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fuels\BFPIaE\"/>
    </mc:Choice>
  </mc:AlternateContent>
  <xr:revisionPtr revIDLastSave="0" documentId="13_ncr:1_{145F35E3-6D4B-4253-8D4B-35C050E67263}" xr6:coauthVersionLast="47" xr6:coauthVersionMax="47" xr10:uidLastSave="{00000000-0000-0000-0000-000000000000}"/>
  <bookViews>
    <workbookView xWindow="29730" yWindow="720" windowWidth="27390" windowHeight="16575" tabRatio="1000" firstSheet="1" activeTab="11" xr2:uid="{09387F38-72C8-42B2-9EF5-D96236E39EC1}"/>
  </bookViews>
  <sheets>
    <sheet name="About" sheetId="1" r:id="rId1"/>
    <sheet name="Eurostat raw data" sheetId="2" r:id="rId2"/>
    <sheet name="Eurostat Refining Inputs" sheetId="29" r:id="rId3"/>
    <sheet name="JRC Potencia raw data" sheetId="7" r:id="rId4"/>
    <sheet name="Nuclear data" sheetId="20" r:id="rId5"/>
    <sheet name="cenrf" sheetId="28" r:id="rId6"/>
    <sheet name="Potentia and Eurostat formatted" sheetId="23" r:id="rId7"/>
    <sheet name="Energy mappings consist. checks" sheetId="26" r:id="rId8"/>
    <sheet name="EPS Data" sheetId="27" r:id="rId9"/>
    <sheet name="BFPIaE-Production" sheetId="3" r:id="rId10"/>
    <sheet name="BFPIaE-Imports" sheetId="4" r:id="rId11"/>
    <sheet name="BFPIaE-Exports" sheetId="5" r:id="rId12"/>
  </sheets>
  <externalReferences>
    <externalReference r:id="rId13"/>
    <externalReference r:id="rId14"/>
    <externalReference r:id="rId15"/>
  </externalReferences>
  <definedNames>
    <definedName name="_xlnm._FilterDatabase" localSheetId="1" hidden="1">'Eurostat raw data'!$A$1:$M$289</definedName>
    <definedName name="_xlnm._FilterDatabase" localSheetId="3" hidden="1">'JRC Potencia raw data'!$A$1:$BB$85</definedName>
    <definedName name="BTU_Conversion">[1]About!$C$179</definedName>
    <definedName name="BTU_Converter">[1]About!#REF!</definedName>
    <definedName name="BTU_per_ktoe">[2]About!$A$77</definedName>
    <definedName name="BTU_per_TJ">[2]About!$A$76</definedName>
    <definedName name="DonnéesExternes_2" localSheetId="6" hidden="1">'Potentia and Eurostat formatted'!$A$1:$F$7165</definedName>
    <definedName name="Egon">[1]About!#REF!</definedName>
    <definedName name="EuroStat_EPS_Fuel">#REF!</definedName>
    <definedName name="EurostatCategory">#REF!</definedName>
    <definedName name="EuroStatData">#REF!</definedName>
    <definedName name="EuroStatYear">#REF!</definedName>
    <definedName name="gal_per_barrel">[3]About!$A$63</definedName>
    <definedName name="gwh_to_btu">[1]About!$C$182</definedName>
    <definedName name="JRC_EPS_Mapping">#REF!</definedName>
    <definedName name="JRCData">#REF!</definedName>
    <definedName name="JRCYear">#REF!</definedName>
    <definedName name="Segment_Energy_name_in_the_EPS">#N/A</definedName>
  </definedNames>
  <calcPr calcId="191028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23" l="1" a="1"/>
  <c r="S24" i="23" s="1"/>
  <c r="R24" i="23" a="1"/>
  <c r="R24" i="23" s="1"/>
  <c r="Q24" i="23" a="1"/>
  <c r="Q24" i="23" s="1"/>
  <c r="P24" i="23" a="1"/>
  <c r="P24" i="23" s="1"/>
  <c r="O24" i="23" a="1"/>
  <c r="O24" i="23" s="1"/>
  <c r="N24" i="23" a="1"/>
  <c r="N24" i="23" s="1"/>
  <c r="M24" i="23" a="1"/>
  <c r="M24" i="23" s="1"/>
  <c r="L24" i="23" a="1"/>
  <c r="L24" i="23" s="1"/>
  <c r="K24" i="23" a="1"/>
  <c r="K24" i="23" s="1"/>
  <c r="J24" i="23" a="1"/>
  <c r="J24" i="23" s="1"/>
  <c r="S23" i="23" a="1"/>
  <c r="S23" i="23" s="1"/>
  <c r="R23" i="23" a="1"/>
  <c r="R23" i="23" s="1"/>
  <c r="Q23" i="23" a="1"/>
  <c r="Q23" i="23" s="1"/>
  <c r="P23" i="23" a="1"/>
  <c r="P23" i="23" s="1"/>
  <c r="O23" i="23" a="1"/>
  <c r="O23" i="23" s="1"/>
  <c r="N23" i="23" a="1"/>
  <c r="N23" i="23" s="1"/>
  <c r="M23" i="23" a="1"/>
  <c r="M23" i="23" s="1"/>
  <c r="L23" i="23" a="1"/>
  <c r="L23" i="23" s="1"/>
  <c r="K23" i="23" a="1"/>
  <c r="K23" i="23" s="1"/>
  <c r="J23" i="23" a="1"/>
  <c r="J23" i="23" s="1"/>
  <c r="S22" i="23" a="1"/>
  <c r="S22" i="23" s="1"/>
  <c r="R22" i="23" a="1"/>
  <c r="R22" i="23" s="1"/>
  <c r="Q22" i="23" a="1"/>
  <c r="Q22" i="23" s="1"/>
  <c r="P22" i="23" a="1"/>
  <c r="P22" i="23" s="1"/>
  <c r="O22" i="23" a="1"/>
  <c r="O22" i="23" s="1"/>
  <c r="N22" i="23" a="1"/>
  <c r="N22" i="23" s="1"/>
  <c r="M22" i="23" a="1"/>
  <c r="M22" i="23" s="1"/>
  <c r="L22" i="23" a="1"/>
  <c r="L22" i="23" s="1"/>
  <c r="K22" i="23" a="1"/>
  <c r="K22" i="23" s="1"/>
  <c r="J22" i="23" a="1"/>
  <c r="J22" i="23" s="1"/>
  <c r="S21" i="23" a="1"/>
  <c r="S21" i="23" s="1"/>
  <c r="R21" i="23" a="1"/>
  <c r="R21" i="23" s="1"/>
  <c r="Q21" i="23" a="1"/>
  <c r="Q21" i="23" s="1"/>
  <c r="P21" i="23" a="1"/>
  <c r="P21" i="23" s="1"/>
  <c r="O21" i="23" a="1"/>
  <c r="O21" i="23" s="1"/>
  <c r="N21" i="23" a="1"/>
  <c r="N21" i="23" s="1"/>
  <c r="M21" i="23" a="1"/>
  <c r="M21" i="23" s="1"/>
  <c r="L21" i="23" a="1"/>
  <c r="L21" i="23" s="1"/>
  <c r="K21" i="23" a="1"/>
  <c r="K21" i="23" s="1"/>
  <c r="J21" i="23" a="1"/>
  <c r="J21" i="23" s="1"/>
  <c r="S20" i="23" a="1"/>
  <c r="S20" i="23" s="1"/>
  <c r="R20" i="23" a="1"/>
  <c r="R20" i="23" s="1"/>
  <c r="Q20" i="23" a="1"/>
  <c r="Q20" i="23" s="1"/>
  <c r="P20" i="23" a="1"/>
  <c r="P20" i="23" s="1"/>
  <c r="O20" i="23" a="1"/>
  <c r="O20" i="23" s="1"/>
  <c r="N20" i="23" a="1"/>
  <c r="N20" i="23" s="1"/>
  <c r="M20" i="23" a="1"/>
  <c r="M20" i="23" s="1"/>
  <c r="L20" i="23" a="1"/>
  <c r="L20" i="23" s="1"/>
  <c r="K20" i="23" a="1"/>
  <c r="K20" i="23" s="1"/>
  <c r="J20" i="23" a="1"/>
  <c r="J20" i="23" s="1"/>
  <c r="S19" i="23" a="1"/>
  <c r="S19" i="23" s="1"/>
  <c r="R19" i="23" a="1"/>
  <c r="R19" i="23" s="1"/>
  <c r="Q19" i="23" a="1"/>
  <c r="Q19" i="23" s="1"/>
  <c r="P19" i="23" a="1"/>
  <c r="P19" i="23" s="1"/>
  <c r="O19" i="23" a="1"/>
  <c r="O19" i="23" s="1"/>
  <c r="N19" i="23" a="1"/>
  <c r="N19" i="23" s="1"/>
  <c r="M19" i="23" a="1"/>
  <c r="M19" i="23" s="1"/>
  <c r="L19" i="23" a="1"/>
  <c r="L19" i="23" s="1"/>
  <c r="K19" i="23" a="1"/>
  <c r="K19" i="23" s="1"/>
  <c r="J19" i="23" a="1"/>
  <c r="J19" i="23" s="1"/>
  <c r="S18" i="23" a="1"/>
  <c r="S18" i="23" s="1"/>
  <c r="R18" i="23" a="1"/>
  <c r="R18" i="23" s="1"/>
  <c r="Q18" i="23" a="1"/>
  <c r="Q18" i="23" s="1"/>
  <c r="P18" i="23" a="1"/>
  <c r="P18" i="23" s="1"/>
  <c r="O18" i="23" a="1"/>
  <c r="O18" i="23" s="1"/>
  <c r="N18" i="23" a="1"/>
  <c r="N18" i="23" s="1"/>
  <c r="M18" i="23" a="1"/>
  <c r="M18" i="23" s="1"/>
  <c r="L18" i="23" a="1"/>
  <c r="L18" i="23" s="1"/>
  <c r="K18" i="23" a="1"/>
  <c r="K18" i="23" s="1"/>
  <c r="J18" i="23" a="1"/>
  <c r="J18" i="23" s="1"/>
  <c r="S17" i="23" a="1"/>
  <c r="S17" i="23" s="1"/>
  <c r="R17" i="23" a="1"/>
  <c r="R17" i="23" s="1"/>
  <c r="Q17" i="23" a="1"/>
  <c r="Q17" i="23" s="1"/>
  <c r="P17" i="23" a="1"/>
  <c r="P17" i="23" s="1"/>
  <c r="O17" i="23" a="1"/>
  <c r="O17" i="23" s="1"/>
  <c r="N17" i="23" a="1"/>
  <c r="N17" i="23" s="1"/>
  <c r="M17" i="23" a="1"/>
  <c r="M17" i="23" s="1"/>
  <c r="L17" i="23" a="1"/>
  <c r="L17" i="23" s="1"/>
  <c r="K17" i="23" a="1"/>
  <c r="K17" i="23" s="1"/>
  <c r="J17" i="23" a="1"/>
  <c r="J17" i="23" s="1"/>
  <c r="S16" i="23" a="1"/>
  <c r="S16" i="23" s="1"/>
  <c r="R16" i="23" a="1"/>
  <c r="R16" i="23" s="1"/>
  <c r="Q16" i="23" a="1"/>
  <c r="Q16" i="23" s="1"/>
  <c r="P16" i="23" a="1"/>
  <c r="P16" i="23" s="1"/>
  <c r="O16" i="23" a="1"/>
  <c r="O16" i="23" s="1"/>
  <c r="N16" i="23" a="1"/>
  <c r="N16" i="23" s="1"/>
  <c r="M16" i="23" a="1"/>
  <c r="M16" i="23" s="1"/>
  <c r="L16" i="23" a="1"/>
  <c r="L16" i="23" s="1"/>
  <c r="K16" i="23" a="1"/>
  <c r="K16" i="23" s="1"/>
  <c r="J16" i="23" a="1"/>
  <c r="J16" i="23" s="1"/>
  <c r="S15" i="23" a="1"/>
  <c r="S15" i="23" s="1"/>
  <c r="R15" i="23" a="1"/>
  <c r="R15" i="23" s="1"/>
  <c r="Q15" i="23" a="1"/>
  <c r="Q15" i="23" s="1"/>
  <c r="P15" i="23" a="1"/>
  <c r="P15" i="23" s="1"/>
  <c r="O15" i="23" a="1"/>
  <c r="O15" i="23" s="1"/>
  <c r="N15" i="23" a="1"/>
  <c r="N15" i="23" s="1"/>
  <c r="M15" i="23" a="1"/>
  <c r="M15" i="23" s="1"/>
  <c r="L15" i="23" a="1"/>
  <c r="L15" i="23" s="1"/>
  <c r="K15" i="23" a="1"/>
  <c r="K15" i="23" s="1"/>
  <c r="J15" i="23" a="1"/>
  <c r="J15" i="23" s="1"/>
  <c r="S14" i="23" a="1"/>
  <c r="S14" i="23" s="1"/>
  <c r="R14" i="23" a="1"/>
  <c r="R14" i="23" s="1"/>
  <c r="Q14" i="23" a="1"/>
  <c r="Q14" i="23" s="1"/>
  <c r="P14" i="23" a="1"/>
  <c r="P14" i="23" s="1"/>
  <c r="O14" i="23" a="1"/>
  <c r="O14" i="23" s="1"/>
  <c r="N14" i="23" a="1"/>
  <c r="N14" i="23" s="1"/>
  <c r="M14" i="23" a="1"/>
  <c r="M14" i="23" s="1"/>
  <c r="L14" i="23" a="1"/>
  <c r="L14" i="23" s="1"/>
  <c r="K14" i="23" a="1"/>
  <c r="K14" i="23" s="1"/>
  <c r="J14" i="23" a="1"/>
  <c r="J14" i="23" s="1"/>
  <c r="S13" i="23" a="1"/>
  <c r="S13" i="23" s="1"/>
  <c r="R13" i="23" a="1"/>
  <c r="R13" i="23" s="1"/>
  <c r="Q13" i="23" a="1"/>
  <c r="Q13" i="23" s="1"/>
  <c r="P13" i="23" a="1"/>
  <c r="P13" i="23" s="1"/>
  <c r="O13" i="23" a="1"/>
  <c r="O13" i="23" s="1"/>
  <c r="N13" i="23" a="1"/>
  <c r="N13" i="23" s="1"/>
  <c r="M13" i="23" a="1"/>
  <c r="M13" i="23" s="1"/>
  <c r="L13" i="23" a="1"/>
  <c r="L13" i="23" s="1"/>
  <c r="K13" i="23" a="1"/>
  <c r="K13" i="23" s="1"/>
  <c r="J13" i="23" a="1"/>
  <c r="J13" i="23" s="1"/>
  <c r="S12" i="23" a="1"/>
  <c r="S12" i="23" s="1"/>
  <c r="R12" i="23" a="1"/>
  <c r="R12" i="23" s="1"/>
  <c r="Q12" i="23" a="1"/>
  <c r="Q12" i="23" s="1"/>
  <c r="P12" i="23" a="1"/>
  <c r="P12" i="23" s="1"/>
  <c r="O12" i="23" a="1"/>
  <c r="O12" i="23" s="1"/>
  <c r="N12" i="23" a="1"/>
  <c r="N12" i="23" s="1"/>
  <c r="M12" i="23" a="1"/>
  <c r="M12" i="23" s="1"/>
  <c r="L12" i="23" a="1"/>
  <c r="L12" i="23" s="1"/>
  <c r="K12" i="23" a="1"/>
  <c r="K12" i="23" s="1"/>
  <c r="J12" i="23" a="1"/>
  <c r="J12" i="23" s="1"/>
  <c r="S11" i="23" a="1"/>
  <c r="S11" i="23" s="1"/>
  <c r="R11" i="23" a="1"/>
  <c r="R11" i="23" s="1"/>
  <c r="Q11" i="23" a="1"/>
  <c r="Q11" i="23" s="1"/>
  <c r="P11" i="23" a="1"/>
  <c r="P11" i="23" s="1"/>
  <c r="O11" i="23" a="1"/>
  <c r="O11" i="23" s="1"/>
  <c r="N11" i="23" a="1"/>
  <c r="N11" i="23" s="1"/>
  <c r="M11" i="23" a="1"/>
  <c r="M11" i="23" s="1"/>
  <c r="L11" i="23" a="1"/>
  <c r="L11" i="23" s="1"/>
  <c r="K11" i="23" a="1"/>
  <c r="K11" i="23" s="1"/>
  <c r="J11" i="23" a="1"/>
  <c r="J11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J10" i="23" a="1"/>
  <c r="J10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J9" i="23" a="1"/>
  <c r="J9" i="23" s="1"/>
  <c r="S8" i="23" a="1"/>
  <c r="S8" i="23" s="1"/>
  <c r="R8" i="23" a="1"/>
  <c r="R8" i="23" s="1"/>
  <c r="Q8" i="23" a="1"/>
  <c r="Q8" i="23" s="1"/>
  <c r="P8" i="23" a="1"/>
  <c r="P8" i="23" s="1"/>
  <c r="O8" i="23" a="1"/>
  <c r="O8" i="23" s="1"/>
  <c r="N8" i="23" a="1"/>
  <c r="N8" i="23" s="1"/>
  <c r="M8" i="23" a="1"/>
  <c r="M8" i="23" s="1"/>
  <c r="L8" i="23" a="1"/>
  <c r="L8" i="23" s="1"/>
  <c r="K8" i="23" a="1"/>
  <c r="K8" i="23" s="1"/>
  <c r="J8" i="23" a="1"/>
  <c r="J8" i="23" s="1"/>
  <c r="S7" i="23" a="1"/>
  <c r="S7" i="23" s="1"/>
  <c r="R7" i="23" a="1"/>
  <c r="R7" i="23" s="1"/>
  <c r="Q7" i="23" a="1"/>
  <c r="Q7" i="23" s="1"/>
  <c r="P7" i="23" a="1"/>
  <c r="P7" i="23" s="1"/>
  <c r="O7" i="23" a="1"/>
  <c r="O7" i="23" s="1"/>
  <c r="N7" i="23" a="1"/>
  <c r="N7" i="23" s="1"/>
  <c r="M7" i="23" a="1"/>
  <c r="M7" i="23" s="1"/>
  <c r="L7" i="23" a="1"/>
  <c r="L7" i="23" s="1"/>
  <c r="K7" i="23" a="1"/>
  <c r="K7" i="23" s="1"/>
  <c r="J7" i="23" a="1"/>
  <c r="J7" i="23" s="1"/>
  <c r="S6" i="23" a="1"/>
  <c r="S6" i="23" s="1"/>
  <c r="R6" i="23" a="1"/>
  <c r="R6" i="23" s="1"/>
  <c r="Q6" i="23" a="1"/>
  <c r="Q6" i="23" s="1"/>
  <c r="P6" i="23" a="1"/>
  <c r="P6" i="23" s="1"/>
  <c r="O6" i="23" a="1"/>
  <c r="O6" i="23" s="1"/>
  <c r="N6" i="23" a="1"/>
  <c r="N6" i="23" s="1"/>
  <c r="M6" i="23" a="1"/>
  <c r="M6" i="23" s="1"/>
  <c r="L6" i="23" a="1"/>
  <c r="L6" i="23" s="1"/>
  <c r="K6" i="23" a="1"/>
  <c r="K6" i="23" s="1"/>
  <c r="J6" i="23" a="1"/>
  <c r="J6" i="23" s="1"/>
  <c r="S5" i="23" a="1"/>
  <c r="S5" i="23" s="1"/>
  <c r="R5" i="23" a="1"/>
  <c r="R5" i="23" s="1"/>
  <c r="Q5" i="23" a="1"/>
  <c r="Q5" i="23" s="1"/>
  <c r="P5" i="23" a="1"/>
  <c r="P5" i="23" s="1"/>
  <c r="O5" i="23" a="1"/>
  <c r="O5" i="23" s="1"/>
  <c r="N5" i="23" a="1"/>
  <c r="N5" i="23" s="1"/>
  <c r="M5" i="23" a="1"/>
  <c r="M5" i="23" s="1"/>
  <c r="L5" i="23" a="1"/>
  <c r="L5" i="23" s="1"/>
  <c r="K5" i="23" a="1"/>
  <c r="K5" i="23" s="1"/>
  <c r="J5" i="23" a="1"/>
  <c r="J5" i="23" s="1"/>
  <c r="S4" i="23" a="1"/>
  <c r="S4" i="23" s="1"/>
  <c r="R4" i="23" a="1"/>
  <c r="R4" i="23" s="1"/>
  <c r="Q4" i="23" a="1"/>
  <c r="Q4" i="23" s="1"/>
  <c r="P4" i="23" a="1"/>
  <c r="P4" i="23" s="1"/>
  <c r="O4" i="23" a="1"/>
  <c r="O4" i="23" s="1"/>
  <c r="N4" i="23" a="1"/>
  <c r="N4" i="23" s="1"/>
  <c r="M4" i="23" a="1"/>
  <c r="M4" i="23" s="1"/>
  <c r="L4" i="23" a="1"/>
  <c r="L4" i="23" s="1"/>
  <c r="K4" i="23" a="1"/>
  <c r="K4" i="23" s="1"/>
  <c r="J4" i="23" a="1"/>
  <c r="J4" i="23" s="1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29" i="26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K56" i="23" l="1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J30" i="23"/>
  <c r="T66" i="23" l="1"/>
  <c r="T60" i="23"/>
  <c r="T34" i="23"/>
  <c r="T61" i="23"/>
  <c r="T30" i="23"/>
  <c r="T10" i="23"/>
  <c r="T7" i="23"/>
  <c r="T59" i="23"/>
  <c r="T68" i="23"/>
  <c r="T64" i="23"/>
  <c r="T62" i="23"/>
  <c r="T5" i="23"/>
  <c r="T67" i="23"/>
  <c r="T11" i="23"/>
  <c r="T4" i="23"/>
  <c r="T32" i="23"/>
  <c r="T56" i="23"/>
  <c r="T31" i="23"/>
  <c r="T65" i="23"/>
  <c r="T58" i="23"/>
  <c r="T14" i="23"/>
  <c r="T12" i="23"/>
  <c r="T38" i="23"/>
  <c r="T8" i="23"/>
  <c r="T9" i="23"/>
  <c r="T33" i="23"/>
  <c r="T6" i="23"/>
  <c r="T22" i="23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33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D20" i="3" s="1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L5" i="3"/>
  <c r="X5" i="3"/>
  <c r="E5" i="3"/>
  <c r="M5" i="3"/>
  <c r="Y5" i="3"/>
  <c r="H5" i="3"/>
  <c r="U5" i="3"/>
  <c r="N5" i="3"/>
  <c r="Z5" i="3"/>
  <c r="AB5" i="3"/>
  <c r="AF5" i="3"/>
  <c r="O5" i="3"/>
  <c r="AA5" i="3"/>
  <c r="P5" i="3"/>
  <c r="S5" i="3"/>
  <c r="I5" i="3"/>
  <c r="Q5" i="3"/>
  <c r="AC5" i="3"/>
  <c r="R5" i="3"/>
  <c r="AE5" i="3"/>
  <c r="T5" i="3"/>
  <c r="F5" i="3"/>
  <c r="AD5" i="3"/>
  <c r="G5" i="3"/>
  <c r="K5" i="3"/>
  <c r="J5" i="3"/>
  <c r="V5" i="3"/>
  <c r="W5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P3" i="4"/>
  <c r="AB3" i="4"/>
  <c r="Q3" i="4"/>
  <c r="AC3" i="4"/>
  <c r="R3" i="4"/>
  <c r="AD3" i="4"/>
  <c r="H3" i="4"/>
  <c r="T3" i="4"/>
  <c r="AF3" i="4"/>
  <c r="F3" i="4"/>
  <c r="L3" i="4"/>
  <c r="X3" i="4"/>
  <c r="N3" i="4"/>
  <c r="Z3" i="4"/>
  <c r="S3" i="4"/>
  <c r="G3" i="4"/>
  <c r="AE3" i="4"/>
  <c r="I3" i="4"/>
  <c r="J3" i="4"/>
  <c r="K3" i="4"/>
  <c r="E3" i="4"/>
  <c r="M3" i="4"/>
  <c r="O3" i="4"/>
  <c r="V3" i="4"/>
  <c r="W3" i="4"/>
  <c r="Y3" i="4"/>
  <c r="D3" i="4"/>
  <c r="AA3" i="4"/>
  <c r="U3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N4" i="4"/>
  <c r="Z4" i="4"/>
  <c r="O4" i="4"/>
  <c r="AA4" i="4"/>
  <c r="P4" i="4"/>
  <c r="AB4" i="4"/>
  <c r="R4" i="4"/>
  <c r="AD4" i="4"/>
  <c r="J4" i="4"/>
  <c r="V4" i="4"/>
  <c r="L4" i="4"/>
  <c r="X4" i="4"/>
  <c r="E4" i="4"/>
  <c r="AC4" i="4"/>
  <c r="AE4" i="4"/>
  <c r="H4" i="4"/>
  <c r="K4" i="4"/>
  <c r="D4" i="4"/>
  <c r="M4" i="4"/>
  <c r="Q4" i="4"/>
  <c r="G4" i="4"/>
  <c r="AF4" i="4"/>
  <c r="I4" i="4"/>
  <c r="F4" i="4"/>
  <c r="W4" i="4"/>
  <c r="Y4" i="4"/>
  <c r="S4" i="4"/>
  <c r="T4" i="4"/>
  <c r="U4" i="4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O11" i="3"/>
  <c r="AA11" i="3"/>
  <c r="P11" i="3"/>
  <c r="AB11" i="3"/>
  <c r="W11" i="3"/>
  <c r="K11" i="3"/>
  <c r="E11" i="3"/>
  <c r="Q11" i="3"/>
  <c r="AC11" i="3"/>
  <c r="G11" i="3"/>
  <c r="AE11" i="3"/>
  <c r="F11" i="3"/>
  <c r="R11" i="3"/>
  <c r="AD11" i="3"/>
  <c r="S11" i="3"/>
  <c r="D11" i="3"/>
  <c r="L11" i="3"/>
  <c r="H11" i="3"/>
  <c r="T11" i="3"/>
  <c r="AF11" i="3"/>
  <c r="V11" i="3"/>
  <c r="X11" i="3"/>
  <c r="I11" i="3"/>
  <c r="U11" i="3"/>
  <c r="J11" i="3"/>
  <c r="M11" i="3"/>
  <c r="N11" i="3"/>
  <c r="Y11" i="3"/>
  <c r="Z11" i="3"/>
  <c r="K12" i="3"/>
  <c r="W12" i="3"/>
  <c r="L12" i="3"/>
  <c r="X12" i="3"/>
  <c r="H12" i="3"/>
  <c r="M12" i="3"/>
  <c r="Y12" i="3"/>
  <c r="AA12" i="3"/>
  <c r="AF12" i="3"/>
  <c r="N12" i="3"/>
  <c r="Z12" i="3"/>
  <c r="O12" i="3"/>
  <c r="AE12" i="3"/>
  <c r="D12" i="3"/>
  <c r="P12" i="3"/>
  <c r="AB12" i="3"/>
  <c r="R12" i="3"/>
  <c r="S12" i="3"/>
  <c r="E12" i="3"/>
  <c r="Q12" i="3"/>
  <c r="AC12" i="3"/>
  <c r="F12" i="3"/>
  <c r="AD12" i="3"/>
  <c r="G12" i="3"/>
  <c r="T12" i="3"/>
  <c r="U12" i="3"/>
  <c r="I12" i="3"/>
  <c r="J12" i="3"/>
  <c r="V12" i="3"/>
  <c r="G13" i="3"/>
  <c r="S13" i="3"/>
  <c r="AE13" i="3"/>
  <c r="H13" i="3"/>
  <c r="T13" i="3"/>
  <c r="AF13" i="3"/>
  <c r="P13" i="3"/>
  <c r="D13" i="3"/>
  <c r="I13" i="3"/>
  <c r="U13" i="3"/>
  <c r="W13" i="3"/>
  <c r="O13" i="3"/>
  <c r="J13" i="3"/>
  <c r="V13" i="3"/>
  <c r="K13" i="3"/>
  <c r="L13" i="3"/>
  <c r="X13" i="3"/>
  <c r="N13" i="3"/>
  <c r="AA13" i="3"/>
  <c r="AB13" i="3"/>
  <c r="M13" i="3"/>
  <c r="Y13" i="3"/>
  <c r="Z13" i="3"/>
  <c r="Q13" i="3"/>
  <c r="R13" i="3"/>
  <c r="AC13" i="3"/>
  <c r="AD13" i="3"/>
  <c r="E13" i="3"/>
  <c r="F13" i="3"/>
  <c r="O14" i="3"/>
  <c r="AA14" i="3"/>
  <c r="P14" i="3"/>
  <c r="AB14" i="3"/>
  <c r="W14" i="3"/>
  <c r="E14" i="3"/>
  <c r="Q14" i="3"/>
  <c r="AC14" i="3"/>
  <c r="S14" i="3"/>
  <c r="V14" i="3"/>
  <c r="X14" i="3"/>
  <c r="F14" i="3"/>
  <c r="R14" i="3"/>
  <c r="AD14" i="3"/>
  <c r="G14" i="3"/>
  <c r="AE14" i="3"/>
  <c r="L14" i="3"/>
  <c r="H14" i="3"/>
  <c r="T14" i="3"/>
  <c r="AF14" i="3"/>
  <c r="U14" i="3"/>
  <c r="J14" i="3"/>
  <c r="I14" i="3"/>
  <c r="K14" i="3"/>
  <c r="M14" i="3"/>
  <c r="Z14" i="3"/>
  <c r="D14" i="3"/>
  <c r="N14" i="3"/>
  <c r="Y14" i="3"/>
  <c r="G10" i="3"/>
  <c r="S10" i="3"/>
  <c r="AE10" i="3"/>
  <c r="H10" i="3"/>
  <c r="T10" i="3"/>
  <c r="AF10" i="3"/>
  <c r="AB10" i="3"/>
  <c r="I10" i="3"/>
  <c r="U10" i="3"/>
  <c r="K10" i="3"/>
  <c r="O10" i="3"/>
  <c r="P10" i="3"/>
  <c r="J10" i="3"/>
  <c r="V10" i="3"/>
  <c r="W10" i="3"/>
  <c r="L10" i="3"/>
  <c r="X10" i="3"/>
  <c r="Z10" i="3"/>
  <c r="AA10" i="3"/>
  <c r="M10" i="3"/>
  <c r="Y10" i="3"/>
  <c r="D10" i="3"/>
  <c r="N10" i="3"/>
  <c r="AC10" i="3"/>
  <c r="AD10" i="3"/>
  <c r="E10" i="3"/>
  <c r="F10" i="3"/>
  <c r="Q10" i="3"/>
  <c r="R10" i="3"/>
  <c r="O4" i="3"/>
  <c r="AA4" i="3"/>
  <c r="P4" i="3"/>
  <c r="AB4" i="3"/>
  <c r="Q4" i="3"/>
  <c r="AC4" i="3"/>
  <c r="G4" i="3"/>
  <c r="AE4" i="3"/>
  <c r="X4" i="3"/>
  <c r="F4" i="3"/>
  <c r="R4" i="3"/>
  <c r="AD4" i="3"/>
  <c r="S4" i="3"/>
  <c r="W4" i="3"/>
  <c r="H4" i="3"/>
  <c r="T4" i="3"/>
  <c r="AF4" i="3"/>
  <c r="I4" i="3"/>
  <c r="V4" i="3"/>
  <c r="L4" i="3"/>
  <c r="U4" i="3"/>
  <c r="J4" i="3"/>
  <c r="K4" i="3"/>
  <c r="D4" i="3"/>
  <c r="M4" i="3"/>
  <c r="N4" i="3"/>
  <c r="Y4" i="3"/>
  <c r="Z4" i="3"/>
  <c r="E4" i="3"/>
  <c r="L17" i="3"/>
  <c r="X17" i="3"/>
  <c r="M17" i="3"/>
  <c r="Y17" i="3"/>
  <c r="AF17" i="3"/>
  <c r="N17" i="3"/>
  <c r="Z17" i="3"/>
  <c r="P17" i="3"/>
  <c r="AB17" i="3"/>
  <c r="I17" i="3"/>
  <c r="O17" i="3"/>
  <c r="AA17" i="3"/>
  <c r="E17" i="3"/>
  <c r="Q17" i="3"/>
  <c r="AC17" i="3"/>
  <c r="D17" i="3"/>
  <c r="G17" i="3"/>
  <c r="AE17" i="3"/>
  <c r="T17" i="3"/>
  <c r="U17" i="3"/>
  <c r="F17" i="3"/>
  <c r="R17" i="3"/>
  <c r="AD17" i="3"/>
  <c r="S17" i="3"/>
  <c r="H17" i="3"/>
  <c r="W17" i="3"/>
  <c r="J17" i="3"/>
  <c r="K17" i="3"/>
  <c r="V17" i="3"/>
  <c r="K9" i="3"/>
  <c r="W9" i="3"/>
  <c r="L9" i="3"/>
  <c r="X9" i="3"/>
  <c r="H9" i="3"/>
  <c r="M9" i="3"/>
  <c r="Y9" i="3"/>
  <c r="O9" i="3"/>
  <c r="N9" i="3"/>
  <c r="Z9" i="3"/>
  <c r="AA9" i="3"/>
  <c r="AE9" i="3"/>
  <c r="P9" i="3"/>
  <c r="AB9" i="3"/>
  <c r="F9" i="3"/>
  <c r="AD9" i="3"/>
  <c r="G9" i="3"/>
  <c r="T9" i="3"/>
  <c r="E9" i="3"/>
  <c r="Q9" i="3"/>
  <c r="AC9" i="3"/>
  <c r="R9" i="3"/>
  <c r="S9" i="3"/>
  <c r="AF9" i="3"/>
  <c r="I9" i="3"/>
  <c r="V9" i="3"/>
  <c r="J9" i="3"/>
  <c r="U9" i="3"/>
  <c r="D9" i="3"/>
  <c r="F3" i="3"/>
  <c r="R3" i="3"/>
  <c r="AD3" i="3"/>
  <c r="G3" i="3"/>
  <c r="S3" i="3"/>
  <c r="AE3" i="3"/>
  <c r="E3" i="3"/>
  <c r="AA3" i="3"/>
  <c r="H3" i="3"/>
  <c r="T3" i="3"/>
  <c r="AF3" i="3"/>
  <c r="D3" i="3"/>
  <c r="J3" i="3"/>
  <c r="Z3" i="3"/>
  <c r="I3" i="3"/>
  <c r="U3" i="3"/>
  <c r="V3" i="3"/>
  <c r="K3" i="3"/>
  <c r="W3" i="3"/>
  <c r="Y3" i="3"/>
  <c r="N3" i="3"/>
  <c r="L3" i="3"/>
  <c r="X3" i="3"/>
  <c r="M3" i="3"/>
  <c r="O3" i="3"/>
  <c r="AB3" i="3"/>
  <c r="AC3" i="3"/>
  <c r="P3" i="3"/>
  <c r="Q3" i="3"/>
  <c r="P19" i="3"/>
  <c r="AB19" i="3"/>
  <c r="E19" i="3"/>
  <c r="Q19" i="3"/>
  <c r="AC19" i="3"/>
  <c r="M19" i="3"/>
  <c r="F19" i="3"/>
  <c r="R19" i="3"/>
  <c r="AD19" i="3"/>
  <c r="D19" i="3"/>
  <c r="H19" i="3"/>
  <c r="AF19" i="3"/>
  <c r="G19" i="3"/>
  <c r="S19" i="3"/>
  <c r="AE19" i="3"/>
  <c r="T19" i="3"/>
  <c r="L19" i="3"/>
  <c r="Y19" i="3"/>
  <c r="I19" i="3"/>
  <c r="U19" i="3"/>
  <c r="W19" i="3"/>
  <c r="J19" i="3"/>
  <c r="V19" i="3"/>
  <c r="K19" i="3"/>
  <c r="X19" i="3"/>
  <c r="N19" i="3"/>
  <c r="Z19" i="3"/>
  <c r="O19" i="3"/>
  <c r="AA19" i="3"/>
  <c r="E22" i="3"/>
  <c r="Q22" i="3"/>
  <c r="AC22" i="3"/>
  <c r="F22" i="3"/>
  <c r="R22" i="3"/>
  <c r="AD22" i="3"/>
  <c r="N22" i="3"/>
  <c r="G22" i="3"/>
  <c r="S22" i="3"/>
  <c r="AE22" i="3"/>
  <c r="I22" i="3"/>
  <c r="D22" i="3"/>
  <c r="M22" i="3"/>
  <c r="H22" i="3"/>
  <c r="T22" i="3"/>
  <c r="AF22" i="3"/>
  <c r="U22" i="3"/>
  <c r="Y22" i="3"/>
  <c r="J22" i="3"/>
  <c r="V22" i="3"/>
  <c r="L22" i="3"/>
  <c r="K22" i="3"/>
  <c r="W22" i="3"/>
  <c r="X22" i="3"/>
  <c r="Z22" i="3"/>
  <c r="O22" i="3"/>
  <c r="P22" i="3"/>
  <c r="AA22" i="3"/>
  <c r="AB22" i="3"/>
  <c r="L20" i="3"/>
  <c r="X20" i="3"/>
  <c r="M20" i="3"/>
  <c r="Y20" i="3"/>
  <c r="N20" i="3"/>
  <c r="Z20" i="3"/>
  <c r="P20" i="3"/>
  <c r="AB20" i="3"/>
  <c r="H20" i="3"/>
  <c r="O20" i="3"/>
  <c r="AA20" i="3"/>
  <c r="E20" i="3"/>
  <c r="Q20" i="3"/>
  <c r="AC20" i="3"/>
  <c r="S20" i="3"/>
  <c r="T20" i="3"/>
  <c r="U20" i="3"/>
  <c r="F20" i="3"/>
  <c r="R20" i="3"/>
  <c r="AD20" i="3"/>
  <c r="G20" i="3"/>
  <c r="AE20" i="3"/>
  <c r="AF20" i="3"/>
  <c r="I20" i="3"/>
  <c r="J20" i="3"/>
  <c r="K20" i="3"/>
  <c r="V20" i="3"/>
  <c r="W20" i="3"/>
  <c r="H21" i="3"/>
  <c r="T21" i="3"/>
  <c r="AF21" i="3"/>
  <c r="I21" i="3"/>
  <c r="U21" i="3"/>
  <c r="AB21" i="3"/>
  <c r="AC21" i="3"/>
  <c r="J21" i="3"/>
  <c r="V21" i="3"/>
  <c r="X21" i="3"/>
  <c r="E21" i="3"/>
  <c r="K21" i="3"/>
  <c r="W21" i="3"/>
  <c r="L21" i="3"/>
  <c r="D21" i="3"/>
  <c r="P21" i="3"/>
  <c r="Q21" i="3"/>
  <c r="M21" i="3"/>
  <c r="Y21" i="3"/>
  <c r="O21" i="3"/>
  <c r="N21" i="3"/>
  <c r="Z21" i="3"/>
  <c r="AA21" i="3"/>
  <c r="R21" i="3"/>
  <c r="S21" i="3"/>
  <c r="AD21" i="3"/>
  <c r="AE21" i="3"/>
  <c r="F21" i="3"/>
  <c r="G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<sst xmlns="http://schemas.openxmlformats.org/spreadsheetml/2006/main" count="40349" uniqueCount="490">
  <si>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</si>
  <si>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</si>
  <si>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</si>
  <si>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</si>
  <si>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</si>
  <si>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</si>
  <si>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</si>
  <si>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</si>
  <si>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</si>
  <si>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</si>
  <si>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</si>
  <si>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</si>
  <si>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</si>
  <si>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</si>
  <si>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</si>
  <si>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</si>
  <si>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</si>
  <si>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</si>
  <si>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</si>
  <si>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</si>
  <si>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</si>
  <si>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</si>
  <si>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</si>
  <si>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</si>
  <si>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</si>
  <si>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</si>
  <si>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</si>
  <si>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</si>
  <si>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</si>
  <si>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</si>
  <si>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</si>
  <si>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</si>
  <si>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</si>
  <si>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</si>
  <si>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</si>
  <si>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</si>
  <si>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</si>
  <si>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</si>
  <si>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</si>
  <si>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</si>
  <si>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</si>
  <si>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</si>
  <si>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</si>
  <si>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</si>
  <si>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</si>
  <si>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</si>
  <si>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</si>
  <si>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</si>
  <si>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</si>
  <si>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</si>
  <si>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</si>
  <si>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</si>
  <si>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</si>
  <si>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</si>
  <si>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</si>
  <si>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</si>
  <si>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</si>
  <si>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</si>
  <si>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</si>
  <si>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</si>
  <si>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</si>
  <si>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</si>
  <si>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</si>
  <si>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</si>
  <si>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</si>
  <si>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</si>
  <si>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</si>
  <si>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</si>
  <si>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</si>
  <si>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</si>
  <si>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</si>
  <si>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</si>
  <si>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</si>
  <si>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</si>
  <si>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</si>
  <si>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</si>
  <si>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</si>
  <si>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</si>
  <si>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</si>
  <si>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</si>
  <si>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</si>
  <si>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</si>
  <si>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</si>
  <si>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</si>
  <si>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</si>
  <si>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</si>
  <si>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</si>
  <si>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</si>
  <si>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</si>
  <si>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</si>
  <si>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</si>
  <si>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</si>
  <si>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</si>
  <si>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</si>
  <si>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</si>
  <si>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</si>
  <si>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</si>
  <si>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</si>
  <si>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</si>
  <si>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</si>
  <si>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</si>
  <si>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</si>
  <si>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</si>
  <si>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</si>
  <si>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</si>
  <si>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</si>
  <si>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</si>
  <si>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</si>
  <si>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</si>
  <si>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</si>
  <si>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</si>
  <si>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</si>
  <si>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</si>
  <si>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</si>
  <si>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</si>
  <si>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</si>
  <si>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</si>
  <si>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</si>
  <si>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</si>
  <si>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</si>
  <si>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</si>
  <si>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</si>
  <si>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</si>
  <si>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</si>
  <si>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</si>
  <si>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</si>
  <si>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</si>
  <si>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</si>
  <si>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</si>
  <si>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</si>
  <si>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</si>
  <si>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</si>
  <si>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</si>
  <si>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</si>
  <si>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</si>
  <si>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</si>
  <si>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</si>
  <si>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</si>
  <si>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</si>
  <si>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</si>
  <si>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</si>
  <si>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</si>
  <si>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</si>
  <si>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</si>
  <si>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</si>
  <si>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</si>
  <si>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</si>
  <si>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</si>
  <si>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</si>
  <si>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</si>
  <si>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</si>
  <si>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</si>
  <si>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</si>
  <si>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</si>
  <si>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</si>
  <si>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</si>
  <si>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</si>
  <si>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</si>
  <si>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</si>
  <si>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</si>
  <si>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</si>
  <si>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</si>
  <si>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</si>
  <si>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</si>
  <si>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</si>
  <si>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</si>
  <si>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</si>
  <si>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</si>
  <si>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</si>
  <si>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</si>
  <si>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</si>
  <si>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</si>
  <si>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</si>
  <si>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</si>
  <si>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</si>
  <si>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</si>
  <si>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</si>
  <si>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</si>
  <si>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</si>
  <si>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</si>
  <si>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</si>
  <si>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</si>
  <si>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</si>
  <si>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</si>
  <si>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</si>
  <si>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</si>
  <si>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</si>
  <si>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</si>
  <si>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</si>
  <si>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</si>
  <si>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</si>
  <si>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</si>
  <si>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</si>
  <si>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</si>
  <si>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</si>
  <si>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</si>
  <si>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</si>
  <si>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</si>
  <si>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</si>
  <si>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</si>
  <si>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</si>
  <si>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</si>
  <si>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</si>
  <si>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</si>
  <si>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</si>
  <si>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</si>
  <si>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</si>
  <si>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</si>
  <si>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</si>
  <si>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</si>
  <si>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</si>
  <si>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</si>
  <si>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</si>
  <si>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</si>
  <si>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</si>
  <si>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</si>
  <si>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</si>
  <si>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</si>
  <si>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</si>
  <si>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</si>
  <si>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</si>
  <si>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</si>
  <si>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</si>
  <si>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</si>
  <si>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</si>
  <si>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</si>
  <si>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</si>
  <si>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</si>
  <si>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</si>
  <si>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</si>
  <si>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</si>
  <si>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</si>
  <si>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</si>
  <si>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</si>
  <si>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</si>
  <si>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</si>
  <si>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</si>
  <si>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</si>
  <si>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</si>
  <si>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</si>
  <si>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</si>
  <si>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</si>
  <si>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</si>
  <si>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</si>
  <si>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</si>
  <si>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</si>
  <si>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</si>
  <si>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</si>
  <si>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</si>
  <si>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</si>
  <si>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</si>
  <si>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</si>
  <si>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</si>
  <si>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</si>
  <si>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</si>
  <si>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</si>
  <si>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</si>
  <si>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</si>
  <si>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</si>
  <si>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</si>
  <si>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</si>
  <si>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</si>
  <si>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</si>
  <si>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</si>
  <si>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</si>
  <si>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</si>
  <si>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</si>
  <si>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</si>
  <si>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</si>
  <si>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</si>
  <si>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</si>
  <si>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</si>
  <si>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</si>
  <si>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</si>
  <si>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</si>
  <si>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</si>
  <si>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</si>
  <si>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</si>
  <si>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</si>
  <si>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</si>
  <si>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</si>
  <si>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</si>
  <si>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</si>
  <si>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</si>
  <si>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</si>
  <si>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</si>
  <si>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</si>
  <si>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</si>
  <si>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</si>
  <si>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</si>
  <si>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</si>
  <si>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</si>
  <si>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</si>
  <si>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</si>
  <si>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</si>
  <si>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</si>
  <si>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</si>
  <si>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</si>
  <si>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</si>
  <si>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</si>
  <si>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</si>
  <si>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</si>
  <si>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</si>
  <si>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</si>
  <si>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</si>
  <si>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</si>
  <si>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</si>
  <si>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</si>
  <si>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</si>
  <si>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</si>
  <si>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</si>
  <si>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</si>
  <si>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</si>
  <si>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</si>
  <si>
    <t>Time (Year)</t>
  </si>
  <si>
    <t>BAU Fuel Production Imports and Exports[electricity,production] : test</t>
  </si>
  <si>
    <t>BAU Fuel Production Imports and Exports[electricity,imports] : test</t>
  </si>
  <si>
    <t>BAU Fuel Production Imports and Exports[electricity,exports] : test</t>
  </si>
  <si>
    <t>BAU Fuel Production Imports and Exports[hard coal,production] : test</t>
  </si>
  <si>
    <t>BAU Fuel Production Imports and Exports[hard coal,imports] : test</t>
  </si>
  <si>
    <t>BAU Fuel Production Imports and Exports[hard coal,exports] : test</t>
  </si>
  <si>
    <t>BAU Fuel Production Imports and Exports[natural gas,production] : test</t>
  </si>
  <si>
    <t>BAU Fuel Production Imports and Exports[natural gas,imports] : test</t>
  </si>
  <si>
    <t>BAU Fuel Production Imports and Exports[natural gas,exports] : test</t>
  </si>
  <si>
    <t>BAU Fuel Production Imports and Exports[nuclear,production] : test</t>
  </si>
  <si>
    <t>BAU Fuel Production Imports and Exports[nuclear,imports] : test</t>
  </si>
  <si>
    <t>BAU Fuel Production Imports and Exports[nuclear,exports] : test</t>
  </si>
  <si>
    <t>BAU Fuel Production Imports and Exports[hydro,production] : test</t>
  </si>
  <si>
    <t>BAU Fuel Production Imports and Exports[hydro,imports] : test</t>
  </si>
  <si>
    <t>BAU Fuel Production Imports and Exports[hydro,exports] : test</t>
  </si>
  <si>
    <t>BAU Fuel Production Imports and Exports[wind,production] : test</t>
  </si>
  <si>
    <t>BAU Fuel Production Imports and Exports[wind,imports] : test</t>
  </si>
  <si>
    <t>BAU Fuel Production Imports and Exports[wind,exports] : test</t>
  </si>
  <si>
    <t>BAU Fuel Production Imports and Exports[solar,production] : test</t>
  </si>
  <si>
    <t>BAU Fuel Production Imports and Exports[solar,imports] : test</t>
  </si>
  <si>
    <t>BAU Fuel Production Imports and Exports[solar,exports] : test</t>
  </si>
  <si>
    <t>BAU Fuel Production Imports and Exports[biomass,production] : test</t>
  </si>
  <si>
    <t>BAU Fuel Production Imports and Exports[biomass,imports] : test</t>
  </si>
  <si>
    <t>BAU Fuel Production Imports and Exports[biomass,exports] : test</t>
  </si>
  <si>
    <t>BAU Fuel Production Imports and Exports[petroleum gasoline,production] : test</t>
  </si>
  <si>
    <t>BAU Fuel Production Imports and Exports[petroleum gasoline,imports] : test</t>
  </si>
  <si>
    <t>BAU Fuel Production Imports and Exports[petroleum gasoline,exports] : test</t>
  </si>
  <si>
    <t>BAU Fuel Production Imports and Exports[petroleum diesel,production] : test</t>
  </si>
  <si>
    <t>BAU Fuel Production Imports and Exports[petroleum diesel,imports] : test</t>
  </si>
  <si>
    <t>BAU Fuel Production Imports and Exports[petroleum diesel,exports] : test</t>
  </si>
  <si>
    <t>BAU Fuel Production Imports and Exports[biofuel gasoline,production] : test</t>
  </si>
  <si>
    <t>BAU Fuel Production Imports and Exports[biofuel gasoline,imports] : test</t>
  </si>
  <si>
    <t>BAU Fuel Production Imports and Exports[biofuel gasoline,exports] : test</t>
  </si>
  <si>
    <t>BAU Fuel Production Imports and Exports[biofuel diesel,production] : test</t>
  </si>
  <si>
    <t>BAU Fuel Production Imports and Exports[biofuel diesel,imports] : test</t>
  </si>
  <si>
    <t>BAU Fuel Production Imports and Exports[biofuel diesel,exports] : test</t>
  </si>
  <si>
    <t>BAU Fuel Production Imports and Exports[jet fuel or kerosene,production] : test</t>
  </si>
  <si>
    <t>BAU Fuel Production Imports and Exports[jet fuel or kerosene,imports] : test</t>
  </si>
  <si>
    <t>BAU Fuel Production Imports and Exports[jet fuel or kerosene,exports] : test</t>
  </si>
  <si>
    <t>BAU Fuel Production Imports and Exports[heat,production] : test</t>
  </si>
  <si>
    <t>BAU Fuel Production Imports and Exports[heat,imports] : test</t>
  </si>
  <si>
    <t>BAU Fuel Production Imports and Exports[heat,exports] : test</t>
  </si>
  <si>
    <t>BAU Fuel Production Imports and Exports[geothermal,production] : test</t>
  </si>
  <si>
    <t>BAU Fuel Production Imports and Exports[geothermal,imports] : test</t>
  </si>
  <si>
    <t>BAU Fuel Production Imports and Exports[geothermal,exports] : test</t>
  </si>
  <si>
    <t>BAU Fuel Production Imports and Exports[lignite,production] : test</t>
  </si>
  <si>
    <t>BAU Fuel Production Imports and Exports[lignite,imports] : test</t>
  </si>
  <si>
    <t>BAU Fuel Production Imports and Exports[lignite,exports] : test</t>
  </si>
  <si>
    <t>BAU Fuel Production Imports and Exports[crude oil,production] : test</t>
  </si>
  <si>
    <t>BAU Fuel Production Imports and Exports[crude oil,imports] : test</t>
  </si>
  <si>
    <t>BAU Fuel Production Imports and Exports[crude oil,exports] : test</t>
  </si>
  <si>
    <t>BAU Fuel Production Imports and Exports[heavy or residual fuel oil,production] : test</t>
  </si>
  <si>
    <t>BAU Fuel Production Imports and Exports[heavy or residual fuel oil,imports] : test</t>
  </si>
  <si>
    <t>BAU Fuel Production Imports and Exports[heavy or residual fuel oil,exports] : test</t>
  </si>
  <si>
    <t>BAU Fuel Production Imports and Exports[LPG propane or butane,production] : test</t>
  </si>
  <si>
    <t>BAU Fuel Production Imports and Exports[LPG propane or butane,imports] : test</t>
  </si>
  <si>
    <t>BAU Fuel Production Imports and Exports[LPG propane or butane,exports] : test</t>
  </si>
  <si>
    <t>BAU Fuel Production Imports and Exports[municipal solid waste,production] : test</t>
  </si>
  <si>
    <t>BAU Fuel Production Imports and Exports[municipal solid waste,imports] : test</t>
  </si>
  <si>
    <t>BAU Fuel Production Imports and Exports[municipal solid waste,exports] : test</t>
  </si>
  <si>
    <t>BAU Fuel Production Imports and Exports[hydrogen,production] : test</t>
  </si>
  <si>
    <t>BAU Fuel Production Imports and Exports[hydrogen,imports] : test</t>
  </si>
  <si>
    <t>BAU Fuel Production Imports and Exports[hydrogen,exports] : test</t>
  </si>
  <si>
    <t>EPS Fuel</t>
  </si>
  <si>
    <t>EU27 Consumption in Petroleum refineries</t>
  </si>
  <si>
    <t>0000</t>
  </si>
  <si>
    <t>2100</t>
  </si>
  <si>
    <t>2111</t>
  </si>
  <si>
    <t>2115</t>
  </si>
  <si>
    <t>2116</t>
  </si>
  <si>
    <t>2117</t>
  </si>
  <si>
    <t>2118</t>
  </si>
  <si>
    <t>2112</t>
  </si>
  <si>
    <t>2120</t>
  </si>
  <si>
    <t>2121</t>
  </si>
  <si>
    <t>2122</t>
  </si>
  <si>
    <t>2130</t>
  </si>
  <si>
    <t>2200</t>
  </si>
  <si>
    <t>2210</t>
  </si>
  <si>
    <t>2310</t>
  </si>
  <si>
    <t>2230</t>
  </si>
  <si>
    <t>2330</t>
  </si>
  <si>
    <t>2410</t>
  </si>
  <si>
    <t>3000</t>
  </si>
  <si>
    <t>3100</t>
  </si>
  <si>
    <t>3110</t>
  </si>
  <si>
    <t>3105</t>
  </si>
  <si>
    <t>3106</t>
  </si>
  <si>
    <t>3190</t>
  </si>
  <si>
    <t>3191</t>
  </si>
  <si>
    <t>3192</t>
  </si>
  <si>
    <t>3193</t>
  </si>
  <si>
    <t>3200</t>
  </si>
  <si>
    <t>3210</t>
  </si>
  <si>
    <t>3214</t>
  </si>
  <si>
    <t>3215</t>
  </si>
  <si>
    <t>3220</t>
  </si>
  <si>
    <t>3230</t>
  </si>
  <si>
    <t>3234</t>
  </si>
  <si>
    <t>3235</t>
  </si>
  <si>
    <t>3240</t>
  </si>
  <si>
    <t>3246</t>
  </si>
  <si>
    <t>3247</t>
  </si>
  <si>
    <t>3244</t>
  </si>
  <si>
    <t>3250</t>
  </si>
  <si>
    <t>3260</t>
  </si>
  <si>
    <t>3280</t>
  </si>
  <si>
    <t>3281</t>
  </si>
  <si>
    <t>3282</t>
  </si>
  <si>
    <t>3283</t>
  </si>
  <si>
    <t>3285</t>
  </si>
  <si>
    <t>3286</t>
  </si>
  <si>
    <t>3295</t>
  </si>
  <si>
    <t>4000</t>
  </si>
  <si>
    <t>4100</t>
  </si>
  <si>
    <t>4200</t>
  </si>
  <si>
    <t>4210</t>
  </si>
  <si>
    <t>4220</t>
  </si>
  <si>
    <t>4230</t>
  </si>
  <si>
    <t>4240</t>
  </si>
  <si>
    <t>5100</t>
  </si>
  <si>
    <t>5200</t>
  </si>
  <si>
    <t>5500</t>
  </si>
  <si>
    <t>5510</t>
  </si>
  <si>
    <t>5520</t>
  </si>
  <si>
    <t>5530</t>
  </si>
  <si>
    <t>5532</t>
  </si>
  <si>
    <t>5534</t>
  </si>
  <si>
    <t>5535</t>
  </si>
  <si>
    <t>5540</t>
  </si>
  <si>
    <t>5541</t>
  </si>
  <si>
    <t>5544</t>
  </si>
  <si>
    <t>5542</t>
  </si>
  <si>
    <t>55431</t>
  </si>
  <si>
    <t>5545</t>
  </si>
  <si>
    <t>5546</t>
  </si>
  <si>
    <t>5547</t>
  </si>
  <si>
    <t>5549</t>
  </si>
  <si>
    <t>5548</t>
  </si>
  <si>
    <t>5550</t>
  </si>
  <si>
    <t>6000</t>
  </si>
  <si>
    <t>7100</t>
  </si>
  <si>
    <t>55432</t>
  </si>
  <si>
    <t>UK Consumption in Petroleum refineries</t>
  </si>
  <si>
    <t>EU28 Consumption in Petroleum refineries</t>
  </si>
  <si>
    <t>Data extracted on 11/09/2024 19:20:14 from [ESTAT]</t>
  </si>
  <si>
    <t xml:space="preserve">Dataset: </t>
  </si>
  <si>
    <t>Complete energy balances [nrg_bal_c__custom_12843351]</t>
  </si>
  <si>
    <t xml:space="preserve">Last updated: </t>
  </si>
  <si>
    <t>24/05/2024 23:00</t>
  </si>
  <si>
    <t>Time frequency</t>
  </si>
  <si>
    <t>Annual</t>
  </si>
  <si>
    <t>Energy balance</t>
  </si>
  <si>
    <t>Transformation input - refineries and petrochemical industry - energy use</t>
  </si>
  <si>
    <t>Unit of measure</t>
  </si>
  <si>
    <t>Thousand tonnes of oil equivalent</t>
  </si>
  <si>
    <t>Geopolitical entity (reporting)</t>
  </si>
  <si>
    <t>European Union - 27 countries (from 2020)</t>
  </si>
  <si>
    <t>TIME</t>
  </si>
  <si>
    <t/>
  </si>
  <si>
    <t>Coal</t>
  </si>
  <si>
    <t>Crude Oil</t>
  </si>
  <si>
    <t>LPG Propane or Butane</t>
  </si>
  <si>
    <t>Petroleum Diesel</t>
  </si>
  <si>
    <t>Heavy or Residual Oil</t>
  </si>
  <si>
    <t>Natural Gas</t>
  </si>
  <si>
    <t>Biomass</t>
  </si>
  <si>
    <t>We subtract byproduct refinery gases and other petroleum products that are used within the walls of</t>
  </si>
  <si>
    <t>the refining industry, as these would otherwise be erroneously counted as production. This approach</t>
  </si>
  <si>
    <t>aligns BFPIaE with indst/BIFUbC.</t>
  </si>
  <si>
    <t>EPS energy name</t>
  </si>
  <si>
    <t>Subtract?</t>
  </si>
  <si>
    <t>Yes</t>
  </si>
  <si>
    <t>Complete energy balances [nrg_bal_c__custom_12843572]</t>
  </si>
  <si>
    <t>Eurostat Refining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</si>
</sst>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  <numFmt numFmtId="170" formatCode="#,##0.00;\-#,##0.00;&quot;-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b/>
      <sz val="9"/>
      <color indexed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4669AF"/>
      </patternFill>
    </fill>
    <fill>
      <patternFill patternType="mediumGray">
        <bgColor indexed="22"/>
      </patternFill>
    </fill>
  </fills>
  <borders count="3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82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25" fillId="0" borderId="0" xfId="0" applyFont="1"/>
    <xf numFmtId="0" fontId="26" fillId="18" borderId="23" xfId="0" applyFont="1" applyFill="1" applyBorder="1"/>
    <xf numFmtId="0" fontId="26" fillId="18" borderId="24" xfId="0" applyFont="1" applyFill="1" applyBorder="1"/>
    <xf numFmtId="0" fontId="26" fillId="18" borderId="23" xfId="0" quotePrefix="1" applyFont="1" applyFill="1" applyBorder="1" applyAlignment="1">
      <alignment horizontal="center"/>
    </xf>
    <xf numFmtId="0" fontId="26" fillId="18" borderId="24" xfId="0" quotePrefix="1" applyFont="1" applyFill="1" applyBorder="1" applyAlignment="1">
      <alignment horizontal="center"/>
    </xf>
    <xf numFmtId="0" fontId="26" fillId="18" borderId="25" xfId="0" quotePrefix="1" applyFont="1" applyFill="1" applyBorder="1" applyAlignment="1">
      <alignment horizontal="center"/>
    </xf>
    <xf numFmtId="0" fontId="27" fillId="0" borderId="0" xfId="0" applyFont="1"/>
    <xf numFmtId="49" fontId="26" fillId="0" borderId="2" xfId="0" applyNumberFormat="1" applyFont="1" applyBorder="1"/>
    <xf numFmtId="49" fontId="26" fillId="0" borderId="3" xfId="0" applyNumberFormat="1" applyFont="1" applyBorder="1"/>
    <xf numFmtId="170" fontId="26" fillId="0" borderId="2" xfId="0" applyNumberFormat="1" applyFont="1" applyBorder="1"/>
    <xf numFmtId="0" fontId="28" fillId="0" borderId="0" xfId="0" applyFont="1"/>
    <xf numFmtId="49" fontId="29" fillId="0" borderId="4" xfId="0" applyNumberFormat="1" applyFont="1" applyBorder="1" applyAlignment="1">
      <alignment indent="1"/>
    </xf>
    <xf numFmtId="49" fontId="29" fillId="0" borderId="5" xfId="0" applyNumberFormat="1" applyFont="1" applyBorder="1"/>
    <xf numFmtId="170" fontId="29" fillId="0" borderId="4" xfId="0" applyNumberFormat="1" applyFont="1" applyBorder="1"/>
    <xf numFmtId="49" fontId="30" fillId="0" borderId="6" xfId="0" applyNumberFormat="1" applyFont="1" applyBorder="1" applyAlignment="1">
      <alignment indent="2"/>
    </xf>
    <xf numFmtId="49" fontId="30" fillId="0" borderId="0" xfId="0" applyNumberFormat="1" applyFont="1"/>
    <xf numFmtId="170" fontId="30" fillId="0" borderId="6" xfId="0" applyNumberFormat="1" applyFont="1" applyBorder="1"/>
    <xf numFmtId="49" fontId="31" fillId="0" borderId="6" xfId="0" applyNumberFormat="1" applyFont="1" applyBorder="1" applyAlignment="1">
      <alignment indent="3"/>
    </xf>
    <xf numFmtId="49" fontId="31" fillId="0" borderId="0" xfId="0" applyNumberFormat="1" applyFont="1"/>
    <xf numFmtId="170" fontId="31" fillId="0" borderId="6" xfId="0" applyNumberFormat="1" applyFont="1" applyBorder="1"/>
    <xf numFmtId="49" fontId="32" fillId="0" borderId="6" xfId="0" applyNumberFormat="1" applyFont="1" applyBorder="1" applyAlignment="1">
      <alignment indent="4"/>
    </xf>
    <xf numFmtId="49" fontId="32" fillId="0" borderId="0" xfId="0" applyNumberFormat="1" applyFont="1"/>
    <xf numFmtId="170" fontId="32" fillId="0" borderId="6" xfId="0" applyNumberFormat="1" applyFont="1" applyBorder="1"/>
    <xf numFmtId="49" fontId="29" fillId="0" borderId="7" xfId="0" applyNumberFormat="1" applyFont="1" applyBorder="1" applyAlignment="1">
      <alignment indent="1"/>
    </xf>
    <xf numFmtId="49" fontId="29" fillId="0" borderId="8" xfId="0" applyNumberFormat="1" applyFont="1" applyBorder="1"/>
    <xf numFmtId="170" fontId="29" fillId="0" borderId="7" xfId="0" applyNumberFormat="1" applyFont="1" applyBorder="1"/>
    <xf numFmtId="49" fontId="29" fillId="0" borderId="26" xfId="0" applyNumberFormat="1" applyFont="1" applyBorder="1" applyAlignment="1">
      <alignment indent="1"/>
    </xf>
    <xf numFmtId="49" fontId="29" fillId="0" borderId="27" xfId="0" applyNumberFormat="1" applyFont="1" applyBorder="1"/>
    <xf numFmtId="170" fontId="29" fillId="0" borderId="26" xfId="0" applyNumberFormat="1" applyFont="1" applyBorder="1"/>
    <xf numFmtId="170" fontId="26" fillId="0" borderId="3" xfId="0" applyNumberFormat="1" applyFont="1" applyBorder="1"/>
    <xf numFmtId="170" fontId="26" fillId="0" borderId="28" xfId="0" applyNumberFormat="1" applyFont="1" applyBorder="1"/>
    <xf numFmtId="170" fontId="29" fillId="0" borderId="5" xfId="0" applyNumberFormat="1" applyFont="1" applyBorder="1"/>
    <xf numFmtId="170" fontId="29" fillId="0" borderId="29" xfId="0" applyNumberFormat="1" applyFont="1" applyBorder="1"/>
    <xf numFmtId="170" fontId="30" fillId="0" borderId="0" xfId="0" applyNumberFormat="1" applyFont="1"/>
    <xf numFmtId="170" fontId="30" fillId="0" borderId="30" xfId="0" applyNumberFormat="1" applyFont="1" applyBorder="1"/>
    <xf numFmtId="170" fontId="31" fillId="0" borderId="0" xfId="0" applyNumberFormat="1" applyFont="1"/>
    <xf numFmtId="170" fontId="31" fillId="0" borderId="30" xfId="0" applyNumberFormat="1" applyFont="1" applyBorder="1"/>
    <xf numFmtId="170" fontId="32" fillId="0" borderId="0" xfId="0" applyNumberFormat="1" applyFont="1"/>
    <xf numFmtId="170" fontId="32" fillId="0" borderId="30" xfId="0" applyNumberFormat="1" applyFont="1" applyBorder="1"/>
    <xf numFmtId="170" fontId="29" fillId="0" borderId="8" xfId="0" applyNumberFormat="1" applyFont="1" applyBorder="1"/>
    <xf numFmtId="170" fontId="29" fillId="0" borderId="31" xfId="0" applyNumberFormat="1" applyFont="1" applyBorder="1"/>
    <xf numFmtId="170" fontId="29" fillId="0" borderId="27" xfId="0" applyNumberFormat="1" applyFont="1" applyBorder="1"/>
    <xf numFmtId="170" fontId="29" fillId="0" borderId="32" xfId="0" applyNumberFormat="1" applyFont="1" applyBorder="1"/>
    <xf numFmtId="0" fontId="33" fillId="25" borderId="1" xfId="3" applyFont="1" applyFill="1" applyBorder="1" applyAlignment="1">
      <alignment horizontal="right" vertical="center"/>
    </xf>
    <xf numFmtId="0" fontId="12" fillId="4" borderId="1" xfId="3" applyFont="1" applyFill="1" applyBorder="1" applyAlignment="1">
      <alignment horizontal="left" vertical="center"/>
    </xf>
    <xf numFmtId="0" fontId="21" fillId="0" borderId="0" xfId="0" applyFont="1" applyBorder="1"/>
    <xf numFmtId="0" fontId="12" fillId="3" borderId="0" xfId="3" applyFont="1" applyFill="1" applyBorder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33" fillId="25" borderId="1" xfId="3" applyFont="1" applyFill="1" applyBorder="1" applyAlignment="1">
      <alignment horizontal="left" vertical="center"/>
    </xf>
    <xf numFmtId="0" fontId="11" fillId="26" borderId="0" xfId="3" applyFill="1"/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93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69" formatCode="_-* #,##0_-;\-* #,##0_-;_-* &quot;-&quot;??_-;_-@_-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69" formatCode="_-* #,##0_-;\-* #,##0_-;_-* &quot;-&quot;??_-;_-@_-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169" formatCode="_-* #,##0_-;\-* #,##0_-;_-* &quot;-&quot;??_-;_-@_-"/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7-437E-A447-F9BB9ABCCBA0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87-437E-A447-F9BB9ABC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3</xdr:col>
      <xdr:colOff>1575146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eu\InputData\indst\BIFUbC\BAU%20Industrial%20Fuel%20Use%20before%20CCS.xlsx" TargetMode="External"/><Relationship Id="rId1" Type="http://schemas.openxmlformats.org/officeDocument/2006/relationships/externalLinkPath" Target="/Users/MeganMahajan/Documents/eps-eu/InputData/indst/BIFUbC/BAU%20Industrial%20Fuel%20Use%20before%20C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.sharepoint.com/Users/mdeng/Dropbox%20(Energy%20Innovation)/EU%20EPS/InputData/fuels/BFPIaE/BAU%20Fuel%20Production%20Imports%20and%20Expo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GREET1 Fuel_Specs"/>
      <sheetName val="EU Ind. Sector - EPS Crosswalk"/>
      <sheetName val="Fuel Mapping"/>
      <sheetName val="POTEnCIA Data --&gt;"/>
      <sheetName val="Potencia_Steam Balance"/>
      <sheetName val="Potencia_Electricity Balance"/>
      <sheetName val="AGR"/>
      <sheetName val="FBT"/>
      <sheetName val="TEL"/>
      <sheetName val="WWP"/>
      <sheetName val="PPA"/>
      <sheetName val="cenrf"/>
      <sheetName val="neos"/>
      <sheetName val="CHI"/>
      <sheetName val="ISI"/>
      <sheetName val="NFM"/>
      <sheetName val="gla"/>
      <sheetName val="cem"/>
      <sheetName val="cer"/>
      <sheetName val="cpi"/>
      <sheetName val="MAE"/>
      <sheetName val="TRE"/>
      <sheetName val="OIS"/>
      <sheetName val="cenpren"/>
      <sheetName val="LOS"/>
      <sheetName val="cenisb"/>
      <sheetName val="cenoth"/>
      <sheetName val="tick"/>
      <sheetName val="tock"/>
      <sheetName val="tibf"/>
      <sheetName val="tobf"/>
      <sheetName val="tigw"/>
      <sheetName val="tipf"/>
      <sheetName val="tibr"/>
      <sheetName val="ticl"/>
      <sheetName val="tibg"/>
      <sheetName val="tigl"/>
      <sheetName val="tich"/>
      <sheetName val="nech"/>
      <sheetName val="tirf"/>
      <sheetName val="Waste Water"/>
      <sheetName val="Eurostat Coal Mining Data"/>
      <sheetName val="Eurostat Oil and Gas Ext. Data"/>
      <sheetName val="Coal and Oil-Gas Ext. Calcs"/>
      <sheetName val="TOTOT"/>
      <sheetName val="Hydrogen Calculations"/>
      <sheetName val="Carbon Capture Calculations"/>
      <sheetName val="Calculations"/>
      <sheetName val="BIFUbC-electricity"/>
      <sheetName val="BIFUbC-coal"/>
      <sheetName val="BIFUbC-natural-gas"/>
      <sheetName val="BIFUbC-biomass"/>
      <sheetName val="BIFUbC-petroleum-diesel"/>
      <sheetName val="BIFUbC-heat"/>
      <sheetName val="BIFUbC-crude-oil"/>
      <sheetName val="BIFUbC-heavy-or-residual-oil"/>
      <sheetName val="BIFUbC-LPG-propane-or-butane"/>
      <sheetName val="BIFUbC-hydrogen"/>
    </sheetNames>
    <sheetDataSet>
      <sheetData sheetId="0">
        <row r="179">
          <cell r="C179">
            <v>39683051000</v>
          </cell>
        </row>
        <row r="182">
          <cell r="C182">
            <v>3412000000</v>
          </cell>
        </row>
      </sheetData>
      <sheetData sheetId="1"/>
      <sheetData sheetId="2"/>
      <sheetData sheetId="3">
        <row r="4">
          <cell r="N4" t="str">
            <v>Solid Fuels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rostat_nrg_bal_c EU28"/>
      <sheetName val="Eurostat-EPS Mapping"/>
      <sheetName val="JRC_CFENE"/>
      <sheetName val="JRC_tipgn"/>
      <sheetName val="Euratom"/>
      <sheetName val="World Nuclear Association"/>
      <sheetName val="Calculations"/>
      <sheetName val="BFPIaE-production"/>
      <sheetName val="BFPIaE-imports"/>
      <sheetName val="BFPIaE-ex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30">
      <pivotArea collapsedLevelsAreSubtotals="1" fieldPosition="0">
        <references count="1">
          <reference field="1" count="1">
            <x v="19"/>
          </reference>
        </references>
      </pivotArea>
    </format>
    <format dxfId="29">
      <pivotArea dataOnly="0" labelOnly="1" fieldPosition="0">
        <references count="1">
          <reference field="1" count="1">
            <x v="19"/>
          </reference>
        </references>
      </pivotArea>
    </format>
    <format dxfId="28">
      <pivotArea collapsedLevelsAreSubtotals="1" fieldPosition="0">
        <references count="1">
          <reference field="1" count="1">
            <x v="20"/>
          </reference>
        </references>
      </pivotArea>
    </format>
    <format dxfId="27">
      <pivotArea dataOnly="0" labelOnly="1" fieldPosition="0">
        <references count="1">
          <reference field="1" count="1">
            <x v="20"/>
          </reference>
        </references>
      </pivotArea>
    </format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35">
      <pivotArea collapsedLevelsAreSubtotals="1" fieldPosition="0">
        <references count="1">
          <reference field="1" count="1">
            <x v="19"/>
          </reference>
        </references>
      </pivotArea>
    </format>
    <format dxfId="34">
      <pivotArea dataOnly="0" labelOnly="1" fieldPosition="0">
        <references count="1">
          <reference field="1" count="1">
            <x v="19"/>
          </reference>
        </references>
      </pivotArea>
    </format>
    <format dxfId="33">
      <pivotArea collapsedLevelsAreSubtotals="1" fieldPosition="0">
        <references count="1">
          <reference field="1" count="1">
            <x v="20"/>
          </reference>
        </references>
      </pivotArea>
    </format>
    <format dxfId="32">
      <pivotArea dataOnly="0" labelOnly="1" fieldPosition="0">
        <references count="1">
          <reference field="1" count="1">
            <x v="20"/>
          </reference>
        </references>
      </pivotArea>
    </format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40">
      <pivotArea collapsedLevelsAreSubtotals="1" fieldPosition="0">
        <references count="1">
          <reference field="1" count="1">
            <x v="19"/>
          </reference>
        </references>
      </pivotArea>
    </format>
    <format dxfId="39">
      <pivotArea dataOnly="0" labelOnly="1" fieldPosition="0">
        <references count="1">
          <reference field="1" count="1">
            <x v="19"/>
          </reference>
        </references>
      </pivotArea>
    </format>
    <format dxfId="38">
      <pivotArea collapsedLevelsAreSubtotals="1" fieldPosition="0">
        <references count="1">
          <reference field="1" count="1">
            <x v="20"/>
          </reference>
        </references>
      </pivotArea>
    </format>
    <format dxfId="37">
      <pivotArea dataOnly="0" labelOnly="1" fieldPosition="0">
        <references count="1">
          <reference field="1" count="1">
            <x v="20"/>
          </reference>
        </references>
      </pivotArea>
    </format>
    <format dxfId="36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92" tableBorderDxfId="91" headerRowCellStyle="Normal 2">
  <tableColumns count="13">
    <tableColumn id="1" xr3:uid="{E178E2B1-9EBF-4270-AAE8-EBCE83E1D182}" name="NRG_BAL (Labels)" dataDxfId="90" dataCellStyle="Normal 2"/>
    <tableColumn id="2" xr3:uid="{603518E4-6A95-4C35-946F-3645BC12E250}" name="SIEC (Labels)" dataDxfId="89" dataCellStyle="Normal 2"/>
    <tableColumn id="15" xr3:uid="{101B27DD-B34F-4A13-A19B-25BB58E17F0B}" name="Energy name in the EPS" dataDxfId="88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87" tableBorderDxfId="86">
  <autoFilter ref="A1:BB85" xr:uid="{5E562743-2BDC-4078-98B2-0AAD18954D29}"/>
  <tableColumns count="54">
    <tableColumn id="1" xr3:uid="{1774097B-2000-4DC7-A035-F724D40B1D7B}" name="Final energy consumption (ktoe)" dataDxfId="85"/>
    <tableColumn id="2" xr3:uid="{931B4B52-B766-4239-BB4D-887C6A64333E}" name="Energy name in the EPS" dataDxfId="84"/>
    <tableColumn id="3" xr3:uid="{10727D31-B536-49E0-B251-1E336832E2E7}" name="[ktoe]" dataDxfId="83"/>
    <tableColumn id="4" xr3:uid="{7C17C4D3-FEA6-4216-8260-4BB208BB665C}" name="2000" dataDxfId="82"/>
    <tableColumn id="5" xr3:uid="{572BFBF5-0645-4B5D-8D60-F51FE665A599}" name="2001" dataDxfId="81"/>
    <tableColumn id="6" xr3:uid="{3DA69BF8-F383-4D17-BA41-E535437C1486}" name="2002" dataDxfId="80"/>
    <tableColumn id="7" xr3:uid="{26BB75D4-7E21-467D-90AE-024214B61007}" name="2003" dataDxfId="79"/>
    <tableColumn id="8" xr3:uid="{465860D8-113E-4E31-A776-857C8D94CF2C}" name="2004" dataDxfId="78"/>
    <tableColumn id="9" xr3:uid="{5BB57987-5EA5-4221-8EDC-D78F75B77F55}" name="2005" dataDxfId="77"/>
    <tableColumn id="10" xr3:uid="{CEAC2BC2-D82D-438B-8FB5-0B6FF231A668}" name="2006" dataDxfId="76"/>
    <tableColumn id="11" xr3:uid="{4C157A5E-357F-480C-AF45-DC9B6540B7C0}" name="2007" dataDxfId="75"/>
    <tableColumn id="12" xr3:uid="{B4382AF2-F50F-478A-BDAD-9DE809504E20}" name="2008" dataDxfId="74"/>
    <tableColumn id="13" xr3:uid="{2DE282C7-D2BE-41A6-A8D0-83727D388389}" name="2009" dataDxfId="73"/>
    <tableColumn id="14" xr3:uid="{22B644C0-6CAA-489D-9837-EA6D9A8A907B}" name="2010" dataDxfId="72"/>
    <tableColumn id="15" xr3:uid="{20AE47BD-2549-43EC-8182-D586F7CD4B7D}" name="2011" dataDxfId="71"/>
    <tableColumn id="16" xr3:uid="{51690315-BBC1-4699-8089-CEF7BCC71F77}" name="2012" dataDxfId="70"/>
    <tableColumn id="17" xr3:uid="{D0270BBB-4CC8-4B2E-AFE2-72A3F901500C}" name="2013" dataDxfId="69"/>
    <tableColumn id="18" xr3:uid="{70724659-057B-421E-A189-9E8BC58A3404}" name="2014" dataDxfId="68"/>
    <tableColumn id="19" xr3:uid="{C8BEDD47-1C8E-437F-B512-EE4F479F0221}" name="2015" dataDxfId="67"/>
    <tableColumn id="20" xr3:uid="{B8149181-4C1F-4B8A-AF0A-1D987BDBC66E}" name="2016" dataDxfId="66"/>
    <tableColumn id="21" xr3:uid="{8851C9CE-5EBB-4E82-A83C-8A98B173AA63}" name="2017" dataDxfId="65"/>
    <tableColumn id="22" xr3:uid="{C629040E-6FA0-486B-9AD0-F53B45E6819B}" name="2018" dataDxfId="64"/>
    <tableColumn id="23" xr3:uid="{B17A7AD9-E466-42A2-92E6-FD027B908716}" name="2019" dataDxfId="63"/>
    <tableColumn id="24" xr3:uid="{E6E1D48D-D741-416D-B386-70262BB14045}" name="2020" dataDxfId="62"/>
    <tableColumn id="25" xr3:uid="{2D7E9D25-358F-4803-B0E9-CFEDBD047229}" name="2021" dataDxfId="61"/>
    <tableColumn id="26" xr3:uid="{2CFEEF4D-A70B-42E6-8B6B-43532AF2554C}" name="2022" dataDxfId="60"/>
    <tableColumn id="27" xr3:uid="{68CD6972-A1EC-4565-BC99-7C06DD06E65C}" name="2023" dataDxfId="59"/>
    <tableColumn id="28" xr3:uid="{1B930F5C-C9AD-4E06-9689-78AD9B8307EF}" name="2024" dataDxfId="58"/>
    <tableColumn id="29" xr3:uid="{B171B14B-3FEC-4123-AC05-7494DE4E2276}" name="2025" dataDxfId="57"/>
    <tableColumn id="30" xr3:uid="{9C6D545D-868D-473D-A42D-E1E75463B036}" name="2026" dataDxfId="56"/>
    <tableColumn id="31" xr3:uid="{7B87786B-4A6F-4BCC-AE6A-A65019245125}" name="2027" dataDxfId="55"/>
    <tableColumn id="32" xr3:uid="{CF1FD456-8AF8-431C-9A57-4F6AA4852E19}" name="2028" dataDxfId="54"/>
    <tableColumn id="33" xr3:uid="{077E574E-8F0F-4669-8685-7DF70710E238}" name="2029" dataDxfId="53"/>
    <tableColumn id="34" xr3:uid="{7ABA9B3D-C931-4D91-B360-1A655AE9EF9D}" name="2030" dataDxfId="52"/>
    <tableColumn id="35" xr3:uid="{20FCB6D0-0504-4E37-8C21-88803946FC90}" name="2031" dataDxfId="51"/>
    <tableColumn id="36" xr3:uid="{87FA4122-902E-4C88-97F1-982C17946A75}" name="2032" dataDxfId="50"/>
    <tableColumn id="37" xr3:uid="{F90DB4EC-763D-4B9D-8410-711464C08C01}" name="2033" dataDxfId="49"/>
    <tableColumn id="38" xr3:uid="{7C65ABDE-8EEE-4FD6-AFC5-138677A911E1}" name="2034" dataDxfId="48"/>
    <tableColumn id="39" xr3:uid="{AB4C2919-09C4-41E5-B094-7E77B2ABB325}" name="2035" dataDxfId="47"/>
    <tableColumn id="40" xr3:uid="{10726B0E-9DAD-4FCE-8ADA-CB9A7ED380B1}" name="2036" dataDxfId="46"/>
    <tableColumn id="41" xr3:uid="{0EFB2E4E-02AC-488E-9C07-BFABF5EA7187}" name="2037" dataDxfId="45"/>
    <tableColumn id="42" xr3:uid="{0ABAB9E6-BFA0-4FB9-8E92-14B3DF57B0BE}" name="2038" dataDxfId="44"/>
    <tableColumn id="43" xr3:uid="{4EB79D5A-D0C1-4AE1-B6A9-AAD457265513}" name="2039" dataDxfId="43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42"/>
    <tableColumn id="3" xr3:uid="{21963D4C-09E8-41E6-AFB2-BFF13D7AC7C5}" uniqueName="3" name="Value (ktoe)" queryTableFieldId="3"/>
    <tableColumn id="4" xr3:uid="{82541C2E-E911-457C-AD29-B7DA66E7B4DA}" uniqueName="4" name="Source" queryTableFieldId="4" dataDxfId="41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bookmark/a04fcfec-7c4e-421e-ae18-ef713379d78c?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5"/>
  <sheetViews>
    <sheetView zoomScaleNormal="100" workbookViewId="0">
      <selection activeCell="D29" sqref="D29"/>
    </sheetView>
  </sheetViews>
  <sheetFormatPr defaultColWidth="10.85546875" defaultRowHeight="15" x14ac:dyDescent="0.25"/>
  <cols>
    <col min="1" max="2" width="10.85546875" style="1"/>
    <col min="3" max="3" width="43.140625" style="1" bestFit="1" customWidth="1"/>
    <col min="4" max="16384" width="10.85546875" style="1"/>
  </cols>
  <sheetData>
    <row r="10" spans="2:4" x14ac:dyDescent="0.25">
      <c r="B10" s="8" t="s">
        <v>0</v>
      </c>
    </row>
    <row r="11" spans="2:4" x14ac:dyDescent="0.25">
      <c r="B11" s="8" t="s">
        <v>1</v>
      </c>
    </row>
    <row r="12" spans="2:4" x14ac:dyDescent="0.25">
      <c r="B12" s="8" t="s">
        <v>2</v>
      </c>
    </row>
    <row r="13" spans="2:4" x14ac:dyDescent="0.25">
      <c r="B13" s="8"/>
    </row>
    <row r="14" spans="2:4" x14ac:dyDescent="0.25">
      <c r="B14" s="2" t="s">
        <v>3</v>
      </c>
      <c r="C14" s="2" t="s">
        <v>4</v>
      </c>
      <c r="D14" s="4" t="s">
        <v>5</v>
      </c>
    </row>
    <row r="15" spans="2:4" x14ac:dyDescent="0.25">
      <c r="B15" s="2"/>
      <c r="C15" s="3" t="s">
        <v>6</v>
      </c>
      <c r="D15" s="4" t="s">
        <v>7</v>
      </c>
    </row>
    <row r="16" spans="2:4" x14ac:dyDescent="0.25">
      <c r="B16" s="2"/>
      <c r="C16" s="3" t="s">
        <v>8</v>
      </c>
      <c r="D16" s="4" t="s">
        <v>9</v>
      </c>
    </row>
    <row r="17" spans="2:7" x14ac:dyDescent="0.25">
      <c r="B17" s="2"/>
      <c r="C17" s="3" t="s">
        <v>10</v>
      </c>
      <c r="D17" s="1" t="s">
        <v>11</v>
      </c>
    </row>
    <row r="18" spans="2:7" x14ac:dyDescent="0.25">
      <c r="B18" s="2"/>
      <c r="C18" s="3" t="s">
        <v>489</v>
      </c>
      <c r="D18" s="61" t="s">
        <v>488</v>
      </c>
    </row>
    <row r="19" spans="2:7" x14ac:dyDescent="0.25">
      <c r="B19" s="2" t="s">
        <v>12</v>
      </c>
    </row>
    <row r="20" spans="2:7" x14ac:dyDescent="0.25">
      <c r="B20" s="111" t="s">
        <v>13</v>
      </c>
    </row>
    <row r="21" spans="2:7" x14ac:dyDescent="0.25">
      <c r="B21" s="111" t="s">
        <v>14</v>
      </c>
    </row>
    <row r="22" spans="2:7" x14ac:dyDescent="0.25">
      <c r="B22" s="111" t="s">
        <v>15</v>
      </c>
    </row>
    <row r="23" spans="2:7" x14ac:dyDescent="0.25">
      <c r="B23" s="5"/>
    </row>
    <row r="24" spans="2:7" x14ac:dyDescent="0.25">
      <c r="B24" s="7" t="s">
        <v>16</v>
      </c>
    </row>
    <row r="25" spans="2:7" x14ac:dyDescent="0.25">
      <c r="B25" s="112" t="s">
        <v>17</v>
      </c>
    </row>
    <row r="26" spans="2:7" x14ac:dyDescent="0.25">
      <c r="B26" s="112" t="s">
        <v>18</v>
      </c>
    </row>
    <row r="27" spans="2:7" x14ac:dyDescent="0.25">
      <c r="B27" s="58"/>
    </row>
    <row r="28" spans="2:7" x14ac:dyDescent="0.25">
      <c r="B28" s="171" t="s">
        <v>482</v>
      </c>
    </row>
    <row r="29" spans="2:7" x14ac:dyDescent="0.25">
      <c r="B29" s="171" t="s">
        <v>483</v>
      </c>
    </row>
    <row r="30" spans="2:7" x14ac:dyDescent="0.25">
      <c r="B30" s="171" t="s">
        <v>484</v>
      </c>
    </row>
    <row r="31" spans="2:7" x14ac:dyDescent="0.25">
      <c r="B31" s="171"/>
    </row>
    <row r="32" spans="2:7" x14ac:dyDescent="0.25">
      <c r="B32" s="5" t="s">
        <v>19</v>
      </c>
      <c r="C32" s="52">
        <v>948000000</v>
      </c>
      <c r="D32" s="5"/>
      <c r="E32" s="5"/>
      <c r="F32" s="5"/>
      <c r="G32" s="5"/>
    </row>
    <row r="33" spans="2:7" x14ac:dyDescent="0.25">
      <c r="B33" s="5" t="s">
        <v>20</v>
      </c>
      <c r="C33" s="52">
        <f>39.6831*10^9</f>
        <v>39683100000</v>
      </c>
      <c r="D33" s="5"/>
      <c r="E33" s="5"/>
      <c r="F33" s="5"/>
      <c r="G33" s="5"/>
    </row>
    <row r="34" spans="2:7" x14ac:dyDescent="0.25">
      <c r="B34" s="7"/>
      <c r="C34" s="7"/>
      <c r="D34" s="5"/>
      <c r="E34" s="5"/>
      <c r="F34" s="5"/>
      <c r="G34" s="5"/>
    </row>
    <row r="35" spans="2:7" x14ac:dyDescent="0.25">
      <c r="B35" s="58"/>
      <c r="C35" s="6"/>
    </row>
    <row r="36" spans="2:7" x14ac:dyDescent="0.25">
      <c r="C36" s="6"/>
    </row>
    <row r="37" spans="2:7" x14ac:dyDescent="0.25">
      <c r="C37" s="6"/>
    </row>
    <row r="38" spans="2:7" x14ac:dyDescent="0.25">
      <c r="B38" s="6"/>
      <c r="C38" s="6"/>
    </row>
    <row r="39" spans="2:7" x14ac:dyDescent="0.25">
      <c r="B39" s="6"/>
      <c r="C39" s="6"/>
    </row>
    <row r="40" spans="2:7" x14ac:dyDescent="0.25">
      <c r="B40" s="6"/>
      <c r="C40" s="6"/>
    </row>
    <row r="41" spans="2:7" x14ac:dyDescent="0.25">
      <c r="B41" s="6"/>
      <c r="C41" s="6"/>
    </row>
    <row r="42" spans="2:7" x14ac:dyDescent="0.25">
      <c r="B42" s="6"/>
      <c r="C42" s="6"/>
    </row>
    <row r="43" spans="2:7" x14ac:dyDescent="0.25">
      <c r="B43" s="6"/>
      <c r="C43" s="6"/>
    </row>
    <row r="44" spans="2:7" x14ac:dyDescent="0.25">
      <c r="B44" s="6"/>
      <c r="C44" s="6"/>
    </row>
    <row r="45" spans="2:7" x14ac:dyDescent="0.25">
      <c r="B45" s="6"/>
      <c r="C45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  <hyperlink ref="D18" r:id="rId4" display="https://ec.europa.eu/eurostat/databrowser/bookmark/a04fcfec-7c4e-421e-ae18-ef713379d78c?lang=en" xr:uid="{CEDD1536-B604-4593-B845-3360A69E4B3A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0" zoomScaleNormal="100"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D246" sqref="B246:D248"/>
    </sheetView>
  </sheetViews>
  <sheetFormatPr defaultColWidth="11.42578125" defaultRowHeight="15" x14ac:dyDescent="0.25"/>
  <cols>
    <col min="1" max="1" width="79.28515625" customWidth="1"/>
    <col min="2" max="3" width="47.140625" customWidth="1"/>
    <col min="14" max="14" width="19.42578125" customWidth="1"/>
  </cols>
  <sheetData>
    <row r="1" spans="1:16" x14ac:dyDescent="0.25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 x14ac:dyDescent="0.25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 x14ac:dyDescent="0.25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 x14ac:dyDescent="0.25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 x14ac:dyDescent="0.25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 x14ac:dyDescent="0.25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 x14ac:dyDescent="0.25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 x14ac:dyDescent="0.25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 x14ac:dyDescent="0.25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 x14ac:dyDescent="0.25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 x14ac:dyDescent="0.25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 x14ac:dyDescent="0.25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 x14ac:dyDescent="0.25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 x14ac:dyDescent="0.25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 x14ac:dyDescent="0.25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 x14ac:dyDescent="0.25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 x14ac:dyDescent="0.25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 x14ac:dyDescent="0.25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 x14ac:dyDescent="0.25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 x14ac:dyDescent="0.25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 x14ac:dyDescent="0.25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 x14ac:dyDescent="0.25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 x14ac:dyDescent="0.25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 x14ac:dyDescent="0.25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 x14ac:dyDescent="0.25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 x14ac:dyDescent="0.25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 x14ac:dyDescent="0.25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 x14ac:dyDescent="0.25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 x14ac:dyDescent="0.25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 x14ac:dyDescent="0.25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 x14ac:dyDescent="0.25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 x14ac:dyDescent="0.25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 x14ac:dyDescent="0.25">
      <c r="A33" s="73" t="s">
        <v>35</v>
      </c>
      <c r="B33" s="85" t="s">
        <v>84</v>
      </c>
      <c r="C33" s="96" t="s">
        <v>85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 x14ac:dyDescent="0.25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 x14ac:dyDescent="0.25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 x14ac:dyDescent="0.25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 x14ac:dyDescent="0.25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 x14ac:dyDescent="0.25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 x14ac:dyDescent="0.25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 x14ac:dyDescent="0.25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 x14ac:dyDescent="0.25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 x14ac:dyDescent="0.25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 x14ac:dyDescent="0.25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 x14ac:dyDescent="0.25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 x14ac:dyDescent="0.25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 x14ac:dyDescent="0.25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 x14ac:dyDescent="0.25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 x14ac:dyDescent="0.25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 x14ac:dyDescent="0.25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 x14ac:dyDescent="0.25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 x14ac:dyDescent="0.25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 x14ac:dyDescent="0.25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 x14ac:dyDescent="0.25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 x14ac:dyDescent="0.25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 x14ac:dyDescent="0.25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 x14ac:dyDescent="0.25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 x14ac:dyDescent="0.25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 x14ac:dyDescent="0.25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 x14ac:dyDescent="0.25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 x14ac:dyDescent="0.25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 x14ac:dyDescent="0.25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 x14ac:dyDescent="0.25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 x14ac:dyDescent="0.25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 x14ac:dyDescent="0.25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 x14ac:dyDescent="0.25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 x14ac:dyDescent="0.25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 x14ac:dyDescent="0.25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 x14ac:dyDescent="0.25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 x14ac:dyDescent="0.25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 x14ac:dyDescent="0.25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 x14ac:dyDescent="0.25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 x14ac:dyDescent="0.25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 x14ac:dyDescent="0.25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 x14ac:dyDescent="0.25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 x14ac:dyDescent="0.25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 x14ac:dyDescent="0.25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 x14ac:dyDescent="0.25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 x14ac:dyDescent="0.25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 x14ac:dyDescent="0.25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 x14ac:dyDescent="0.25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 x14ac:dyDescent="0.25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 x14ac:dyDescent="0.25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 x14ac:dyDescent="0.25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 x14ac:dyDescent="0.25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 x14ac:dyDescent="0.25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 x14ac:dyDescent="0.25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x14ac:dyDescent="0.25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25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x14ac:dyDescent="0.25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 x14ac:dyDescent="0.25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x14ac:dyDescent="0.25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 x14ac:dyDescent="0.25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 x14ac:dyDescent="0.25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 x14ac:dyDescent="0.25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x14ac:dyDescent="0.25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 x14ac:dyDescent="0.25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 x14ac:dyDescent="0.25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 x14ac:dyDescent="0.25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 x14ac:dyDescent="0.25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 x14ac:dyDescent="0.25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 x14ac:dyDescent="0.25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 x14ac:dyDescent="0.25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 x14ac:dyDescent="0.25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 x14ac:dyDescent="0.25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 x14ac:dyDescent="0.25">
      <c r="A105" s="73" t="s">
        <v>139</v>
      </c>
      <c r="B105" s="85" t="s">
        <v>84</v>
      </c>
      <c r="C105" s="96" t="s">
        <v>85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 x14ac:dyDescent="0.25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 x14ac:dyDescent="0.25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 x14ac:dyDescent="0.25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 x14ac:dyDescent="0.25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 x14ac:dyDescent="0.25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 x14ac:dyDescent="0.25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 x14ac:dyDescent="0.25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 x14ac:dyDescent="0.25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 x14ac:dyDescent="0.25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 x14ac:dyDescent="0.25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 x14ac:dyDescent="0.25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 x14ac:dyDescent="0.25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 x14ac:dyDescent="0.25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 x14ac:dyDescent="0.25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 x14ac:dyDescent="0.25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 x14ac:dyDescent="0.25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 x14ac:dyDescent="0.25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 x14ac:dyDescent="0.25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25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 x14ac:dyDescent="0.25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 x14ac:dyDescent="0.25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 x14ac:dyDescent="0.25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 x14ac:dyDescent="0.25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 x14ac:dyDescent="0.25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 x14ac:dyDescent="0.25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 x14ac:dyDescent="0.25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 x14ac:dyDescent="0.25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 x14ac:dyDescent="0.25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 x14ac:dyDescent="0.25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x14ac:dyDescent="0.25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 x14ac:dyDescent="0.25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 x14ac:dyDescent="0.25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 x14ac:dyDescent="0.25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 x14ac:dyDescent="0.25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 x14ac:dyDescent="0.25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 x14ac:dyDescent="0.25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 x14ac:dyDescent="0.25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 x14ac:dyDescent="0.25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 x14ac:dyDescent="0.25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 x14ac:dyDescent="0.25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 x14ac:dyDescent="0.25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 x14ac:dyDescent="0.25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 x14ac:dyDescent="0.25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 x14ac:dyDescent="0.25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 x14ac:dyDescent="0.25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 x14ac:dyDescent="0.25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 x14ac:dyDescent="0.25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 x14ac:dyDescent="0.25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 x14ac:dyDescent="0.25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 x14ac:dyDescent="0.25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 x14ac:dyDescent="0.25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 x14ac:dyDescent="0.25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 x14ac:dyDescent="0.25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 x14ac:dyDescent="0.25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25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 x14ac:dyDescent="0.25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 x14ac:dyDescent="0.25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x14ac:dyDescent="0.25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 x14ac:dyDescent="0.25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 x14ac:dyDescent="0.25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 x14ac:dyDescent="0.25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 x14ac:dyDescent="0.25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 x14ac:dyDescent="0.25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 x14ac:dyDescent="0.25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 x14ac:dyDescent="0.25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 x14ac:dyDescent="0.25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 x14ac:dyDescent="0.25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 x14ac:dyDescent="0.25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 x14ac:dyDescent="0.25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 x14ac:dyDescent="0.25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 x14ac:dyDescent="0.25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 x14ac:dyDescent="0.25">
      <c r="A177" s="73" t="s">
        <v>140</v>
      </c>
      <c r="B177" s="85" t="s">
        <v>84</v>
      </c>
      <c r="C177" s="96" t="s">
        <v>85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 x14ac:dyDescent="0.25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 x14ac:dyDescent="0.25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 x14ac:dyDescent="0.25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 x14ac:dyDescent="0.25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 x14ac:dyDescent="0.25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 x14ac:dyDescent="0.25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 x14ac:dyDescent="0.25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 x14ac:dyDescent="0.25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 x14ac:dyDescent="0.25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 x14ac:dyDescent="0.25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 x14ac:dyDescent="0.25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 x14ac:dyDescent="0.25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 x14ac:dyDescent="0.25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 x14ac:dyDescent="0.25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 x14ac:dyDescent="0.25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 x14ac:dyDescent="0.25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 x14ac:dyDescent="0.25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 x14ac:dyDescent="0.25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 x14ac:dyDescent="0.25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 x14ac:dyDescent="0.25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 x14ac:dyDescent="0.25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 x14ac:dyDescent="0.25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 x14ac:dyDescent="0.25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 x14ac:dyDescent="0.25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 x14ac:dyDescent="0.25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 x14ac:dyDescent="0.25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 x14ac:dyDescent="0.25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 x14ac:dyDescent="0.25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 x14ac:dyDescent="0.25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 x14ac:dyDescent="0.25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 x14ac:dyDescent="0.25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 x14ac:dyDescent="0.25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 x14ac:dyDescent="0.25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 x14ac:dyDescent="0.25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 x14ac:dyDescent="0.25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 x14ac:dyDescent="0.25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 x14ac:dyDescent="0.25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 x14ac:dyDescent="0.25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 x14ac:dyDescent="0.25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 x14ac:dyDescent="0.25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 x14ac:dyDescent="0.25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 x14ac:dyDescent="0.25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 x14ac:dyDescent="0.25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 x14ac:dyDescent="0.25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 x14ac:dyDescent="0.25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 x14ac:dyDescent="0.25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 x14ac:dyDescent="0.25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 x14ac:dyDescent="0.25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 x14ac:dyDescent="0.25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 x14ac:dyDescent="0.25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 x14ac:dyDescent="0.25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 x14ac:dyDescent="0.25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 x14ac:dyDescent="0.25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 x14ac:dyDescent="0.25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 x14ac:dyDescent="0.25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 x14ac:dyDescent="0.25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 x14ac:dyDescent="0.25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 x14ac:dyDescent="0.25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 x14ac:dyDescent="0.25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 x14ac:dyDescent="0.25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 x14ac:dyDescent="0.25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 x14ac:dyDescent="0.25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 x14ac:dyDescent="0.25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 x14ac:dyDescent="0.25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 x14ac:dyDescent="0.25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 x14ac:dyDescent="0.25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 x14ac:dyDescent="0.25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 x14ac:dyDescent="0.25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 x14ac:dyDescent="0.25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 x14ac:dyDescent="0.25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 x14ac:dyDescent="0.25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 x14ac:dyDescent="0.25">
      <c r="A249" s="73" t="s">
        <v>141</v>
      </c>
      <c r="B249" s="85" t="s">
        <v>84</v>
      </c>
      <c r="C249" s="96" t="s">
        <v>85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 x14ac:dyDescent="0.25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 x14ac:dyDescent="0.25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 x14ac:dyDescent="0.25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x14ac:dyDescent="0.25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 x14ac:dyDescent="0.25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 x14ac:dyDescent="0.25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 x14ac:dyDescent="0.25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 x14ac:dyDescent="0.25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 x14ac:dyDescent="0.25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 x14ac:dyDescent="0.25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 x14ac:dyDescent="0.25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 x14ac:dyDescent="0.25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 x14ac:dyDescent="0.25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 x14ac:dyDescent="0.25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 x14ac:dyDescent="0.25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 x14ac:dyDescent="0.25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 x14ac:dyDescent="0.25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 x14ac:dyDescent="0.25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 x14ac:dyDescent="0.25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 x14ac:dyDescent="0.25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 x14ac:dyDescent="0.25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 x14ac:dyDescent="0.25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 x14ac:dyDescent="0.25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 x14ac:dyDescent="0.25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 x14ac:dyDescent="0.25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 x14ac:dyDescent="0.25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 x14ac:dyDescent="0.25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 x14ac:dyDescent="0.25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 x14ac:dyDescent="0.25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 x14ac:dyDescent="0.25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 x14ac:dyDescent="0.25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 x14ac:dyDescent="0.25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 x14ac:dyDescent="0.25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 x14ac:dyDescent="0.25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 x14ac:dyDescent="0.25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 x14ac:dyDescent="0.25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 x14ac:dyDescent="0.25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 x14ac:dyDescent="0.25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 x14ac:dyDescent="0.25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 x14ac:dyDescent="0.25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 x14ac:dyDescent="0.25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25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2B6B-F39F-4375-B50E-3E25F3AE1F8B}">
  <sheetPr>
    <tabColor theme="9"/>
  </sheetPr>
  <dimension ref="A1:M86"/>
  <sheetViews>
    <sheetView workbookViewId="0">
      <pane xSplit="1" ySplit="11" topLeftCell="B12" activePane="bottomRight" state="frozen"/>
      <selection pane="topRight"/>
      <selection pane="bottomLeft"/>
      <selection pane="bottomRight" activeCell="F25" sqref="F25"/>
    </sheetView>
  </sheetViews>
  <sheetFormatPr defaultRowHeight="11.45" customHeight="1" x14ac:dyDescent="0.25"/>
  <cols>
    <col min="1" max="3" width="29.85546875" style="9" customWidth="1"/>
    <col min="4" max="12" width="10" style="9" customWidth="1"/>
    <col min="13" max="16384" width="9.140625" style="9"/>
  </cols>
  <sheetData>
    <row r="1" spans="1:13" x14ac:dyDescent="0.25">
      <c r="A1" s="11" t="s">
        <v>460</v>
      </c>
      <c r="B1" s="11"/>
      <c r="C1" s="11"/>
    </row>
    <row r="2" spans="1:13" x14ac:dyDescent="0.25">
      <c r="A2" s="11" t="s">
        <v>461</v>
      </c>
      <c r="B2" s="11"/>
      <c r="C2" s="11"/>
      <c r="D2" s="10" t="s">
        <v>462</v>
      </c>
    </row>
    <row r="3" spans="1:13" x14ac:dyDescent="0.25">
      <c r="A3" s="11" t="s">
        <v>463</v>
      </c>
      <c r="B3" s="11"/>
      <c r="C3" s="11"/>
      <c r="D3" s="11" t="s">
        <v>464</v>
      </c>
    </row>
    <row r="4" spans="1:13" x14ac:dyDescent="0.25"/>
    <row r="5" spans="1:13" x14ac:dyDescent="0.25">
      <c r="A5" s="10" t="s">
        <v>465</v>
      </c>
      <c r="B5" s="10"/>
      <c r="C5" s="10"/>
      <c r="E5" s="11" t="s">
        <v>466</v>
      </c>
    </row>
    <row r="6" spans="1:13" x14ac:dyDescent="0.25">
      <c r="A6" s="10" t="s">
        <v>467</v>
      </c>
      <c r="B6" s="10"/>
      <c r="C6" s="10"/>
      <c r="E6" s="11" t="s">
        <v>468</v>
      </c>
    </row>
    <row r="7" spans="1:13" x14ac:dyDescent="0.25">
      <c r="A7" s="10" t="s">
        <v>469</v>
      </c>
      <c r="B7" s="10"/>
      <c r="C7" s="10"/>
      <c r="E7" s="11" t="s">
        <v>470</v>
      </c>
    </row>
    <row r="8" spans="1:13" x14ac:dyDescent="0.25">
      <c r="A8" s="10" t="s">
        <v>471</v>
      </c>
      <c r="B8" s="10"/>
      <c r="C8" s="10"/>
      <c r="E8" s="11" t="s">
        <v>472</v>
      </c>
    </row>
    <row r="9" spans="1:13" x14ac:dyDescent="0.25"/>
    <row r="10" spans="1:13" x14ac:dyDescent="0.25">
      <c r="A10" s="169" t="s">
        <v>473</v>
      </c>
      <c r="B10" s="169"/>
      <c r="C10" s="169"/>
      <c r="D10" s="174" t="s">
        <v>24</v>
      </c>
      <c r="E10" s="174" t="s">
        <v>25</v>
      </c>
      <c r="F10" s="174" t="s">
        <v>26</v>
      </c>
      <c r="G10" s="174" t="s">
        <v>27</v>
      </c>
      <c r="H10" s="174" t="s">
        <v>28</v>
      </c>
      <c r="I10" s="174" t="s">
        <v>29</v>
      </c>
      <c r="J10" s="174" t="s">
        <v>30</v>
      </c>
      <c r="K10" s="174" t="s">
        <v>31</v>
      </c>
      <c r="L10" s="174" t="s">
        <v>32</v>
      </c>
      <c r="M10" s="174" t="s">
        <v>33</v>
      </c>
    </row>
    <row r="11" spans="1:13" x14ac:dyDescent="0.25">
      <c r="A11" s="12" t="s">
        <v>22</v>
      </c>
      <c r="B11" s="172" t="s">
        <v>485</v>
      </c>
      <c r="C11" s="172" t="s">
        <v>486</v>
      </c>
      <c r="D11" s="175" t="s">
        <v>474</v>
      </c>
      <c r="E11" s="175" t="s">
        <v>474</v>
      </c>
      <c r="F11" s="175" t="s">
        <v>474</v>
      </c>
      <c r="G11" s="175" t="s">
        <v>474</v>
      </c>
      <c r="H11" s="175" t="s">
        <v>474</v>
      </c>
      <c r="I11" s="175" t="s">
        <v>474</v>
      </c>
      <c r="J11" s="175" t="s">
        <v>474</v>
      </c>
      <c r="K11" s="175" t="s">
        <v>474</v>
      </c>
      <c r="L11" s="175" t="s">
        <v>474</v>
      </c>
      <c r="M11" s="175" t="s">
        <v>474</v>
      </c>
    </row>
    <row r="12" spans="1:13" x14ac:dyDescent="0.25">
      <c r="A12" s="170" t="s">
        <v>36</v>
      </c>
      <c r="B12" s="173"/>
      <c r="C12" s="173"/>
      <c r="D12" s="179">
        <v>664582.22400000005</v>
      </c>
      <c r="E12" s="179">
        <v>640670.72100000002</v>
      </c>
      <c r="F12" s="179">
        <v>649498.424</v>
      </c>
      <c r="G12" s="179">
        <v>678077.11199999996</v>
      </c>
      <c r="H12" s="179">
        <v>678433.70499999996</v>
      </c>
      <c r="I12" s="179">
        <v>695835.05700000003</v>
      </c>
      <c r="J12" s="179">
        <v>690105.96699999995</v>
      </c>
      <c r="K12" s="179">
        <v>688875.13500000001</v>
      </c>
      <c r="L12" s="179">
        <v>612074.74100000004</v>
      </c>
      <c r="M12" s="179">
        <v>638241.82200000004</v>
      </c>
    </row>
    <row r="13" spans="1:13" x14ac:dyDescent="0.25">
      <c r="A13" s="170" t="s">
        <v>38</v>
      </c>
      <c r="B13" s="173" t="str">
        <f>INDEX('Eurostat raw data'!C:C,MATCH('Eurostat Refining Inputs'!A13,'Eurostat raw data'!B:B,0))</f>
        <v>subtotal</v>
      </c>
      <c r="C13" s="173"/>
      <c r="D13" s="176" t="s">
        <v>52</v>
      </c>
      <c r="E13" s="176" t="s">
        <v>52</v>
      </c>
      <c r="F13" s="176" t="s">
        <v>52</v>
      </c>
      <c r="G13" s="176" t="s">
        <v>52</v>
      </c>
      <c r="H13" s="176" t="s">
        <v>52</v>
      </c>
      <c r="I13" s="176" t="s">
        <v>52</v>
      </c>
      <c r="J13" s="176" t="s">
        <v>52</v>
      </c>
      <c r="K13" s="176" t="s">
        <v>52</v>
      </c>
      <c r="L13" s="176" t="s">
        <v>52</v>
      </c>
      <c r="M13" s="176" t="s">
        <v>52</v>
      </c>
    </row>
    <row r="14" spans="1:13" x14ac:dyDescent="0.25">
      <c r="A14" s="170" t="s">
        <v>40</v>
      </c>
      <c r="B14" s="173" t="str">
        <f>INDEX('Eurostat raw data'!C:C,MATCH('Eurostat Refining Inputs'!A14,'Eurostat raw data'!B:B,0))</f>
        <v>hard coal</v>
      </c>
      <c r="C14" s="173"/>
      <c r="D14" s="177" t="s">
        <v>52</v>
      </c>
      <c r="E14" s="177" t="s">
        <v>52</v>
      </c>
      <c r="F14" s="177" t="s">
        <v>52</v>
      </c>
      <c r="G14" s="177" t="s">
        <v>52</v>
      </c>
      <c r="H14" s="177" t="s">
        <v>52</v>
      </c>
      <c r="I14" s="177" t="s">
        <v>52</v>
      </c>
      <c r="J14" s="177" t="s">
        <v>52</v>
      </c>
      <c r="K14" s="177" t="s">
        <v>52</v>
      </c>
      <c r="L14" s="177" t="s">
        <v>52</v>
      </c>
      <c r="M14" s="177" t="s">
        <v>52</v>
      </c>
    </row>
    <row r="15" spans="1:13" x14ac:dyDescent="0.25">
      <c r="A15" s="170" t="s">
        <v>42</v>
      </c>
      <c r="B15" s="173" t="str">
        <f>INDEX('Eurostat raw data'!C:C,MATCH('Eurostat Refining Inputs'!A15,'Eurostat raw data'!B:B,0))</f>
        <v>hard coal</v>
      </c>
      <c r="C15" s="173"/>
      <c r="D15" s="176" t="s">
        <v>52</v>
      </c>
      <c r="E15" s="176" t="s">
        <v>52</v>
      </c>
      <c r="F15" s="176" t="s">
        <v>52</v>
      </c>
      <c r="G15" s="176" t="s">
        <v>52</v>
      </c>
      <c r="H15" s="176" t="s">
        <v>52</v>
      </c>
      <c r="I15" s="176" t="s">
        <v>52</v>
      </c>
      <c r="J15" s="176" t="s">
        <v>52</v>
      </c>
      <c r="K15" s="176" t="s">
        <v>52</v>
      </c>
      <c r="L15" s="176" t="s">
        <v>52</v>
      </c>
      <c r="M15" s="176" t="s">
        <v>52</v>
      </c>
    </row>
    <row r="16" spans="1:13" x14ac:dyDescent="0.25">
      <c r="A16" s="170" t="s">
        <v>44</v>
      </c>
      <c r="B16" s="173" t="str">
        <f>INDEX('Eurostat raw data'!C:C,MATCH('Eurostat Refining Inputs'!A16,'Eurostat raw data'!B:B,0))</f>
        <v>hard coal</v>
      </c>
      <c r="C16" s="173"/>
      <c r="D16" s="177" t="s">
        <v>52</v>
      </c>
      <c r="E16" s="177" t="s">
        <v>52</v>
      </c>
      <c r="F16" s="177" t="s">
        <v>52</v>
      </c>
      <c r="G16" s="177" t="s">
        <v>52</v>
      </c>
      <c r="H16" s="177" t="s">
        <v>52</v>
      </c>
      <c r="I16" s="177" t="s">
        <v>52</v>
      </c>
      <c r="J16" s="177" t="s">
        <v>52</v>
      </c>
      <c r="K16" s="177" t="s">
        <v>52</v>
      </c>
      <c r="L16" s="177" t="s">
        <v>52</v>
      </c>
      <c r="M16" s="177" t="s">
        <v>52</v>
      </c>
    </row>
    <row r="17" spans="1:13" x14ac:dyDescent="0.25">
      <c r="A17" s="170" t="s">
        <v>46</v>
      </c>
      <c r="B17" s="173" t="str">
        <f>INDEX('Eurostat raw data'!C:C,MATCH('Eurostat Refining Inputs'!A17,'Eurostat raw data'!B:B,0))</f>
        <v>hard coal</v>
      </c>
      <c r="C17" s="173"/>
      <c r="D17" s="176" t="s">
        <v>52</v>
      </c>
      <c r="E17" s="176" t="s">
        <v>52</v>
      </c>
      <c r="F17" s="176" t="s">
        <v>52</v>
      </c>
      <c r="G17" s="176" t="s">
        <v>52</v>
      </c>
      <c r="H17" s="176" t="s">
        <v>52</v>
      </c>
      <c r="I17" s="176" t="s">
        <v>52</v>
      </c>
      <c r="J17" s="176" t="s">
        <v>52</v>
      </c>
      <c r="K17" s="176" t="s">
        <v>52</v>
      </c>
      <c r="L17" s="176" t="s">
        <v>52</v>
      </c>
      <c r="M17" s="176" t="s">
        <v>52</v>
      </c>
    </row>
    <row r="18" spans="1:13" x14ac:dyDescent="0.25">
      <c r="A18" s="170" t="s">
        <v>48</v>
      </c>
      <c r="B18" s="173" t="str">
        <f>INDEX('Eurostat raw data'!C:C,MATCH('Eurostat Refining Inputs'!A18,'Eurostat raw data'!B:B,0))</f>
        <v>lignite</v>
      </c>
      <c r="C18" s="173"/>
      <c r="D18" s="177" t="s">
        <v>52</v>
      </c>
      <c r="E18" s="177" t="s">
        <v>52</v>
      </c>
      <c r="F18" s="177" t="s">
        <v>52</v>
      </c>
      <c r="G18" s="177" t="s">
        <v>52</v>
      </c>
      <c r="H18" s="177" t="s">
        <v>52</v>
      </c>
      <c r="I18" s="177" t="s">
        <v>52</v>
      </c>
      <c r="J18" s="177" t="s">
        <v>52</v>
      </c>
      <c r="K18" s="177" t="s">
        <v>52</v>
      </c>
      <c r="L18" s="177" t="s">
        <v>52</v>
      </c>
      <c r="M18" s="177" t="s">
        <v>52</v>
      </c>
    </row>
    <row r="19" spans="1:13" x14ac:dyDescent="0.25">
      <c r="A19" s="170" t="s">
        <v>51</v>
      </c>
      <c r="B19" s="173" t="str">
        <f>INDEX('Eurostat raw data'!C:C,MATCH('Eurostat Refining Inputs'!A19,'Eurostat raw data'!B:B,0))</f>
        <v>lignite</v>
      </c>
      <c r="C19" s="173"/>
      <c r="D19" s="176" t="s">
        <v>52</v>
      </c>
      <c r="E19" s="176" t="s">
        <v>52</v>
      </c>
      <c r="F19" s="176" t="s">
        <v>52</v>
      </c>
      <c r="G19" s="176" t="s">
        <v>52</v>
      </c>
      <c r="H19" s="176" t="s">
        <v>52</v>
      </c>
      <c r="I19" s="176" t="s">
        <v>52</v>
      </c>
      <c r="J19" s="176" t="s">
        <v>52</v>
      </c>
      <c r="K19" s="176" t="s">
        <v>52</v>
      </c>
      <c r="L19" s="176" t="s">
        <v>52</v>
      </c>
      <c r="M19" s="176" t="s">
        <v>52</v>
      </c>
    </row>
    <row r="20" spans="1:13" x14ac:dyDescent="0.25">
      <c r="A20" s="170" t="s">
        <v>53</v>
      </c>
      <c r="B20" s="173" t="str">
        <f>INDEX('Eurostat raw data'!C:C,MATCH('Eurostat Refining Inputs'!A20,'Eurostat raw data'!B:B,0))</f>
        <v>lignite</v>
      </c>
      <c r="C20" s="173"/>
      <c r="D20" s="177" t="s">
        <v>52</v>
      </c>
      <c r="E20" s="177" t="s">
        <v>52</v>
      </c>
      <c r="F20" s="177" t="s">
        <v>52</v>
      </c>
      <c r="G20" s="177" t="s">
        <v>52</v>
      </c>
      <c r="H20" s="177" t="s">
        <v>52</v>
      </c>
      <c r="I20" s="177" t="s">
        <v>52</v>
      </c>
      <c r="J20" s="177" t="s">
        <v>52</v>
      </c>
      <c r="K20" s="177" t="s">
        <v>52</v>
      </c>
      <c r="L20" s="177" t="s">
        <v>52</v>
      </c>
      <c r="M20" s="177" t="s">
        <v>52</v>
      </c>
    </row>
    <row r="21" spans="1:13" x14ac:dyDescent="0.25">
      <c r="A21" s="170" t="s">
        <v>55</v>
      </c>
      <c r="B21" s="173" t="str">
        <f>INDEX('Eurostat raw data'!C:C,MATCH('Eurostat Refining Inputs'!A21,'Eurostat raw data'!B:B,0))</f>
        <v>lignite</v>
      </c>
      <c r="C21" s="173"/>
      <c r="D21" s="176" t="s">
        <v>52</v>
      </c>
      <c r="E21" s="176" t="s">
        <v>52</v>
      </c>
      <c r="F21" s="176" t="s">
        <v>52</v>
      </c>
      <c r="G21" s="176" t="s">
        <v>52</v>
      </c>
      <c r="H21" s="176" t="s">
        <v>52</v>
      </c>
      <c r="I21" s="176" t="s">
        <v>52</v>
      </c>
      <c r="J21" s="176" t="s">
        <v>52</v>
      </c>
      <c r="K21" s="176" t="s">
        <v>52</v>
      </c>
      <c r="L21" s="176" t="s">
        <v>52</v>
      </c>
      <c r="M21" s="176" t="s">
        <v>52</v>
      </c>
    </row>
    <row r="22" spans="1:13" x14ac:dyDescent="0.25">
      <c r="A22" s="170" t="s">
        <v>56</v>
      </c>
      <c r="B22" s="173" t="str">
        <f>INDEX('Eurostat raw data'!C:C,MATCH('Eurostat Refining Inputs'!A22,'Eurostat raw data'!B:B,0))</f>
        <v>lignite</v>
      </c>
      <c r="C22" s="173"/>
      <c r="D22" s="177" t="s">
        <v>52</v>
      </c>
      <c r="E22" s="177" t="s">
        <v>52</v>
      </c>
      <c r="F22" s="177" t="s">
        <v>52</v>
      </c>
      <c r="G22" s="177" t="s">
        <v>52</v>
      </c>
      <c r="H22" s="177" t="s">
        <v>52</v>
      </c>
      <c r="I22" s="177" t="s">
        <v>52</v>
      </c>
      <c r="J22" s="177" t="s">
        <v>52</v>
      </c>
      <c r="K22" s="177" t="s">
        <v>52</v>
      </c>
      <c r="L22" s="177" t="s">
        <v>52</v>
      </c>
      <c r="M22" s="177" t="s">
        <v>52</v>
      </c>
    </row>
    <row r="23" spans="1:13" x14ac:dyDescent="0.25">
      <c r="A23" s="170" t="s">
        <v>58</v>
      </c>
      <c r="B23" s="173" t="str">
        <f>INDEX('Eurostat raw data'!C:C,MATCH('Eurostat Refining Inputs'!A23,'Eurostat raw data'!B:B,0))</f>
        <v>lignite</v>
      </c>
      <c r="C23" s="173"/>
      <c r="D23" s="176" t="s">
        <v>52</v>
      </c>
      <c r="E23" s="176" t="s">
        <v>52</v>
      </c>
      <c r="F23" s="176" t="s">
        <v>52</v>
      </c>
      <c r="G23" s="176" t="s">
        <v>52</v>
      </c>
      <c r="H23" s="176" t="s">
        <v>52</v>
      </c>
      <c r="I23" s="176" t="s">
        <v>52</v>
      </c>
      <c r="J23" s="176" t="s">
        <v>52</v>
      </c>
      <c r="K23" s="176" t="s">
        <v>52</v>
      </c>
      <c r="L23" s="176" t="s">
        <v>52</v>
      </c>
      <c r="M23" s="176" t="s">
        <v>52</v>
      </c>
    </row>
    <row r="24" spans="1:13" x14ac:dyDescent="0.25">
      <c r="A24" s="170" t="s">
        <v>59</v>
      </c>
      <c r="B24" s="173" t="str">
        <f>INDEX('Eurostat raw data'!C:C,MATCH('Eurostat Refining Inputs'!A24,'Eurostat raw data'!B:B,0))</f>
        <v>lignite</v>
      </c>
      <c r="C24" s="173"/>
      <c r="D24" s="177" t="s">
        <v>52</v>
      </c>
      <c r="E24" s="177" t="s">
        <v>52</v>
      </c>
      <c r="F24" s="177" t="s">
        <v>52</v>
      </c>
      <c r="G24" s="177" t="s">
        <v>52</v>
      </c>
      <c r="H24" s="177" t="s">
        <v>52</v>
      </c>
      <c r="I24" s="177" t="s">
        <v>52</v>
      </c>
      <c r="J24" s="177" t="s">
        <v>52</v>
      </c>
      <c r="K24" s="177" t="s">
        <v>52</v>
      </c>
      <c r="L24" s="177" t="s">
        <v>52</v>
      </c>
      <c r="M24" s="177" t="s">
        <v>52</v>
      </c>
    </row>
    <row r="25" spans="1:13" x14ac:dyDescent="0.25">
      <c r="A25" s="170" t="s">
        <v>61</v>
      </c>
      <c r="B25" s="173" t="str">
        <f>INDEX('Eurostat raw data'!C:C,MATCH('Eurostat Refining Inputs'!A25,'Eurostat raw data'!B:B,0))</f>
        <v>lignite</v>
      </c>
      <c r="C25" s="173"/>
      <c r="D25" s="176" t="s">
        <v>52</v>
      </c>
      <c r="E25" s="176" t="s">
        <v>52</v>
      </c>
      <c r="F25" s="176" t="s">
        <v>52</v>
      </c>
      <c r="G25" s="176" t="s">
        <v>52</v>
      </c>
      <c r="H25" s="176" t="s">
        <v>52</v>
      </c>
      <c r="I25" s="176" t="s">
        <v>52</v>
      </c>
      <c r="J25" s="176" t="s">
        <v>52</v>
      </c>
      <c r="K25" s="176" t="s">
        <v>52</v>
      </c>
      <c r="L25" s="176" t="s">
        <v>52</v>
      </c>
      <c r="M25" s="176" t="s">
        <v>52</v>
      </c>
    </row>
    <row r="26" spans="1:13" x14ac:dyDescent="0.25">
      <c r="A26" s="170" t="s">
        <v>62</v>
      </c>
      <c r="B26" s="173" t="str">
        <f>INDEX('Eurostat raw data'!C:C,MATCH('Eurostat Refining Inputs'!A26,'Eurostat raw data'!B:B,0))</f>
        <v>lignite</v>
      </c>
      <c r="C26" s="173"/>
      <c r="D26" s="177" t="s">
        <v>52</v>
      </c>
      <c r="E26" s="177" t="s">
        <v>52</v>
      </c>
      <c r="F26" s="177" t="s">
        <v>52</v>
      </c>
      <c r="G26" s="177" t="s">
        <v>52</v>
      </c>
      <c r="H26" s="177" t="s">
        <v>52</v>
      </c>
      <c r="I26" s="177" t="s">
        <v>52</v>
      </c>
      <c r="J26" s="177" t="s">
        <v>52</v>
      </c>
      <c r="K26" s="177" t="s">
        <v>52</v>
      </c>
      <c r="L26" s="177" t="s">
        <v>52</v>
      </c>
      <c r="M26" s="177" t="s">
        <v>52</v>
      </c>
    </row>
    <row r="27" spans="1:13" x14ac:dyDescent="0.25">
      <c r="A27" s="170" t="s">
        <v>63</v>
      </c>
      <c r="B27" s="173" t="str">
        <f>INDEX('Eurostat raw data'!C:C,MATCH('Eurostat Refining Inputs'!A27,'Eurostat raw data'!B:B,0))</f>
        <v>lignite</v>
      </c>
      <c r="C27" s="173"/>
      <c r="D27" s="176" t="s">
        <v>52</v>
      </c>
      <c r="E27" s="176" t="s">
        <v>52</v>
      </c>
      <c r="F27" s="176" t="s">
        <v>52</v>
      </c>
      <c r="G27" s="176" t="s">
        <v>52</v>
      </c>
      <c r="H27" s="176" t="s">
        <v>52</v>
      </c>
      <c r="I27" s="176" t="s">
        <v>52</v>
      </c>
      <c r="J27" s="176" t="s">
        <v>52</v>
      </c>
      <c r="K27" s="176" t="s">
        <v>52</v>
      </c>
      <c r="L27" s="176" t="s">
        <v>52</v>
      </c>
      <c r="M27" s="176" t="s">
        <v>52</v>
      </c>
    </row>
    <row r="28" spans="1:13" x14ac:dyDescent="0.25">
      <c r="A28" s="170" t="s">
        <v>65</v>
      </c>
      <c r="B28" s="173" t="str">
        <f>INDEX('Eurostat raw data'!C:C,MATCH('Eurostat Refining Inputs'!A28,'Eurostat raw data'!B:B,0))</f>
        <v>lignite</v>
      </c>
      <c r="C28" s="173"/>
      <c r="D28" s="177" t="s">
        <v>52</v>
      </c>
      <c r="E28" s="177" t="s">
        <v>52</v>
      </c>
      <c r="F28" s="177" t="s">
        <v>52</v>
      </c>
      <c r="G28" s="177" t="s">
        <v>52</v>
      </c>
      <c r="H28" s="177" t="s">
        <v>52</v>
      </c>
      <c r="I28" s="177" t="s">
        <v>52</v>
      </c>
      <c r="J28" s="177" t="s">
        <v>52</v>
      </c>
      <c r="K28" s="177" t="s">
        <v>52</v>
      </c>
      <c r="L28" s="177" t="s">
        <v>52</v>
      </c>
      <c r="M28" s="177" t="s">
        <v>52</v>
      </c>
    </row>
    <row r="29" spans="1:13" x14ac:dyDescent="0.25">
      <c r="A29" s="170" t="s">
        <v>66</v>
      </c>
      <c r="B29" s="173" t="str">
        <f>INDEX('Eurostat raw data'!C:C,MATCH('Eurostat Refining Inputs'!A29,'Eurostat raw data'!B:B,0))</f>
        <v>lignite</v>
      </c>
      <c r="C29" s="173"/>
      <c r="D29" s="176" t="s">
        <v>52</v>
      </c>
      <c r="E29" s="176" t="s">
        <v>52</v>
      </c>
      <c r="F29" s="176" t="s">
        <v>52</v>
      </c>
      <c r="G29" s="176" t="s">
        <v>52</v>
      </c>
      <c r="H29" s="176" t="s">
        <v>52</v>
      </c>
      <c r="I29" s="176" t="s">
        <v>52</v>
      </c>
      <c r="J29" s="176" t="s">
        <v>52</v>
      </c>
      <c r="K29" s="176" t="s">
        <v>52</v>
      </c>
      <c r="L29" s="176" t="s">
        <v>52</v>
      </c>
      <c r="M29" s="176" t="s">
        <v>52</v>
      </c>
    </row>
    <row r="30" spans="1:13" x14ac:dyDescent="0.25">
      <c r="A30" s="170" t="s">
        <v>67</v>
      </c>
      <c r="B30" s="173" t="str">
        <f>INDEX('Eurostat raw data'!C:C,MATCH('Eurostat Refining Inputs'!A30,'Eurostat raw data'!B:B,0))</f>
        <v>subtotal</v>
      </c>
      <c r="C30" s="173"/>
      <c r="D30" s="177" t="s">
        <v>52</v>
      </c>
      <c r="E30" s="177" t="s">
        <v>52</v>
      </c>
      <c r="F30" s="177" t="s">
        <v>52</v>
      </c>
      <c r="G30" s="177" t="s">
        <v>52</v>
      </c>
      <c r="H30" s="177" t="s">
        <v>52</v>
      </c>
      <c r="I30" s="177" t="s">
        <v>52</v>
      </c>
      <c r="J30" s="177" t="s">
        <v>52</v>
      </c>
      <c r="K30" s="177" t="s">
        <v>52</v>
      </c>
      <c r="L30" s="177" t="s">
        <v>52</v>
      </c>
      <c r="M30" s="177" t="s">
        <v>52</v>
      </c>
    </row>
    <row r="31" spans="1:13" x14ac:dyDescent="0.25">
      <c r="A31" s="170" t="s">
        <v>68</v>
      </c>
      <c r="B31" s="173" t="str">
        <f>INDEX('Eurostat raw data'!C:C,MATCH('Eurostat Refining Inputs'!A31,'Eurostat raw data'!B:B,0))</f>
        <v>subtotal</v>
      </c>
      <c r="C31" s="173"/>
      <c r="D31" s="176" t="s">
        <v>52</v>
      </c>
      <c r="E31" s="176" t="s">
        <v>52</v>
      </c>
      <c r="F31" s="176" t="s">
        <v>52</v>
      </c>
      <c r="G31" s="176" t="s">
        <v>52</v>
      </c>
      <c r="H31" s="176" t="s">
        <v>52</v>
      </c>
      <c r="I31" s="176" t="s">
        <v>52</v>
      </c>
      <c r="J31" s="176" t="s">
        <v>52</v>
      </c>
      <c r="K31" s="176" t="s">
        <v>52</v>
      </c>
      <c r="L31" s="176" t="s">
        <v>52</v>
      </c>
      <c r="M31" s="176" t="s">
        <v>52</v>
      </c>
    </row>
    <row r="32" spans="1:13" x14ac:dyDescent="0.25">
      <c r="A32" s="170" t="s">
        <v>69</v>
      </c>
      <c r="B32" s="173" t="str">
        <f>INDEX('Eurostat raw data'!C:C,MATCH('Eurostat Refining Inputs'!A32,'Eurostat raw data'!B:B,0))</f>
        <v>crude oil</v>
      </c>
      <c r="C32" s="173"/>
      <c r="D32" s="177" t="s">
        <v>52</v>
      </c>
      <c r="E32" s="177" t="s">
        <v>52</v>
      </c>
      <c r="F32" s="177" t="s">
        <v>52</v>
      </c>
      <c r="G32" s="177" t="s">
        <v>52</v>
      </c>
      <c r="H32" s="177" t="s">
        <v>52</v>
      </c>
      <c r="I32" s="177" t="s">
        <v>52</v>
      </c>
      <c r="J32" s="177" t="s">
        <v>52</v>
      </c>
      <c r="K32" s="177" t="s">
        <v>52</v>
      </c>
      <c r="L32" s="177" t="s">
        <v>52</v>
      </c>
      <c r="M32" s="177" t="s">
        <v>52</v>
      </c>
    </row>
    <row r="33" spans="1:13" x14ac:dyDescent="0.25">
      <c r="A33" s="170" t="s">
        <v>71</v>
      </c>
      <c r="B33" s="173" t="str">
        <f>INDEX('Eurostat raw data'!C:C,MATCH('Eurostat Refining Inputs'!A33,'Eurostat raw data'!B:B,0))</f>
        <v>natural gas</v>
      </c>
      <c r="C33" s="173"/>
      <c r="D33" s="176" t="s">
        <v>52</v>
      </c>
      <c r="E33" s="176" t="s">
        <v>52</v>
      </c>
      <c r="F33" s="176" t="s">
        <v>52</v>
      </c>
      <c r="G33" s="176" t="s">
        <v>52</v>
      </c>
      <c r="H33" s="176" t="s">
        <v>52</v>
      </c>
      <c r="I33" s="176" t="s">
        <v>52</v>
      </c>
      <c r="J33" s="176" t="s">
        <v>52</v>
      </c>
      <c r="K33" s="176" t="s">
        <v>52</v>
      </c>
      <c r="L33" s="176" t="s">
        <v>52</v>
      </c>
      <c r="M33" s="176" t="s">
        <v>52</v>
      </c>
    </row>
    <row r="34" spans="1:13" x14ac:dyDescent="0.25">
      <c r="A34" s="170" t="s">
        <v>73</v>
      </c>
      <c r="B34" s="173" t="str">
        <f>INDEX('Eurostat raw data'!C:C,MATCH('Eurostat Refining Inputs'!A34,'Eurostat raw data'!B:B,0))</f>
        <v>subtotal</v>
      </c>
      <c r="C34" s="173"/>
      <c r="D34" s="179">
        <v>664582.22400000005</v>
      </c>
      <c r="E34" s="179">
        <v>640670.72100000002</v>
      </c>
      <c r="F34" s="179">
        <v>649498.424</v>
      </c>
      <c r="G34" s="179">
        <v>678077.11199999996</v>
      </c>
      <c r="H34" s="179">
        <v>678433.70499999996</v>
      </c>
      <c r="I34" s="179">
        <v>695835.05700000003</v>
      </c>
      <c r="J34" s="179">
        <v>690105.96699999995</v>
      </c>
      <c r="K34" s="179">
        <v>688875.13500000001</v>
      </c>
      <c r="L34" s="181">
        <v>612074.73</v>
      </c>
      <c r="M34" s="179">
        <v>638239.01399999997</v>
      </c>
    </row>
    <row r="35" spans="1:13" x14ac:dyDescent="0.25">
      <c r="A35" s="170" t="s">
        <v>74</v>
      </c>
      <c r="B35" s="173" t="str">
        <f>INDEX('Eurostat raw data'!C:C,MATCH('Eurostat Refining Inputs'!A35,'Eurostat raw data'!B:B,0))</f>
        <v>crude oil</v>
      </c>
      <c r="C35" s="173"/>
      <c r="D35" s="180">
        <v>526264.05000000005</v>
      </c>
      <c r="E35" s="178">
        <v>498838.18199999997</v>
      </c>
      <c r="F35" s="178">
        <v>501437.04499999998</v>
      </c>
      <c r="G35" s="178">
        <v>533202.35600000003</v>
      </c>
      <c r="H35" s="178">
        <v>533588.772</v>
      </c>
      <c r="I35" s="178">
        <v>544894.91099999996</v>
      </c>
      <c r="J35" s="178">
        <v>537453.03300000005</v>
      </c>
      <c r="K35" s="178">
        <v>527215.32400000002</v>
      </c>
      <c r="L35" s="178">
        <v>461374.04599999997</v>
      </c>
      <c r="M35" s="178">
        <v>472683.647</v>
      </c>
    </row>
    <row r="36" spans="1:13" x14ac:dyDescent="0.25">
      <c r="A36" s="170" t="s">
        <v>75</v>
      </c>
      <c r="B36" s="173" t="str">
        <f>INDEX('Eurostat raw data'!C:C,MATCH('Eurostat Refining Inputs'!A36,'Eurostat raw data'!B:B,0))</f>
        <v>crude oil</v>
      </c>
      <c r="C36" s="173"/>
      <c r="D36" s="181">
        <v>11227.98</v>
      </c>
      <c r="E36" s="179">
        <v>12307.194</v>
      </c>
      <c r="F36" s="179">
        <v>11789.455</v>
      </c>
      <c r="G36" s="179">
        <v>11613.504999999999</v>
      </c>
      <c r="H36" s="179">
        <v>10736.428</v>
      </c>
      <c r="I36" s="179">
        <v>11924.378000000001</v>
      </c>
      <c r="J36" s="179">
        <v>10229.212</v>
      </c>
      <c r="K36" s="179">
        <v>8403.3160000000007</v>
      </c>
      <c r="L36" s="179">
        <v>8828.8559999999998</v>
      </c>
      <c r="M36" s="179">
        <v>7835.2070000000003</v>
      </c>
    </row>
    <row r="37" spans="1:13" x14ac:dyDescent="0.25">
      <c r="A37" s="170" t="s">
        <v>76</v>
      </c>
      <c r="B37" s="173" t="str">
        <f>INDEX('Eurostat raw data'!C:C,MATCH('Eurostat Refining Inputs'!A37,'Eurostat raw data'!B:B,0))</f>
        <v>heavy fuel oil</v>
      </c>
      <c r="C37" s="173"/>
      <c r="D37" s="178">
        <v>50002.832000000002</v>
      </c>
      <c r="E37" s="178">
        <v>52985.059000000001</v>
      </c>
      <c r="F37" s="178">
        <v>54983.767</v>
      </c>
      <c r="G37" s="178">
        <v>49924.427000000003</v>
      </c>
      <c r="H37" s="180">
        <v>49737.99</v>
      </c>
      <c r="I37" s="178">
        <v>49370.870999999999</v>
      </c>
      <c r="J37" s="178">
        <v>49417.648999999998</v>
      </c>
      <c r="K37" s="178">
        <v>51093.555999999997</v>
      </c>
      <c r="L37" s="178">
        <v>49211.038999999997</v>
      </c>
      <c r="M37" s="178">
        <v>57645.442999999999</v>
      </c>
    </row>
    <row r="38" spans="1:13" x14ac:dyDescent="0.25">
      <c r="A38" s="170" t="s">
        <v>78</v>
      </c>
      <c r="B38" s="173" t="str">
        <f>INDEX('Eurostat raw data'!C:C,MATCH('Eurostat Refining Inputs'!A38,'Eurostat raw data'!B:B,0))</f>
        <v>heavy fuel oil</v>
      </c>
      <c r="C38" s="173"/>
      <c r="D38" s="179">
        <v>3009.4969999999998</v>
      </c>
      <c r="E38" s="179">
        <v>2893.973</v>
      </c>
      <c r="F38" s="179">
        <v>2866.922</v>
      </c>
      <c r="G38" s="181">
        <v>2887.11</v>
      </c>
      <c r="H38" s="179">
        <v>3056.6489999999999</v>
      </c>
      <c r="I38" s="179">
        <v>3092.9259999999999</v>
      </c>
      <c r="J38" s="181">
        <v>3558.21</v>
      </c>
      <c r="K38" s="181">
        <v>3406.51</v>
      </c>
      <c r="L38" s="179">
        <v>3103.527</v>
      </c>
      <c r="M38" s="179">
        <v>3353.364</v>
      </c>
    </row>
    <row r="39" spans="1:13" x14ac:dyDescent="0.25">
      <c r="A39" s="170" t="s">
        <v>79</v>
      </c>
      <c r="B39" s="173" t="str">
        <f>INDEX('Eurostat raw data'!C:C,MATCH('Eurostat Refining Inputs'!A39,'Eurostat raw data'!B:B,0))</f>
        <v>heavy fuel oil</v>
      </c>
      <c r="C39" s="173"/>
      <c r="D39" s="178">
        <v>1379.567</v>
      </c>
      <c r="E39" s="178">
        <v>1539.9580000000001</v>
      </c>
      <c r="F39" s="178">
        <v>1495.076</v>
      </c>
      <c r="G39" s="178">
        <v>1673.4659999999999</v>
      </c>
      <c r="H39" s="178">
        <v>1770.5170000000001</v>
      </c>
      <c r="I39" s="178">
        <v>1827.1469999999999</v>
      </c>
      <c r="J39" s="178">
        <v>1825.8910000000001</v>
      </c>
      <c r="K39" s="178">
        <v>2048.998</v>
      </c>
      <c r="L39" s="178">
        <v>2004.982</v>
      </c>
      <c r="M39" s="178">
        <v>1799.627</v>
      </c>
    </row>
    <row r="40" spans="1:13" x14ac:dyDescent="0.25">
      <c r="A40" s="170" t="s">
        <v>80</v>
      </c>
      <c r="B40" s="173" t="str">
        <f>INDEX('Eurostat raw data'!C:C,MATCH('Eurostat Refining Inputs'!A40,'Eurostat raw data'!B:B,0))</f>
        <v>LPG propane or butane</v>
      </c>
      <c r="C40" s="173" t="s">
        <v>487</v>
      </c>
      <c r="D40" s="179">
        <v>3553.3249999999998</v>
      </c>
      <c r="E40" s="179">
        <v>3192.991</v>
      </c>
      <c r="F40" s="179">
        <v>3147.9490000000001</v>
      </c>
      <c r="G40" s="179">
        <v>2992.759</v>
      </c>
      <c r="H40" s="179">
        <v>3603.087</v>
      </c>
      <c r="I40" s="181">
        <v>3465.25</v>
      </c>
      <c r="J40" s="179">
        <v>4486.1130000000003</v>
      </c>
      <c r="K40" s="179">
        <v>3781.4989999999998</v>
      </c>
      <c r="L40" s="179">
        <v>3654.5070000000001</v>
      </c>
      <c r="M40" s="179">
        <v>3541.1010000000001</v>
      </c>
    </row>
    <row r="41" spans="1:13" x14ac:dyDescent="0.25">
      <c r="A41" s="170" t="s">
        <v>82</v>
      </c>
      <c r="B41" s="173" t="str">
        <f>INDEX('Eurostat raw data'!C:C,MATCH('Eurostat Refining Inputs'!A41,'Eurostat raw data'!B:B,0))</f>
        <v>LPG propane or butane</v>
      </c>
      <c r="C41" s="173" t="s">
        <v>487</v>
      </c>
      <c r="D41" s="178">
        <v>1.1819999999999999</v>
      </c>
      <c r="E41" s="178">
        <v>2.3650000000000002</v>
      </c>
      <c r="F41" s="178">
        <v>1.1819999999999999</v>
      </c>
      <c r="G41" s="180">
        <v>0</v>
      </c>
      <c r="H41" s="178">
        <v>1.1819999999999999</v>
      </c>
      <c r="I41" s="178">
        <v>3.5470000000000002</v>
      </c>
      <c r="J41" s="178">
        <v>1.1819999999999999</v>
      </c>
      <c r="K41" s="178">
        <v>1.159</v>
      </c>
      <c r="L41" s="178">
        <v>1.155</v>
      </c>
      <c r="M41" s="178">
        <v>0.314</v>
      </c>
    </row>
    <row r="42" spans="1:13" x14ac:dyDescent="0.25">
      <c r="A42" s="170" t="s">
        <v>83</v>
      </c>
      <c r="B42" s="173" t="str">
        <f>INDEX('Eurostat raw data'!C:C,MATCH('Eurostat Refining Inputs'!A42,'Eurostat raw data'!B:B,0))</f>
        <v>LPG propane or butane</v>
      </c>
      <c r="C42" s="173"/>
      <c r="D42" s="179">
        <v>2782.4520000000002</v>
      </c>
      <c r="E42" s="179">
        <v>2897.6379999999999</v>
      </c>
      <c r="F42" s="179">
        <v>3278.2510000000002</v>
      </c>
      <c r="G42" s="179">
        <v>3480.5079999999998</v>
      </c>
      <c r="H42" s="179">
        <v>3332.6469999999999</v>
      </c>
      <c r="I42" s="179">
        <v>3843.5259999999998</v>
      </c>
      <c r="J42" s="181">
        <v>3849.79</v>
      </c>
      <c r="K42" s="179">
        <v>3959.4670000000001</v>
      </c>
      <c r="L42" s="179">
        <v>3787.7080000000001</v>
      </c>
      <c r="M42" s="179">
        <v>3876.395</v>
      </c>
    </row>
    <row r="43" spans="1:13" x14ac:dyDescent="0.25">
      <c r="A43" s="170" t="s">
        <v>84</v>
      </c>
      <c r="B43" s="173" t="str">
        <f>INDEX('Eurostat raw data'!C:C,MATCH('Eurostat Refining Inputs'!A43,'Eurostat raw data'!B:B,0))</f>
        <v>jet fuel or kerosene</v>
      </c>
      <c r="C43" s="173"/>
      <c r="D43" s="178">
        <v>18523.526000000002</v>
      </c>
      <c r="E43" s="178">
        <v>17709.402999999998</v>
      </c>
      <c r="F43" s="178">
        <v>19677.485000000001</v>
      </c>
      <c r="G43" s="178">
        <v>23116.508999999998</v>
      </c>
      <c r="H43" s="178">
        <v>21690.743999999999</v>
      </c>
      <c r="I43" s="178">
        <v>25584.412</v>
      </c>
      <c r="J43" s="178">
        <v>30545.183000000001</v>
      </c>
      <c r="K43" s="178">
        <v>33578.271000000001</v>
      </c>
      <c r="L43" s="178">
        <v>28046.592000000001</v>
      </c>
      <c r="M43" s="178">
        <v>30660.036</v>
      </c>
    </row>
    <row r="44" spans="1:13" x14ac:dyDescent="0.25">
      <c r="A44" s="170" t="s">
        <v>86</v>
      </c>
      <c r="B44" s="173" t="str">
        <f>INDEX('Eurostat raw data'!C:C,MATCH('Eurostat Refining Inputs'!A44,'Eurostat raw data'!B:B,0))</f>
        <v>jet fuel or kerosene</v>
      </c>
      <c r="C44" s="173"/>
      <c r="D44" s="179">
        <v>1.0389999999999999</v>
      </c>
      <c r="E44" s="181">
        <v>0</v>
      </c>
      <c r="F44" s="179">
        <v>2.109</v>
      </c>
      <c r="G44" s="179">
        <v>2.121</v>
      </c>
      <c r="H44" s="181">
        <v>0</v>
      </c>
      <c r="I44" s="179">
        <v>1E-3</v>
      </c>
      <c r="J44" s="179">
        <v>8.9999999999999993E-3</v>
      </c>
      <c r="K44" s="179">
        <v>1.1060000000000001</v>
      </c>
      <c r="L44" s="179">
        <v>11.555</v>
      </c>
      <c r="M44" s="179">
        <v>0.78900000000000003</v>
      </c>
    </row>
    <row r="45" spans="1:13" x14ac:dyDescent="0.25">
      <c r="A45" s="170" t="s">
        <v>87</v>
      </c>
      <c r="B45" s="173" t="str">
        <f>INDEX('Eurostat raw data'!C:C,MATCH('Eurostat Refining Inputs'!A45,'Eurostat raw data'!B:B,0))</f>
        <v>petroleum gasoline</v>
      </c>
      <c r="C45" s="173"/>
      <c r="D45" s="178">
        <v>7798.6670000000004</v>
      </c>
      <c r="E45" s="178">
        <v>8466.9619999999995</v>
      </c>
      <c r="F45" s="178">
        <v>9184.7180000000008</v>
      </c>
      <c r="G45" s="178">
        <v>9172.6859999999997</v>
      </c>
      <c r="H45" s="178">
        <v>9786.7569999999996</v>
      </c>
      <c r="I45" s="178">
        <v>9416.8230000000003</v>
      </c>
      <c r="J45" s="178">
        <v>6873.2849999999999</v>
      </c>
      <c r="K45" s="178">
        <v>7972.0119999999997</v>
      </c>
      <c r="L45" s="178">
        <v>8612.7639999999992</v>
      </c>
      <c r="M45" s="178">
        <v>9276.5040000000008</v>
      </c>
    </row>
    <row r="46" spans="1:13" x14ac:dyDescent="0.25">
      <c r="A46" s="170" t="s">
        <v>89</v>
      </c>
      <c r="B46" s="173" t="str">
        <f>INDEX('Eurostat raw data'!C:C,MATCH('Eurostat Refining Inputs'!A46,'Eurostat raw data'!B:B,0))</f>
        <v>jet fuel or kerosene</v>
      </c>
      <c r="C46" s="173"/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</row>
    <row r="47" spans="1:13" x14ac:dyDescent="0.25">
      <c r="A47" s="170" t="s">
        <v>90</v>
      </c>
      <c r="B47" s="173" t="str">
        <f>INDEX('Eurostat raw data'!C:C,MATCH('Eurostat Refining Inputs'!A47,'Eurostat raw data'!B:B,0))</f>
        <v>jet fuel or kerosene</v>
      </c>
      <c r="C47" s="173"/>
      <c r="D47" s="178">
        <v>1150.203</v>
      </c>
      <c r="E47" s="178">
        <v>1483.6410000000001</v>
      </c>
      <c r="F47" s="178">
        <v>1442.452</v>
      </c>
      <c r="G47" s="178">
        <v>1428.3040000000001</v>
      </c>
      <c r="H47" s="178">
        <v>1276.9860000000001</v>
      </c>
      <c r="I47" s="178">
        <v>1335.739</v>
      </c>
      <c r="J47" s="178">
        <v>1333.9780000000001</v>
      </c>
      <c r="K47" s="178">
        <v>1419.588</v>
      </c>
      <c r="L47" s="178">
        <v>2313.203</v>
      </c>
      <c r="M47" s="178">
        <v>2534.7620000000002</v>
      </c>
    </row>
    <row r="48" spans="1:13" x14ac:dyDescent="0.25">
      <c r="A48" s="170" t="s">
        <v>91</v>
      </c>
      <c r="B48" s="173" t="str">
        <f>INDEX('Eurostat raw data'!C:C,MATCH('Eurostat Refining Inputs'!A48,'Eurostat raw data'!B:B,0))</f>
        <v>jet fuel or kerosene</v>
      </c>
      <c r="C48" s="173"/>
      <c r="D48" s="179">
        <v>10224.277</v>
      </c>
      <c r="E48" s="179">
        <v>10180.736999999999</v>
      </c>
      <c r="F48" s="179">
        <v>10303.621999999999</v>
      </c>
      <c r="G48" s="179">
        <v>10869.581</v>
      </c>
      <c r="H48" s="179">
        <v>9993.5830000000005</v>
      </c>
      <c r="I48" s="179">
        <v>10524.509</v>
      </c>
      <c r="J48" s="179">
        <v>11732.856</v>
      </c>
      <c r="K48" s="179">
        <v>11512.903</v>
      </c>
      <c r="L48" s="179">
        <v>9346.8220000000001</v>
      </c>
      <c r="M48" s="179">
        <v>10011.361000000001</v>
      </c>
    </row>
    <row r="49" spans="1:13" x14ac:dyDescent="0.25">
      <c r="A49" s="170" t="s">
        <v>92</v>
      </c>
      <c r="B49" s="173" t="str">
        <f>INDEX('Eurostat raw data'!C:C,MATCH('Eurostat Refining Inputs'!A49,'Eurostat raw data'!B:B,0))</f>
        <v>petroleum diesel</v>
      </c>
      <c r="C49" s="173"/>
      <c r="D49" s="178">
        <v>6654.3040000000001</v>
      </c>
      <c r="E49" s="178">
        <v>6920.9219999999996</v>
      </c>
      <c r="F49" s="178">
        <v>5792.8130000000001</v>
      </c>
      <c r="G49" s="178">
        <v>5259.3069999999998</v>
      </c>
      <c r="H49" s="178">
        <v>5321.0150000000003</v>
      </c>
      <c r="I49" s="178">
        <v>5796.7370000000001</v>
      </c>
      <c r="J49" s="180">
        <v>5479.74</v>
      </c>
      <c r="K49" s="178">
        <v>7256.7839999999997</v>
      </c>
      <c r="L49" s="178">
        <v>7955.6710000000003</v>
      </c>
      <c r="M49" s="178">
        <v>8422.4079999999994</v>
      </c>
    </row>
    <row r="50" spans="1:13" x14ac:dyDescent="0.25">
      <c r="A50" s="170" t="s">
        <v>94</v>
      </c>
      <c r="B50" s="173" t="str">
        <f>INDEX('Eurostat raw data'!C:C,MATCH('Eurostat Refining Inputs'!A50,'Eurostat raw data'!B:B,0))</f>
        <v>heavy fuel oil</v>
      </c>
      <c r="C50" s="173" t="s">
        <v>487</v>
      </c>
      <c r="D50" s="179">
        <v>7322.7860000000001</v>
      </c>
      <c r="E50" s="179">
        <v>7079.7569999999996</v>
      </c>
      <c r="F50" s="179">
        <v>8883.1059999999998</v>
      </c>
      <c r="G50" s="179">
        <v>6867.3909999999996</v>
      </c>
      <c r="H50" s="179">
        <v>8569.6319999999996</v>
      </c>
      <c r="I50" s="179">
        <v>10342.312</v>
      </c>
      <c r="J50" s="181">
        <v>11776.7</v>
      </c>
      <c r="K50" s="179">
        <v>10757.877</v>
      </c>
      <c r="L50" s="179">
        <v>6294.4660000000003</v>
      </c>
      <c r="M50" s="179">
        <v>8522.2450000000008</v>
      </c>
    </row>
    <row r="51" spans="1:13" x14ac:dyDescent="0.25">
      <c r="A51" s="170" t="s">
        <v>95</v>
      </c>
      <c r="B51" s="173" t="str">
        <f>INDEX('Eurostat raw data'!C:C,MATCH('Eurostat Refining Inputs'!A51,'Eurostat raw data'!B:B,0))</f>
        <v>heavy fuel oil</v>
      </c>
      <c r="C51" s="173" t="s">
        <v>487</v>
      </c>
      <c r="D51" s="178">
        <v>1435.9169999999999</v>
      </c>
      <c r="E51" s="178">
        <v>1759.0419999999999</v>
      </c>
      <c r="F51" s="178">
        <v>1677.549</v>
      </c>
      <c r="G51" s="178">
        <v>2370.2489999999998</v>
      </c>
      <c r="H51" s="180">
        <v>2927.87</v>
      </c>
      <c r="I51" s="178">
        <v>2740.134</v>
      </c>
      <c r="J51" s="178">
        <v>2046.779</v>
      </c>
      <c r="K51" s="178">
        <v>2288.5479999999998</v>
      </c>
      <c r="L51" s="180">
        <v>1706.65</v>
      </c>
      <c r="M51" s="178">
        <v>2254.7449999999999</v>
      </c>
    </row>
    <row r="52" spans="1:13" x14ac:dyDescent="0.25">
      <c r="A52" s="170" t="s">
        <v>96</v>
      </c>
      <c r="B52" s="173" t="str">
        <f>INDEX('Eurostat raw data'!C:C,MATCH('Eurostat Refining Inputs'!A52,'Eurostat raw data'!B:B,0))</f>
        <v>heavy fuel oil</v>
      </c>
      <c r="C52" s="173" t="s">
        <v>487</v>
      </c>
      <c r="D52" s="179">
        <v>1518.643</v>
      </c>
      <c r="E52" s="179">
        <v>1466.0609999999999</v>
      </c>
      <c r="F52" s="179">
        <v>1821.425</v>
      </c>
      <c r="G52" s="181">
        <v>1648.21</v>
      </c>
      <c r="H52" s="179">
        <v>1449.825</v>
      </c>
      <c r="I52" s="181">
        <v>1328.99</v>
      </c>
      <c r="J52" s="179">
        <v>1421.6130000000001</v>
      </c>
      <c r="K52" s="179">
        <v>1373.7539999999999</v>
      </c>
      <c r="L52" s="179">
        <v>1739.1849999999999</v>
      </c>
      <c r="M52" s="179">
        <v>1679.9549999999999</v>
      </c>
    </row>
    <row r="53" spans="1:13" x14ac:dyDescent="0.25">
      <c r="A53" s="170" t="s">
        <v>97</v>
      </c>
      <c r="B53" s="173" t="str">
        <f>INDEX('Eurostat raw data'!C:C,MATCH('Eurostat Refining Inputs'!A53,'Eurostat raw data'!B:B,0))</f>
        <v>heavy fuel oil</v>
      </c>
      <c r="C53" s="173" t="s">
        <v>487</v>
      </c>
      <c r="D53" s="178">
        <v>68.063000000000002</v>
      </c>
      <c r="E53" s="178">
        <v>75.034999999999997</v>
      </c>
      <c r="F53" s="178">
        <v>158.56700000000001</v>
      </c>
      <c r="G53" s="178">
        <v>41.052999999999997</v>
      </c>
      <c r="H53" s="178">
        <v>50.113999999999997</v>
      </c>
      <c r="I53" s="178">
        <v>53.848999999999997</v>
      </c>
      <c r="J53" s="178">
        <v>202.62799999999999</v>
      </c>
      <c r="K53" s="178">
        <v>290.67500000000001</v>
      </c>
      <c r="L53" s="178">
        <v>277.06200000000001</v>
      </c>
      <c r="M53" s="178">
        <v>325.74700000000001</v>
      </c>
    </row>
    <row r="54" spans="1:13" x14ac:dyDescent="0.25">
      <c r="A54" s="170" t="s">
        <v>98</v>
      </c>
      <c r="B54" s="173" t="str">
        <f>INDEX('Eurostat raw data'!C:C,MATCH('Eurostat Refining Inputs'!A54,'Eurostat raw data'!B:B,0))</f>
        <v>heavy fuel oil</v>
      </c>
      <c r="C54" s="173" t="s">
        <v>487</v>
      </c>
      <c r="D54" s="179">
        <v>29.425999999999998</v>
      </c>
      <c r="E54" s="179">
        <v>49.802</v>
      </c>
      <c r="F54" s="179">
        <v>32.789000000000001</v>
      </c>
      <c r="G54" s="181">
        <v>0</v>
      </c>
      <c r="H54" s="181">
        <v>0</v>
      </c>
      <c r="I54" s="179">
        <v>152.92099999999999</v>
      </c>
      <c r="J54" s="179">
        <v>165.625</v>
      </c>
      <c r="K54" s="179">
        <v>229.34100000000001</v>
      </c>
      <c r="L54" s="179">
        <v>419.17500000000001</v>
      </c>
      <c r="M54" s="181">
        <v>243.69</v>
      </c>
    </row>
    <row r="55" spans="1:13" x14ac:dyDescent="0.25">
      <c r="A55" s="170" t="s">
        <v>99</v>
      </c>
      <c r="B55" s="173" t="str">
        <f>INDEX('Eurostat raw data'!C:C,MATCH('Eurostat Refining Inputs'!A55,'Eurostat raw data'!B:B,0))</f>
        <v>heavy fuel oil</v>
      </c>
      <c r="C55" s="173" t="s">
        <v>487</v>
      </c>
      <c r="D55" s="178">
        <v>304.90899999999999</v>
      </c>
      <c r="E55" s="178">
        <v>648.95299999999997</v>
      </c>
      <c r="F55" s="178">
        <v>921.44500000000005</v>
      </c>
      <c r="G55" s="178">
        <v>1154.5070000000001</v>
      </c>
      <c r="H55" s="178">
        <v>624.82100000000003</v>
      </c>
      <c r="I55" s="178">
        <v>310.536</v>
      </c>
      <c r="J55" s="178">
        <v>585.75099999999998</v>
      </c>
      <c r="K55" s="178">
        <v>919.077</v>
      </c>
      <c r="L55" s="180">
        <v>832.96</v>
      </c>
      <c r="M55" s="178">
        <v>1052.037</v>
      </c>
    </row>
    <row r="56" spans="1:13" x14ac:dyDescent="0.25">
      <c r="A56" s="170" t="s">
        <v>100</v>
      </c>
      <c r="B56" s="173" t="str">
        <f>INDEX('Eurostat raw data'!C:C,MATCH('Eurostat Refining Inputs'!A56,'Eurostat raw data'!B:B,0))</f>
        <v>heavy fuel oil</v>
      </c>
      <c r="C56" s="173" t="s">
        <v>487</v>
      </c>
      <c r="D56" s="179">
        <v>11329.584999999999</v>
      </c>
      <c r="E56" s="179">
        <v>10173.037</v>
      </c>
      <c r="F56" s="179">
        <v>10600.701999999999</v>
      </c>
      <c r="G56" s="181">
        <v>10373.06</v>
      </c>
      <c r="H56" s="181">
        <v>10915.09</v>
      </c>
      <c r="I56" s="179">
        <v>9825.5360000000001</v>
      </c>
      <c r="J56" s="179">
        <v>7120.7430000000004</v>
      </c>
      <c r="K56" s="179">
        <v>11365.368</v>
      </c>
      <c r="L56" s="179">
        <v>12552.813</v>
      </c>
      <c r="M56" s="179">
        <v>12519.632</v>
      </c>
    </row>
    <row r="57" spans="1:13" x14ac:dyDescent="0.25">
      <c r="A57" s="170" t="s">
        <v>101</v>
      </c>
      <c r="B57" s="173" t="str">
        <f>INDEX('Eurostat raw data'!C:C,MATCH('Eurostat Refining Inputs'!A57,'Eurostat raw data'!B:B,0))</f>
        <v>subtotal</v>
      </c>
      <c r="C57" s="173"/>
      <c r="D57" s="180">
        <v>0</v>
      </c>
      <c r="E57" s="180">
        <v>0</v>
      </c>
      <c r="F57" s="180">
        <v>0</v>
      </c>
      <c r="G57" s="180">
        <v>0</v>
      </c>
      <c r="H57" s="180">
        <v>0</v>
      </c>
      <c r="I57" s="180">
        <v>0</v>
      </c>
      <c r="J57" s="180">
        <v>0</v>
      </c>
      <c r="K57" s="180">
        <v>0</v>
      </c>
      <c r="L57" s="178">
        <v>1.0999999999999999E-2</v>
      </c>
      <c r="M57" s="178">
        <v>2.8090000000000002</v>
      </c>
    </row>
    <row r="58" spans="1:13" x14ac:dyDescent="0.25">
      <c r="A58" s="170" t="s">
        <v>102</v>
      </c>
      <c r="B58" s="173" t="str">
        <f>INDEX('Eurostat raw data'!C:C,MATCH('Eurostat Refining Inputs'!A58,'Eurostat raw data'!B:B,0))</f>
        <v>hydro (is not a fuel)</v>
      </c>
      <c r="C58" s="173"/>
      <c r="D58" s="177" t="s">
        <v>52</v>
      </c>
      <c r="E58" s="177" t="s">
        <v>52</v>
      </c>
      <c r="F58" s="177" t="s">
        <v>52</v>
      </c>
      <c r="G58" s="177" t="s">
        <v>52</v>
      </c>
      <c r="H58" s="177" t="s">
        <v>52</v>
      </c>
      <c r="I58" s="177" t="s">
        <v>52</v>
      </c>
      <c r="J58" s="177" t="s">
        <v>52</v>
      </c>
      <c r="K58" s="177" t="s">
        <v>52</v>
      </c>
      <c r="L58" s="177" t="s">
        <v>52</v>
      </c>
      <c r="M58" s="177" t="s">
        <v>52</v>
      </c>
    </row>
    <row r="59" spans="1:13" x14ac:dyDescent="0.25">
      <c r="A59" s="170" t="s">
        <v>104</v>
      </c>
      <c r="B59" s="173" t="str">
        <f>INDEX('Eurostat raw data'!C:C,MATCH('Eurostat Refining Inputs'!A59,'Eurostat raw data'!B:B,0))</f>
        <v>geothermal (is not a fuel)</v>
      </c>
      <c r="C59" s="173"/>
      <c r="D59" s="176" t="s">
        <v>52</v>
      </c>
      <c r="E59" s="176" t="s">
        <v>52</v>
      </c>
      <c r="F59" s="176" t="s">
        <v>52</v>
      </c>
      <c r="G59" s="176" t="s">
        <v>52</v>
      </c>
      <c r="H59" s="176" t="s">
        <v>52</v>
      </c>
      <c r="I59" s="176" t="s">
        <v>52</v>
      </c>
      <c r="J59" s="176" t="s">
        <v>52</v>
      </c>
      <c r="K59" s="176" t="s">
        <v>52</v>
      </c>
      <c r="L59" s="176" t="s">
        <v>52</v>
      </c>
      <c r="M59" s="176" t="s">
        <v>52</v>
      </c>
    </row>
    <row r="60" spans="1:13" x14ac:dyDescent="0.25">
      <c r="A60" s="170" t="s">
        <v>106</v>
      </c>
      <c r="B60" s="173" t="str">
        <f>INDEX('Eurostat raw data'!C:C,MATCH('Eurostat Refining Inputs'!A60,'Eurostat raw data'!B:B,0))</f>
        <v>wind (is not a fuel)</v>
      </c>
      <c r="C60" s="173"/>
      <c r="D60" s="177" t="s">
        <v>52</v>
      </c>
      <c r="E60" s="177" t="s">
        <v>52</v>
      </c>
      <c r="F60" s="177" t="s">
        <v>52</v>
      </c>
      <c r="G60" s="177" t="s">
        <v>52</v>
      </c>
      <c r="H60" s="177" t="s">
        <v>52</v>
      </c>
      <c r="I60" s="177" t="s">
        <v>52</v>
      </c>
      <c r="J60" s="177" t="s">
        <v>52</v>
      </c>
      <c r="K60" s="177" t="s">
        <v>52</v>
      </c>
      <c r="L60" s="177" t="s">
        <v>52</v>
      </c>
      <c r="M60" s="177" t="s">
        <v>52</v>
      </c>
    </row>
    <row r="61" spans="1:13" x14ac:dyDescent="0.25">
      <c r="A61" s="170" t="s">
        <v>108</v>
      </c>
      <c r="B61" s="173" t="str">
        <f>INDEX('Eurostat raw data'!C:C,MATCH('Eurostat Refining Inputs'!A61,'Eurostat raw data'!B:B,0))</f>
        <v>solar (is not a fuel)</v>
      </c>
      <c r="C61" s="173"/>
      <c r="D61" s="176" t="s">
        <v>52</v>
      </c>
      <c r="E61" s="176" t="s">
        <v>52</v>
      </c>
      <c r="F61" s="176" t="s">
        <v>52</v>
      </c>
      <c r="G61" s="176" t="s">
        <v>52</v>
      </c>
      <c r="H61" s="176" t="s">
        <v>52</v>
      </c>
      <c r="I61" s="176" t="s">
        <v>52</v>
      </c>
      <c r="J61" s="176" t="s">
        <v>52</v>
      </c>
      <c r="K61" s="176" t="s">
        <v>52</v>
      </c>
      <c r="L61" s="176" t="s">
        <v>52</v>
      </c>
      <c r="M61" s="176" t="s">
        <v>52</v>
      </c>
    </row>
    <row r="62" spans="1:13" x14ac:dyDescent="0.25">
      <c r="A62" s="170" t="s">
        <v>110</v>
      </c>
      <c r="B62" s="173" t="str">
        <f>INDEX('Eurostat raw data'!C:C,MATCH('Eurostat Refining Inputs'!A62,'Eurostat raw data'!B:B,0))</f>
        <v>solar (is not a fuel)</v>
      </c>
      <c r="C62" s="173"/>
      <c r="D62" s="177" t="s">
        <v>52</v>
      </c>
      <c r="E62" s="177" t="s">
        <v>52</v>
      </c>
      <c r="F62" s="177" t="s">
        <v>52</v>
      </c>
      <c r="G62" s="177" t="s">
        <v>52</v>
      </c>
      <c r="H62" s="177" t="s">
        <v>52</v>
      </c>
      <c r="I62" s="177" t="s">
        <v>52</v>
      </c>
      <c r="J62" s="177" t="s">
        <v>52</v>
      </c>
      <c r="K62" s="177" t="s">
        <v>52</v>
      </c>
      <c r="L62" s="177" t="s">
        <v>52</v>
      </c>
      <c r="M62" s="177" t="s">
        <v>52</v>
      </c>
    </row>
    <row r="63" spans="1:13" x14ac:dyDescent="0.25">
      <c r="A63" s="170" t="s">
        <v>111</v>
      </c>
      <c r="B63" s="173" t="str">
        <f>INDEX('Eurostat raw data'!C:C,MATCH('Eurostat Refining Inputs'!A63,'Eurostat raw data'!B:B,0))</f>
        <v>hydro (is not a fuel)</v>
      </c>
      <c r="C63" s="173"/>
      <c r="D63" s="176" t="s">
        <v>52</v>
      </c>
      <c r="E63" s="176" t="s">
        <v>52</v>
      </c>
      <c r="F63" s="176" t="s">
        <v>52</v>
      </c>
      <c r="G63" s="176" t="s">
        <v>52</v>
      </c>
      <c r="H63" s="176" t="s">
        <v>52</v>
      </c>
      <c r="I63" s="176" t="s">
        <v>52</v>
      </c>
      <c r="J63" s="176" t="s">
        <v>52</v>
      </c>
      <c r="K63" s="176" t="s">
        <v>52</v>
      </c>
      <c r="L63" s="176" t="s">
        <v>52</v>
      </c>
      <c r="M63" s="176" t="s">
        <v>52</v>
      </c>
    </row>
    <row r="64" spans="1:13" x14ac:dyDescent="0.25">
      <c r="A64" s="170" t="s">
        <v>112</v>
      </c>
      <c r="B64" s="173" t="str">
        <f>INDEX('Eurostat raw data'!C:C,MATCH('Eurostat Refining Inputs'!A64,'Eurostat raw data'!B:B,0))</f>
        <v>heat (not used in this variable)</v>
      </c>
      <c r="C64" s="173"/>
      <c r="D64" s="177" t="s">
        <v>52</v>
      </c>
      <c r="E64" s="177" t="s">
        <v>52</v>
      </c>
      <c r="F64" s="177" t="s">
        <v>52</v>
      </c>
      <c r="G64" s="177" t="s">
        <v>52</v>
      </c>
      <c r="H64" s="177" t="s">
        <v>52</v>
      </c>
      <c r="I64" s="177" t="s">
        <v>52</v>
      </c>
      <c r="J64" s="177" t="s">
        <v>52</v>
      </c>
      <c r="K64" s="177" t="s">
        <v>52</v>
      </c>
      <c r="L64" s="177" t="s">
        <v>52</v>
      </c>
      <c r="M64" s="177" t="s">
        <v>52</v>
      </c>
    </row>
    <row r="65" spans="1:13" x14ac:dyDescent="0.25">
      <c r="A65" s="170" t="s">
        <v>114</v>
      </c>
      <c r="B65" s="173" t="str">
        <f>INDEX('Eurostat raw data'!C:C,MATCH('Eurostat Refining Inputs'!A65,'Eurostat raw data'!B:B,0))</f>
        <v>biomass</v>
      </c>
      <c r="C65" s="173"/>
      <c r="D65" s="176" t="s">
        <v>52</v>
      </c>
      <c r="E65" s="176" t="s">
        <v>52</v>
      </c>
      <c r="F65" s="176" t="s">
        <v>52</v>
      </c>
      <c r="G65" s="176" t="s">
        <v>52</v>
      </c>
      <c r="H65" s="176" t="s">
        <v>52</v>
      </c>
      <c r="I65" s="176" t="s">
        <v>52</v>
      </c>
      <c r="J65" s="176" t="s">
        <v>52</v>
      </c>
      <c r="K65" s="176" t="s">
        <v>52</v>
      </c>
      <c r="L65" s="176" t="s">
        <v>52</v>
      </c>
      <c r="M65" s="176" t="s">
        <v>52</v>
      </c>
    </row>
    <row r="66" spans="1:13" x14ac:dyDescent="0.25">
      <c r="A66" s="170" t="s">
        <v>116</v>
      </c>
      <c r="B66" s="173" t="str">
        <f>INDEX('Eurostat raw data'!C:C,MATCH('Eurostat Refining Inputs'!A66,'Eurostat raw data'!B:B,0))</f>
        <v>biomass</v>
      </c>
      <c r="C66" s="173"/>
      <c r="D66" s="177" t="s">
        <v>52</v>
      </c>
      <c r="E66" s="177" t="s">
        <v>52</v>
      </c>
      <c r="F66" s="177" t="s">
        <v>52</v>
      </c>
      <c r="G66" s="177" t="s">
        <v>52</v>
      </c>
      <c r="H66" s="177" t="s">
        <v>52</v>
      </c>
      <c r="I66" s="177" t="s">
        <v>52</v>
      </c>
      <c r="J66" s="177" t="s">
        <v>52</v>
      </c>
      <c r="K66" s="177" t="s">
        <v>52</v>
      </c>
      <c r="L66" s="177" t="s">
        <v>52</v>
      </c>
      <c r="M66" s="177" t="s">
        <v>52</v>
      </c>
    </row>
    <row r="67" spans="1:13" x14ac:dyDescent="0.25">
      <c r="A67" s="170" t="s">
        <v>117</v>
      </c>
      <c r="B67" s="173" t="str">
        <f>INDEX('Eurostat raw data'!C:C,MATCH('Eurostat Refining Inputs'!A67,'Eurostat raw data'!B:B,0))</f>
        <v>biofuel gasoline</v>
      </c>
      <c r="C67" s="173"/>
      <c r="D67" s="176" t="s">
        <v>52</v>
      </c>
      <c r="E67" s="176" t="s">
        <v>52</v>
      </c>
      <c r="F67" s="176" t="s">
        <v>52</v>
      </c>
      <c r="G67" s="176" t="s">
        <v>52</v>
      </c>
      <c r="H67" s="176" t="s">
        <v>52</v>
      </c>
      <c r="I67" s="176" t="s">
        <v>52</v>
      </c>
      <c r="J67" s="176" t="s">
        <v>52</v>
      </c>
      <c r="K67" s="176" t="s">
        <v>52</v>
      </c>
      <c r="L67" s="176" t="s">
        <v>52</v>
      </c>
      <c r="M67" s="176" t="s">
        <v>52</v>
      </c>
    </row>
    <row r="68" spans="1:13" x14ac:dyDescent="0.25">
      <c r="A68" s="170" t="s">
        <v>119</v>
      </c>
      <c r="B68" s="173" t="str">
        <f>INDEX('Eurostat raw data'!C:C,MATCH('Eurostat Refining Inputs'!A68,'Eurostat raw data'!B:B,0))</f>
        <v>biofuel gasoline</v>
      </c>
      <c r="C68" s="173"/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</row>
    <row r="69" spans="1:13" x14ac:dyDescent="0.25">
      <c r="A69" s="170" t="s">
        <v>120</v>
      </c>
      <c r="B69" s="173" t="str">
        <f>INDEX('Eurostat raw data'!C:C,MATCH('Eurostat Refining Inputs'!A69,'Eurostat raw data'!B:B,0))</f>
        <v>biofuel diesel</v>
      </c>
      <c r="C69" s="173"/>
      <c r="D69" s="176" t="s">
        <v>52</v>
      </c>
      <c r="E69" s="176" t="s">
        <v>52</v>
      </c>
      <c r="F69" s="176" t="s">
        <v>52</v>
      </c>
      <c r="G69" s="176" t="s">
        <v>52</v>
      </c>
      <c r="H69" s="176" t="s">
        <v>52</v>
      </c>
      <c r="I69" s="176" t="s">
        <v>52</v>
      </c>
      <c r="J69" s="176" t="s">
        <v>52</v>
      </c>
      <c r="K69" s="176" t="s">
        <v>52</v>
      </c>
      <c r="L69" s="176" t="s">
        <v>52</v>
      </c>
      <c r="M69" s="176" t="s">
        <v>52</v>
      </c>
    </row>
    <row r="70" spans="1:13" x14ac:dyDescent="0.25">
      <c r="A70" s="170" t="s">
        <v>122</v>
      </c>
      <c r="B70" s="173" t="str">
        <f>INDEX('Eurostat raw data'!C:C,MATCH('Eurostat Refining Inputs'!A70,'Eurostat raw data'!B:B,0))</f>
        <v>biofuel diesel</v>
      </c>
      <c r="C70" s="173"/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79">
        <v>1.0999999999999999E-2</v>
      </c>
      <c r="M70" s="179">
        <v>2.8090000000000002</v>
      </c>
    </row>
    <row r="71" spans="1:13" x14ac:dyDescent="0.25">
      <c r="A71" s="170" t="s">
        <v>123</v>
      </c>
      <c r="B71" s="173" t="str">
        <f>INDEX('Eurostat raw data'!C:C,MATCH('Eurostat Refining Inputs'!A71,'Eurostat raw data'!B:B,0))</f>
        <v>jet fuel or kerosene</v>
      </c>
      <c r="C71" s="173"/>
      <c r="D71" s="176" t="s">
        <v>52</v>
      </c>
      <c r="E71" s="176" t="s">
        <v>52</v>
      </c>
      <c r="F71" s="176" t="s">
        <v>52</v>
      </c>
      <c r="G71" s="176" t="s">
        <v>52</v>
      </c>
      <c r="H71" s="176" t="s">
        <v>52</v>
      </c>
      <c r="I71" s="176" t="s">
        <v>52</v>
      </c>
      <c r="J71" s="176" t="s">
        <v>52</v>
      </c>
      <c r="K71" s="176" t="s">
        <v>52</v>
      </c>
      <c r="L71" s="176" t="s">
        <v>52</v>
      </c>
      <c r="M71" s="176" t="s">
        <v>52</v>
      </c>
    </row>
    <row r="72" spans="1:13" x14ac:dyDescent="0.25">
      <c r="A72" s="170" t="s">
        <v>124</v>
      </c>
      <c r="B72" s="173" t="str">
        <f>INDEX('Eurostat raw data'!C:C,MATCH('Eurostat Refining Inputs'!A72,'Eurostat raw data'!B:B,0))</f>
        <v>jet fuel or kerosene</v>
      </c>
      <c r="C72" s="173"/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</row>
    <row r="73" spans="1:13" x14ac:dyDescent="0.25">
      <c r="A73" s="170" t="s">
        <v>125</v>
      </c>
      <c r="B73" s="173" t="str">
        <f>INDEX('Eurostat raw data'!C:C,MATCH('Eurostat Refining Inputs'!A73,'Eurostat raw data'!B:B,0))</f>
        <v>biomass</v>
      </c>
      <c r="C73" s="173"/>
      <c r="D73" s="176" t="s">
        <v>52</v>
      </c>
      <c r="E73" s="176" t="s">
        <v>52</v>
      </c>
      <c r="F73" s="176" t="s">
        <v>52</v>
      </c>
      <c r="G73" s="176" t="s">
        <v>52</v>
      </c>
      <c r="H73" s="176" t="s">
        <v>52</v>
      </c>
      <c r="I73" s="176" t="s">
        <v>52</v>
      </c>
      <c r="J73" s="176" t="s">
        <v>52</v>
      </c>
      <c r="K73" s="176" t="s">
        <v>52</v>
      </c>
      <c r="L73" s="176" t="s">
        <v>52</v>
      </c>
      <c r="M73" s="176" t="s">
        <v>52</v>
      </c>
    </row>
    <row r="74" spans="1:13" x14ac:dyDescent="0.25">
      <c r="A74" s="170" t="s">
        <v>126</v>
      </c>
      <c r="B74" s="173" t="str">
        <f>INDEX('Eurostat raw data'!C:C,MATCH('Eurostat Refining Inputs'!A74,'Eurostat raw data'!B:B,0))</f>
        <v>biomass</v>
      </c>
      <c r="C74" s="173"/>
      <c r="D74" s="177" t="s">
        <v>52</v>
      </c>
      <c r="E74" s="177" t="s">
        <v>52</v>
      </c>
      <c r="F74" s="177" t="s">
        <v>52</v>
      </c>
      <c r="G74" s="177" t="s">
        <v>52</v>
      </c>
      <c r="H74" s="177" t="s">
        <v>52</v>
      </c>
      <c r="I74" s="177" t="s">
        <v>52</v>
      </c>
      <c r="J74" s="177" t="s">
        <v>52</v>
      </c>
      <c r="K74" s="177" t="s">
        <v>52</v>
      </c>
      <c r="L74" s="177" t="s">
        <v>52</v>
      </c>
      <c r="M74" s="177" t="s">
        <v>52</v>
      </c>
    </row>
    <row r="75" spans="1:13" x14ac:dyDescent="0.25">
      <c r="A75" s="170" t="s">
        <v>130</v>
      </c>
      <c r="B75" s="173" t="str">
        <f>INDEX('Eurostat raw data'!C:C,MATCH('Eurostat Refining Inputs'!A75,'Eurostat raw data'!B:B,0))</f>
        <v>subtotal</v>
      </c>
      <c r="C75" s="173"/>
      <c r="D75" s="176" t="s">
        <v>52</v>
      </c>
      <c r="E75" s="176" t="s">
        <v>52</v>
      </c>
      <c r="F75" s="176" t="s">
        <v>52</v>
      </c>
      <c r="G75" s="176" t="s">
        <v>52</v>
      </c>
      <c r="H75" s="176" t="s">
        <v>52</v>
      </c>
      <c r="I75" s="176" t="s">
        <v>52</v>
      </c>
      <c r="J75" s="176" t="s">
        <v>52</v>
      </c>
      <c r="K75" s="176" t="s">
        <v>52</v>
      </c>
      <c r="L75" s="176" t="s">
        <v>52</v>
      </c>
      <c r="M75" s="176" t="s">
        <v>52</v>
      </c>
    </row>
    <row r="76" spans="1:13" x14ac:dyDescent="0.25">
      <c r="A76" s="170" t="s">
        <v>127</v>
      </c>
      <c r="B76" s="173" t="str">
        <f>INDEX('Eurostat raw data'!C:C,MATCH('Eurostat Refining Inputs'!A76,'Eurostat raw data'!B:B,0))</f>
        <v>municipal solid waste</v>
      </c>
      <c r="C76" s="173"/>
      <c r="D76" s="177" t="s">
        <v>52</v>
      </c>
      <c r="E76" s="177" t="s">
        <v>52</v>
      </c>
      <c r="F76" s="177" t="s">
        <v>52</v>
      </c>
      <c r="G76" s="177" t="s">
        <v>52</v>
      </c>
      <c r="H76" s="177" t="s">
        <v>52</v>
      </c>
      <c r="I76" s="177" t="s">
        <v>52</v>
      </c>
      <c r="J76" s="177" t="s">
        <v>52</v>
      </c>
      <c r="K76" s="177" t="s">
        <v>52</v>
      </c>
      <c r="L76" s="177" t="s">
        <v>52</v>
      </c>
      <c r="M76" s="177" t="s">
        <v>52</v>
      </c>
    </row>
    <row r="77" spans="1:13" x14ac:dyDescent="0.25">
      <c r="A77" s="170" t="s">
        <v>131</v>
      </c>
      <c r="B77" s="173" t="str">
        <f>INDEX('Eurostat raw data'!C:C,MATCH('Eurostat Refining Inputs'!A77,'Eurostat raw data'!B:B,0))</f>
        <v>subtotal</v>
      </c>
      <c r="C77" s="173"/>
      <c r="D77" s="176" t="s">
        <v>52</v>
      </c>
      <c r="E77" s="176" t="s">
        <v>52</v>
      </c>
      <c r="F77" s="176" t="s">
        <v>52</v>
      </c>
      <c r="G77" s="176" t="s">
        <v>52</v>
      </c>
      <c r="H77" s="176" t="s">
        <v>52</v>
      </c>
      <c r="I77" s="176" t="s">
        <v>52</v>
      </c>
      <c r="J77" s="176" t="s">
        <v>52</v>
      </c>
      <c r="K77" s="176" t="s">
        <v>52</v>
      </c>
      <c r="L77" s="176" t="s">
        <v>52</v>
      </c>
      <c r="M77" s="176" t="s">
        <v>52</v>
      </c>
    </row>
    <row r="78" spans="1:13" x14ac:dyDescent="0.25">
      <c r="A78" s="170" t="s">
        <v>129</v>
      </c>
      <c r="B78" s="173" t="str">
        <f>INDEX('Eurostat raw data'!C:C,MATCH('Eurostat Refining Inputs'!A78,'Eurostat raw data'!B:B,0))</f>
        <v>municipal solid waste</v>
      </c>
      <c r="C78" s="173"/>
      <c r="D78" s="177" t="s">
        <v>52</v>
      </c>
      <c r="E78" s="177" t="s">
        <v>52</v>
      </c>
      <c r="F78" s="177" t="s">
        <v>52</v>
      </c>
      <c r="G78" s="177" t="s">
        <v>52</v>
      </c>
      <c r="H78" s="177" t="s">
        <v>52</v>
      </c>
      <c r="I78" s="177" t="s">
        <v>52</v>
      </c>
      <c r="J78" s="177" t="s">
        <v>52</v>
      </c>
      <c r="K78" s="177" t="s">
        <v>52</v>
      </c>
      <c r="L78" s="177" t="s">
        <v>52</v>
      </c>
      <c r="M78" s="177" t="s">
        <v>52</v>
      </c>
    </row>
    <row r="79" spans="1:13" x14ac:dyDescent="0.25">
      <c r="A79" s="170" t="s">
        <v>132</v>
      </c>
      <c r="B79" s="173" t="str">
        <f>INDEX('Eurostat raw data'!C:C,MATCH('Eurostat Refining Inputs'!A79,'Eurostat raw data'!B:B,0))</f>
        <v>nuclear</v>
      </c>
      <c r="C79" s="173"/>
      <c r="D79" s="176" t="s">
        <v>52</v>
      </c>
      <c r="E79" s="176" t="s">
        <v>52</v>
      </c>
      <c r="F79" s="176" t="s">
        <v>52</v>
      </c>
      <c r="G79" s="176" t="s">
        <v>52</v>
      </c>
      <c r="H79" s="176" t="s">
        <v>52</v>
      </c>
      <c r="I79" s="176" t="s">
        <v>52</v>
      </c>
      <c r="J79" s="176" t="s">
        <v>52</v>
      </c>
      <c r="K79" s="176" t="s">
        <v>52</v>
      </c>
      <c r="L79" s="176" t="s">
        <v>52</v>
      </c>
      <c r="M79" s="176" t="s">
        <v>52</v>
      </c>
    </row>
    <row r="80" spans="1:13" x14ac:dyDescent="0.25">
      <c r="A80" s="170" t="s">
        <v>134</v>
      </c>
      <c r="B80" s="173" t="str">
        <f>INDEX('Eurostat raw data'!C:C,MATCH('Eurostat Refining Inputs'!A80,'Eurostat raw data'!B:B,0))</f>
        <v>electricity (not used in this variable)</v>
      </c>
      <c r="C80" s="173"/>
      <c r="D80" s="177" t="s">
        <v>52</v>
      </c>
      <c r="E80" s="177" t="s">
        <v>52</v>
      </c>
      <c r="F80" s="177" t="s">
        <v>52</v>
      </c>
      <c r="G80" s="177" t="s">
        <v>52</v>
      </c>
      <c r="H80" s="177" t="s">
        <v>52</v>
      </c>
      <c r="I80" s="177" t="s">
        <v>52</v>
      </c>
      <c r="J80" s="177" t="s">
        <v>52</v>
      </c>
      <c r="K80" s="177" t="s">
        <v>52</v>
      </c>
      <c r="L80" s="177" t="s">
        <v>52</v>
      </c>
      <c r="M80" s="177" t="s">
        <v>52</v>
      </c>
    </row>
    <row r="81" spans="1:13" x14ac:dyDescent="0.25">
      <c r="A81" s="170" t="s">
        <v>136</v>
      </c>
      <c r="B81" s="173" t="str">
        <f>INDEX('Eurostat raw data'!C:C,MATCH('Eurostat Refining Inputs'!A81,'Eurostat raw data'!B:B,0))</f>
        <v>heat (not used in this variable)</v>
      </c>
      <c r="C81" s="173"/>
      <c r="D81" s="176" t="s">
        <v>52</v>
      </c>
      <c r="E81" s="176" t="s">
        <v>52</v>
      </c>
      <c r="F81" s="176" t="s">
        <v>52</v>
      </c>
      <c r="G81" s="176" t="s">
        <v>52</v>
      </c>
      <c r="H81" s="176" t="s">
        <v>52</v>
      </c>
      <c r="I81" s="176" t="s">
        <v>52</v>
      </c>
      <c r="J81" s="176" t="s">
        <v>52</v>
      </c>
      <c r="K81" s="176" t="s">
        <v>52</v>
      </c>
      <c r="L81" s="176" t="s">
        <v>52</v>
      </c>
      <c r="M81" s="176" t="s">
        <v>52</v>
      </c>
    </row>
    <row r="82" spans="1:13" x14ac:dyDescent="0.25">
      <c r="A82" s="170" t="s">
        <v>137</v>
      </c>
      <c r="B82" s="173" t="str">
        <f>INDEX('Eurostat raw data'!C:C,MATCH('Eurostat Refining Inputs'!A82,'Eurostat raw data'!B:B,0))</f>
        <v>subtotal</v>
      </c>
      <c r="C82" s="173"/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79">
        <v>1.0999999999999999E-2</v>
      </c>
      <c r="M82" s="179">
        <v>2.8090000000000002</v>
      </c>
    </row>
    <row r="83" spans="1:13" x14ac:dyDescent="0.25">
      <c r="A83" s="170" t="s">
        <v>138</v>
      </c>
      <c r="B83" s="173" t="str">
        <f>INDEX('Eurostat raw data'!C:C,MATCH('Eurostat Refining Inputs'!A83,'Eurostat raw data'!B:B,0))</f>
        <v>subtotal</v>
      </c>
      <c r="C83" s="173"/>
      <c r="D83" s="178">
        <v>664582.22400000005</v>
      </c>
      <c r="E83" s="178">
        <v>640670.72100000002</v>
      </c>
      <c r="F83" s="178">
        <v>649498.424</v>
      </c>
      <c r="G83" s="178">
        <v>678077.11199999996</v>
      </c>
      <c r="H83" s="178">
        <v>678433.70499999996</v>
      </c>
      <c r="I83" s="178">
        <v>695835.05700000003</v>
      </c>
      <c r="J83" s="178">
        <v>690105.96699999995</v>
      </c>
      <c r="K83" s="178">
        <v>688875.13500000001</v>
      </c>
      <c r="L83" s="180">
        <v>612074.73</v>
      </c>
      <c r="M83" s="178">
        <v>638239.01399999997</v>
      </c>
    </row>
    <row r="85" spans="1:13" x14ac:dyDescent="0.25">
      <c r="A85" s="10" t="s">
        <v>142</v>
      </c>
      <c r="B85" s="10"/>
      <c r="C85" s="10"/>
    </row>
    <row r="86" spans="1:13" x14ac:dyDescent="0.25">
      <c r="A86" s="10" t="s">
        <v>52</v>
      </c>
      <c r="B86" s="10"/>
      <c r="C86" s="10"/>
      <c r="D86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11.42578125" defaultRowHeight="15" x14ac:dyDescent="0.25"/>
  <cols>
    <col min="1" max="1" width="30.5703125" bestFit="1" customWidth="1"/>
    <col min="2" max="2" width="30.5703125" customWidth="1"/>
  </cols>
  <sheetData>
    <row r="1" spans="1:54" x14ac:dyDescent="0.25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 x14ac:dyDescent="0.25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 x14ac:dyDescent="0.25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 x14ac:dyDescent="0.25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 x14ac:dyDescent="0.25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 x14ac:dyDescent="0.25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 x14ac:dyDescent="0.25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 x14ac:dyDescent="0.25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 x14ac:dyDescent="0.25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 x14ac:dyDescent="0.25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 x14ac:dyDescent="0.25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 x14ac:dyDescent="0.25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 x14ac:dyDescent="0.25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 x14ac:dyDescent="0.25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 x14ac:dyDescent="0.25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 x14ac:dyDescent="0.25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 x14ac:dyDescent="0.25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 x14ac:dyDescent="0.25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 x14ac:dyDescent="0.25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 x14ac:dyDescent="0.25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 x14ac:dyDescent="0.25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 x14ac:dyDescent="0.25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 x14ac:dyDescent="0.25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 x14ac:dyDescent="0.25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 x14ac:dyDescent="0.25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 x14ac:dyDescent="0.25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 x14ac:dyDescent="0.25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 x14ac:dyDescent="0.25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 x14ac:dyDescent="0.25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 x14ac:dyDescent="0.25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 x14ac:dyDescent="0.25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 x14ac:dyDescent="0.25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 x14ac:dyDescent="0.25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 x14ac:dyDescent="0.25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 x14ac:dyDescent="0.25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 x14ac:dyDescent="0.25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 x14ac:dyDescent="0.25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 x14ac:dyDescent="0.25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 x14ac:dyDescent="0.25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 x14ac:dyDescent="0.25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 x14ac:dyDescent="0.25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 x14ac:dyDescent="0.25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 x14ac:dyDescent="0.25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 x14ac:dyDescent="0.25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 x14ac:dyDescent="0.25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 x14ac:dyDescent="0.25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 x14ac:dyDescent="0.25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 x14ac:dyDescent="0.25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 x14ac:dyDescent="0.25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 x14ac:dyDescent="0.25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 x14ac:dyDescent="0.25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 x14ac:dyDescent="0.25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 x14ac:dyDescent="0.25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 x14ac:dyDescent="0.25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 x14ac:dyDescent="0.25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 x14ac:dyDescent="0.25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 x14ac:dyDescent="0.25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 x14ac:dyDescent="0.25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 x14ac:dyDescent="0.25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 x14ac:dyDescent="0.25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 x14ac:dyDescent="0.25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 x14ac:dyDescent="0.25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 x14ac:dyDescent="0.25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 x14ac:dyDescent="0.25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 x14ac:dyDescent="0.25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 x14ac:dyDescent="0.25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 x14ac:dyDescent="0.25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 x14ac:dyDescent="0.25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 x14ac:dyDescent="0.25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 x14ac:dyDescent="0.25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 x14ac:dyDescent="0.25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 x14ac:dyDescent="0.25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 x14ac:dyDescent="0.25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 x14ac:dyDescent="0.25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 x14ac:dyDescent="0.25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 x14ac:dyDescent="0.25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 x14ac:dyDescent="0.25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 x14ac:dyDescent="0.25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 x14ac:dyDescent="0.25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 x14ac:dyDescent="0.25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 x14ac:dyDescent="0.25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 x14ac:dyDescent="0.25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 x14ac:dyDescent="0.25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 x14ac:dyDescent="0.25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 x14ac:dyDescent="0.25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2578125" defaultRowHeight="15" x14ac:dyDescent="0.25"/>
  <cols>
    <col min="1" max="1" width="18.140625" customWidth="1"/>
    <col min="4" max="4" width="15.5703125" customWidth="1"/>
  </cols>
  <sheetData>
    <row r="1" spans="1:6" x14ac:dyDescent="0.25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 x14ac:dyDescent="0.25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 x14ac:dyDescent="0.25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 x14ac:dyDescent="0.25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 x14ac:dyDescent="0.25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 x14ac:dyDescent="0.25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 x14ac:dyDescent="0.25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 x14ac:dyDescent="0.25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 x14ac:dyDescent="0.25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 x14ac:dyDescent="0.25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 x14ac:dyDescent="0.25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 x14ac:dyDescent="0.25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 x14ac:dyDescent="0.25">
      <c r="A15" s="55" t="s">
        <v>281</v>
      </c>
      <c r="B15">
        <f>C11-C10</f>
        <v>11707</v>
      </c>
      <c r="C15" t="s">
        <v>282</v>
      </c>
    </row>
    <row r="16" spans="1:6" x14ac:dyDescent="0.25">
      <c r="A16" s="55" t="s">
        <v>281</v>
      </c>
      <c r="B16">
        <f>B15*1000</f>
        <v>11707000</v>
      </c>
      <c r="C16" t="s">
        <v>283</v>
      </c>
    </row>
    <row r="17" spans="1:5" x14ac:dyDescent="0.2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 x14ac:dyDescent="0.25">
      <c r="A18" t="s">
        <v>288</v>
      </c>
      <c r="B18">
        <f>B16*B17</f>
        <v>7609550000</v>
      </c>
      <c r="C18" t="s">
        <v>289</v>
      </c>
    </row>
    <row r="19" spans="1:5" x14ac:dyDescent="0.25">
      <c r="A19" t="s">
        <v>290</v>
      </c>
      <c r="B19" s="43">
        <f>About!C32*'Nuclear data'!B18/1000</f>
        <v>7213853400000000</v>
      </c>
      <c r="C19" t="s">
        <v>291</v>
      </c>
    </row>
    <row r="20" spans="1:5" x14ac:dyDescent="0.25">
      <c r="A20" t="s">
        <v>292</v>
      </c>
      <c r="B20">
        <v>0.33</v>
      </c>
    </row>
    <row r="21" spans="1:5" x14ac:dyDescent="0.25">
      <c r="A21" t="s">
        <v>293</v>
      </c>
      <c r="B21" s="43">
        <f>B19*B20</f>
        <v>2380571622000000</v>
      </c>
      <c r="C21" t="s">
        <v>291</v>
      </c>
    </row>
    <row r="22" spans="1:5" x14ac:dyDescent="0.25">
      <c r="A22" t="s">
        <v>294</v>
      </c>
      <c r="B22" s="43">
        <f>C10*1000*$B$27*About!$C$32/1000</f>
        <v>10475400000000</v>
      </c>
    </row>
    <row r="24" spans="1:5" x14ac:dyDescent="0.2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 x14ac:dyDescent="0.25">
      <c r="A25" s="55" t="s">
        <v>281</v>
      </c>
      <c r="B25">
        <f>E11-E10</f>
        <v>14168.041999999999</v>
      </c>
      <c r="C25" t="s">
        <v>282</v>
      </c>
    </row>
    <row r="26" spans="1:5" x14ac:dyDescent="0.25">
      <c r="A26" s="55" t="s">
        <v>281</v>
      </c>
      <c r="B26">
        <f>B25*1000</f>
        <v>14168042</v>
      </c>
      <c r="C26" t="s">
        <v>283</v>
      </c>
    </row>
    <row r="27" spans="1:5" x14ac:dyDescent="0.2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 x14ac:dyDescent="0.25">
      <c r="A28" t="s">
        <v>288</v>
      </c>
      <c r="B28">
        <f>B26*B27</f>
        <v>9209227300</v>
      </c>
      <c r="C28" t="s">
        <v>289</v>
      </c>
    </row>
    <row r="29" spans="1:5" x14ac:dyDescent="0.25">
      <c r="A29" t="s">
        <v>290</v>
      </c>
      <c r="B29" s="43">
        <f>About!C32*'Nuclear data'!B28/1000</f>
        <v>8730347480400000</v>
      </c>
      <c r="C29" t="s">
        <v>291</v>
      </c>
    </row>
    <row r="30" spans="1:5" x14ac:dyDescent="0.25">
      <c r="A30" t="s">
        <v>292</v>
      </c>
      <c r="B30">
        <v>0.33</v>
      </c>
    </row>
    <row r="31" spans="1:5" x14ac:dyDescent="0.25">
      <c r="A31" t="s">
        <v>293</v>
      </c>
      <c r="B31" s="43">
        <f>B29*B30</f>
        <v>2881014668532000</v>
      </c>
      <c r="C31" t="s">
        <v>291</v>
      </c>
    </row>
    <row r="32" spans="1:5" x14ac:dyDescent="0.25">
      <c r="A32" t="s">
        <v>294</v>
      </c>
      <c r="B32" s="43">
        <f>E10*1000*$B$27*About!$C$32/1000</f>
        <v>12298119600000</v>
      </c>
    </row>
    <row r="34" spans="1:5" x14ac:dyDescent="0.25">
      <c r="A34" t="s">
        <v>295</v>
      </c>
      <c r="B34" s="53">
        <f>(B21-B31)/B31</f>
        <v>-0.17370374819611631</v>
      </c>
    </row>
    <row r="36" spans="1:5" x14ac:dyDescent="0.2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 x14ac:dyDescent="0.25">
      <c r="A37" s="55" t="s">
        <v>281</v>
      </c>
      <c r="B37">
        <f>F11-F10</f>
        <v>12437</v>
      </c>
      <c r="C37" t="s">
        <v>282</v>
      </c>
    </row>
    <row r="38" spans="1:5" x14ac:dyDescent="0.25">
      <c r="A38" s="55" t="s">
        <v>281</v>
      </c>
      <c r="B38">
        <f>B37*1000</f>
        <v>12437000</v>
      </c>
      <c r="C38" t="s">
        <v>283</v>
      </c>
    </row>
    <row r="39" spans="1:5" x14ac:dyDescent="0.2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 x14ac:dyDescent="0.25">
      <c r="A40" t="s">
        <v>288</v>
      </c>
      <c r="B40">
        <f>B38*B39</f>
        <v>8084050000</v>
      </c>
      <c r="C40" t="s">
        <v>289</v>
      </c>
    </row>
    <row r="41" spans="1:5" x14ac:dyDescent="0.25">
      <c r="A41" t="s">
        <v>290</v>
      </c>
      <c r="B41" s="43">
        <f>About!$C$32*'Nuclear data'!B40/1000</f>
        <v>7663679400000000</v>
      </c>
      <c r="C41" t="s">
        <v>291</v>
      </c>
    </row>
    <row r="42" spans="1:5" x14ac:dyDescent="0.25">
      <c r="A42" t="s">
        <v>292</v>
      </c>
      <c r="B42">
        <v>0.33</v>
      </c>
    </row>
    <row r="43" spans="1:5" x14ac:dyDescent="0.25">
      <c r="A43" t="s">
        <v>293</v>
      </c>
      <c r="B43" s="43">
        <f>B41*B42</f>
        <v>2529014202000000</v>
      </c>
      <c r="C43" t="s">
        <v>291</v>
      </c>
    </row>
    <row r="44" spans="1:5" x14ac:dyDescent="0.25">
      <c r="A44" t="s">
        <v>294</v>
      </c>
      <c r="B44" s="43">
        <f>F10*1000*$B$27*About!$C$32/1000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EEA-BE29-45A5-983C-7E61FDCC9CCA}">
  <sheetPr>
    <tabColor theme="7" tint="0.79998168889431442"/>
    <pageSetUpPr fitToPage="1"/>
  </sheetPr>
  <dimension ref="A1:BB262"/>
  <sheetViews>
    <sheetView topLeftCell="B10" workbookViewId="0">
      <selection activeCell="P36" sqref="P36"/>
    </sheetView>
  </sheetViews>
  <sheetFormatPr defaultColWidth="9.140625" defaultRowHeight="11.25" x14ac:dyDescent="0.2"/>
  <cols>
    <col min="1" max="1" width="9.140625" style="132" customWidth="1"/>
    <col min="2" max="2" width="35.7109375" style="132" customWidth="1"/>
    <col min="3" max="3" width="7.7109375" style="132" customWidth="1"/>
    <col min="4" max="15" width="11.7109375" style="132" hidden="1" customWidth="1"/>
    <col min="16" max="54" width="11.7109375" style="132" customWidth="1"/>
    <col min="55" max="16384" width="9.140625" style="132"/>
  </cols>
  <sheetData>
    <row r="1" spans="1:54" x14ac:dyDescent="0.2">
      <c r="A1" s="126" t="s">
        <v>378</v>
      </c>
      <c r="B1" s="127" t="s">
        <v>379</v>
      </c>
      <c r="C1" s="128" t="s">
        <v>145</v>
      </c>
      <c r="D1" s="129">
        <v>2000</v>
      </c>
      <c r="E1" s="130">
        <v>2001</v>
      </c>
      <c r="F1" s="130">
        <v>2002</v>
      </c>
      <c r="G1" s="130">
        <v>2003</v>
      </c>
      <c r="H1" s="130">
        <v>2004</v>
      </c>
      <c r="I1" s="130">
        <v>2005</v>
      </c>
      <c r="J1" s="130">
        <v>2006</v>
      </c>
      <c r="K1" s="130">
        <v>2007</v>
      </c>
      <c r="L1" s="130">
        <v>2008</v>
      </c>
      <c r="M1" s="130">
        <v>2009</v>
      </c>
      <c r="N1" s="130">
        <v>2010</v>
      </c>
      <c r="O1" s="130">
        <v>2011</v>
      </c>
      <c r="P1" s="130">
        <v>2012</v>
      </c>
      <c r="Q1" s="130">
        <v>2013</v>
      </c>
      <c r="R1" s="130">
        <v>2014</v>
      </c>
      <c r="S1" s="130">
        <v>2015</v>
      </c>
      <c r="T1" s="130">
        <v>2016</v>
      </c>
      <c r="U1" s="130">
        <v>2017</v>
      </c>
      <c r="V1" s="130">
        <v>2018</v>
      </c>
      <c r="W1" s="130">
        <v>2019</v>
      </c>
      <c r="X1" s="130">
        <v>2020</v>
      </c>
      <c r="Y1" s="130">
        <v>2021</v>
      </c>
      <c r="Z1" s="130">
        <v>2022</v>
      </c>
      <c r="AA1" s="130">
        <v>2023</v>
      </c>
      <c r="AB1" s="130">
        <v>2024</v>
      </c>
      <c r="AC1" s="130">
        <v>2025</v>
      </c>
      <c r="AD1" s="130">
        <v>2026</v>
      </c>
      <c r="AE1" s="130">
        <v>2027</v>
      </c>
      <c r="AF1" s="130">
        <v>2028</v>
      </c>
      <c r="AG1" s="130">
        <v>2029</v>
      </c>
      <c r="AH1" s="130">
        <v>2030</v>
      </c>
      <c r="AI1" s="130">
        <v>2031</v>
      </c>
      <c r="AJ1" s="130">
        <v>2032</v>
      </c>
      <c r="AK1" s="130">
        <v>2033</v>
      </c>
      <c r="AL1" s="130">
        <v>2034</v>
      </c>
      <c r="AM1" s="130">
        <v>2035</v>
      </c>
      <c r="AN1" s="130">
        <v>2036</v>
      </c>
      <c r="AO1" s="130">
        <v>2037</v>
      </c>
      <c r="AP1" s="130">
        <v>2038</v>
      </c>
      <c r="AQ1" s="130">
        <v>2039</v>
      </c>
      <c r="AR1" s="130">
        <v>2040</v>
      </c>
      <c r="AS1" s="130">
        <v>2041</v>
      </c>
      <c r="AT1" s="130">
        <v>2042</v>
      </c>
      <c r="AU1" s="130">
        <v>2043</v>
      </c>
      <c r="AV1" s="130">
        <v>2044</v>
      </c>
      <c r="AW1" s="130">
        <v>2045</v>
      </c>
      <c r="AX1" s="130">
        <v>2046</v>
      </c>
      <c r="AY1" s="130">
        <v>2047</v>
      </c>
      <c r="AZ1" s="130">
        <v>2048</v>
      </c>
      <c r="BA1" s="130">
        <v>2049</v>
      </c>
      <c r="BB1" s="131">
        <v>2050</v>
      </c>
    </row>
    <row r="2" spans="1:54" x14ac:dyDescent="0.2">
      <c r="B2" s="133" t="s">
        <v>187</v>
      </c>
      <c r="C2" s="134" t="s">
        <v>380</v>
      </c>
      <c r="D2" s="135">
        <v>39506.521619845567</v>
      </c>
      <c r="E2" s="135">
        <v>39809.56057999999</v>
      </c>
      <c r="F2" s="135">
        <v>39659.309310000004</v>
      </c>
      <c r="G2" s="135">
        <v>40161.330969999995</v>
      </c>
      <c r="H2" s="135">
        <v>41791.196220000005</v>
      </c>
      <c r="I2" s="135">
        <v>42630.075863802078</v>
      </c>
      <c r="J2" s="135">
        <v>42707.448319999996</v>
      </c>
      <c r="K2" s="135">
        <v>43602.039799999991</v>
      </c>
      <c r="L2" s="135">
        <v>44007.892030000003</v>
      </c>
      <c r="M2" s="135">
        <v>42452.342080000009</v>
      </c>
      <c r="N2" s="135">
        <v>41825.99756607951</v>
      </c>
      <c r="O2" s="135">
        <v>41033.218069259943</v>
      </c>
      <c r="P2" s="135">
        <v>40288.670293459465</v>
      </c>
      <c r="Q2" s="135">
        <v>39260.473783467925</v>
      </c>
      <c r="R2" s="135">
        <v>38594.712881447398</v>
      </c>
      <c r="S2" s="135">
        <v>41210.797760571411</v>
      </c>
      <c r="T2" s="135">
        <v>42047.126513503834</v>
      </c>
      <c r="U2" s="135">
        <v>42491.875396700649</v>
      </c>
      <c r="V2" s="135">
        <v>42639.684841509952</v>
      </c>
      <c r="W2" s="135">
        <v>42611.070189153077</v>
      </c>
      <c r="X2" s="135">
        <v>42353.997979473112</v>
      </c>
      <c r="Y2" s="135">
        <v>42132.605881454547</v>
      </c>
      <c r="Z2" s="135">
        <v>41883.427983076785</v>
      </c>
      <c r="AA2" s="135">
        <v>41290.659676275311</v>
      </c>
      <c r="AB2" s="135">
        <v>40707.962108324326</v>
      </c>
      <c r="AC2" s="135">
        <v>40178.108489789956</v>
      </c>
      <c r="AD2" s="135">
        <v>39639.478220004792</v>
      </c>
      <c r="AE2" s="135">
        <v>38868.205666939699</v>
      </c>
      <c r="AF2" s="135">
        <v>38417.177679177075</v>
      </c>
      <c r="AG2" s="135">
        <v>38034.129054398014</v>
      </c>
      <c r="AH2" s="135">
        <v>37303.867785629343</v>
      </c>
      <c r="AI2" s="135">
        <v>36853.228379683656</v>
      </c>
      <c r="AJ2" s="135">
        <v>36470.585372530462</v>
      </c>
      <c r="AK2" s="135">
        <v>35992.937409307066</v>
      </c>
      <c r="AL2" s="135">
        <v>35580.827607276842</v>
      </c>
      <c r="AM2" s="135">
        <v>35097.328736169591</v>
      </c>
      <c r="AN2" s="135">
        <v>34844.846113491207</v>
      </c>
      <c r="AO2" s="135">
        <v>34462.941933311398</v>
      </c>
      <c r="AP2" s="135">
        <v>34086.742538494291</v>
      </c>
      <c r="AQ2" s="135">
        <v>33690.861101439325</v>
      </c>
      <c r="AR2" s="135">
        <v>33253.442423414795</v>
      </c>
      <c r="AS2" s="135">
        <v>32874.898706276312</v>
      </c>
      <c r="AT2" s="135">
        <v>32495.146212115309</v>
      </c>
      <c r="AU2" s="135">
        <v>31861.522437349442</v>
      </c>
      <c r="AV2" s="135">
        <v>31410.305387226865</v>
      </c>
      <c r="AW2" s="135">
        <v>30952.317830297638</v>
      </c>
      <c r="AX2" s="135">
        <v>30380.328594058061</v>
      </c>
      <c r="AY2" s="135">
        <v>29675.537235712094</v>
      </c>
      <c r="AZ2" s="135">
        <v>29199.712775030275</v>
      </c>
      <c r="BA2" s="135">
        <v>28764.980364903491</v>
      </c>
      <c r="BB2" s="135">
        <v>28067.357134806083</v>
      </c>
    </row>
    <row r="3" spans="1:54" x14ac:dyDescent="0.2">
      <c r="A3" s="136" t="s">
        <v>475</v>
      </c>
      <c r="B3" s="137" t="s">
        <v>188</v>
      </c>
      <c r="C3" s="138" t="s">
        <v>146</v>
      </c>
      <c r="D3" s="139">
        <v>4.9678785367933918</v>
      </c>
      <c r="E3" s="139">
        <v>1.6998899999999999</v>
      </c>
      <c r="F3" s="139">
        <v>0.60002999999999995</v>
      </c>
      <c r="G3" s="139">
        <v>0</v>
      </c>
      <c r="H3" s="139">
        <v>0</v>
      </c>
      <c r="I3" s="139">
        <v>0</v>
      </c>
      <c r="J3" s="139">
        <v>23.800170000001572</v>
      </c>
      <c r="K3" s="139">
        <v>23.80847</v>
      </c>
      <c r="L3" s="139">
        <v>91.900660000001238</v>
      </c>
      <c r="M3" s="139">
        <v>58.499789999999997</v>
      </c>
      <c r="N3" s="139">
        <v>60.577004643703809</v>
      </c>
      <c r="O3" s="139">
        <v>57.70525481956431</v>
      </c>
      <c r="P3" s="139">
        <v>55.102586709836288</v>
      </c>
      <c r="Q3" s="139">
        <v>4.2040855298796735</v>
      </c>
      <c r="R3" s="139">
        <v>4.3263692952986643</v>
      </c>
      <c r="S3" s="139">
        <v>22.141105067124077</v>
      </c>
      <c r="T3" s="139">
        <v>23.892693866407097</v>
      </c>
      <c r="U3" s="139">
        <v>26.512440348160553</v>
      </c>
      <c r="V3" s="139">
        <v>22.072019207683518</v>
      </c>
      <c r="W3" s="139">
        <v>21.949454769910574</v>
      </c>
      <c r="X3" s="139">
        <v>22.255299286560042</v>
      </c>
      <c r="Y3" s="139">
        <v>23.11963111382121</v>
      </c>
      <c r="Z3" s="139">
        <v>22.306284715365749</v>
      </c>
      <c r="AA3" s="139">
        <v>22.097970101676751</v>
      </c>
      <c r="AB3" s="139">
        <v>22.427139079167212</v>
      </c>
      <c r="AC3" s="139">
        <v>22.928284658221809</v>
      </c>
      <c r="AD3" s="139">
        <v>22.866005267025532</v>
      </c>
      <c r="AE3" s="139">
        <v>22.771899030782308</v>
      </c>
      <c r="AF3" s="139">
        <v>22.68952149671599</v>
      </c>
      <c r="AG3" s="139">
        <v>22.116693512641977</v>
      </c>
      <c r="AH3" s="139">
        <v>21.370468411360559</v>
      </c>
      <c r="AI3" s="139">
        <v>21.084342285752008</v>
      </c>
      <c r="AJ3" s="139">
        <v>20.019236209576182</v>
      </c>
      <c r="AK3" s="139">
        <v>18.890621172183589</v>
      </c>
      <c r="AL3" s="139">
        <v>18.171583424675628</v>
      </c>
      <c r="AM3" s="139">
        <v>17.764137192281666</v>
      </c>
      <c r="AN3" s="139">
        <v>17.711684509637458</v>
      </c>
      <c r="AO3" s="139">
        <v>17.027024059757206</v>
      </c>
      <c r="AP3" s="139">
        <v>16.417255159522181</v>
      </c>
      <c r="AQ3" s="139">
        <v>15.968226737897051</v>
      </c>
      <c r="AR3" s="139">
        <v>15.469466239751107</v>
      </c>
      <c r="AS3" s="139">
        <v>15.253896325262666</v>
      </c>
      <c r="AT3" s="139">
        <v>14.879394017286863</v>
      </c>
      <c r="AU3" s="139">
        <v>14.293619760402795</v>
      </c>
      <c r="AV3" s="139">
        <v>13.866315839385173</v>
      </c>
      <c r="AW3" s="139">
        <v>13.538898770132372</v>
      </c>
      <c r="AX3" s="139">
        <v>12.974241301962692</v>
      </c>
      <c r="AY3" s="139">
        <v>12.194357203287097</v>
      </c>
      <c r="AZ3" s="139">
        <v>11.902229053782184</v>
      </c>
      <c r="BA3" s="139">
        <v>11.290732517028227</v>
      </c>
      <c r="BB3" s="139">
        <v>10.651184491135522</v>
      </c>
    </row>
    <row r="4" spans="1:54" x14ac:dyDescent="0.2">
      <c r="A4" s="136" t="s">
        <v>474</v>
      </c>
      <c r="B4" s="140" t="s">
        <v>189</v>
      </c>
      <c r="C4" s="141" t="s">
        <v>381</v>
      </c>
      <c r="D4" s="142">
        <v>4.9678785367933918</v>
      </c>
      <c r="E4" s="142">
        <v>1.6998899999999999</v>
      </c>
      <c r="F4" s="142">
        <v>0.60002999999999995</v>
      </c>
      <c r="G4" s="142">
        <v>0</v>
      </c>
      <c r="H4" s="142">
        <v>0</v>
      </c>
      <c r="I4" s="142">
        <v>0</v>
      </c>
      <c r="J4" s="142">
        <v>23.800170000001572</v>
      </c>
      <c r="K4" s="142">
        <v>23.80847</v>
      </c>
      <c r="L4" s="142">
        <v>91.900660000001238</v>
      </c>
      <c r="M4" s="142">
        <v>58.499789999999997</v>
      </c>
      <c r="N4" s="142">
        <v>60.577004643703809</v>
      </c>
      <c r="O4" s="142">
        <v>56.510515089236087</v>
      </c>
      <c r="P4" s="142">
        <v>54.576452700996398</v>
      </c>
      <c r="Q4" s="142">
        <v>2.6979387577136489</v>
      </c>
      <c r="R4" s="142">
        <v>3.7761284956541901</v>
      </c>
      <c r="S4" s="142">
        <v>21.878373507535763</v>
      </c>
      <c r="T4" s="142">
        <v>23.609177542210247</v>
      </c>
      <c r="U4" s="142">
        <v>26.197837496132749</v>
      </c>
      <c r="V4" s="142">
        <v>21.810831554169859</v>
      </c>
      <c r="W4" s="142">
        <v>21.690484721091877</v>
      </c>
      <c r="X4" s="142">
        <v>21.992953523264173</v>
      </c>
      <c r="Y4" s="142">
        <v>22.846790120739104</v>
      </c>
      <c r="Z4" s="142">
        <v>22.043812217889695</v>
      </c>
      <c r="AA4" s="142">
        <v>21.838128172118626</v>
      </c>
      <c r="AB4" s="142">
        <v>22.163395268798638</v>
      </c>
      <c r="AC4" s="142">
        <v>22.658362562198139</v>
      </c>
      <c r="AD4" s="142">
        <v>22.596480558273598</v>
      </c>
      <c r="AE4" s="142">
        <v>22.503163306163469</v>
      </c>
      <c r="AF4" s="142">
        <v>22.42145242905481</v>
      </c>
      <c r="AG4" s="142">
        <v>21.855611782238565</v>
      </c>
      <c r="AH4" s="142">
        <v>21.118349308579461</v>
      </c>
      <c r="AI4" s="142">
        <v>20.835508637560263</v>
      </c>
      <c r="AJ4" s="142">
        <v>19.783596330327768</v>
      </c>
      <c r="AK4" s="142">
        <v>18.668554784424135</v>
      </c>
      <c r="AL4" s="142">
        <v>17.958361349496677</v>
      </c>
      <c r="AM4" s="142">
        <v>17.555883816463027</v>
      </c>
      <c r="AN4" s="142">
        <v>17.504030378172921</v>
      </c>
      <c r="AO4" s="142">
        <v>16.827623480168924</v>
      </c>
      <c r="AP4" s="142">
        <v>16.225151298667722</v>
      </c>
      <c r="AQ4" s="142">
        <v>15.781453907268817</v>
      </c>
      <c r="AR4" s="142">
        <v>15.288614502768603</v>
      </c>
      <c r="AS4" s="142">
        <v>15.075542019914726</v>
      </c>
      <c r="AT4" s="142">
        <v>14.705469482708285</v>
      </c>
      <c r="AU4" s="142">
        <v>14.126591107125718</v>
      </c>
      <c r="AV4" s="142">
        <v>13.704389210975013</v>
      </c>
      <c r="AW4" s="142">
        <v>13.38077163768823</v>
      </c>
      <c r="AX4" s="142">
        <v>12.822760157192741</v>
      </c>
      <c r="AY4" s="142">
        <v>12.052147598838099</v>
      </c>
      <c r="AZ4" s="142">
        <v>11.763409472235358</v>
      </c>
      <c r="BA4" s="142">
        <v>11.159170220641411</v>
      </c>
      <c r="BB4" s="142">
        <v>10.527154535675399</v>
      </c>
    </row>
    <row r="5" spans="1:54" x14ac:dyDescent="0.2">
      <c r="A5" s="136" t="s">
        <v>474</v>
      </c>
      <c r="B5" s="143" t="s">
        <v>190</v>
      </c>
      <c r="C5" s="144" t="s">
        <v>382</v>
      </c>
      <c r="D5" s="145">
        <v>4.9678785367933918</v>
      </c>
      <c r="E5" s="145">
        <v>1.6998899999999999</v>
      </c>
      <c r="F5" s="145">
        <v>0.60002999999999995</v>
      </c>
      <c r="G5" s="145">
        <v>0</v>
      </c>
      <c r="H5" s="145">
        <v>0</v>
      </c>
      <c r="I5" s="145">
        <v>0</v>
      </c>
      <c r="J5" s="145">
        <v>0</v>
      </c>
      <c r="K5" s="145">
        <v>0</v>
      </c>
      <c r="L5" s="145">
        <v>0</v>
      </c>
      <c r="M5" s="145">
        <v>2.6997899999999997</v>
      </c>
      <c r="N5" s="145">
        <v>2.7240607267275205</v>
      </c>
      <c r="O5" s="145">
        <v>2.72241916872344</v>
      </c>
      <c r="P5" s="145">
        <v>2.1736629809238073</v>
      </c>
      <c r="Q5" s="145">
        <v>2.6979387577136489</v>
      </c>
      <c r="R5" s="145">
        <v>3.7761284956541901</v>
      </c>
      <c r="S5" s="145">
        <v>21.878373507535763</v>
      </c>
      <c r="T5" s="145">
        <v>23.609177542210247</v>
      </c>
      <c r="U5" s="145">
        <v>26.197837496132749</v>
      </c>
      <c r="V5" s="145">
        <v>21.810831554169859</v>
      </c>
      <c r="W5" s="145">
        <v>21.690484721091877</v>
      </c>
      <c r="X5" s="145">
        <v>21.992953523264173</v>
      </c>
      <c r="Y5" s="145">
        <v>22.846790120739104</v>
      </c>
      <c r="Z5" s="145">
        <v>22.043812217889695</v>
      </c>
      <c r="AA5" s="145">
        <v>21.838128172118626</v>
      </c>
      <c r="AB5" s="145">
        <v>22.163395268798638</v>
      </c>
      <c r="AC5" s="145">
        <v>22.658362562198139</v>
      </c>
      <c r="AD5" s="145">
        <v>22.596480558273598</v>
      </c>
      <c r="AE5" s="145">
        <v>22.503163306163469</v>
      </c>
      <c r="AF5" s="145">
        <v>22.42145242905481</v>
      </c>
      <c r="AG5" s="145">
        <v>21.855611782238565</v>
      </c>
      <c r="AH5" s="145">
        <v>21.118349308579461</v>
      </c>
      <c r="AI5" s="145">
        <v>20.835508637560263</v>
      </c>
      <c r="AJ5" s="145">
        <v>19.783596330327768</v>
      </c>
      <c r="AK5" s="145">
        <v>18.668554784424135</v>
      </c>
      <c r="AL5" s="145">
        <v>17.958361349496677</v>
      </c>
      <c r="AM5" s="145">
        <v>17.555883816463027</v>
      </c>
      <c r="AN5" s="145">
        <v>17.504030378172921</v>
      </c>
      <c r="AO5" s="145">
        <v>16.827623480168924</v>
      </c>
      <c r="AP5" s="145">
        <v>16.225151298667722</v>
      </c>
      <c r="AQ5" s="145">
        <v>15.781453907268817</v>
      </c>
      <c r="AR5" s="145">
        <v>15.288614502768603</v>
      </c>
      <c r="AS5" s="145">
        <v>15.075542019914726</v>
      </c>
      <c r="AT5" s="145">
        <v>14.705469482708285</v>
      </c>
      <c r="AU5" s="145">
        <v>14.126591107125718</v>
      </c>
      <c r="AV5" s="145">
        <v>13.704389210975013</v>
      </c>
      <c r="AW5" s="145">
        <v>13.38077163768823</v>
      </c>
      <c r="AX5" s="145">
        <v>12.822760157192741</v>
      </c>
      <c r="AY5" s="145">
        <v>12.052147598838099</v>
      </c>
      <c r="AZ5" s="145">
        <v>11.763409472235358</v>
      </c>
      <c r="BA5" s="145">
        <v>11.159170220641411</v>
      </c>
      <c r="BB5" s="145">
        <v>10.527154535675399</v>
      </c>
    </row>
    <row r="6" spans="1:54" x14ac:dyDescent="0.2">
      <c r="A6" s="136" t="s">
        <v>474</v>
      </c>
      <c r="B6" s="146" t="s">
        <v>40</v>
      </c>
      <c r="C6" s="147" t="s">
        <v>383</v>
      </c>
      <c r="D6" s="148">
        <v>0</v>
      </c>
      <c r="E6" s="148">
        <v>0</v>
      </c>
      <c r="F6" s="148">
        <v>0</v>
      </c>
      <c r="G6" s="148">
        <v>0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  <c r="S6" s="148">
        <v>0</v>
      </c>
      <c r="T6" s="148">
        <v>0</v>
      </c>
      <c r="U6" s="148">
        <v>0</v>
      </c>
      <c r="V6" s="148">
        <v>0</v>
      </c>
      <c r="W6" s="148">
        <v>0</v>
      </c>
      <c r="X6" s="148">
        <v>0</v>
      </c>
      <c r="Y6" s="148">
        <v>0</v>
      </c>
      <c r="Z6" s="148">
        <v>0</v>
      </c>
      <c r="AA6" s="148">
        <v>0</v>
      </c>
      <c r="AB6" s="148">
        <v>0</v>
      </c>
      <c r="AC6" s="148">
        <v>0</v>
      </c>
      <c r="AD6" s="148">
        <v>0</v>
      </c>
      <c r="AE6" s="148">
        <v>0</v>
      </c>
      <c r="AF6" s="148">
        <v>0</v>
      </c>
      <c r="AG6" s="148">
        <v>0</v>
      </c>
      <c r="AH6" s="148">
        <v>0</v>
      </c>
      <c r="AI6" s="148">
        <v>0</v>
      </c>
      <c r="AJ6" s="148">
        <v>0</v>
      </c>
      <c r="AK6" s="148">
        <v>0</v>
      </c>
      <c r="AL6" s="148">
        <v>0</v>
      </c>
      <c r="AM6" s="148">
        <v>0</v>
      </c>
      <c r="AN6" s="148">
        <v>0</v>
      </c>
      <c r="AO6" s="148">
        <v>0</v>
      </c>
      <c r="AP6" s="148">
        <v>0</v>
      </c>
      <c r="AQ6" s="148">
        <v>0</v>
      </c>
      <c r="AR6" s="148">
        <v>0</v>
      </c>
      <c r="AS6" s="148">
        <v>0</v>
      </c>
      <c r="AT6" s="148">
        <v>0</v>
      </c>
      <c r="AU6" s="148">
        <v>0</v>
      </c>
      <c r="AV6" s="148">
        <v>0</v>
      </c>
      <c r="AW6" s="148">
        <v>0</v>
      </c>
      <c r="AX6" s="148">
        <v>0</v>
      </c>
      <c r="AY6" s="148">
        <v>0</v>
      </c>
      <c r="AZ6" s="148">
        <v>0</v>
      </c>
      <c r="BA6" s="148">
        <v>0</v>
      </c>
      <c r="BB6" s="148">
        <v>0</v>
      </c>
    </row>
    <row r="7" spans="1:54" x14ac:dyDescent="0.2">
      <c r="A7" s="136" t="s">
        <v>474</v>
      </c>
      <c r="B7" s="146" t="s">
        <v>191</v>
      </c>
      <c r="C7" s="147" t="s">
        <v>384</v>
      </c>
      <c r="D7" s="148">
        <v>0</v>
      </c>
      <c r="E7" s="148">
        <v>0</v>
      </c>
      <c r="F7" s="148">
        <v>0</v>
      </c>
      <c r="G7" s="148">
        <v>0</v>
      </c>
      <c r="H7" s="148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  <c r="S7" s="148">
        <v>0</v>
      </c>
      <c r="T7" s="148">
        <v>0</v>
      </c>
      <c r="U7" s="148">
        <v>0</v>
      </c>
      <c r="V7" s="148">
        <v>0</v>
      </c>
      <c r="W7" s="148">
        <v>0</v>
      </c>
      <c r="X7" s="148">
        <v>0</v>
      </c>
      <c r="Y7" s="148">
        <v>0</v>
      </c>
      <c r="Z7" s="148">
        <v>0</v>
      </c>
      <c r="AA7" s="148">
        <v>0</v>
      </c>
      <c r="AB7" s="148">
        <v>0</v>
      </c>
      <c r="AC7" s="148">
        <v>0</v>
      </c>
      <c r="AD7" s="148">
        <v>0</v>
      </c>
      <c r="AE7" s="148">
        <v>0</v>
      </c>
      <c r="AF7" s="148">
        <v>0</v>
      </c>
      <c r="AG7" s="148">
        <v>0</v>
      </c>
      <c r="AH7" s="148">
        <v>0</v>
      </c>
      <c r="AI7" s="148">
        <v>0</v>
      </c>
      <c r="AJ7" s="148">
        <v>0</v>
      </c>
      <c r="AK7" s="148">
        <v>0</v>
      </c>
      <c r="AL7" s="148">
        <v>0</v>
      </c>
      <c r="AM7" s="148">
        <v>0</v>
      </c>
      <c r="AN7" s="148">
        <v>0</v>
      </c>
      <c r="AO7" s="148">
        <v>0</v>
      </c>
      <c r="AP7" s="148">
        <v>0</v>
      </c>
      <c r="AQ7" s="148">
        <v>0</v>
      </c>
      <c r="AR7" s="148">
        <v>0</v>
      </c>
      <c r="AS7" s="148">
        <v>0</v>
      </c>
      <c r="AT7" s="148">
        <v>0</v>
      </c>
      <c r="AU7" s="148">
        <v>0</v>
      </c>
      <c r="AV7" s="148">
        <v>0</v>
      </c>
      <c r="AW7" s="148">
        <v>0</v>
      </c>
      <c r="AX7" s="148">
        <v>0</v>
      </c>
      <c r="AY7" s="148">
        <v>0</v>
      </c>
      <c r="AZ7" s="148">
        <v>0</v>
      </c>
      <c r="BA7" s="148">
        <v>0</v>
      </c>
      <c r="BB7" s="148">
        <v>0</v>
      </c>
    </row>
    <row r="8" spans="1:54" x14ac:dyDescent="0.2">
      <c r="A8" s="136" t="s">
        <v>474</v>
      </c>
      <c r="B8" s="146" t="s">
        <v>192</v>
      </c>
      <c r="C8" s="147" t="s">
        <v>385</v>
      </c>
      <c r="D8" s="148">
        <v>4.9678785367933918</v>
      </c>
      <c r="E8" s="148">
        <v>1.6998899999999999</v>
      </c>
      <c r="F8" s="148">
        <v>0.60002999999999995</v>
      </c>
      <c r="G8" s="148">
        <v>0</v>
      </c>
      <c r="H8" s="148">
        <v>0</v>
      </c>
      <c r="I8" s="148">
        <v>0</v>
      </c>
      <c r="J8" s="148">
        <v>0</v>
      </c>
      <c r="K8" s="148">
        <v>0</v>
      </c>
      <c r="L8" s="148">
        <v>0</v>
      </c>
      <c r="M8" s="148">
        <v>2.6997899999999997</v>
      </c>
      <c r="N8" s="148">
        <v>2.7240607267275205</v>
      </c>
      <c r="O8" s="148">
        <v>2.72241916872344</v>
      </c>
      <c r="P8" s="148">
        <v>2.1736629809238073</v>
      </c>
      <c r="Q8" s="148">
        <v>2.6979387577136489</v>
      </c>
      <c r="R8" s="148">
        <v>3.7761284956541901</v>
      </c>
      <c r="S8" s="148">
        <v>21.878373507535763</v>
      </c>
      <c r="T8" s="148">
        <v>23.609177542210247</v>
      </c>
      <c r="U8" s="148">
        <v>26.197837496132749</v>
      </c>
      <c r="V8" s="148">
        <v>21.810831554169859</v>
      </c>
      <c r="W8" s="148">
        <v>21.690484721091877</v>
      </c>
      <c r="X8" s="148">
        <v>21.992953523264173</v>
      </c>
      <c r="Y8" s="148">
        <v>22.846790120739104</v>
      </c>
      <c r="Z8" s="148">
        <v>22.043812217889695</v>
      </c>
      <c r="AA8" s="148">
        <v>21.838128172118626</v>
      </c>
      <c r="AB8" s="148">
        <v>22.163395268798638</v>
      </c>
      <c r="AC8" s="148">
        <v>22.658362562198139</v>
      </c>
      <c r="AD8" s="148">
        <v>22.596480558273598</v>
      </c>
      <c r="AE8" s="148">
        <v>22.503163306163469</v>
      </c>
      <c r="AF8" s="148">
        <v>22.42145242905481</v>
      </c>
      <c r="AG8" s="148">
        <v>21.855611782238565</v>
      </c>
      <c r="AH8" s="148">
        <v>21.118349308579461</v>
      </c>
      <c r="AI8" s="148">
        <v>20.835508637560263</v>
      </c>
      <c r="AJ8" s="148">
        <v>19.783596330327768</v>
      </c>
      <c r="AK8" s="148">
        <v>18.668554784424135</v>
      </c>
      <c r="AL8" s="148">
        <v>17.958361349496677</v>
      </c>
      <c r="AM8" s="148">
        <v>17.555883816463027</v>
      </c>
      <c r="AN8" s="148">
        <v>17.504030378172921</v>
      </c>
      <c r="AO8" s="148">
        <v>16.827623480168924</v>
      </c>
      <c r="AP8" s="148">
        <v>16.225151298667722</v>
      </c>
      <c r="AQ8" s="148">
        <v>15.781453907268817</v>
      </c>
      <c r="AR8" s="148">
        <v>15.288614502768603</v>
      </c>
      <c r="AS8" s="148">
        <v>15.075542019914726</v>
      </c>
      <c r="AT8" s="148">
        <v>14.705469482708285</v>
      </c>
      <c r="AU8" s="148">
        <v>14.126591107125718</v>
      </c>
      <c r="AV8" s="148">
        <v>13.704389210975013</v>
      </c>
      <c r="AW8" s="148">
        <v>13.38077163768823</v>
      </c>
      <c r="AX8" s="148">
        <v>12.822760157192741</v>
      </c>
      <c r="AY8" s="148">
        <v>12.052147598838099</v>
      </c>
      <c r="AZ8" s="148">
        <v>11.763409472235358</v>
      </c>
      <c r="BA8" s="148">
        <v>11.159170220641411</v>
      </c>
      <c r="BB8" s="148">
        <v>10.527154535675399</v>
      </c>
    </row>
    <row r="9" spans="1:54" x14ac:dyDescent="0.2">
      <c r="A9" s="136" t="s">
        <v>474</v>
      </c>
      <c r="B9" s="146" t="s">
        <v>193</v>
      </c>
      <c r="C9" s="147" t="s">
        <v>386</v>
      </c>
      <c r="D9" s="148">
        <v>0</v>
      </c>
      <c r="E9" s="148">
        <v>0</v>
      </c>
      <c r="F9" s="148">
        <v>0</v>
      </c>
      <c r="G9" s="148">
        <v>0</v>
      </c>
      <c r="H9" s="148">
        <v>0</v>
      </c>
      <c r="I9" s="148">
        <v>0</v>
      </c>
      <c r="J9" s="148">
        <v>0</v>
      </c>
      <c r="K9" s="148">
        <v>0</v>
      </c>
      <c r="L9" s="148">
        <v>0</v>
      </c>
      <c r="M9" s="148">
        <v>0</v>
      </c>
      <c r="N9" s="148">
        <v>0</v>
      </c>
      <c r="O9" s="148">
        <v>0</v>
      </c>
      <c r="P9" s="148">
        <v>0</v>
      </c>
      <c r="Q9" s="148">
        <v>0</v>
      </c>
      <c r="R9" s="148">
        <v>0</v>
      </c>
      <c r="S9" s="148">
        <v>0</v>
      </c>
      <c r="T9" s="148">
        <v>0</v>
      </c>
      <c r="U9" s="148">
        <v>0</v>
      </c>
      <c r="V9" s="148">
        <v>0</v>
      </c>
      <c r="W9" s="148">
        <v>0</v>
      </c>
      <c r="X9" s="148">
        <v>0</v>
      </c>
      <c r="Y9" s="148">
        <v>0</v>
      </c>
      <c r="Z9" s="148">
        <v>0</v>
      </c>
      <c r="AA9" s="148">
        <v>0</v>
      </c>
      <c r="AB9" s="148">
        <v>0</v>
      </c>
      <c r="AC9" s="148">
        <v>0</v>
      </c>
      <c r="AD9" s="148">
        <v>0</v>
      </c>
      <c r="AE9" s="148">
        <v>0</v>
      </c>
      <c r="AF9" s="148">
        <v>0</v>
      </c>
      <c r="AG9" s="148">
        <v>0</v>
      </c>
      <c r="AH9" s="148">
        <v>0</v>
      </c>
      <c r="AI9" s="148">
        <v>0</v>
      </c>
      <c r="AJ9" s="148">
        <v>0</v>
      </c>
      <c r="AK9" s="148">
        <v>0</v>
      </c>
      <c r="AL9" s="148">
        <v>0</v>
      </c>
      <c r="AM9" s="148">
        <v>0</v>
      </c>
      <c r="AN9" s="148">
        <v>0</v>
      </c>
      <c r="AO9" s="148">
        <v>0</v>
      </c>
      <c r="AP9" s="148">
        <v>0</v>
      </c>
      <c r="AQ9" s="148">
        <v>0</v>
      </c>
      <c r="AR9" s="148">
        <v>0</v>
      </c>
      <c r="AS9" s="148">
        <v>0</v>
      </c>
      <c r="AT9" s="148">
        <v>0</v>
      </c>
      <c r="AU9" s="148">
        <v>0</v>
      </c>
      <c r="AV9" s="148">
        <v>0</v>
      </c>
      <c r="AW9" s="148">
        <v>0</v>
      </c>
      <c r="AX9" s="148">
        <v>0</v>
      </c>
      <c r="AY9" s="148">
        <v>0</v>
      </c>
      <c r="AZ9" s="148">
        <v>0</v>
      </c>
      <c r="BA9" s="148">
        <v>0</v>
      </c>
      <c r="BB9" s="148">
        <v>0</v>
      </c>
    </row>
    <row r="10" spans="1:54" x14ac:dyDescent="0.2">
      <c r="A10" s="136" t="s">
        <v>474</v>
      </c>
      <c r="B10" s="143" t="s">
        <v>194</v>
      </c>
      <c r="C10" s="144" t="s">
        <v>387</v>
      </c>
      <c r="D10" s="145">
        <v>0</v>
      </c>
      <c r="E10" s="145">
        <v>0</v>
      </c>
      <c r="F10" s="145">
        <v>0</v>
      </c>
      <c r="G10" s="145">
        <v>0</v>
      </c>
      <c r="H10" s="145">
        <v>0</v>
      </c>
      <c r="I10" s="145">
        <v>0</v>
      </c>
      <c r="J10" s="145">
        <v>0</v>
      </c>
      <c r="K10" s="145">
        <v>0</v>
      </c>
      <c r="L10" s="145">
        <v>0</v>
      </c>
      <c r="M10" s="145">
        <v>0</v>
      </c>
      <c r="N10" s="145">
        <v>0</v>
      </c>
      <c r="O10" s="145">
        <v>0</v>
      </c>
      <c r="P10" s="145">
        <v>0</v>
      </c>
      <c r="Q10" s="145">
        <v>0</v>
      </c>
      <c r="R10" s="145">
        <v>0</v>
      </c>
      <c r="S10" s="145">
        <v>0</v>
      </c>
      <c r="T10" s="145">
        <v>0</v>
      </c>
      <c r="U10" s="145">
        <v>0</v>
      </c>
      <c r="V10" s="145">
        <v>0</v>
      </c>
      <c r="W10" s="145">
        <v>0</v>
      </c>
      <c r="X10" s="145">
        <v>0</v>
      </c>
      <c r="Y10" s="145">
        <v>0</v>
      </c>
      <c r="Z10" s="145">
        <v>0</v>
      </c>
      <c r="AA10" s="145">
        <v>0</v>
      </c>
      <c r="AB10" s="145">
        <v>0</v>
      </c>
      <c r="AC10" s="145">
        <v>0</v>
      </c>
      <c r="AD10" s="145">
        <v>0</v>
      </c>
      <c r="AE10" s="145">
        <v>0</v>
      </c>
      <c r="AF10" s="145">
        <v>0</v>
      </c>
      <c r="AG10" s="145">
        <v>0</v>
      </c>
      <c r="AH10" s="145">
        <v>0</v>
      </c>
      <c r="AI10" s="145">
        <v>0</v>
      </c>
      <c r="AJ10" s="145">
        <v>0</v>
      </c>
      <c r="AK10" s="145">
        <v>0</v>
      </c>
      <c r="AL10" s="145">
        <v>0</v>
      </c>
      <c r="AM10" s="145">
        <v>0</v>
      </c>
      <c r="AN10" s="145">
        <v>0</v>
      </c>
      <c r="AO10" s="145">
        <v>0</v>
      </c>
      <c r="AP10" s="145">
        <v>0</v>
      </c>
      <c r="AQ10" s="145">
        <v>0</v>
      </c>
      <c r="AR10" s="145">
        <v>0</v>
      </c>
      <c r="AS10" s="145">
        <v>0</v>
      </c>
      <c r="AT10" s="145">
        <v>0</v>
      </c>
      <c r="AU10" s="145">
        <v>0</v>
      </c>
      <c r="AV10" s="145">
        <v>0</v>
      </c>
      <c r="AW10" s="145">
        <v>0</v>
      </c>
      <c r="AX10" s="145">
        <v>0</v>
      </c>
      <c r="AY10" s="145">
        <v>0</v>
      </c>
      <c r="AZ10" s="145">
        <v>0</v>
      </c>
      <c r="BA10" s="145">
        <v>0</v>
      </c>
      <c r="BB10" s="145">
        <v>0</v>
      </c>
    </row>
    <row r="11" spans="1:54" x14ac:dyDescent="0.2">
      <c r="A11" s="136" t="s">
        <v>474</v>
      </c>
      <c r="B11" s="143" t="s">
        <v>195</v>
      </c>
      <c r="C11" s="144" t="s">
        <v>388</v>
      </c>
      <c r="D11" s="145">
        <v>0</v>
      </c>
      <c r="E11" s="145">
        <v>0</v>
      </c>
      <c r="F11" s="145">
        <v>0</v>
      </c>
      <c r="G11" s="145">
        <v>0</v>
      </c>
      <c r="H11" s="145">
        <v>0</v>
      </c>
      <c r="I11" s="145">
        <v>0</v>
      </c>
      <c r="J11" s="145">
        <v>23.800170000001572</v>
      </c>
      <c r="K11" s="145">
        <v>23.80847</v>
      </c>
      <c r="L11" s="145">
        <v>91.900660000001238</v>
      </c>
      <c r="M11" s="145">
        <v>55.8</v>
      </c>
      <c r="N11" s="145">
        <v>57.852943916976287</v>
      </c>
      <c r="O11" s="145">
        <v>53.788095920512646</v>
      </c>
      <c r="P11" s="145">
        <v>52.402789720072597</v>
      </c>
      <c r="Q11" s="145">
        <v>0</v>
      </c>
      <c r="R11" s="145">
        <v>0</v>
      </c>
      <c r="S11" s="145">
        <v>0</v>
      </c>
      <c r="T11" s="145">
        <v>0</v>
      </c>
      <c r="U11" s="145">
        <v>0</v>
      </c>
      <c r="V11" s="145">
        <v>0</v>
      </c>
      <c r="W11" s="145">
        <v>0</v>
      </c>
      <c r="X11" s="145">
        <v>0</v>
      </c>
      <c r="Y11" s="145">
        <v>0</v>
      </c>
      <c r="Z11" s="145">
        <v>0</v>
      </c>
      <c r="AA11" s="145">
        <v>0</v>
      </c>
      <c r="AB11" s="145">
        <v>0</v>
      </c>
      <c r="AC11" s="145">
        <v>0</v>
      </c>
      <c r="AD11" s="145">
        <v>0</v>
      </c>
      <c r="AE11" s="145">
        <v>0</v>
      </c>
      <c r="AF11" s="145">
        <v>0</v>
      </c>
      <c r="AG11" s="145">
        <v>0</v>
      </c>
      <c r="AH11" s="145">
        <v>0</v>
      </c>
      <c r="AI11" s="145">
        <v>0</v>
      </c>
      <c r="AJ11" s="145">
        <v>0</v>
      </c>
      <c r="AK11" s="145">
        <v>0</v>
      </c>
      <c r="AL11" s="145">
        <v>0</v>
      </c>
      <c r="AM11" s="145">
        <v>0</v>
      </c>
      <c r="AN11" s="145">
        <v>0</v>
      </c>
      <c r="AO11" s="145">
        <v>0</v>
      </c>
      <c r="AP11" s="145">
        <v>0</v>
      </c>
      <c r="AQ11" s="145">
        <v>0</v>
      </c>
      <c r="AR11" s="145">
        <v>0</v>
      </c>
      <c r="AS11" s="145">
        <v>0</v>
      </c>
      <c r="AT11" s="145">
        <v>0</v>
      </c>
      <c r="AU11" s="145">
        <v>0</v>
      </c>
      <c r="AV11" s="145">
        <v>0</v>
      </c>
      <c r="AW11" s="145">
        <v>0</v>
      </c>
      <c r="AX11" s="145">
        <v>0</v>
      </c>
      <c r="AY11" s="145">
        <v>0</v>
      </c>
      <c r="AZ11" s="145">
        <v>0</v>
      </c>
      <c r="BA11" s="145">
        <v>0</v>
      </c>
      <c r="BB11" s="145">
        <v>0</v>
      </c>
    </row>
    <row r="12" spans="1:54" x14ac:dyDescent="0.2">
      <c r="A12" s="136" t="s">
        <v>474</v>
      </c>
      <c r="B12" s="146" t="s">
        <v>196</v>
      </c>
      <c r="C12" s="147" t="s">
        <v>389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>
        <v>23.800170000001572</v>
      </c>
      <c r="K12" s="148">
        <v>23.80847</v>
      </c>
      <c r="L12" s="148">
        <v>91.900660000001238</v>
      </c>
      <c r="M12" s="148">
        <v>55.8</v>
      </c>
      <c r="N12" s="148">
        <v>57.852943916976287</v>
      </c>
      <c r="O12" s="148">
        <v>53.788095920512646</v>
      </c>
      <c r="P12" s="148">
        <v>52.402789720072597</v>
      </c>
      <c r="Q12" s="148">
        <v>0</v>
      </c>
      <c r="R12" s="148">
        <v>0</v>
      </c>
      <c r="S12" s="148">
        <v>0</v>
      </c>
      <c r="T12" s="148">
        <v>0</v>
      </c>
      <c r="U12" s="148">
        <v>0</v>
      </c>
      <c r="V12" s="148">
        <v>0</v>
      </c>
      <c r="W12" s="148">
        <v>0</v>
      </c>
      <c r="X12" s="148">
        <v>0</v>
      </c>
      <c r="Y12" s="148">
        <v>0</v>
      </c>
      <c r="Z12" s="148">
        <v>0</v>
      </c>
      <c r="AA12" s="148">
        <v>0</v>
      </c>
      <c r="AB12" s="148">
        <v>0</v>
      </c>
      <c r="AC12" s="148">
        <v>0</v>
      </c>
      <c r="AD12" s="148">
        <v>0</v>
      </c>
      <c r="AE12" s="148">
        <v>0</v>
      </c>
      <c r="AF12" s="148">
        <v>0</v>
      </c>
      <c r="AG12" s="148">
        <v>0</v>
      </c>
      <c r="AH12" s="148">
        <v>0</v>
      </c>
      <c r="AI12" s="148">
        <v>0</v>
      </c>
      <c r="AJ12" s="148">
        <v>0</v>
      </c>
      <c r="AK12" s="148">
        <v>0</v>
      </c>
      <c r="AL12" s="148">
        <v>0</v>
      </c>
      <c r="AM12" s="148">
        <v>0</v>
      </c>
      <c r="AN12" s="148">
        <v>0</v>
      </c>
      <c r="AO12" s="148">
        <v>0</v>
      </c>
      <c r="AP12" s="148">
        <v>0</v>
      </c>
      <c r="AQ12" s="148">
        <v>0</v>
      </c>
      <c r="AR12" s="148">
        <v>0</v>
      </c>
      <c r="AS12" s="148">
        <v>0</v>
      </c>
      <c r="AT12" s="148">
        <v>0</v>
      </c>
      <c r="AU12" s="148">
        <v>0</v>
      </c>
      <c r="AV12" s="148">
        <v>0</v>
      </c>
      <c r="AW12" s="148">
        <v>0</v>
      </c>
      <c r="AX12" s="148">
        <v>0</v>
      </c>
      <c r="AY12" s="148">
        <v>0</v>
      </c>
      <c r="AZ12" s="148">
        <v>0</v>
      </c>
      <c r="BA12" s="148">
        <v>0</v>
      </c>
      <c r="BB12" s="148">
        <v>0</v>
      </c>
    </row>
    <row r="13" spans="1:54" x14ac:dyDescent="0.2">
      <c r="A13" s="136" t="s">
        <v>474</v>
      </c>
      <c r="B13" s="146" t="s">
        <v>197</v>
      </c>
      <c r="C13" s="147" t="s">
        <v>390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8">
        <v>0</v>
      </c>
      <c r="Y13" s="148">
        <v>0</v>
      </c>
      <c r="Z13" s="148">
        <v>0</v>
      </c>
      <c r="AA13" s="148">
        <v>0</v>
      </c>
      <c r="AB13" s="148">
        <v>0</v>
      </c>
      <c r="AC13" s="148">
        <v>0</v>
      </c>
      <c r="AD13" s="148">
        <v>0</v>
      </c>
      <c r="AE13" s="148">
        <v>0</v>
      </c>
      <c r="AF13" s="148">
        <v>0</v>
      </c>
      <c r="AG13" s="148">
        <v>0</v>
      </c>
      <c r="AH13" s="148">
        <v>0</v>
      </c>
      <c r="AI13" s="148">
        <v>0</v>
      </c>
      <c r="AJ13" s="148">
        <v>0</v>
      </c>
      <c r="AK13" s="148">
        <v>0</v>
      </c>
      <c r="AL13" s="148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8">
        <v>0</v>
      </c>
      <c r="AZ13" s="148">
        <v>0</v>
      </c>
      <c r="BA13" s="148">
        <v>0</v>
      </c>
      <c r="BB13" s="148">
        <v>0</v>
      </c>
    </row>
    <row r="14" spans="1:54" x14ac:dyDescent="0.2">
      <c r="A14" s="136" t="s">
        <v>474</v>
      </c>
      <c r="B14" s="143" t="s">
        <v>199</v>
      </c>
      <c r="C14" s="144" t="s">
        <v>391</v>
      </c>
      <c r="D14" s="145">
        <v>0</v>
      </c>
      <c r="E14" s="145">
        <v>0</v>
      </c>
      <c r="F14" s="145">
        <v>0</v>
      </c>
      <c r="G14" s="145">
        <v>0</v>
      </c>
      <c r="H14" s="145">
        <v>0</v>
      </c>
      <c r="I14" s="145">
        <v>0</v>
      </c>
      <c r="J14" s="145">
        <v>0</v>
      </c>
      <c r="K14" s="145">
        <v>0</v>
      </c>
      <c r="L14" s="145">
        <v>0</v>
      </c>
      <c r="M14" s="145">
        <v>0</v>
      </c>
      <c r="N14" s="145">
        <v>0</v>
      </c>
      <c r="O14" s="145">
        <v>0</v>
      </c>
      <c r="P14" s="145">
        <v>0</v>
      </c>
      <c r="Q14" s="145">
        <v>0</v>
      </c>
      <c r="R14" s="145">
        <v>0</v>
      </c>
      <c r="S14" s="145">
        <v>0</v>
      </c>
      <c r="T14" s="145">
        <v>0</v>
      </c>
      <c r="U14" s="145">
        <v>0</v>
      </c>
      <c r="V14" s="145">
        <v>0</v>
      </c>
      <c r="W14" s="145">
        <v>0</v>
      </c>
      <c r="X14" s="145">
        <v>0</v>
      </c>
      <c r="Y14" s="145">
        <v>0</v>
      </c>
      <c r="Z14" s="145">
        <v>0</v>
      </c>
      <c r="AA14" s="145">
        <v>0</v>
      </c>
      <c r="AB14" s="145">
        <v>0</v>
      </c>
      <c r="AC14" s="145">
        <v>0</v>
      </c>
      <c r="AD14" s="145">
        <v>0</v>
      </c>
      <c r="AE14" s="145">
        <v>0</v>
      </c>
      <c r="AF14" s="145">
        <v>0</v>
      </c>
      <c r="AG14" s="145">
        <v>0</v>
      </c>
      <c r="AH14" s="145">
        <v>0</v>
      </c>
      <c r="AI14" s="145">
        <v>0</v>
      </c>
      <c r="AJ14" s="145">
        <v>0</v>
      </c>
      <c r="AK14" s="145">
        <v>0</v>
      </c>
      <c r="AL14" s="145">
        <v>0</v>
      </c>
      <c r="AM14" s="145">
        <v>0</v>
      </c>
      <c r="AN14" s="145">
        <v>0</v>
      </c>
      <c r="AO14" s="145">
        <v>0</v>
      </c>
      <c r="AP14" s="145">
        <v>0</v>
      </c>
      <c r="AQ14" s="145">
        <v>0</v>
      </c>
      <c r="AR14" s="145">
        <v>0</v>
      </c>
      <c r="AS14" s="145">
        <v>0</v>
      </c>
      <c r="AT14" s="145">
        <v>0</v>
      </c>
      <c r="AU14" s="145">
        <v>0</v>
      </c>
      <c r="AV14" s="145">
        <v>0</v>
      </c>
      <c r="AW14" s="145">
        <v>0</v>
      </c>
      <c r="AX14" s="145">
        <v>0</v>
      </c>
      <c r="AY14" s="145">
        <v>0</v>
      </c>
      <c r="AZ14" s="145">
        <v>0</v>
      </c>
      <c r="BA14" s="145">
        <v>0</v>
      </c>
      <c r="BB14" s="145">
        <v>0</v>
      </c>
    </row>
    <row r="15" spans="1:54" x14ac:dyDescent="0.2">
      <c r="A15" s="136" t="s">
        <v>474</v>
      </c>
      <c r="B15" s="140" t="s">
        <v>200</v>
      </c>
      <c r="C15" s="141" t="s">
        <v>392</v>
      </c>
      <c r="D15" s="142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  <c r="O15" s="142">
        <v>1.1947397303282254</v>
      </c>
      <c r="P15" s="142">
        <v>0.5261340088398857</v>
      </c>
      <c r="Q15" s="142">
        <v>1.5061467721660247</v>
      </c>
      <c r="R15" s="142">
        <v>0.55024079964447459</v>
      </c>
      <c r="S15" s="142">
        <v>0.26273155958831479</v>
      </c>
      <c r="T15" s="142">
        <v>0.28351632419685147</v>
      </c>
      <c r="U15" s="142">
        <v>0.31460285202779892</v>
      </c>
      <c r="V15" s="142">
        <v>0.26118765351366108</v>
      </c>
      <c r="W15" s="142">
        <v>0.25897004881869601</v>
      </c>
      <c r="X15" s="142">
        <v>0.26234576329587123</v>
      </c>
      <c r="Y15" s="142">
        <v>0.27284099308210547</v>
      </c>
      <c r="Z15" s="142">
        <v>0.26247249747605256</v>
      </c>
      <c r="AA15" s="142">
        <v>0.25984192955812513</v>
      </c>
      <c r="AB15" s="142">
        <v>0.26374381036857381</v>
      </c>
      <c r="AC15" s="142">
        <v>0.26992209602367151</v>
      </c>
      <c r="AD15" s="142">
        <v>0.2695247087519359</v>
      </c>
      <c r="AE15" s="142">
        <v>0.26873572461883743</v>
      </c>
      <c r="AF15" s="142">
        <v>0.2680690676611785</v>
      </c>
      <c r="AG15" s="142">
        <v>0.26108173040341426</v>
      </c>
      <c r="AH15" s="142">
        <v>0.25211910278109462</v>
      </c>
      <c r="AI15" s="142">
        <v>0.2488336481917445</v>
      </c>
      <c r="AJ15" s="142">
        <v>0.23563987924841157</v>
      </c>
      <c r="AK15" s="142">
        <v>0.22206638775945731</v>
      </c>
      <c r="AL15" s="142">
        <v>0.2132220751789535</v>
      </c>
      <c r="AM15" s="142">
        <v>0.20825337581863912</v>
      </c>
      <c r="AN15" s="142">
        <v>0.20765413146453707</v>
      </c>
      <c r="AO15" s="142">
        <v>0.19940057958828433</v>
      </c>
      <c r="AP15" s="142">
        <v>0.19210386085446141</v>
      </c>
      <c r="AQ15" s="142">
        <v>0.18677283062823313</v>
      </c>
      <c r="AR15" s="142">
        <v>0.18085173698250487</v>
      </c>
      <c r="AS15" s="142">
        <v>0.17835430534793908</v>
      </c>
      <c r="AT15" s="142">
        <v>0.17392453457857879</v>
      </c>
      <c r="AU15" s="142">
        <v>0.16702865327707569</v>
      </c>
      <c r="AV15" s="142">
        <v>0.16192662841016009</v>
      </c>
      <c r="AW15" s="142">
        <v>0.15812713244413917</v>
      </c>
      <c r="AX15" s="142">
        <v>0.15148114476994815</v>
      </c>
      <c r="AY15" s="142">
        <v>0.14220960444899733</v>
      </c>
      <c r="AZ15" s="142">
        <v>0.13881958154682714</v>
      </c>
      <c r="BA15" s="142">
        <v>0.13156229638681519</v>
      </c>
      <c r="BB15" s="142">
        <v>0.12402995546012208</v>
      </c>
    </row>
    <row r="16" spans="1:54" x14ac:dyDescent="0.2">
      <c r="A16" s="136" t="s">
        <v>474</v>
      </c>
      <c r="B16" s="143" t="s">
        <v>201</v>
      </c>
      <c r="C16" s="144" t="s">
        <v>393</v>
      </c>
      <c r="D16" s="145">
        <v>0</v>
      </c>
      <c r="E16" s="145">
        <v>0</v>
      </c>
      <c r="F16" s="145">
        <v>0</v>
      </c>
      <c r="G16" s="145">
        <v>0</v>
      </c>
      <c r="H16" s="145">
        <v>0</v>
      </c>
      <c r="I16" s="145">
        <v>0</v>
      </c>
      <c r="J16" s="145">
        <v>0</v>
      </c>
      <c r="K16" s="145">
        <v>0</v>
      </c>
      <c r="L16" s="145">
        <v>0</v>
      </c>
      <c r="M16" s="145">
        <v>0</v>
      </c>
      <c r="N16" s="145">
        <v>0</v>
      </c>
      <c r="O16" s="145">
        <v>1.1947397303282254</v>
      </c>
      <c r="P16" s="145">
        <v>0.5261340088398857</v>
      </c>
      <c r="Q16" s="145">
        <v>1.5061467721660247</v>
      </c>
      <c r="R16" s="145">
        <v>0.55024079964447459</v>
      </c>
      <c r="S16" s="145">
        <v>0.26273155958831479</v>
      </c>
      <c r="T16" s="145">
        <v>0.28351632419685147</v>
      </c>
      <c r="U16" s="145">
        <v>0.31460285202779892</v>
      </c>
      <c r="V16" s="145">
        <v>0.26118765351366108</v>
      </c>
      <c r="W16" s="145">
        <v>0.25897004881869601</v>
      </c>
      <c r="X16" s="145">
        <v>0.26234576329587123</v>
      </c>
      <c r="Y16" s="145">
        <v>0.27284099308210547</v>
      </c>
      <c r="Z16" s="145">
        <v>0.26247249747605256</v>
      </c>
      <c r="AA16" s="145">
        <v>0.25984192955812513</v>
      </c>
      <c r="AB16" s="145">
        <v>0.26374381036857381</v>
      </c>
      <c r="AC16" s="145">
        <v>0.26992209602367151</v>
      </c>
      <c r="AD16" s="145">
        <v>0.2695247087519359</v>
      </c>
      <c r="AE16" s="145">
        <v>0.26873572461883743</v>
      </c>
      <c r="AF16" s="145">
        <v>0.2680690676611785</v>
      </c>
      <c r="AG16" s="145">
        <v>0.26108173040341426</v>
      </c>
      <c r="AH16" s="145">
        <v>0.25211910278109462</v>
      </c>
      <c r="AI16" s="145">
        <v>0.2488336481917445</v>
      </c>
      <c r="AJ16" s="145">
        <v>0.23563987924841157</v>
      </c>
      <c r="AK16" s="145">
        <v>0.22206638775945731</v>
      </c>
      <c r="AL16" s="145">
        <v>0.2132220751789535</v>
      </c>
      <c r="AM16" s="145">
        <v>0.20825337581863912</v>
      </c>
      <c r="AN16" s="145">
        <v>0.20765413146453707</v>
      </c>
      <c r="AO16" s="145">
        <v>0.19940057958828433</v>
      </c>
      <c r="AP16" s="145">
        <v>0.19210386085446141</v>
      </c>
      <c r="AQ16" s="145">
        <v>0.18677283062823313</v>
      </c>
      <c r="AR16" s="145">
        <v>0.18085173698250487</v>
      </c>
      <c r="AS16" s="145">
        <v>0.17835430534793908</v>
      </c>
      <c r="AT16" s="145">
        <v>0.17392453457857879</v>
      </c>
      <c r="AU16" s="145">
        <v>0.16702865327707569</v>
      </c>
      <c r="AV16" s="145">
        <v>0.16192662841016009</v>
      </c>
      <c r="AW16" s="145">
        <v>0.15812713244413917</v>
      </c>
      <c r="AX16" s="145">
        <v>0.15148114476994815</v>
      </c>
      <c r="AY16" s="145">
        <v>0.14220960444899733</v>
      </c>
      <c r="AZ16" s="145">
        <v>0.13881958154682714</v>
      </c>
      <c r="BA16" s="145">
        <v>0.13156229638681519</v>
      </c>
      <c r="BB16" s="145">
        <v>0.12402995546012208</v>
      </c>
    </row>
    <row r="17" spans="1:54" x14ac:dyDescent="0.2">
      <c r="A17" s="136" t="s">
        <v>474</v>
      </c>
      <c r="B17" s="143" t="s">
        <v>67</v>
      </c>
      <c r="C17" s="144" t="s">
        <v>394</v>
      </c>
      <c r="D17" s="145">
        <v>0</v>
      </c>
      <c r="E17" s="145">
        <v>0</v>
      </c>
      <c r="F17" s="145">
        <v>0</v>
      </c>
      <c r="G17" s="145">
        <v>0</v>
      </c>
      <c r="H17" s="145">
        <v>0</v>
      </c>
      <c r="I17" s="145">
        <v>0</v>
      </c>
      <c r="J17" s="145">
        <v>0</v>
      </c>
      <c r="K17" s="145">
        <v>0</v>
      </c>
      <c r="L17" s="145">
        <v>0</v>
      </c>
      <c r="M17" s="145">
        <v>0</v>
      </c>
      <c r="N17" s="145">
        <v>0</v>
      </c>
      <c r="O17" s="145">
        <v>0</v>
      </c>
      <c r="P17" s="145">
        <v>0</v>
      </c>
      <c r="Q17" s="145">
        <v>0</v>
      </c>
      <c r="R17" s="145">
        <v>0</v>
      </c>
      <c r="S17" s="145">
        <v>0</v>
      </c>
      <c r="T17" s="145">
        <v>0</v>
      </c>
      <c r="U17" s="145">
        <v>0</v>
      </c>
      <c r="V17" s="145">
        <v>0</v>
      </c>
      <c r="W17" s="145">
        <v>0</v>
      </c>
      <c r="X17" s="145">
        <v>0</v>
      </c>
      <c r="Y17" s="145">
        <v>0</v>
      </c>
      <c r="Z17" s="145">
        <v>0</v>
      </c>
      <c r="AA17" s="145">
        <v>0</v>
      </c>
      <c r="AB17" s="145">
        <v>0</v>
      </c>
      <c r="AC17" s="145">
        <v>0</v>
      </c>
      <c r="AD17" s="145">
        <v>0</v>
      </c>
      <c r="AE17" s="145">
        <v>0</v>
      </c>
      <c r="AF17" s="145">
        <v>0</v>
      </c>
      <c r="AG17" s="145">
        <v>0</v>
      </c>
      <c r="AH17" s="145">
        <v>0</v>
      </c>
      <c r="AI17" s="145">
        <v>0</v>
      </c>
      <c r="AJ17" s="145">
        <v>0</v>
      </c>
      <c r="AK17" s="145">
        <v>0</v>
      </c>
      <c r="AL17" s="145">
        <v>0</v>
      </c>
      <c r="AM17" s="145">
        <v>0</v>
      </c>
      <c r="AN17" s="145">
        <v>0</v>
      </c>
      <c r="AO17" s="145">
        <v>0</v>
      </c>
      <c r="AP17" s="145">
        <v>0</v>
      </c>
      <c r="AQ17" s="145">
        <v>0</v>
      </c>
      <c r="AR17" s="145">
        <v>0</v>
      </c>
      <c r="AS17" s="145">
        <v>0</v>
      </c>
      <c r="AT17" s="145">
        <v>0</v>
      </c>
      <c r="AU17" s="145">
        <v>0</v>
      </c>
      <c r="AV17" s="145">
        <v>0</v>
      </c>
      <c r="AW17" s="145">
        <v>0</v>
      </c>
      <c r="AX17" s="145">
        <v>0</v>
      </c>
      <c r="AY17" s="145">
        <v>0</v>
      </c>
      <c r="AZ17" s="145">
        <v>0</v>
      </c>
      <c r="BA17" s="145">
        <v>0</v>
      </c>
      <c r="BB17" s="145">
        <v>0</v>
      </c>
    </row>
    <row r="18" spans="1:54" x14ac:dyDescent="0.2">
      <c r="A18" s="136" t="s">
        <v>474</v>
      </c>
      <c r="B18" s="143" t="s">
        <v>202</v>
      </c>
      <c r="C18" s="144" t="s">
        <v>395</v>
      </c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5">
        <v>0</v>
      </c>
      <c r="V18" s="145">
        <v>0</v>
      </c>
      <c r="W18" s="145">
        <v>0</v>
      </c>
      <c r="X18" s="145">
        <v>0</v>
      </c>
      <c r="Y18" s="145">
        <v>0</v>
      </c>
      <c r="Z18" s="145">
        <v>0</v>
      </c>
      <c r="AA18" s="145">
        <v>0</v>
      </c>
      <c r="AB18" s="145">
        <v>0</v>
      </c>
      <c r="AC18" s="145">
        <v>0</v>
      </c>
      <c r="AD18" s="145">
        <v>0</v>
      </c>
      <c r="AE18" s="145">
        <v>0</v>
      </c>
      <c r="AF18" s="145">
        <v>0</v>
      </c>
      <c r="AG18" s="145">
        <v>0</v>
      </c>
      <c r="AH18" s="145">
        <v>0</v>
      </c>
      <c r="AI18" s="145">
        <v>0</v>
      </c>
      <c r="AJ18" s="145">
        <v>0</v>
      </c>
      <c r="AK18" s="145">
        <v>0</v>
      </c>
      <c r="AL18" s="145">
        <v>0</v>
      </c>
      <c r="AM18" s="145">
        <v>0</v>
      </c>
      <c r="AN18" s="145">
        <v>0</v>
      </c>
      <c r="AO18" s="145">
        <v>0</v>
      </c>
      <c r="AP18" s="145">
        <v>0</v>
      </c>
      <c r="AQ18" s="145">
        <v>0</v>
      </c>
      <c r="AR18" s="145">
        <v>0</v>
      </c>
      <c r="AS18" s="145">
        <v>0</v>
      </c>
      <c r="AT18" s="145">
        <v>0</v>
      </c>
      <c r="AU18" s="145">
        <v>0</v>
      </c>
      <c r="AV18" s="145">
        <v>0</v>
      </c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0</v>
      </c>
    </row>
    <row r="19" spans="1:54" x14ac:dyDescent="0.2">
      <c r="A19" s="136" t="s">
        <v>474</v>
      </c>
      <c r="B19" s="143" t="s">
        <v>203</v>
      </c>
      <c r="C19" s="144" t="s">
        <v>396</v>
      </c>
      <c r="D19" s="145">
        <v>0</v>
      </c>
      <c r="E19" s="145">
        <v>0</v>
      </c>
      <c r="F19" s="145">
        <v>0</v>
      </c>
      <c r="G19" s="145">
        <v>0</v>
      </c>
      <c r="H19" s="145">
        <v>0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  <c r="U19" s="145">
        <v>0</v>
      </c>
      <c r="V19" s="145">
        <v>0</v>
      </c>
      <c r="W19" s="145">
        <v>0</v>
      </c>
      <c r="X19" s="145">
        <v>0</v>
      </c>
      <c r="Y19" s="145">
        <v>0</v>
      </c>
      <c r="Z19" s="145">
        <v>0</v>
      </c>
      <c r="AA19" s="145">
        <v>0</v>
      </c>
      <c r="AB19" s="145">
        <v>0</v>
      </c>
      <c r="AC19" s="145">
        <v>0</v>
      </c>
      <c r="AD19" s="145">
        <v>0</v>
      </c>
      <c r="AE19" s="145">
        <v>0</v>
      </c>
      <c r="AF19" s="145">
        <v>0</v>
      </c>
      <c r="AG19" s="145">
        <v>0</v>
      </c>
      <c r="AH19" s="145">
        <v>0</v>
      </c>
      <c r="AI19" s="145">
        <v>0</v>
      </c>
      <c r="AJ19" s="145">
        <v>0</v>
      </c>
      <c r="AK19" s="145">
        <v>0</v>
      </c>
      <c r="AL19" s="145">
        <v>0</v>
      </c>
      <c r="AM19" s="145">
        <v>0</v>
      </c>
      <c r="AN19" s="145">
        <v>0</v>
      </c>
      <c r="AO19" s="145">
        <v>0</v>
      </c>
      <c r="AP19" s="145">
        <v>0</v>
      </c>
      <c r="AQ19" s="145">
        <v>0</v>
      </c>
      <c r="AR19" s="145">
        <v>0</v>
      </c>
      <c r="AS19" s="145">
        <v>0</v>
      </c>
      <c r="AT19" s="145">
        <v>0</v>
      </c>
      <c r="AU19" s="145">
        <v>0</v>
      </c>
      <c r="AV19" s="145">
        <v>0</v>
      </c>
      <c r="AW19" s="145">
        <v>0</v>
      </c>
      <c r="AX19" s="145">
        <v>0</v>
      </c>
      <c r="AY19" s="145">
        <v>0</v>
      </c>
      <c r="AZ19" s="145">
        <v>0</v>
      </c>
      <c r="BA19" s="145">
        <v>0</v>
      </c>
      <c r="BB19" s="145">
        <v>0</v>
      </c>
    </row>
    <row r="20" spans="1:54" x14ac:dyDescent="0.2">
      <c r="A20" s="136" t="s">
        <v>474</v>
      </c>
      <c r="B20" s="140" t="s">
        <v>204</v>
      </c>
      <c r="C20" s="141" t="s">
        <v>397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2">
        <v>0</v>
      </c>
      <c r="R20" s="142">
        <v>0</v>
      </c>
      <c r="S20" s="142">
        <v>0</v>
      </c>
      <c r="T20" s="142">
        <v>0</v>
      </c>
      <c r="U20" s="142">
        <v>0</v>
      </c>
      <c r="V20" s="142">
        <v>0</v>
      </c>
      <c r="W20" s="142">
        <v>0</v>
      </c>
      <c r="X20" s="142">
        <v>0</v>
      </c>
      <c r="Y20" s="142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2">
        <v>0</v>
      </c>
      <c r="AF20" s="142">
        <v>0</v>
      </c>
      <c r="AG20" s="142">
        <v>0</v>
      </c>
      <c r="AH20" s="142">
        <v>0</v>
      </c>
      <c r="AI20" s="142">
        <v>0</v>
      </c>
      <c r="AJ20" s="142">
        <v>0</v>
      </c>
      <c r="AK20" s="142">
        <v>0</v>
      </c>
      <c r="AL20" s="142">
        <v>0</v>
      </c>
      <c r="AM20" s="142">
        <v>0</v>
      </c>
      <c r="AN20" s="142">
        <v>0</v>
      </c>
      <c r="AO20" s="142">
        <v>0</v>
      </c>
      <c r="AP20" s="142">
        <v>0</v>
      </c>
      <c r="AQ20" s="142">
        <v>0</v>
      </c>
      <c r="AR20" s="142">
        <v>0</v>
      </c>
      <c r="AS20" s="142">
        <v>0</v>
      </c>
      <c r="AT20" s="142">
        <v>0</v>
      </c>
      <c r="AU20" s="142">
        <v>0</v>
      </c>
      <c r="AV20" s="142">
        <v>0</v>
      </c>
      <c r="AW20" s="142">
        <v>0</v>
      </c>
      <c r="AX20" s="142">
        <v>0</v>
      </c>
      <c r="AY20" s="142">
        <v>0</v>
      </c>
      <c r="AZ20" s="142">
        <v>0</v>
      </c>
      <c r="BA20" s="142">
        <v>0</v>
      </c>
      <c r="BB20" s="142">
        <v>0</v>
      </c>
    </row>
    <row r="21" spans="1:54" x14ac:dyDescent="0.2">
      <c r="A21" s="136" t="s">
        <v>474</v>
      </c>
      <c r="B21" s="137" t="s">
        <v>205</v>
      </c>
      <c r="C21" s="138" t="s">
        <v>398</v>
      </c>
      <c r="D21" s="139">
        <v>33391.250772709362</v>
      </c>
      <c r="E21" s="139">
        <v>33756.764799999997</v>
      </c>
      <c r="F21" s="139">
        <v>33388.768979999993</v>
      </c>
      <c r="G21" s="139">
        <v>33974.11464</v>
      </c>
      <c r="H21" s="139">
        <v>34961.977880000006</v>
      </c>
      <c r="I21" s="139">
        <v>35416.566793911697</v>
      </c>
      <c r="J21" s="139">
        <v>34863.737149999994</v>
      </c>
      <c r="K21" s="139">
        <v>35037.057180000003</v>
      </c>
      <c r="L21" s="139">
        <v>34733.711340000002</v>
      </c>
      <c r="M21" s="139">
        <v>32741.620400000003</v>
      </c>
      <c r="N21" s="139">
        <v>31810.614915850587</v>
      </c>
      <c r="O21" s="139">
        <v>30141.490710974314</v>
      </c>
      <c r="P21" s="139">
        <v>29037.380291701535</v>
      </c>
      <c r="Q21" s="139">
        <v>27148.684794618406</v>
      </c>
      <c r="R21" s="139">
        <v>26641.597979129423</v>
      </c>
      <c r="S21" s="139">
        <v>28396.668022825266</v>
      </c>
      <c r="T21" s="139">
        <v>28957.39840563813</v>
      </c>
      <c r="U21" s="139">
        <v>29252.431907429018</v>
      </c>
      <c r="V21" s="139">
        <v>28811.713459500621</v>
      </c>
      <c r="W21" s="139">
        <v>28647.533195417207</v>
      </c>
      <c r="X21" s="139">
        <v>28422.9003525064</v>
      </c>
      <c r="Y21" s="139">
        <v>28213.126915288431</v>
      </c>
      <c r="Z21" s="139">
        <v>27948.570969667398</v>
      </c>
      <c r="AA21" s="139">
        <v>27551.017273231162</v>
      </c>
      <c r="AB21" s="139">
        <v>27170.136318183169</v>
      </c>
      <c r="AC21" s="139">
        <v>26847.685982872339</v>
      </c>
      <c r="AD21" s="139">
        <v>26561.043826745808</v>
      </c>
      <c r="AE21" s="139">
        <v>26177.563299704401</v>
      </c>
      <c r="AF21" s="139">
        <v>25970.466400819012</v>
      </c>
      <c r="AG21" s="139">
        <v>25754.752150567074</v>
      </c>
      <c r="AH21" s="139">
        <v>25422.956631817913</v>
      </c>
      <c r="AI21" s="139">
        <v>25123.223013426374</v>
      </c>
      <c r="AJ21" s="139">
        <v>24886.726898125966</v>
      </c>
      <c r="AK21" s="139">
        <v>24600.495540457316</v>
      </c>
      <c r="AL21" s="139">
        <v>24318.746461803235</v>
      </c>
      <c r="AM21" s="139">
        <v>24012.682796158813</v>
      </c>
      <c r="AN21" s="139">
        <v>23817.347989412538</v>
      </c>
      <c r="AO21" s="139">
        <v>23545.399908708157</v>
      </c>
      <c r="AP21" s="139">
        <v>23228.623169271974</v>
      </c>
      <c r="AQ21" s="139">
        <v>22896.554818595054</v>
      </c>
      <c r="AR21" s="139">
        <v>22619.482070675222</v>
      </c>
      <c r="AS21" s="139">
        <v>22308.757205790524</v>
      </c>
      <c r="AT21" s="139">
        <v>21965.359427781095</v>
      </c>
      <c r="AU21" s="139">
        <v>21534.877285797294</v>
      </c>
      <c r="AV21" s="139">
        <v>21222.895972549501</v>
      </c>
      <c r="AW21" s="139">
        <v>20965.651745314168</v>
      </c>
      <c r="AX21" s="139">
        <v>20680.495534954684</v>
      </c>
      <c r="AY21" s="139">
        <v>20329.270028054965</v>
      </c>
      <c r="AZ21" s="139">
        <v>20093.724495758153</v>
      </c>
      <c r="BA21" s="139">
        <v>19835.293796104539</v>
      </c>
      <c r="BB21" s="139">
        <v>19512.940375628034</v>
      </c>
    </row>
    <row r="22" spans="1:54" x14ac:dyDescent="0.2">
      <c r="A22" s="136" t="s">
        <v>474</v>
      </c>
      <c r="B22" s="140" t="s">
        <v>206</v>
      </c>
      <c r="C22" s="141" t="s">
        <v>399</v>
      </c>
      <c r="D22" s="142">
        <v>0</v>
      </c>
      <c r="E22" s="142">
        <v>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  <c r="U22" s="142">
        <v>0</v>
      </c>
      <c r="V22" s="142">
        <v>0</v>
      </c>
      <c r="W22" s="142">
        <v>0</v>
      </c>
      <c r="X22" s="142">
        <v>0</v>
      </c>
      <c r="Y22" s="142">
        <v>0</v>
      </c>
      <c r="Z22" s="142">
        <v>0</v>
      </c>
      <c r="AA22" s="142">
        <v>0</v>
      </c>
      <c r="AB22" s="142">
        <v>0</v>
      </c>
      <c r="AC22" s="142">
        <v>0</v>
      </c>
      <c r="AD22" s="142">
        <v>0</v>
      </c>
      <c r="AE22" s="142">
        <v>0</v>
      </c>
      <c r="AF22" s="142">
        <v>0</v>
      </c>
      <c r="AG22" s="142">
        <v>0</v>
      </c>
      <c r="AH22" s="142">
        <v>0</v>
      </c>
      <c r="AI22" s="142">
        <v>0</v>
      </c>
      <c r="AJ22" s="142">
        <v>0</v>
      </c>
      <c r="AK22" s="142">
        <v>0</v>
      </c>
      <c r="AL22" s="142">
        <v>0</v>
      </c>
      <c r="AM22" s="142">
        <v>0</v>
      </c>
      <c r="AN22" s="142">
        <v>0</v>
      </c>
      <c r="AO22" s="142">
        <v>0</v>
      </c>
      <c r="AP22" s="142">
        <v>0</v>
      </c>
      <c r="AQ22" s="142">
        <v>0</v>
      </c>
      <c r="AR22" s="142">
        <v>0</v>
      </c>
      <c r="AS22" s="142">
        <v>0</v>
      </c>
      <c r="AT22" s="142">
        <v>0</v>
      </c>
      <c r="AU22" s="142">
        <v>0</v>
      </c>
      <c r="AV22" s="142">
        <v>0</v>
      </c>
      <c r="AW22" s="142">
        <v>0</v>
      </c>
      <c r="AX22" s="142">
        <v>0</v>
      </c>
      <c r="AY22" s="142">
        <v>0</v>
      </c>
      <c r="AZ22" s="142">
        <v>0</v>
      </c>
      <c r="BA22" s="142">
        <v>0</v>
      </c>
      <c r="BB22" s="142">
        <v>0</v>
      </c>
    </row>
    <row r="23" spans="1:54" x14ac:dyDescent="0.2">
      <c r="A23" s="136" t="s">
        <v>476</v>
      </c>
      <c r="B23" s="143" t="s">
        <v>207</v>
      </c>
      <c r="C23" s="144" t="s">
        <v>400</v>
      </c>
      <c r="D23" s="145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45">
        <v>0</v>
      </c>
      <c r="L23" s="145">
        <v>0</v>
      </c>
      <c r="M23" s="145">
        <v>0</v>
      </c>
      <c r="N23" s="145">
        <v>0</v>
      </c>
      <c r="O23" s="145">
        <v>0</v>
      </c>
      <c r="P23" s="145">
        <v>0</v>
      </c>
      <c r="Q23" s="145">
        <v>0</v>
      </c>
      <c r="R23" s="145">
        <v>0</v>
      </c>
      <c r="S23" s="145">
        <v>0</v>
      </c>
      <c r="T23" s="145">
        <v>0</v>
      </c>
      <c r="U23" s="145">
        <v>0</v>
      </c>
      <c r="V23" s="145">
        <v>0</v>
      </c>
      <c r="W23" s="145">
        <v>0</v>
      </c>
      <c r="X23" s="145">
        <v>0</v>
      </c>
      <c r="Y23" s="145">
        <v>0</v>
      </c>
      <c r="Z23" s="145">
        <v>0</v>
      </c>
      <c r="AA23" s="145">
        <v>0</v>
      </c>
      <c r="AB23" s="145">
        <v>0</v>
      </c>
      <c r="AC23" s="145">
        <v>0</v>
      </c>
      <c r="AD23" s="145">
        <v>0</v>
      </c>
      <c r="AE23" s="145">
        <v>0</v>
      </c>
      <c r="AF23" s="145">
        <v>0</v>
      </c>
      <c r="AG23" s="145">
        <v>0</v>
      </c>
      <c r="AH23" s="145">
        <v>0</v>
      </c>
      <c r="AI23" s="145">
        <v>0</v>
      </c>
      <c r="AJ23" s="145">
        <v>0</v>
      </c>
      <c r="AK23" s="145">
        <v>0</v>
      </c>
      <c r="AL23" s="145">
        <v>0</v>
      </c>
      <c r="AM23" s="145">
        <v>0</v>
      </c>
      <c r="AN23" s="145">
        <v>0</v>
      </c>
      <c r="AO23" s="145">
        <v>0</v>
      </c>
      <c r="AP23" s="145">
        <v>0</v>
      </c>
      <c r="AQ23" s="145">
        <v>0</v>
      </c>
      <c r="AR23" s="145">
        <v>0</v>
      </c>
      <c r="AS23" s="145">
        <v>0</v>
      </c>
      <c r="AT23" s="145">
        <v>0</v>
      </c>
      <c r="AU23" s="145">
        <v>0</v>
      </c>
      <c r="AV23" s="145">
        <v>0</v>
      </c>
      <c r="AW23" s="145">
        <v>0</v>
      </c>
      <c r="AX23" s="145">
        <v>0</v>
      </c>
      <c r="AY23" s="145">
        <v>0</v>
      </c>
      <c r="AZ23" s="145">
        <v>0</v>
      </c>
      <c r="BA23" s="145">
        <v>0</v>
      </c>
      <c r="BB23" s="145">
        <v>0</v>
      </c>
    </row>
    <row r="24" spans="1:54" x14ac:dyDescent="0.2">
      <c r="A24" s="136" t="s">
        <v>474</v>
      </c>
      <c r="B24" s="146" t="s">
        <v>208</v>
      </c>
      <c r="C24" s="147" t="s">
        <v>401</v>
      </c>
      <c r="D24" s="148">
        <v>0</v>
      </c>
      <c r="E24" s="148">
        <v>0</v>
      </c>
      <c r="F24" s="148">
        <v>0</v>
      </c>
      <c r="G24" s="148">
        <v>0</v>
      </c>
      <c r="H24" s="148">
        <v>0</v>
      </c>
      <c r="I24" s="148">
        <v>0</v>
      </c>
      <c r="J24" s="148">
        <v>0</v>
      </c>
      <c r="K24" s="148">
        <v>0</v>
      </c>
      <c r="L24" s="148">
        <v>0</v>
      </c>
      <c r="M24" s="148">
        <v>0</v>
      </c>
      <c r="N24" s="148">
        <v>0</v>
      </c>
      <c r="O24" s="148">
        <v>0</v>
      </c>
      <c r="P24" s="148">
        <v>0</v>
      </c>
      <c r="Q24" s="148">
        <v>0</v>
      </c>
      <c r="R24" s="148">
        <v>0</v>
      </c>
      <c r="S24" s="148">
        <v>0</v>
      </c>
      <c r="T24" s="148">
        <v>0</v>
      </c>
      <c r="U24" s="148">
        <v>0</v>
      </c>
      <c r="V24" s="148">
        <v>0</v>
      </c>
      <c r="W24" s="148">
        <v>0</v>
      </c>
      <c r="X24" s="148">
        <v>0</v>
      </c>
      <c r="Y24" s="148">
        <v>0</v>
      </c>
      <c r="Z24" s="148">
        <v>0</v>
      </c>
      <c r="AA24" s="148">
        <v>0</v>
      </c>
      <c r="AB24" s="148">
        <v>0</v>
      </c>
      <c r="AC24" s="148">
        <v>0</v>
      </c>
      <c r="AD24" s="148">
        <v>0</v>
      </c>
      <c r="AE24" s="148">
        <v>0</v>
      </c>
      <c r="AF24" s="148">
        <v>0</v>
      </c>
      <c r="AG24" s="148">
        <v>0</v>
      </c>
      <c r="AH24" s="148">
        <v>0</v>
      </c>
      <c r="AI24" s="148">
        <v>0</v>
      </c>
      <c r="AJ24" s="148">
        <v>0</v>
      </c>
      <c r="AK24" s="148">
        <v>0</v>
      </c>
      <c r="AL24" s="148">
        <v>0</v>
      </c>
      <c r="AM24" s="148">
        <v>0</v>
      </c>
      <c r="AN24" s="148">
        <v>0</v>
      </c>
      <c r="AO24" s="148">
        <v>0</v>
      </c>
      <c r="AP24" s="148">
        <v>0</v>
      </c>
      <c r="AQ24" s="148">
        <v>0</v>
      </c>
      <c r="AR24" s="148">
        <v>0</v>
      </c>
      <c r="AS24" s="148">
        <v>0</v>
      </c>
      <c r="AT24" s="148">
        <v>0</v>
      </c>
      <c r="AU24" s="148">
        <v>0</v>
      </c>
      <c r="AV24" s="148">
        <v>0</v>
      </c>
      <c r="AW24" s="148">
        <v>0</v>
      </c>
      <c r="AX24" s="148">
        <v>0</v>
      </c>
      <c r="AY24" s="148">
        <v>0</v>
      </c>
      <c r="AZ24" s="148">
        <v>0</v>
      </c>
      <c r="BA24" s="148">
        <v>0</v>
      </c>
      <c r="BB24" s="148">
        <v>0</v>
      </c>
    </row>
    <row r="25" spans="1:54" x14ac:dyDescent="0.2">
      <c r="A25" s="136" t="s">
        <v>474</v>
      </c>
      <c r="B25" s="146" t="s">
        <v>209</v>
      </c>
      <c r="C25" s="147" t="s">
        <v>402</v>
      </c>
      <c r="D25" s="148">
        <v>0</v>
      </c>
      <c r="E25" s="148">
        <v>0</v>
      </c>
      <c r="F25" s="148">
        <v>0</v>
      </c>
      <c r="G25" s="148">
        <v>0</v>
      </c>
      <c r="H25" s="148">
        <v>0</v>
      </c>
      <c r="I25" s="148">
        <v>0</v>
      </c>
      <c r="J25" s="148">
        <v>0</v>
      </c>
      <c r="K25" s="148">
        <v>0</v>
      </c>
      <c r="L25" s="148">
        <v>0</v>
      </c>
      <c r="M25" s="148">
        <v>0</v>
      </c>
      <c r="N25" s="148">
        <v>0</v>
      </c>
      <c r="O25" s="148">
        <v>0</v>
      </c>
      <c r="P25" s="148">
        <v>0</v>
      </c>
      <c r="Q25" s="148">
        <v>0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0</v>
      </c>
      <c r="X25" s="148">
        <v>0</v>
      </c>
      <c r="Y25" s="148">
        <v>0</v>
      </c>
      <c r="Z25" s="148">
        <v>0</v>
      </c>
      <c r="AA25" s="148">
        <v>0</v>
      </c>
      <c r="AB25" s="148">
        <v>0</v>
      </c>
      <c r="AC25" s="148">
        <v>0</v>
      </c>
      <c r="AD25" s="148">
        <v>0</v>
      </c>
      <c r="AE25" s="148">
        <v>0</v>
      </c>
      <c r="AF25" s="148">
        <v>0</v>
      </c>
      <c r="AG25" s="148">
        <v>0</v>
      </c>
      <c r="AH25" s="148">
        <v>0</v>
      </c>
      <c r="AI25" s="148">
        <v>0</v>
      </c>
      <c r="AJ25" s="148">
        <v>0</v>
      </c>
      <c r="AK25" s="148">
        <v>0</v>
      </c>
      <c r="AL25" s="148">
        <v>0</v>
      </c>
      <c r="AM25" s="148">
        <v>0</v>
      </c>
      <c r="AN25" s="148">
        <v>0</v>
      </c>
      <c r="AO25" s="148">
        <v>0</v>
      </c>
      <c r="AP25" s="148">
        <v>0</v>
      </c>
      <c r="AQ25" s="148">
        <v>0</v>
      </c>
      <c r="AR25" s="148">
        <v>0</v>
      </c>
      <c r="AS25" s="148">
        <v>0</v>
      </c>
      <c r="AT25" s="148">
        <v>0</v>
      </c>
      <c r="AU25" s="148">
        <v>0</v>
      </c>
      <c r="AV25" s="148">
        <v>0</v>
      </c>
      <c r="AW25" s="148">
        <v>0</v>
      </c>
      <c r="AX25" s="148">
        <v>0</v>
      </c>
      <c r="AY25" s="148">
        <v>0</v>
      </c>
      <c r="AZ25" s="148">
        <v>0</v>
      </c>
      <c r="BA25" s="148">
        <v>0</v>
      </c>
      <c r="BB25" s="148">
        <v>0</v>
      </c>
    </row>
    <row r="26" spans="1:54" x14ac:dyDescent="0.2">
      <c r="A26" s="136" t="s">
        <v>474</v>
      </c>
      <c r="B26" s="143" t="s">
        <v>210</v>
      </c>
      <c r="C26" s="144" t="s">
        <v>403</v>
      </c>
      <c r="D26" s="145">
        <v>0</v>
      </c>
      <c r="E26" s="145">
        <v>0</v>
      </c>
      <c r="F26" s="145">
        <v>0</v>
      </c>
      <c r="G26" s="145">
        <v>0</v>
      </c>
      <c r="H26" s="145">
        <v>0</v>
      </c>
      <c r="I26" s="145">
        <v>0</v>
      </c>
      <c r="J26" s="145">
        <v>0</v>
      </c>
      <c r="K26" s="145">
        <v>0</v>
      </c>
      <c r="L26" s="145">
        <v>0</v>
      </c>
      <c r="M26" s="145">
        <v>0</v>
      </c>
      <c r="N26" s="145">
        <v>0</v>
      </c>
      <c r="O26" s="145">
        <v>0</v>
      </c>
      <c r="P26" s="145">
        <v>0</v>
      </c>
      <c r="Q26" s="145">
        <v>0</v>
      </c>
      <c r="R26" s="145">
        <v>0</v>
      </c>
      <c r="S26" s="145">
        <v>0</v>
      </c>
      <c r="T26" s="145">
        <v>0</v>
      </c>
      <c r="U26" s="145">
        <v>0</v>
      </c>
      <c r="V26" s="145">
        <v>0</v>
      </c>
      <c r="W26" s="145">
        <v>0</v>
      </c>
      <c r="X26" s="145">
        <v>0</v>
      </c>
      <c r="Y26" s="145">
        <v>0</v>
      </c>
      <c r="Z26" s="145">
        <v>0</v>
      </c>
      <c r="AA26" s="145">
        <v>0</v>
      </c>
      <c r="AB26" s="145">
        <v>0</v>
      </c>
      <c r="AC26" s="145">
        <v>0</v>
      </c>
      <c r="AD26" s="145">
        <v>0</v>
      </c>
      <c r="AE26" s="145">
        <v>0</v>
      </c>
      <c r="AF26" s="145">
        <v>0</v>
      </c>
      <c r="AG26" s="145">
        <v>0</v>
      </c>
      <c r="AH26" s="145">
        <v>0</v>
      </c>
      <c r="AI26" s="145">
        <v>0</v>
      </c>
      <c r="AJ26" s="145">
        <v>0</v>
      </c>
      <c r="AK26" s="145">
        <v>0</v>
      </c>
      <c r="AL26" s="145">
        <v>0</v>
      </c>
      <c r="AM26" s="145">
        <v>0</v>
      </c>
      <c r="AN26" s="145">
        <v>0</v>
      </c>
      <c r="AO26" s="145">
        <v>0</v>
      </c>
      <c r="AP26" s="145">
        <v>0</v>
      </c>
      <c r="AQ26" s="145">
        <v>0</v>
      </c>
      <c r="AR26" s="145">
        <v>0</v>
      </c>
      <c r="AS26" s="145">
        <v>0</v>
      </c>
      <c r="AT26" s="145">
        <v>0</v>
      </c>
      <c r="AU26" s="145">
        <v>0</v>
      </c>
      <c r="AV26" s="145">
        <v>0</v>
      </c>
      <c r="AW26" s="145">
        <v>0</v>
      </c>
      <c r="AX26" s="145">
        <v>0</v>
      </c>
      <c r="AY26" s="145">
        <v>0</v>
      </c>
      <c r="AZ26" s="145">
        <v>0</v>
      </c>
      <c r="BA26" s="145">
        <v>0</v>
      </c>
      <c r="BB26" s="145">
        <v>0</v>
      </c>
    </row>
    <row r="27" spans="1:54" x14ac:dyDescent="0.2">
      <c r="A27" s="136" t="s">
        <v>474</v>
      </c>
      <c r="B27" s="146" t="s">
        <v>211</v>
      </c>
      <c r="C27" s="147" t="s">
        <v>404</v>
      </c>
      <c r="D27" s="148">
        <v>0</v>
      </c>
      <c r="E27" s="148">
        <v>0</v>
      </c>
      <c r="F27" s="148">
        <v>0</v>
      </c>
      <c r="G27" s="148">
        <v>0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0</v>
      </c>
      <c r="P27" s="148">
        <v>0</v>
      </c>
      <c r="Q27" s="148">
        <v>0</v>
      </c>
      <c r="R27" s="148">
        <v>0</v>
      </c>
      <c r="S27" s="148">
        <v>0</v>
      </c>
      <c r="T27" s="148">
        <v>0</v>
      </c>
      <c r="U27" s="148">
        <v>0</v>
      </c>
      <c r="V27" s="148">
        <v>0</v>
      </c>
      <c r="W27" s="148">
        <v>0</v>
      </c>
      <c r="X27" s="148">
        <v>0</v>
      </c>
      <c r="Y27" s="148">
        <v>0</v>
      </c>
      <c r="Z27" s="148">
        <v>0</v>
      </c>
      <c r="AA27" s="148">
        <v>0</v>
      </c>
      <c r="AB27" s="148">
        <v>0</v>
      </c>
      <c r="AC27" s="148">
        <v>0</v>
      </c>
      <c r="AD27" s="148">
        <v>0</v>
      </c>
      <c r="AE27" s="148">
        <v>0</v>
      </c>
      <c r="AF27" s="148">
        <v>0</v>
      </c>
      <c r="AG27" s="148">
        <v>0</v>
      </c>
      <c r="AH27" s="148">
        <v>0</v>
      </c>
      <c r="AI27" s="148">
        <v>0</v>
      </c>
      <c r="AJ27" s="148">
        <v>0</v>
      </c>
      <c r="AK27" s="148">
        <v>0</v>
      </c>
      <c r="AL27" s="148">
        <v>0</v>
      </c>
      <c r="AM27" s="148">
        <v>0</v>
      </c>
      <c r="AN27" s="148">
        <v>0</v>
      </c>
      <c r="AO27" s="148">
        <v>0</v>
      </c>
      <c r="AP27" s="148">
        <v>0</v>
      </c>
      <c r="AQ27" s="148">
        <v>0</v>
      </c>
      <c r="AR27" s="148">
        <v>0</v>
      </c>
      <c r="AS27" s="148">
        <v>0</v>
      </c>
      <c r="AT27" s="148">
        <v>0</v>
      </c>
      <c r="AU27" s="148">
        <v>0</v>
      </c>
      <c r="AV27" s="148">
        <v>0</v>
      </c>
      <c r="AW27" s="148">
        <v>0</v>
      </c>
      <c r="AX27" s="148">
        <v>0</v>
      </c>
      <c r="AY27" s="148">
        <v>0</v>
      </c>
      <c r="AZ27" s="148">
        <v>0</v>
      </c>
      <c r="BA27" s="148">
        <v>0</v>
      </c>
      <c r="BB27" s="148">
        <v>0</v>
      </c>
    </row>
    <row r="28" spans="1:54" x14ac:dyDescent="0.2">
      <c r="A28" s="136" t="s">
        <v>474</v>
      </c>
      <c r="B28" s="146" t="s">
        <v>212</v>
      </c>
      <c r="C28" s="147" t="s">
        <v>405</v>
      </c>
      <c r="D28" s="148">
        <v>0</v>
      </c>
      <c r="E28" s="148">
        <v>0</v>
      </c>
      <c r="F28" s="148">
        <v>0</v>
      </c>
      <c r="G28" s="148">
        <v>0</v>
      </c>
      <c r="H28" s="148">
        <v>0</v>
      </c>
      <c r="I28" s="148">
        <v>0</v>
      </c>
      <c r="J28" s="148">
        <v>0</v>
      </c>
      <c r="K28" s="148">
        <v>0</v>
      </c>
      <c r="L28" s="148">
        <v>0</v>
      </c>
      <c r="M28" s="148">
        <v>0</v>
      </c>
      <c r="N28" s="148">
        <v>0</v>
      </c>
      <c r="O28" s="148">
        <v>0</v>
      </c>
      <c r="P28" s="148">
        <v>0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0</v>
      </c>
      <c r="X28" s="148">
        <v>0</v>
      </c>
      <c r="Y28" s="148">
        <v>0</v>
      </c>
      <c r="Z28" s="148">
        <v>0</v>
      </c>
      <c r="AA28" s="148">
        <v>0</v>
      </c>
      <c r="AB28" s="148">
        <v>0</v>
      </c>
      <c r="AC28" s="148">
        <v>0</v>
      </c>
      <c r="AD28" s="148">
        <v>0</v>
      </c>
      <c r="AE28" s="148">
        <v>0</v>
      </c>
      <c r="AF28" s="148">
        <v>0</v>
      </c>
      <c r="AG28" s="148">
        <v>0</v>
      </c>
      <c r="AH28" s="148">
        <v>0</v>
      </c>
      <c r="AI28" s="148">
        <v>0</v>
      </c>
      <c r="AJ28" s="148">
        <v>0</v>
      </c>
      <c r="AK28" s="148">
        <v>0</v>
      </c>
      <c r="AL28" s="148">
        <v>0</v>
      </c>
      <c r="AM28" s="148">
        <v>0</v>
      </c>
      <c r="AN28" s="148">
        <v>0</v>
      </c>
      <c r="AO28" s="148">
        <v>0</v>
      </c>
      <c r="AP28" s="148">
        <v>0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0</v>
      </c>
      <c r="AY28" s="148">
        <v>0</v>
      </c>
      <c r="AZ28" s="148">
        <v>0</v>
      </c>
      <c r="BA28" s="148">
        <v>0</v>
      </c>
      <c r="BB28" s="148">
        <v>0</v>
      </c>
    </row>
    <row r="29" spans="1:54" x14ac:dyDescent="0.2">
      <c r="A29" s="136" t="s">
        <v>474</v>
      </c>
      <c r="B29" s="146" t="s">
        <v>213</v>
      </c>
      <c r="C29" s="147" t="s">
        <v>406</v>
      </c>
      <c r="D29" s="148">
        <v>0</v>
      </c>
      <c r="E29" s="148">
        <v>0</v>
      </c>
      <c r="F29" s="148">
        <v>0</v>
      </c>
      <c r="G29" s="148">
        <v>0</v>
      </c>
      <c r="H29" s="148">
        <v>0</v>
      </c>
      <c r="I29" s="148">
        <v>0</v>
      </c>
      <c r="J29" s="148">
        <v>0</v>
      </c>
      <c r="K29" s="148">
        <v>0</v>
      </c>
      <c r="L29" s="148">
        <v>0</v>
      </c>
      <c r="M29" s="148">
        <v>0</v>
      </c>
      <c r="N29" s="148">
        <v>0</v>
      </c>
      <c r="O29" s="148">
        <v>0</v>
      </c>
      <c r="P29" s="148">
        <v>0</v>
      </c>
      <c r="Q29" s="148">
        <v>0</v>
      </c>
      <c r="R29" s="148">
        <v>0</v>
      </c>
      <c r="S29" s="148">
        <v>0</v>
      </c>
      <c r="T29" s="148">
        <v>0</v>
      </c>
      <c r="U29" s="148">
        <v>0</v>
      </c>
      <c r="V29" s="148">
        <v>0</v>
      </c>
      <c r="W29" s="148">
        <v>0</v>
      </c>
      <c r="X29" s="148">
        <v>0</v>
      </c>
      <c r="Y29" s="148">
        <v>0</v>
      </c>
      <c r="Z29" s="148">
        <v>0</v>
      </c>
      <c r="AA29" s="148">
        <v>0</v>
      </c>
      <c r="AB29" s="148">
        <v>0</v>
      </c>
      <c r="AC29" s="148">
        <v>0</v>
      </c>
      <c r="AD29" s="148">
        <v>0</v>
      </c>
      <c r="AE29" s="148">
        <v>0</v>
      </c>
      <c r="AF29" s="148">
        <v>0</v>
      </c>
      <c r="AG29" s="148">
        <v>0</v>
      </c>
      <c r="AH29" s="148">
        <v>0</v>
      </c>
      <c r="AI29" s="148">
        <v>0</v>
      </c>
      <c r="AJ29" s="148">
        <v>0</v>
      </c>
      <c r="AK29" s="148">
        <v>0</v>
      </c>
      <c r="AL29" s="148">
        <v>0</v>
      </c>
      <c r="AM29" s="148">
        <v>0</v>
      </c>
      <c r="AN29" s="148">
        <v>0</v>
      </c>
      <c r="AO29" s="148">
        <v>0</v>
      </c>
      <c r="AP29" s="148">
        <v>0</v>
      </c>
      <c r="AQ29" s="148">
        <v>0</v>
      </c>
      <c r="AR29" s="148">
        <v>0</v>
      </c>
      <c r="AS29" s="148">
        <v>0</v>
      </c>
      <c r="AT29" s="148">
        <v>0</v>
      </c>
      <c r="AU29" s="148">
        <v>0</v>
      </c>
      <c r="AV29" s="148">
        <v>0</v>
      </c>
      <c r="AW29" s="148">
        <v>0</v>
      </c>
      <c r="AX29" s="148">
        <v>0</v>
      </c>
      <c r="AY29" s="148">
        <v>0</v>
      </c>
      <c r="AZ29" s="148">
        <v>0</v>
      </c>
      <c r="BA29" s="148">
        <v>0</v>
      </c>
      <c r="BB29" s="148">
        <v>0</v>
      </c>
    </row>
    <row r="30" spans="1:54" x14ac:dyDescent="0.2">
      <c r="A30" s="136" t="s">
        <v>474</v>
      </c>
      <c r="B30" s="140" t="s">
        <v>214</v>
      </c>
      <c r="C30" s="141" t="s">
        <v>407</v>
      </c>
      <c r="D30" s="142">
        <v>33391.250772709362</v>
      </c>
      <c r="E30" s="142">
        <v>33756.764799999997</v>
      </c>
      <c r="F30" s="142">
        <v>33388.768979999993</v>
      </c>
      <c r="G30" s="142">
        <v>33974.11464</v>
      </c>
      <c r="H30" s="142">
        <v>34961.977880000006</v>
      </c>
      <c r="I30" s="142">
        <v>35416.566793911697</v>
      </c>
      <c r="J30" s="142">
        <v>34863.737149999994</v>
      </c>
      <c r="K30" s="142">
        <v>35037.057180000003</v>
      </c>
      <c r="L30" s="142">
        <v>34733.711340000002</v>
      </c>
      <c r="M30" s="142">
        <v>32741.620400000003</v>
      </c>
      <c r="N30" s="142">
        <v>31810.614915850587</v>
      </c>
      <c r="O30" s="142">
        <v>30141.490710974314</v>
      </c>
      <c r="P30" s="142">
        <v>29037.380291701535</v>
      </c>
      <c r="Q30" s="142">
        <v>27148.684794618406</v>
      </c>
      <c r="R30" s="142">
        <v>26641.597979129423</v>
      </c>
      <c r="S30" s="142">
        <v>28396.668022825266</v>
      </c>
      <c r="T30" s="142">
        <v>28957.39840563813</v>
      </c>
      <c r="U30" s="142">
        <v>29252.431907429018</v>
      </c>
      <c r="V30" s="142">
        <v>28811.713459500621</v>
      </c>
      <c r="W30" s="142">
        <v>28647.533195417207</v>
      </c>
      <c r="X30" s="142">
        <v>28422.9003525064</v>
      </c>
      <c r="Y30" s="142">
        <v>28213.126915288431</v>
      </c>
      <c r="Z30" s="142">
        <v>27948.570969667398</v>
      </c>
      <c r="AA30" s="142">
        <v>27551.017273231162</v>
      </c>
      <c r="AB30" s="142">
        <v>27170.136318183169</v>
      </c>
      <c r="AC30" s="142">
        <v>26847.685982872339</v>
      </c>
      <c r="AD30" s="142">
        <v>26561.043826745808</v>
      </c>
      <c r="AE30" s="142">
        <v>26177.563299704401</v>
      </c>
      <c r="AF30" s="142">
        <v>25970.466400819012</v>
      </c>
      <c r="AG30" s="142">
        <v>25754.752150567074</v>
      </c>
      <c r="AH30" s="142">
        <v>25422.956631817913</v>
      </c>
      <c r="AI30" s="142">
        <v>25123.223013426374</v>
      </c>
      <c r="AJ30" s="142">
        <v>24886.726898125966</v>
      </c>
      <c r="AK30" s="142">
        <v>24600.495540457316</v>
      </c>
      <c r="AL30" s="142">
        <v>24318.746461803235</v>
      </c>
      <c r="AM30" s="142">
        <v>24012.682796158813</v>
      </c>
      <c r="AN30" s="142">
        <v>23817.347989412538</v>
      </c>
      <c r="AO30" s="142">
        <v>23545.399908708157</v>
      </c>
      <c r="AP30" s="142">
        <v>23228.623169271974</v>
      </c>
      <c r="AQ30" s="142">
        <v>22896.554818595054</v>
      </c>
      <c r="AR30" s="142">
        <v>22619.482070675222</v>
      </c>
      <c r="AS30" s="142">
        <v>22308.757205790524</v>
      </c>
      <c r="AT30" s="142">
        <v>21965.359427781095</v>
      </c>
      <c r="AU30" s="142">
        <v>21534.877285797294</v>
      </c>
      <c r="AV30" s="142">
        <v>21222.895972549501</v>
      </c>
      <c r="AW30" s="142">
        <v>20965.651745314168</v>
      </c>
      <c r="AX30" s="142">
        <v>20680.495534954684</v>
      </c>
      <c r="AY30" s="142">
        <v>20329.270028054965</v>
      </c>
      <c r="AZ30" s="142">
        <v>20093.724495758153</v>
      </c>
      <c r="BA30" s="142">
        <v>19835.293796104539</v>
      </c>
      <c r="BB30" s="142">
        <v>19512.940375628034</v>
      </c>
    </row>
    <row r="31" spans="1:54" x14ac:dyDescent="0.2">
      <c r="A31" s="136"/>
      <c r="B31" s="143" t="s">
        <v>215</v>
      </c>
      <c r="C31" s="144" t="s">
        <v>408</v>
      </c>
      <c r="D31" s="145">
        <v>16854.988590086476</v>
      </c>
      <c r="E31" s="145">
        <v>17095.86321</v>
      </c>
      <c r="F31" s="145">
        <v>17310.984710000008</v>
      </c>
      <c r="G31" s="145">
        <v>18418.766210000002</v>
      </c>
      <c r="H31" s="145">
        <v>19358.326089999999</v>
      </c>
      <c r="I31" s="145">
        <v>19962.112261276208</v>
      </c>
      <c r="J31" s="145">
        <v>19884.643960000001</v>
      </c>
      <c r="K31" s="145">
        <v>20174.456139999995</v>
      </c>
      <c r="L31" s="145">
        <v>20139.59809</v>
      </c>
      <c r="M31" s="145">
        <v>19436.925189999994</v>
      </c>
      <c r="N31" s="145">
        <v>19528.106311332154</v>
      </c>
      <c r="O31" s="145">
        <v>19790.67710749718</v>
      </c>
      <c r="P31" s="145">
        <v>19341.193227697917</v>
      </c>
      <c r="Q31" s="145">
        <v>18680.93114278659</v>
      </c>
      <c r="R31" s="145">
        <v>19069.582247360599</v>
      </c>
      <c r="S31" s="145">
        <v>20371.134877549066</v>
      </c>
      <c r="T31" s="145">
        <v>20750.890989705673</v>
      </c>
      <c r="U31" s="145">
        <v>20923.058299095883</v>
      </c>
      <c r="V31" s="145">
        <v>21011.509659185478</v>
      </c>
      <c r="W31" s="145">
        <v>21025.751142700712</v>
      </c>
      <c r="X31" s="145">
        <v>20966.424715174431</v>
      </c>
      <c r="Y31" s="145">
        <v>20865.687373713969</v>
      </c>
      <c r="Z31" s="145">
        <v>20757.767992291079</v>
      </c>
      <c r="AA31" s="145">
        <v>20575.323568436394</v>
      </c>
      <c r="AB31" s="145">
        <v>20356.292886590563</v>
      </c>
      <c r="AC31" s="145">
        <v>20167.040796002912</v>
      </c>
      <c r="AD31" s="145">
        <v>20041.415975536078</v>
      </c>
      <c r="AE31" s="145">
        <v>19838.781939046537</v>
      </c>
      <c r="AF31" s="145">
        <v>19737.871503466868</v>
      </c>
      <c r="AG31" s="145">
        <v>19623.924166414912</v>
      </c>
      <c r="AH31" s="145">
        <v>19445.010957919898</v>
      </c>
      <c r="AI31" s="145">
        <v>19360.655651486108</v>
      </c>
      <c r="AJ31" s="145">
        <v>19236.384453627597</v>
      </c>
      <c r="AK31" s="145">
        <v>19084.615177653439</v>
      </c>
      <c r="AL31" s="145">
        <v>18942.186028742006</v>
      </c>
      <c r="AM31" s="145">
        <v>18779.369974448186</v>
      </c>
      <c r="AN31" s="145">
        <v>18680.375451211912</v>
      </c>
      <c r="AO31" s="145">
        <v>18538.993263222397</v>
      </c>
      <c r="AP31" s="145">
        <v>18393.269951043869</v>
      </c>
      <c r="AQ31" s="145">
        <v>18232.393675838306</v>
      </c>
      <c r="AR31" s="145">
        <v>18060.16760892795</v>
      </c>
      <c r="AS31" s="145">
        <v>17886.129628429764</v>
      </c>
      <c r="AT31" s="145">
        <v>17703.228375632389</v>
      </c>
      <c r="AU31" s="145">
        <v>17489.278197133252</v>
      </c>
      <c r="AV31" s="145">
        <v>17309.263971903816</v>
      </c>
      <c r="AW31" s="145">
        <v>17153.485524256499</v>
      </c>
      <c r="AX31" s="145">
        <v>17007.849199211032</v>
      </c>
      <c r="AY31" s="145">
        <v>16810.096855188749</v>
      </c>
      <c r="AZ31" s="145">
        <v>16673.032239594315</v>
      </c>
      <c r="BA31" s="145">
        <v>16522.107880597599</v>
      </c>
      <c r="BB31" s="145">
        <v>16328.342884953816</v>
      </c>
    </row>
    <row r="32" spans="1:54" x14ac:dyDescent="0.2">
      <c r="A32" s="136" t="s">
        <v>474</v>
      </c>
      <c r="B32" s="146" t="s">
        <v>216</v>
      </c>
      <c r="C32" s="147" t="s">
        <v>409</v>
      </c>
      <c r="D32" s="148">
        <v>16854.988590086479</v>
      </c>
      <c r="E32" s="148">
        <v>17095.86321</v>
      </c>
      <c r="F32" s="148">
        <v>17310.984710000001</v>
      </c>
      <c r="G32" s="148">
        <v>18418.766210000002</v>
      </c>
      <c r="H32" s="148">
        <v>19358.326090000002</v>
      </c>
      <c r="I32" s="148">
        <v>19962.112261276208</v>
      </c>
      <c r="J32" s="148">
        <v>19884.643960000001</v>
      </c>
      <c r="K32" s="148">
        <v>20174.456139999995</v>
      </c>
      <c r="L32" s="148">
        <v>20139.59809</v>
      </c>
      <c r="M32" s="148">
        <v>19419.969349999992</v>
      </c>
      <c r="N32" s="148">
        <v>19509.990554305117</v>
      </c>
      <c r="O32" s="148">
        <v>19772.56135047014</v>
      </c>
      <c r="P32" s="148">
        <v>19323.088708733554</v>
      </c>
      <c r="Q32" s="148">
        <v>18661.680163518417</v>
      </c>
      <c r="R32" s="148">
        <v>19043.548044628198</v>
      </c>
      <c r="S32" s="148">
        <v>20331.51034329856</v>
      </c>
      <c r="T32" s="148">
        <v>20709.277799210246</v>
      </c>
      <c r="U32" s="148">
        <v>20880.115646392864</v>
      </c>
      <c r="V32" s="148">
        <v>20974.385402763728</v>
      </c>
      <c r="W32" s="148">
        <v>20991.020241874165</v>
      </c>
      <c r="X32" s="148">
        <v>20931.947584644495</v>
      </c>
      <c r="Y32" s="148">
        <v>20829.101166959936</v>
      </c>
      <c r="Z32" s="148">
        <v>20724.143895915691</v>
      </c>
      <c r="AA32" s="148">
        <v>20542.983510202524</v>
      </c>
      <c r="AB32" s="148">
        <v>20323.52862993722</v>
      </c>
      <c r="AC32" s="148">
        <v>20133.103367371426</v>
      </c>
      <c r="AD32" s="148">
        <v>20005.938659838874</v>
      </c>
      <c r="AE32" s="148">
        <v>19803.11127940697</v>
      </c>
      <c r="AF32" s="148">
        <v>19702.13677815715</v>
      </c>
      <c r="AG32" s="148">
        <v>19589.760178784712</v>
      </c>
      <c r="AH32" s="148">
        <v>19411.729990851512</v>
      </c>
      <c r="AI32" s="148">
        <v>19327.823326791586</v>
      </c>
      <c r="AJ32" s="148">
        <v>19207.00505909212</v>
      </c>
      <c r="AK32" s="148">
        <v>19056.631930326388</v>
      </c>
      <c r="AL32" s="148">
        <v>18916.564709458107</v>
      </c>
      <c r="AM32" s="148">
        <v>18754.803525719472</v>
      </c>
      <c r="AN32" s="148">
        <v>18655.79610867548</v>
      </c>
      <c r="AO32" s="148">
        <v>18515.647064478118</v>
      </c>
      <c r="AP32" s="148">
        <v>18371.148612765188</v>
      </c>
      <c r="AQ32" s="148">
        <v>18211.206934461174</v>
      </c>
      <c r="AR32" s="148">
        <v>18039.920899921162</v>
      </c>
      <c r="AS32" s="148">
        <v>17866.083627650001</v>
      </c>
      <c r="AT32" s="148">
        <v>17683.777607462911</v>
      </c>
      <c r="AU32" s="148">
        <v>17471.853267658807</v>
      </c>
      <c r="AV32" s="148">
        <v>17292.548180634047</v>
      </c>
      <c r="AW32" s="148">
        <v>17137.265449477592</v>
      </c>
      <c r="AX32" s="148">
        <v>16992.048450088521</v>
      </c>
      <c r="AY32" s="148">
        <v>16796.372245054215</v>
      </c>
      <c r="AZ32" s="148">
        <v>16660.119924740215</v>
      </c>
      <c r="BA32" s="148">
        <v>16510.417837864807</v>
      </c>
      <c r="BB32" s="148">
        <v>16317.350332021741</v>
      </c>
    </row>
    <row r="33" spans="1:54" x14ac:dyDescent="0.2">
      <c r="A33" s="136" t="s">
        <v>474</v>
      </c>
      <c r="B33" s="146" t="s">
        <v>82</v>
      </c>
      <c r="C33" s="147" t="s">
        <v>410</v>
      </c>
      <c r="D33" s="148">
        <v>0</v>
      </c>
      <c r="E33" s="148">
        <v>0</v>
      </c>
      <c r="F33" s="148">
        <v>0</v>
      </c>
      <c r="G33" s="148">
        <v>0</v>
      </c>
      <c r="H33" s="148">
        <v>0</v>
      </c>
      <c r="I33" s="148">
        <v>0</v>
      </c>
      <c r="J33" s="148">
        <v>0</v>
      </c>
      <c r="K33" s="148">
        <v>0</v>
      </c>
      <c r="L33" s="148">
        <v>0</v>
      </c>
      <c r="M33" s="148">
        <v>16.955839999999995</v>
      </c>
      <c r="N33" s="148">
        <v>18.115757027036068</v>
      </c>
      <c r="O33" s="148">
        <v>18.115757027036068</v>
      </c>
      <c r="P33" s="148">
        <v>18.1045189643642</v>
      </c>
      <c r="Q33" s="148">
        <v>19.250979268176202</v>
      </c>
      <c r="R33" s="148">
        <v>26.034202732397102</v>
      </c>
      <c r="S33" s="148">
        <v>39.624534250501597</v>
      </c>
      <c r="T33" s="148">
        <v>41.61319049542869</v>
      </c>
      <c r="U33" s="148">
        <v>42.94265270301986</v>
      </c>
      <c r="V33" s="148">
        <v>37.124256421747319</v>
      </c>
      <c r="W33" s="148">
        <v>34.730900826544897</v>
      </c>
      <c r="X33" s="148">
        <v>34.47713052993371</v>
      </c>
      <c r="Y33" s="148">
        <v>36.586206754032496</v>
      </c>
      <c r="Z33" s="148">
        <v>33.62409637538746</v>
      </c>
      <c r="AA33" s="148">
        <v>32.340058233868554</v>
      </c>
      <c r="AB33" s="148">
        <v>32.764256653343246</v>
      </c>
      <c r="AC33" s="148">
        <v>33.937428631487748</v>
      </c>
      <c r="AD33" s="148">
        <v>35.477315697208702</v>
      </c>
      <c r="AE33" s="148">
        <v>35.670659639570033</v>
      </c>
      <c r="AF33" s="148">
        <v>35.734725309721036</v>
      </c>
      <c r="AG33" s="148">
        <v>34.163987630201532</v>
      </c>
      <c r="AH33" s="148">
        <v>33.280967068384605</v>
      </c>
      <c r="AI33" s="148">
        <v>32.83232469452247</v>
      </c>
      <c r="AJ33" s="148">
        <v>29.379394535478994</v>
      </c>
      <c r="AK33" s="148">
        <v>27.983247327047096</v>
      </c>
      <c r="AL33" s="148">
        <v>25.621319283904391</v>
      </c>
      <c r="AM33" s="148">
        <v>24.566448728715038</v>
      </c>
      <c r="AN33" s="148">
        <v>24.579342536427646</v>
      </c>
      <c r="AO33" s="148">
        <v>23.346198744275398</v>
      </c>
      <c r="AP33" s="148">
        <v>22.121338278685762</v>
      </c>
      <c r="AQ33" s="148">
        <v>21.186741377136933</v>
      </c>
      <c r="AR33" s="148">
        <v>20.246709006788521</v>
      </c>
      <c r="AS33" s="148">
        <v>20.046000779764693</v>
      </c>
      <c r="AT33" s="148">
        <v>19.450768169481087</v>
      </c>
      <c r="AU33" s="148">
        <v>17.424929474443086</v>
      </c>
      <c r="AV33" s="148">
        <v>16.715791269771735</v>
      </c>
      <c r="AW33" s="148">
        <v>16.220074778910405</v>
      </c>
      <c r="AX33" s="148">
        <v>15.80074912250531</v>
      </c>
      <c r="AY33" s="148">
        <v>13.724610134536716</v>
      </c>
      <c r="AZ33" s="148">
        <v>12.912314854098934</v>
      </c>
      <c r="BA33" s="148">
        <v>11.690042732790246</v>
      </c>
      <c r="BB33" s="148">
        <v>10.992552932071224</v>
      </c>
    </row>
    <row r="34" spans="1:54" x14ac:dyDescent="0.2">
      <c r="A34" s="136" t="s">
        <v>477</v>
      </c>
      <c r="B34" s="143" t="s">
        <v>217</v>
      </c>
      <c r="C34" s="144" t="s">
        <v>411</v>
      </c>
      <c r="D34" s="145">
        <v>436.24924527446217</v>
      </c>
      <c r="E34" s="145">
        <v>424.38464000000033</v>
      </c>
      <c r="F34" s="145">
        <v>485.90249000000063</v>
      </c>
      <c r="G34" s="145">
        <v>471.10801000000106</v>
      </c>
      <c r="H34" s="145">
        <v>496.19087000000002</v>
      </c>
      <c r="I34" s="145">
        <v>602.55835770934971</v>
      </c>
      <c r="J34" s="145">
        <v>628.51744000000019</v>
      </c>
      <c r="K34" s="145">
        <v>683.90652000000227</v>
      </c>
      <c r="L34" s="145">
        <v>622.23718999999971</v>
      </c>
      <c r="M34" s="145">
        <v>531.90748999999971</v>
      </c>
      <c r="N34" s="145">
        <v>340.69082538898891</v>
      </c>
      <c r="O34" s="145">
        <v>301.138984915192</v>
      </c>
      <c r="P34" s="145">
        <v>266.02553192909005</v>
      </c>
      <c r="Q34" s="145">
        <v>223.13113876574971</v>
      </c>
      <c r="R34" s="145">
        <v>152.64590501670747</v>
      </c>
      <c r="S34" s="145">
        <v>331.9496175717789</v>
      </c>
      <c r="T34" s="145">
        <v>337.31883245363713</v>
      </c>
      <c r="U34" s="145">
        <v>337.72020056963333</v>
      </c>
      <c r="V34" s="145">
        <v>325.99817394236896</v>
      </c>
      <c r="W34" s="145">
        <v>324.76469454189845</v>
      </c>
      <c r="X34" s="145">
        <v>320.85116987090896</v>
      </c>
      <c r="Y34" s="145">
        <v>315.61896487732258</v>
      </c>
      <c r="Z34" s="145">
        <v>313.0944993975541</v>
      </c>
      <c r="AA34" s="145">
        <v>305.27821751588175</v>
      </c>
      <c r="AB34" s="145">
        <v>296.96232169725863</v>
      </c>
      <c r="AC34" s="145">
        <v>290.13194850189478</v>
      </c>
      <c r="AD34" s="145">
        <v>283.47396445841349</v>
      </c>
      <c r="AE34" s="145">
        <v>275.32776745785623</v>
      </c>
      <c r="AF34" s="145">
        <v>270.17748086623391</v>
      </c>
      <c r="AG34" s="145">
        <v>268.89987070900622</v>
      </c>
      <c r="AH34" s="145">
        <v>263.51077082068434</v>
      </c>
      <c r="AI34" s="145">
        <v>246.89662525482478</v>
      </c>
      <c r="AJ34" s="145">
        <v>245.0910242510416</v>
      </c>
      <c r="AK34" s="145">
        <v>240.95142306085523</v>
      </c>
      <c r="AL34" s="145">
        <v>234.58769262608553</v>
      </c>
      <c r="AM34" s="145">
        <v>227.16716865057478</v>
      </c>
      <c r="AN34" s="145">
        <v>220.66737306579199</v>
      </c>
      <c r="AO34" s="145">
        <v>215.15128547516971</v>
      </c>
      <c r="AP34" s="145">
        <v>204.16608134215977</v>
      </c>
      <c r="AQ34" s="145">
        <v>194.5143673472455</v>
      </c>
      <c r="AR34" s="145">
        <v>190.77979454314996</v>
      </c>
      <c r="AS34" s="145">
        <v>182.53750392122492</v>
      </c>
      <c r="AT34" s="145">
        <v>173.94751712488195</v>
      </c>
      <c r="AU34" s="145">
        <v>164.27294260983027</v>
      </c>
      <c r="AV34" s="145">
        <v>156.50629886410516</v>
      </c>
      <c r="AW34" s="145">
        <v>152.52663014457826</v>
      </c>
      <c r="AX34" s="145">
        <v>148.29338206239657</v>
      </c>
      <c r="AY34" s="145">
        <v>143.59077498142921</v>
      </c>
      <c r="AZ34" s="145">
        <v>138.83322152924984</v>
      </c>
      <c r="BA34" s="145">
        <v>136.60248271794694</v>
      </c>
      <c r="BB34" s="145">
        <v>132.00206929599022</v>
      </c>
    </row>
    <row r="35" spans="1:54" x14ac:dyDescent="0.2">
      <c r="A35" s="136" t="s">
        <v>478</v>
      </c>
      <c r="B35" s="143" t="s">
        <v>218</v>
      </c>
      <c r="C35" s="144" t="s">
        <v>412</v>
      </c>
      <c r="D35" s="145">
        <v>12.730389222572493</v>
      </c>
      <c r="E35" s="145">
        <v>17.900209999999998</v>
      </c>
      <c r="F35" s="145">
        <v>12.700159999999999</v>
      </c>
      <c r="G35" s="145">
        <v>11.60026</v>
      </c>
      <c r="H35" s="145">
        <v>21.00055</v>
      </c>
      <c r="I35" s="145">
        <v>23.120406613403311</v>
      </c>
      <c r="J35" s="145">
        <v>10.59985</v>
      </c>
      <c r="K35" s="145">
        <v>22.099719999999998</v>
      </c>
      <c r="L35" s="145">
        <v>8.5004700000000017</v>
      </c>
      <c r="M35" s="145">
        <v>6.2997199999999998</v>
      </c>
      <c r="N35" s="145">
        <v>0</v>
      </c>
      <c r="O35" s="145">
        <v>0</v>
      </c>
      <c r="P35" s="145">
        <v>0</v>
      </c>
      <c r="Q35" s="145">
        <v>0</v>
      </c>
      <c r="R35" s="145">
        <v>0</v>
      </c>
      <c r="S35" s="145">
        <v>0</v>
      </c>
      <c r="T35" s="145">
        <v>0</v>
      </c>
      <c r="U35" s="145">
        <v>0</v>
      </c>
      <c r="V35" s="145">
        <v>0</v>
      </c>
      <c r="W35" s="145">
        <v>0</v>
      </c>
      <c r="X35" s="145">
        <v>0</v>
      </c>
      <c r="Y35" s="145">
        <v>0</v>
      </c>
      <c r="Z35" s="145">
        <v>0</v>
      </c>
      <c r="AA35" s="145">
        <v>0</v>
      </c>
      <c r="AB35" s="145">
        <v>0</v>
      </c>
      <c r="AC35" s="145">
        <v>0</v>
      </c>
      <c r="AD35" s="145">
        <v>0</v>
      </c>
      <c r="AE35" s="145">
        <v>0</v>
      </c>
      <c r="AF35" s="145">
        <v>0</v>
      </c>
      <c r="AG35" s="145">
        <v>0</v>
      </c>
      <c r="AH35" s="145">
        <v>0</v>
      </c>
      <c r="AI35" s="145">
        <v>0</v>
      </c>
      <c r="AJ35" s="145">
        <v>0</v>
      </c>
      <c r="AK35" s="145">
        <v>0</v>
      </c>
      <c r="AL35" s="145">
        <v>0</v>
      </c>
      <c r="AM35" s="145">
        <v>0</v>
      </c>
      <c r="AN35" s="145">
        <v>0</v>
      </c>
      <c r="AO35" s="145">
        <v>0</v>
      </c>
      <c r="AP35" s="145">
        <v>0</v>
      </c>
      <c r="AQ35" s="145">
        <v>0</v>
      </c>
      <c r="AR35" s="145">
        <v>0</v>
      </c>
      <c r="AS35" s="145">
        <v>0</v>
      </c>
      <c r="AT35" s="145">
        <v>0</v>
      </c>
      <c r="AU35" s="145">
        <v>0</v>
      </c>
      <c r="AV35" s="145">
        <v>0</v>
      </c>
      <c r="AW35" s="145">
        <v>0</v>
      </c>
      <c r="AX35" s="145">
        <v>0</v>
      </c>
      <c r="AY35" s="145">
        <v>0</v>
      </c>
      <c r="AZ35" s="145">
        <v>0</v>
      </c>
      <c r="BA35" s="145">
        <v>0</v>
      </c>
      <c r="BB35" s="145">
        <v>0</v>
      </c>
    </row>
    <row r="36" spans="1:54" x14ac:dyDescent="0.2">
      <c r="A36" s="136" t="s">
        <v>474</v>
      </c>
      <c r="B36" s="146" t="s">
        <v>219</v>
      </c>
      <c r="C36" s="147" t="s">
        <v>413</v>
      </c>
      <c r="D36" s="148">
        <v>12.730389222572493</v>
      </c>
      <c r="E36" s="148">
        <v>17.900209999999998</v>
      </c>
      <c r="F36" s="148">
        <v>12.700159999999999</v>
      </c>
      <c r="G36" s="148">
        <v>11.60026</v>
      </c>
      <c r="H36" s="148">
        <v>21.00055</v>
      </c>
      <c r="I36" s="148">
        <v>23.120406613403311</v>
      </c>
      <c r="J36" s="148">
        <v>10.59985</v>
      </c>
      <c r="K36" s="148">
        <v>22.099719999999998</v>
      </c>
      <c r="L36" s="148">
        <v>8.5004700000000017</v>
      </c>
      <c r="M36" s="148">
        <v>6.2997199999999998</v>
      </c>
      <c r="N36" s="148">
        <v>0</v>
      </c>
      <c r="O36" s="148">
        <v>0</v>
      </c>
      <c r="P36" s="148">
        <v>0</v>
      </c>
      <c r="Q36" s="148">
        <v>0</v>
      </c>
      <c r="R36" s="148">
        <v>0</v>
      </c>
      <c r="S36" s="148">
        <v>0</v>
      </c>
      <c r="T36" s="148">
        <v>0</v>
      </c>
      <c r="U36" s="148">
        <v>0</v>
      </c>
      <c r="V36" s="148">
        <v>0</v>
      </c>
      <c r="W36" s="148">
        <v>0</v>
      </c>
      <c r="X36" s="148">
        <v>0</v>
      </c>
      <c r="Y36" s="148">
        <v>0</v>
      </c>
      <c r="Z36" s="148">
        <v>0</v>
      </c>
      <c r="AA36" s="148">
        <v>0</v>
      </c>
      <c r="AB36" s="148">
        <v>0</v>
      </c>
      <c r="AC36" s="148">
        <v>0</v>
      </c>
      <c r="AD36" s="148">
        <v>0</v>
      </c>
      <c r="AE36" s="148">
        <v>0</v>
      </c>
      <c r="AF36" s="148">
        <v>0</v>
      </c>
      <c r="AG36" s="148">
        <v>0</v>
      </c>
      <c r="AH36" s="148">
        <v>0</v>
      </c>
      <c r="AI36" s="148">
        <v>0</v>
      </c>
      <c r="AJ36" s="148">
        <v>0</v>
      </c>
      <c r="AK36" s="148">
        <v>0</v>
      </c>
      <c r="AL36" s="148">
        <v>0</v>
      </c>
      <c r="AM36" s="148">
        <v>0</v>
      </c>
      <c r="AN36" s="148">
        <v>0</v>
      </c>
      <c r="AO36" s="148">
        <v>0</v>
      </c>
      <c r="AP36" s="148">
        <v>0</v>
      </c>
      <c r="AQ36" s="148">
        <v>0</v>
      </c>
      <c r="AR36" s="148">
        <v>0</v>
      </c>
      <c r="AS36" s="148">
        <v>0</v>
      </c>
      <c r="AT36" s="148">
        <v>0</v>
      </c>
      <c r="AU36" s="148">
        <v>0</v>
      </c>
      <c r="AV36" s="148">
        <v>0</v>
      </c>
      <c r="AW36" s="148">
        <v>0</v>
      </c>
      <c r="AX36" s="148">
        <v>0</v>
      </c>
      <c r="AY36" s="148">
        <v>0</v>
      </c>
      <c r="AZ36" s="148">
        <v>0</v>
      </c>
      <c r="BA36" s="148">
        <v>0</v>
      </c>
      <c r="BB36" s="148">
        <v>0</v>
      </c>
    </row>
    <row r="37" spans="1:54" x14ac:dyDescent="0.2">
      <c r="A37" s="136" t="s">
        <v>474</v>
      </c>
      <c r="B37" s="146" t="s">
        <v>220</v>
      </c>
      <c r="C37" s="147" t="s">
        <v>414</v>
      </c>
      <c r="D37" s="148">
        <v>0</v>
      </c>
      <c r="E37" s="148">
        <v>0</v>
      </c>
      <c r="F37" s="148">
        <v>0</v>
      </c>
      <c r="G37" s="148">
        <v>0</v>
      </c>
      <c r="H37" s="148">
        <v>0</v>
      </c>
      <c r="I37" s="148">
        <v>0</v>
      </c>
      <c r="J37" s="148">
        <v>0</v>
      </c>
      <c r="K37" s="148">
        <v>0</v>
      </c>
      <c r="L37" s="148">
        <v>0</v>
      </c>
      <c r="M37" s="148">
        <v>0</v>
      </c>
      <c r="N37" s="148">
        <v>0</v>
      </c>
      <c r="O37" s="148">
        <v>0</v>
      </c>
      <c r="P37" s="148">
        <v>0</v>
      </c>
      <c r="Q37" s="148">
        <v>0</v>
      </c>
      <c r="R37" s="148">
        <v>0</v>
      </c>
      <c r="S37" s="148">
        <v>0</v>
      </c>
      <c r="T37" s="148">
        <v>0</v>
      </c>
      <c r="U37" s="148">
        <v>0</v>
      </c>
      <c r="V37" s="148">
        <v>0</v>
      </c>
      <c r="W37" s="148">
        <v>0</v>
      </c>
      <c r="X37" s="148">
        <v>0</v>
      </c>
      <c r="Y37" s="148">
        <v>0</v>
      </c>
      <c r="Z37" s="148">
        <v>0</v>
      </c>
      <c r="AA37" s="148">
        <v>0</v>
      </c>
      <c r="AB37" s="148">
        <v>0</v>
      </c>
      <c r="AC37" s="148">
        <v>0</v>
      </c>
      <c r="AD37" s="148">
        <v>0</v>
      </c>
      <c r="AE37" s="148">
        <v>0</v>
      </c>
      <c r="AF37" s="148">
        <v>0</v>
      </c>
      <c r="AG37" s="148">
        <v>0</v>
      </c>
      <c r="AH37" s="148">
        <v>0</v>
      </c>
      <c r="AI37" s="148">
        <v>0</v>
      </c>
      <c r="AJ37" s="148">
        <v>0</v>
      </c>
      <c r="AK37" s="148">
        <v>0</v>
      </c>
      <c r="AL37" s="148">
        <v>0</v>
      </c>
      <c r="AM37" s="148">
        <v>0</v>
      </c>
      <c r="AN37" s="148">
        <v>0</v>
      </c>
      <c r="AO37" s="148">
        <v>0</v>
      </c>
      <c r="AP37" s="148">
        <v>0</v>
      </c>
      <c r="AQ37" s="148">
        <v>0</v>
      </c>
      <c r="AR37" s="148">
        <v>0</v>
      </c>
      <c r="AS37" s="148">
        <v>0</v>
      </c>
      <c r="AT37" s="148">
        <v>0</v>
      </c>
      <c r="AU37" s="148">
        <v>0</v>
      </c>
      <c r="AV37" s="148">
        <v>0</v>
      </c>
      <c r="AW37" s="148">
        <v>0</v>
      </c>
      <c r="AX37" s="148">
        <v>0</v>
      </c>
      <c r="AY37" s="148">
        <v>0</v>
      </c>
      <c r="AZ37" s="148">
        <v>0</v>
      </c>
      <c r="BA37" s="148">
        <v>0</v>
      </c>
      <c r="BB37" s="148">
        <v>0</v>
      </c>
    </row>
    <row r="38" spans="1:54" x14ac:dyDescent="0.2">
      <c r="A38" s="136" t="s">
        <v>478</v>
      </c>
      <c r="B38" s="143" t="s">
        <v>221</v>
      </c>
      <c r="C38" s="144" t="s">
        <v>415</v>
      </c>
      <c r="D38" s="145">
        <v>0</v>
      </c>
      <c r="E38" s="145">
        <v>56.500660000000003</v>
      </c>
      <c r="F38" s="145">
        <v>1.0000100000000001</v>
      </c>
      <c r="G38" s="145">
        <v>2.10005</v>
      </c>
      <c r="H38" s="145">
        <v>0</v>
      </c>
      <c r="I38" s="145">
        <v>1.0270373554982342</v>
      </c>
      <c r="J38" s="145">
        <v>0</v>
      </c>
      <c r="K38" s="145">
        <v>0</v>
      </c>
      <c r="L38" s="145">
        <v>0</v>
      </c>
      <c r="M38" s="145">
        <v>0</v>
      </c>
      <c r="N38" s="145">
        <v>3.0810825872464767</v>
      </c>
      <c r="O38" s="145">
        <v>1.0270400057232727</v>
      </c>
      <c r="P38" s="145">
        <v>0</v>
      </c>
      <c r="Q38" s="145">
        <v>0</v>
      </c>
      <c r="R38" s="145">
        <v>0</v>
      </c>
      <c r="S38" s="145">
        <v>0</v>
      </c>
      <c r="T38" s="145">
        <v>0</v>
      </c>
      <c r="U38" s="145">
        <v>0</v>
      </c>
      <c r="V38" s="145">
        <v>0</v>
      </c>
      <c r="W38" s="145">
        <v>0</v>
      </c>
      <c r="X38" s="145">
        <v>0</v>
      </c>
      <c r="Y38" s="145">
        <v>0</v>
      </c>
      <c r="Z38" s="145">
        <v>0</v>
      </c>
      <c r="AA38" s="145">
        <v>0</v>
      </c>
      <c r="AB38" s="145">
        <v>0</v>
      </c>
      <c r="AC38" s="145">
        <v>0</v>
      </c>
      <c r="AD38" s="145">
        <v>0</v>
      </c>
      <c r="AE38" s="145">
        <v>0</v>
      </c>
      <c r="AF38" s="145">
        <v>0</v>
      </c>
      <c r="AG38" s="145">
        <v>0</v>
      </c>
      <c r="AH38" s="145">
        <v>0</v>
      </c>
      <c r="AI38" s="145">
        <v>0</v>
      </c>
      <c r="AJ38" s="145">
        <v>0</v>
      </c>
      <c r="AK38" s="145">
        <v>0</v>
      </c>
      <c r="AL38" s="145">
        <v>0</v>
      </c>
      <c r="AM38" s="145">
        <v>0</v>
      </c>
      <c r="AN38" s="145">
        <v>0</v>
      </c>
      <c r="AO38" s="145">
        <v>0</v>
      </c>
      <c r="AP38" s="145">
        <v>0</v>
      </c>
      <c r="AQ38" s="145">
        <v>0</v>
      </c>
      <c r="AR38" s="145">
        <v>0</v>
      </c>
      <c r="AS38" s="145">
        <v>0</v>
      </c>
      <c r="AT38" s="145">
        <v>0</v>
      </c>
      <c r="AU38" s="145">
        <v>0</v>
      </c>
      <c r="AV38" s="145">
        <v>0</v>
      </c>
      <c r="AW38" s="145">
        <v>0</v>
      </c>
      <c r="AX38" s="145">
        <v>0</v>
      </c>
      <c r="AY38" s="145">
        <v>0</v>
      </c>
      <c r="AZ38" s="145">
        <v>0</v>
      </c>
      <c r="BA38" s="145">
        <v>0</v>
      </c>
      <c r="BB38" s="145">
        <v>0</v>
      </c>
    </row>
    <row r="39" spans="1:54" x14ac:dyDescent="0.2">
      <c r="A39" s="136" t="s">
        <v>474</v>
      </c>
      <c r="B39" s="146" t="s">
        <v>222</v>
      </c>
      <c r="C39" s="147" t="s">
        <v>416</v>
      </c>
      <c r="D39" s="148">
        <v>0</v>
      </c>
      <c r="E39" s="148">
        <v>0</v>
      </c>
      <c r="F39" s="148">
        <v>0</v>
      </c>
      <c r="G39" s="148">
        <v>0</v>
      </c>
      <c r="H39" s="148">
        <v>0</v>
      </c>
      <c r="I39" s="148">
        <v>0</v>
      </c>
      <c r="J39" s="148">
        <v>0</v>
      </c>
      <c r="K39" s="148">
        <v>0</v>
      </c>
      <c r="L39" s="148">
        <v>0</v>
      </c>
      <c r="M39" s="148">
        <v>0</v>
      </c>
      <c r="N39" s="148">
        <v>0</v>
      </c>
      <c r="O39" s="148">
        <v>0</v>
      </c>
      <c r="P39" s="148">
        <v>0</v>
      </c>
      <c r="Q39" s="148">
        <v>0</v>
      </c>
      <c r="R39" s="148">
        <v>0</v>
      </c>
      <c r="S39" s="148">
        <v>0</v>
      </c>
      <c r="T39" s="148">
        <v>0</v>
      </c>
      <c r="U39" s="148">
        <v>0</v>
      </c>
      <c r="V39" s="148">
        <v>0</v>
      </c>
      <c r="W39" s="148">
        <v>0</v>
      </c>
      <c r="X39" s="148">
        <v>0</v>
      </c>
      <c r="Y39" s="148">
        <v>0</v>
      </c>
      <c r="Z39" s="148">
        <v>0</v>
      </c>
      <c r="AA39" s="148">
        <v>0</v>
      </c>
      <c r="AB39" s="148">
        <v>0</v>
      </c>
      <c r="AC39" s="148">
        <v>0</v>
      </c>
      <c r="AD39" s="148">
        <v>0</v>
      </c>
      <c r="AE39" s="148">
        <v>0</v>
      </c>
      <c r="AF39" s="148">
        <v>0</v>
      </c>
      <c r="AG39" s="148">
        <v>0</v>
      </c>
      <c r="AH39" s="148">
        <v>0</v>
      </c>
      <c r="AI39" s="148">
        <v>0</v>
      </c>
      <c r="AJ39" s="148">
        <v>0</v>
      </c>
      <c r="AK39" s="148">
        <v>0</v>
      </c>
      <c r="AL39" s="148">
        <v>0</v>
      </c>
      <c r="AM39" s="148">
        <v>0</v>
      </c>
      <c r="AN39" s="148">
        <v>0</v>
      </c>
      <c r="AO39" s="148">
        <v>0</v>
      </c>
      <c r="AP39" s="148">
        <v>0</v>
      </c>
      <c r="AQ39" s="148">
        <v>0</v>
      </c>
      <c r="AR39" s="148">
        <v>0</v>
      </c>
      <c r="AS39" s="148">
        <v>0</v>
      </c>
      <c r="AT39" s="148">
        <v>0</v>
      </c>
      <c r="AU39" s="148">
        <v>0</v>
      </c>
      <c r="AV39" s="148">
        <v>0</v>
      </c>
      <c r="AW39" s="148">
        <v>0</v>
      </c>
      <c r="AX39" s="148">
        <v>0</v>
      </c>
      <c r="AY39" s="148">
        <v>0</v>
      </c>
      <c r="AZ39" s="148">
        <v>0</v>
      </c>
      <c r="BA39" s="148">
        <v>0</v>
      </c>
      <c r="BB39" s="148">
        <v>0</v>
      </c>
    </row>
    <row r="40" spans="1:54" x14ac:dyDescent="0.2">
      <c r="A40" s="136" t="s">
        <v>474</v>
      </c>
      <c r="B40" s="146" t="s">
        <v>223</v>
      </c>
      <c r="C40" s="147" t="s">
        <v>417</v>
      </c>
      <c r="D40" s="148">
        <v>0</v>
      </c>
      <c r="E40" s="148">
        <v>0</v>
      </c>
      <c r="F40" s="148">
        <v>0</v>
      </c>
      <c r="G40" s="148">
        <v>0</v>
      </c>
      <c r="H40" s="148">
        <v>0</v>
      </c>
      <c r="I40" s="148">
        <v>1.0270373554982342</v>
      </c>
      <c r="J40" s="148">
        <v>0</v>
      </c>
      <c r="K40" s="148">
        <v>0</v>
      </c>
      <c r="L40" s="148">
        <v>0</v>
      </c>
      <c r="M40" s="148">
        <v>0</v>
      </c>
      <c r="N40" s="148">
        <v>0</v>
      </c>
      <c r="O40" s="148">
        <v>0</v>
      </c>
      <c r="P40" s="148">
        <v>0</v>
      </c>
      <c r="Q40" s="148">
        <v>0</v>
      </c>
      <c r="R40" s="148">
        <v>0</v>
      </c>
      <c r="S40" s="148">
        <v>0</v>
      </c>
      <c r="T40" s="148">
        <v>0</v>
      </c>
      <c r="U40" s="148">
        <v>0</v>
      </c>
      <c r="V40" s="148">
        <v>0</v>
      </c>
      <c r="W40" s="148">
        <v>0</v>
      </c>
      <c r="X40" s="148">
        <v>0</v>
      </c>
      <c r="Y40" s="148">
        <v>0</v>
      </c>
      <c r="Z40" s="148">
        <v>0</v>
      </c>
      <c r="AA40" s="148">
        <v>0</v>
      </c>
      <c r="AB40" s="148">
        <v>0</v>
      </c>
      <c r="AC40" s="148">
        <v>0</v>
      </c>
      <c r="AD40" s="148">
        <v>0</v>
      </c>
      <c r="AE40" s="148">
        <v>0</v>
      </c>
      <c r="AF40" s="148">
        <v>0</v>
      </c>
      <c r="AG40" s="148">
        <v>0</v>
      </c>
      <c r="AH40" s="148">
        <v>0</v>
      </c>
      <c r="AI40" s="148">
        <v>0</v>
      </c>
      <c r="AJ40" s="148">
        <v>0</v>
      </c>
      <c r="AK40" s="148">
        <v>0</v>
      </c>
      <c r="AL40" s="148">
        <v>0</v>
      </c>
      <c r="AM40" s="148">
        <v>0</v>
      </c>
      <c r="AN40" s="148">
        <v>0</v>
      </c>
      <c r="AO40" s="148">
        <v>0</v>
      </c>
      <c r="AP40" s="148">
        <v>0</v>
      </c>
      <c r="AQ40" s="148">
        <v>0</v>
      </c>
      <c r="AR40" s="148">
        <v>0</v>
      </c>
      <c r="AS40" s="148">
        <v>0</v>
      </c>
      <c r="AT40" s="148">
        <v>0</v>
      </c>
      <c r="AU40" s="148">
        <v>0</v>
      </c>
      <c r="AV40" s="148">
        <v>0</v>
      </c>
      <c r="AW40" s="148">
        <v>0</v>
      </c>
      <c r="AX40" s="148">
        <v>0</v>
      </c>
      <c r="AY40" s="148">
        <v>0</v>
      </c>
      <c r="AZ40" s="148">
        <v>0</v>
      </c>
      <c r="BA40" s="148">
        <v>0</v>
      </c>
      <c r="BB40" s="148">
        <v>0</v>
      </c>
    </row>
    <row r="41" spans="1:54" x14ac:dyDescent="0.2">
      <c r="A41" s="136" t="s">
        <v>474</v>
      </c>
      <c r="B41" s="146" t="s">
        <v>224</v>
      </c>
      <c r="C41" s="147" t="s">
        <v>418</v>
      </c>
      <c r="D41" s="148">
        <v>0</v>
      </c>
      <c r="E41" s="148">
        <v>56.500660000000003</v>
      </c>
      <c r="F41" s="148">
        <v>1.0000100000000001</v>
      </c>
      <c r="G41" s="148">
        <v>2.10005</v>
      </c>
      <c r="H41" s="148">
        <v>0</v>
      </c>
      <c r="I41" s="148">
        <v>0</v>
      </c>
      <c r="J41" s="148">
        <v>0</v>
      </c>
      <c r="K41" s="148">
        <v>0</v>
      </c>
      <c r="L41" s="148">
        <v>0</v>
      </c>
      <c r="M41" s="148">
        <v>0</v>
      </c>
      <c r="N41" s="148">
        <v>3.0810825872464767</v>
      </c>
      <c r="O41" s="148">
        <v>1.0270400057232727</v>
      </c>
      <c r="P41" s="148">
        <v>0</v>
      </c>
      <c r="Q41" s="148">
        <v>0</v>
      </c>
      <c r="R41" s="148">
        <v>0</v>
      </c>
      <c r="S41" s="148">
        <v>0</v>
      </c>
      <c r="T41" s="148">
        <v>0</v>
      </c>
      <c r="U41" s="148">
        <v>0</v>
      </c>
      <c r="V41" s="148">
        <v>0</v>
      </c>
      <c r="W41" s="148">
        <v>0</v>
      </c>
      <c r="X41" s="148">
        <v>0</v>
      </c>
      <c r="Y41" s="148">
        <v>0</v>
      </c>
      <c r="Z41" s="148">
        <v>0</v>
      </c>
      <c r="AA41" s="148">
        <v>0</v>
      </c>
      <c r="AB41" s="148">
        <v>0</v>
      </c>
      <c r="AC41" s="148">
        <v>0</v>
      </c>
      <c r="AD41" s="148">
        <v>0</v>
      </c>
      <c r="AE41" s="148">
        <v>0</v>
      </c>
      <c r="AF41" s="148">
        <v>0</v>
      </c>
      <c r="AG41" s="148">
        <v>0</v>
      </c>
      <c r="AH41" s="148">
        <v>0</v>
      </c>
      <c r="AI41" s="148">
        <v>0</v>
      </c>
      <c r="AJ41" s="148">
        <v>0</v>
      </c>
      <c r="AK41" s="148">
        <v>0</v>
      </c>
      <c r="AL41" s="148">
        <v>0</v>
      </c>
      <c r="AM41" s="148">
        <v>0</v>
      </c>
      <c r="AN41" s="148">
        <v>0</v>
      </c>
      <c r="AO41" s="148">
        <v>0</v>
      </c>
      <c r="AP41" s="148">
        <v>0</v>
      </c>
      <c r="AQ41" s="148">
        <v>0</v>
      </c>
      <c r="AR41" s="148">
        <v>0</v>
      </c>
      <c r="AS41" s="148">
        <v>0</v>
      </c>
      <c r="AT41" s="148">
        <v>0</v>
      </c>
      <c r="AU41" s="148">
        <v>0</v>
      </c>
      <c r="AV41" s="148">
        <v>0</v>
      </c>
      <c r="AW41" s="148">
        <v>0</v>
      </c>
      <c r="AX41" s="148">
        <v>0</v>
      </c>
      <c r="AY41" s="148">
        <v>0</v>
      </c>
      <c r="AZ41" s="148">
        <v>0</v>
      </c>
      <c r="BA41" s="148">
        <v>0</v>
      </c>
      <c r="BB41" s="148">
        <v>0</v>
      </c>
    </row>
    <row r="42" spans="1:54" x14ac:dyDescent="0.2">
      <c r="A42" s="136" t="s">
        <v>478</v>
      </c>
      <c r="B42" s="143" t="s">
        <v>84</v>
      </c>
      <c r="C42" s="144" t="s">
        <v>419</v>
      </c>
      <c r="D42" s="145">
        <v>231.13114942289059</v>
      </c>
      <c r="E42" s="145">
        <v>420.79565999999994</v>
      </c>
      <c r="F42" s="145">
        <v>476.80291999999997</v>
      </c>
      <c r="G42" s="145">
        <v>337.20516999999995</v>
      </c>
      <c r="H42" s="145">
        <v>216.40144000000001</v>
      </c>
      <c r="I42" s="145">
        <v>138.76976986205383</v>
      </c>
      <c r="J42" s="145">
        <v>127.37119</v>
      </c>
      <c r="K42" s="145">
        <v>89.39967</v>
      </c>
      <c r="L42" s="145">
        <v>72.101190000000003</v>
      </c>
      <c r="M42" s="145">
        <v>15.799300000000001</v>
      </c>
      <c r="N42" s="145">
        <v>13.661854572906879</v>
      </c>
      <c r="O42" s="145">
        <v>12.611095884229996</v>
      </c>
      <c r="P42" s="145">
        <v>10.509250837781186</v>
      </c>
      <c r="Q42" s="145">
        <v>0</v>
      </c>
      <c r="R42" s="145">
        <v>2.1018010615921434</v>
      </c>
      <c r="S42" s="145">
        <v>2.1018826791353669</v>
      </c>
      <c r="T42" s="145">
        <v>2.1206684637667084</v>
      </c>
      <c r="U42" s="145">
        <v>2.1253678342285123</v>
      </c>
      <c r="V42" s="145">
        <v>1.9743378636497044</v>
      </c>
      <c r="W42" s="145">
        <v>1.8824647644250307</v>
      </c>
      <c r="X42" s="145">
        <v>1.7948937023474669</v>
      </c>
      <c r="Y42" s="145">
        <v>1.7358378300326081</v>
      </c>
      <c r="Z42" s="145">
        <v>1.6670863896990815</v>
      </c>
      <c r="AA42" s="145">
        <v>1.5974306930972246</v>
      </c>
      <c r="AB42" s="145">
        <v>1.5534346790447415</v>
      </c>
      <c r="AC42" s="145">
        <v>1.5133154821895896</v>
      </c>
      <c r="AD42" s="145">
        <v>1.4727524445613167</v>
      </c>
      <c r="AE42" s="145">
        <v>1.4252999902091377</v>
      </c>
      <c r="AF42" s="145">
        <v>1.4029330799724768</v>
      </c>
      <c r="AG42" s="145">
        <v>1.3779226037885632</v>
      </c>
      <c r="AH42" s="145">
        <v>1.3466030512012164</v>
      </c>
      <c r="AI42" s="145">
        <v>1.283244664348282</v>
      </c>
      <c r="AJ42" s="145">
        <v>1.255719793260289</v>
      </c>
      <c r="AK42" s="145">
        <v>1.2322773490892589</v>
      </c>
      <c r="AL42" s="145">
        <v>1.2058115247903514</v>
      </c>
      <c r="AM42" s="145">
        <v>1.180264228209992</v>
      </c>
      <c r="AN42" s="145">
        <v>1.1644367786661936</v>
      </c>
      <c r="AO42" s="145">
        <v>1.1373733072981076</v>
      </c>
      <c r="AP42" s="145">
        <v>1.1130185153532406</v>
      </c>
      <c r="AQ42" s="145">
        <v>1.0906310820749581</v>
      </c>
      <c r="AR42" s="145">
        <v>1.0682438046532141</v>
      </c>
      <c r="AS42" s="145">
        <v>1.0565486785792817</v>
      </c>
      <c r="AT42" s="145">
        <v>1.0406045988802353</v>
      </c>
      <c r="AU42" s="145">
        <v>1.0090881761920427</v>
      </c>
      <c r="AV42" s="145">
        <v>0.99063120084754863</v>
      </c>
      <c r="AW42" s="145">
        <v>0.97994811218427669</v>
      </c>
      <c r="AX42" s="145">
        <v>0.94723580703978194</v>
      </c>
      <c r="AY42" s="145">
        <v>0.9096775902438301</v>
      </c>
      <c r="AZ42" s="145">
        <v>0.89494902947757216</v>
      </c>
      <c r="BA42" s="145">
        <v>0.87849417413938624</v>
      </c>
      <c r="BB42" s="145">
        <v>0.85346310883797083</v>
      </c>
    </row>
    <row r="43" spans="1:54" x14ac:dyDescent="0.2">
      <c r="A43" s="136" t="s">
        <v>478</v>
      </c>
      <c r="B43" s="143" t="s">
        <v>225</v>
      </c>
      <c r="C43" s="144" t="s">
        <v>420</v>
      </c>
      <c r="D43" s="145">
        <v>335.85659638622684</v>
      </c>
      <c r="E43" s="145">
        <v>191.13336999999996</v>
      </c>
      <c r="F43" s="145">
        <v>423.14943</v>
      </c>
      <c r="G43" s="145">
        <v>358.94201999999996</v>
      </c>
      <c r="H43" s="145">
        <v>386.45294000000001</v>
      </c>
      <c r="I43" s="145">
        <v>395.66920098108136</v>
      </c>
      <c r="J43" s="145">
        <v>204.01316999999995</v>
      </c>
      <c r="K43" s="145">
        <v>178.29124999999996</v>
      </c>
      <c r="L43" s="145">
        <v>158.92394000000002</v>
      </c>
      <c r="M43" s="145">
        <v>255.91337000000001</v>
      </c>
      <c r="N43" s="145">
        <v>202.49597812400935</v>
      </c>
      <c r="O43" s="145">
        <v>145.36225751336403</v>
      </c>
      <c r="P43" s="145">
        <v>105.24685089347788</v>
      </c>
      <c r="Q43" s="145">
        <v>184.61980185723147</v>
      </c>
      <c r="R43" s="145">
        <v>48.224794918078125</v>
      </c>
      <c r="S43" s="145">
        <v>42.802512027467969</v>
      </c>
      <c r="T43" s="145">
        <v>44.050540571565151</v>
      </c>
      <c r="U43" s="145">
        <v>45.205571026111357</v>
      </c>
      <c r="V43" s="145">
        <v>42.696424006811768</v>
      </c>
      <c r="W43" s="145">
        <v>42.547954946374446</v>
      </c>
      <c r="X43" s="145">
        <v>42.156852848879595</v>
      </c>
      <c r="Y43" s="145">
        <v>41.761880598861538</v>
      </c>
      <c r="Z43" s="145">
        <v>41.335433604571506</v>
      </c>
      <c r="AA43" s="145">
        <v>40.2513801306117</v>
      </c>
      <c r="AB43" s="145">
        <v>39.484639661730647</v>
      </c>
      <c r="AC43" s="145">
        <v>38.811611183522373</v>
      </c>
      <c r="AD43" s="145">
        <v>37.295498842040786</v>
      </c>
      <c r="AE43" s="145">
        <v>36.171151846502262</v>
      </c>
      <c r="AF43" s="145">
        <v>34.852275008666062</v>
      </c>
      <c r="AG43" s="145">
        <v>34.53390927185098</v>
      </c>
      <c r="AH43" s="145">
        <v>34.071133341962017</v>
      </c>
      <c r="AI43" s="145">
        <v>33.344493098631965</v>
      </c>
      <c r="AJ43" s="145">
        <v>33.005830131648601</v>
      </c>
      <c r="AK43" s="145">
        <v>32.158387786510936</v>
      </c>
      <c r="AL43" s="145">
        <v>31.692644097695375</v>
      </c>
      <c r="AM43" s="145">
        <v>31.201270250923095</v>
      </c>
      <c r="AN43" s="145">
        <v>30.688788471012845</v>
      </c>
      <c r="AO43" s="145">
        <v>30.212067107676695</v>
      </c>
      <c r="AP43" s="145">
        <v>29.587291595843499</v>
      </c>
      <c r="AQ43" s="145">
        <v>29.154775195823316</v>
      </c>
      <c r="AR43" s="145">
        <v>28.665204756702625</v>
      </c>
      <c r="AS43" s="145">
        <v>28.229792494101417</v>
      </c>
      <c r="AT43" s="145">
        <v>27.739357899771111</v>
      </c>
      <c r="AU43" s="145">
        <v>26.761703167602853</v>
      </c>
      <c r="AV43" s="145">
        <v>26.261235561650608</v>
      </c>
      <c r="AW43" s="145">
        <v>25.748705216712253</v>
      </c>
      <c r="AX43" s="145">
        <v>24.179658203301575</v>
      </c>
      <c r="AY43" s="145">
        <v>23.154678919333488</v>
      </c>
      <c r="AZ43" s="145">
        <v>21.83032508891792</v>
      </c>
      <c r="BA43" s="145">
        <v>21.356876136663153</v>
      </c>
      <c r="BB43" s="145">
        <v>20.759615343847443</v>
      </c>
    </row>
    <row r="44" spans="1:54" x14ac:dyDescent="0.2">
      <c r="A44" s="136" t="s">
        <v>479</v>
      </c>
      <c r="B44" s="143" t="s">
        <v>226</v>
      </c>
      <c r="C44" s="144" t="s">
        <v>227</v>
      </c>
      <c r="D44" s="145">
        <v>10481.477925159408</v>
      </c>
      <c r="E44" s="145">
        <v>10301.46819</v>
      </c>
      <c r="F44" s="145">
        <v>9709.602179999998</v>
      </c>
      <c r="G44" s="145">
        <v>8220.788999999997</v>
      </c>
      <c r="H44" s="145">
        <v>8029.1955600000038</v>
      </c>
      <c r="I44" s="145">
        <v>7901.0081138012629</v>
      </c>
      <c r="J44" s="145">
        <v>7344.7401400000017</v>
      </c>
      <c r="K44" s="145">
        <v>7351.6058699999994</v>
      </c>
      <c r="L44" s="145">
        <v>7011.6413999999995</v>
      </c>
      <c r="M44" s="145">
        <v>6547.3849599999994</v>
      </c>
      <c r="N44" s="145">
        <v>6160.3098070323567</v>
      </c>
      <c r="O44" s="145">
        <v>5172.4733310292986</v>
      </c>
      <c r="P44" s="145">
        <v>4745.3879321043451</v>
      </c>
      <c r="Q44" s="145">
        <v>3616.1355197216285</v>
      </c>
      <c r="R44" s="145">
        <v>3035.2540265064436</v>
      </c>
      <c r="S44" s="145">
        <v>3298.9340565919842</v>
      </c>
      <c r="T44" s="145">
        <v>3400.6451539235559</v>
      </c>
      <c r="U44" s="145">
        <v>3500.2798032147271</v>
      </c>
      <c r="V44" s="145">
        <v>3317.7326174378582</v>
      </c>
      <c r="W44" s="145">
        <v>3267.2339189512172</v>
      </c>
      <c r="X44" s="145">
        <v>3217.9480286048961</v>
      </c>
      <c r="Y44" s="145">
        <v>3186.5662116395533</v>
      </c>
      <c r="Z44" s="145">
        <v>3130.0687694497601</v>
      </c>
      <c r="AA44" s="145">
        <v>3045.3410636998256</v>
      </c>
      <c r="AB44" s="145">
        <v>2985.8721102929321</v>
      </c>
      <c r="AC44" s="145">
        <v>2931.4565857982238</v>
      </c>
      <c r="AD44" s="145">
        <v>2869.0100403977353</v>
      </c>
      <c r="AE44" s="145">
        <v>2795.9052227948373</v>
      </c>
      <c r="AF44" s="145">
        <v>2755.1772802384439</v>
      </c>
      <c r="AG44" s="145">
        <v>2720.105408868942</v>
      </c>
      <c r="AH44" s="145">
        <v>2659.6621076354095</v>
      </c>
      <c r="AI44" s="145">
        <v>2555.1152767234348</v>
      </c>
      <c r="AJ44" s="145">
        <v>2511.4432018809448</v>
      </c>
      <c r="AK44" s="145">
        <v>2445.4326161748972</v>
      </c>
      <c r="AL44" s="145">
        <v>2388.2792684110586</v>
      </c>
      <c r="AM44" s="145">
        <v>2329.0883558218402</v>
      </c>
      <c r="AN44" s="145">
        <v>2287.9657159068929</v>
      </c>
      <c r="AO44" s="145">
        <v>2231.8900125870732</v>
      </c>
      <c r="AP44" s="145">
        <v>2153.2418424532052</v>
      </c>
      <c r="AQ44" s="145">
        <v>2074.9308773527478</v>
      </c>
      <c r="AR44" s="145">
        <v>2028.7968222204329</v>
      </c>
      <c r="AS44" s="145">
        <v>1967.749815028985</v>
      </c>
      <c r="AT44" s="145">
        <v>1894.5497618138209</v>
      </c>
      <c r="AU44" s="145">
        <v>1797.9482133710069</v>
      </c>
      <c r="AV44" s="145">
        <v>1743.9817999594929</v>
      </c>
      <c r="AW44" s="145">
        <v>1698.6031434560305</v>
      </c>
      <c r="AX44" s="145">
        <v>1640.5182258661955</v>
      </c>
      <c r="AY44" s="145">
        <v>1574.8064263972065</v>
      </c>
      <c r="AZ44" s="145">
        <v>1537.3611257176103</v>
      </c>
      <c r="BA44" s="145">
        <v>1492.0128229688908</v>
      </c>
      <c r="BB44" s="145">
        <v>1436.6072912656589</v>
      </c>
    </row>
    <row r="45" spans="1:54" x14ac:dyDescent="0.2">
      <c r="A45" s="136"/>
      <c r="B45" s="143" t="s">
        <v>228</v>
      </c>
      <c r="C45" s="144" t="s">
        <v>421</v>
      </c>
      <c r="D45" s="145">
        <v>5038.8168771573237</v>
      </c>
      <c r="E45" s="145">
        <v>5248.718859999999</v>
      </c>
      <c r="F45" s="145">
        <v>4968.6270800000011</v>
      </c>
      <c r="G45" s="145">
        <v>6153.6039200000005</v>
      </c>
      <c r="H45" s="145">
        <v>6454.4104299999972</v>
      </c>
      <c r="I45" s="145">
        <v>6392.3016463128497</v>
      </c>
      <c r="J45" s="145">
        <v>6663.8513999999986</v>
      </c>
      <c r="K45" s="145">
        <v>6537.2980100000013</v>
      </c>
      <c r="L45" s="145">
        <v>6720.7090599999992</v>
      </c>
      <c r="M45" s="145">
        <v>5947.3903699999992</v>
      </c>
      <c r="N45" s="145">
        <v>5562.2690568129237</v>
      </c>
      <c r="O45" s="145">
        <v>4718.2008941293279</v>
      </c>
      <c r="P45" s="145">
        <v>4569.0174982389199</v>
      </c>
      <c r="Q45" s="145">
        <v>4443.8671914871993</v>
      </c>
      <c r="R45" s="145">
        <v>4333.789204265986</v>
      </c>
      <c r="S45" s="145">
        <v>4349.7450764058322</v>
      </c>
      <c r="T45" s="145">
        <v>4422.3722205199329</v>
      </c>
      <c r="U45" s="145">
        <v>4444.0426656884383</v>
      </c>
      <c r="V45" s="145">
        <v>4111.8022470644537</v>
      </c>
      <c r="W45" s="145">
        <v>3985.3530195125813</v>
      </c>
      <c r="X45" s="145">
        <v>3873.7246923049433</v>
      </c>
      <c r="Y45" s="145">
        <v>3801.7566466286935</v>
      </c>
      <c r="Z45" s="145">
        <v>3704.6371885347335</v>
      </c>
      <c r="AA45" s="145">
        <v>3583.2256127553565</v>
      </c>
      <c r="AB45" s="145">
        <v>3489.9709252616353</v>
      </c>
      <c r="AC45" s="145">
        <v>3418.7317259035972</v>
      </c>
      <c r="AD45" s="145">
        <v>3328.3755950669834</v>
      </c>
      <c r="AE45" s="145">
        <v>3229.9519185684508</v>
      </c>
      <c r="AF45" s="145">
        <v>3170.9849281588249</v>
      </c>
      <c r="AG45" s="145">
        <v>3105.9108726985696</v>
      </c>
      <c r="AH45" s="145">
        <v>3019.3550590487584</v>
      </c>
      <c r="AI45" s="145">
        <v>2925.9277221990224</v>
      </c>
      <c r="AJ45" s="145">
        <v>2859.5466684414769</v>
      </c>
      <c r="AK45" s="145">
        <v>2796.1056584325311</v>
      </c>
      <c r="AL45" s="145">
        <v>2720.7950164015988</v>
      </c>
      <c r="AM45" s="145">
        <v>2644.6757627590705</v>
      </c>
      <c r="AN45" s="145">
        <v>2596.4862239782601</v>
      </c>
      <c r="AO45" s="145">
        <v>2528.0159070085469</v>
      </c>
      <c r="AP45" s="145">
        <v>2447.2449843215359</v>
      </c>
      <c r="AQ45" s="145">
        <v>2364.4704917788549</v>
      </c>
      <c r="AR45" s="145">
        <v>2310.0043964223305</v>
      </c>
      <c r="AS45" s="145">
        <v>2243.0539172378712</v>
      </c>
      <c r="AT45" s="145">
        <v>2164.8538107113527</v>
      </c>
      <c r="AU45" s="145">
        <v>2055.6071413394143</v>
      </c>
      <c r="AV45" s="145">
        <v>1985.8920350595861</v>
      </c>
      <c r="AW45" s="145">
        <v>1934.3077941281681</v>
      </c>
      <c r="AX45" s="145">
        <v>1858.7078338047172</v>
      </c>
      <c r="AY45" s="145">
        <v>1776.7116149780063</v>
      </c>
      <c r="AZ45" s="145">
        <v>1721.7726347985936</v>
      </c>
      <c r="BA45" s="145">
        <v>1662.3352395093004</v>
      </c>
      <c r="BB45" s="145">
        <v>1594.3750516598889</v>
      </c>
    </row>
    <row r="46" spans="1:54" x14ac:dyDescent="0.2">
      <c r="A46" s="136" t="s">
        <v>474</v>
      </c>
      <c r="B46" s="146" t="s">
        <v>229</v>
      </c>
      <c r="C46" s="147" t="s">
        <v>422</v>
      </c>
      <c r="D46" s="148">
        <v>0</v>
      </c>
      <c r="E46" s="148">
        <v>1</v>
      </c>
      <c r="F46" s="148">
        <v>0</v>
      </c>
      <c r="G46" s="148">
        <v>1.0000199999999999</v>
      </c>
      <c r="H46" s="148">
        <v>0</v>
      </c>
      <c r="I46" s="148">
        <v>0</v>
      </c>
      <c r="J46" s="148">
        <v>1.0000799999999999</v>
      </c>
      <c r="K46" s="148">
        <v>0</v>
      </c>
      <c r="L46" s="148">
        <v>0</v>
      </c>
      <c r="M46" s="148">
        <v>0</v>
      </c>
      <c r="N46" s="148">
        <v>0</v>
      </c>
      <c r="O46" s="148">
        <v>0</v>
      </c>
      <c r="P46" s="148">
        <v>0</v>
      </c>
      <c r="Q46" s="148">
        <v>0</v>
      </c>
      <c r="R46" s="148">
        <v>0</v>
      </c>
      <c r="S46" s="148">
        <v>0</v>
      </c>
      <c r="T46" s="148">
        <v>0</v>
      </c>
      <c r="U46" s="148">
        <v>0</v>
      </c>
      <c r="V46" s="148">
        <v>0</v>
      </c>
      <c r="W46" s="148">
        <v>0</v>
      </c>
      <c r="X46" s="148">
        <v>0</v>
      </c>
      <c r="Y46" s="148">
        <v>0</v>
      </c>
      <c r="Z46" s="148">
        <v>0</v>
      </c>
      <c r="AA46" s="148">
        <v>0</v>
      </c>
      <c r="AB46" s="148">
        <v>0</v>
      </c>
      <c r="AC46" s="148">
        <v>0</v>
      </c>
      <c r="AD46" s="148">
        <v>0</v>
      </c>
      <c r="AE46" s="148">
        <v>0</v>
      </c>
      <c r="AF46" s="148">
        <v>0</v>
      </c>
      <c r="AG46" s="148">
        <v>0</v>
      </c>
      <c r="AH46" s="148">
        <v>0</v>
      </c>
      <c r="AI46" s="148">
        <v>0</v>
      </c>
      <c r="AJ46" s="148">
        <v>0</v>
      </c>
      <c r="AK46" s="148">
        <v>0</v>
      </c>
      <c r="AL46" s="148">
        <v>0</v>
      </c>
      <c r="AM46" s="148">
        <v>0</v>
      </c>
      <c r="AN46" s="148">
        <v>0</v>
      </c>
      <c r="AO46" s="148">
        <v>0</v>
      </c>
      <c r="AP46" s="148">
        <v>0</v>
      </c>
      <c r="AQ46" s="148">
        <v>0</v>
      </c>
      <c r="AR46" s="148">
        <v>0</v>
      </c>
      <c r="AS46" s="148">
        <v>0</v>
      </c>
      <c r="AT46" s="148">
        <v>0</v>
      </c>
      <c r="AU46" s="148">
        <v>0</v>
      </c>
      <c r="AV46" s="148">
        <v>0</v>
      </c>
      <c r="AW46" s="148">
        <v>0</v>
      </c>
      <c r="AX46" s="148">
        <v>0</v>
      </c>
      <c r="AY46" s="148">
        <v>0</v>
      </c>
      <c r="AZ46" s="148">
        <v>0</v>
      </c>
      <c r="BA46" s="148">
        <v>0</v>
      </c>
      <c r="BB46" s="148">
        <v>0</v>
      </c>
    </row>
    <row r="47" spans="1:54" x14ac:dyDescent="0.2">
      <c r="A47" s="136" t="s">
        <v>474</v>
      </c>
      <c r="B47" s="146" t="s">
        <v>96</v>
      </c>
      <c r="C47" s="147" t="s">
        <v>423</v>
      </c>
      <c r="D47" s="148">
        <v>1.0031295268473945</v>
      </c>
      <c r="E47" s="148">
        <v>0</v>
      </c>
      <c r="F47" s="148">
        <v>0</v>
      </c>
      <c r="G47" s="148">
        <v>1.0000199999999999</v>
      </c>
      <c r="H47" s="148">
        <v>0.99995999999999996</v>
      </c>
      <c r="I47" s="148">
        <v>1.003152765835484</v>
      </c>
      <c r="J47" s="148">
        <v>0.9998999999999999</v>
      </c>
      <c r="K47" s="148">
        <v>0</v>
      </c>
      <c r="L47" s="148">
        <v>0</v>
      </c>
      <c r="M47" s="148">
        <v>0</v>
      </c>
      <c r="N47" s="148">
        <v>0</v>
      </c>
      <c r="O47" s="148">
        <v>0</v>
      </c>
      <c r="P47" s="148">
        <v>0</v>
      </c>
      <c r="Q47" s="148">
        <v>0</v>
      </c>
      <c r="R47" s="148">
        <v>0</v>
      </c>
      <c r="S47" s="148">
        <v>0</v>
      </c>
      <c r="T47" s="148">
        <v>0</v>
      </c>
      <c r="U47" s="148">
        <v>0</v>
      </c>
      <c r="V47" s="148">
        <v>0</v>
      </c>
      <c r="W47" s="148">
        <v>0</v>
      </c>
      <c r="X47" s="148">
        <v>0</v>
      </c>
      <c r="Y47" s="148">
        <v>0</v>
      </c>
      <c r="Z47" s="148">
        <v>0</v>
      </c>
      <c r="AA47" s="148">
        <v>0</v>
      </c>
      <c r="AB47" s="148">
        <v>0</v>
      </c>
      <c r="AC47" s="148">
        <v>0</v>
      </c>
      <c r="AD47" s="148">
        <v>0</v>
      </c>
      <c r="AE47" s="148">
        <v>0</v>
      </c>
      <c r="AF47" s="148">
        <v>0</v>
      </c>
      <c r="AG47" s="148">
        <v>0</v>
      </c>
      <c r="AH47" s="148">
        <v>0</v>
      </c>
      <c r="AI47" s="148">
        <v>0</v>
      </c>
      <c r="AJ47" s="148">
        <v>0</v>
      </c>
      <c r="AK47" s="148">
        <v>0</v>
      </c>
      <c r="AL47" s="148">
        <v>0</v>
      </c>
      <c r="AM47" s="148">
        <v>0</v>
      </c>
      <c r="AN47" s="148">
        <v>0</v>
      </c>
      <c r="AO47" s="148">
        <v>0</v>
      </c>
      <c r="AP47" s="148">
        <v>0</v>
      </c>
      <c r="AQ47" s="148">
        <v>0</v>
      </c>
      <c r="AR47" s="148">
        <v>0</v>
      </c>
      <c r="AS47" s="148">
        <v>0</v>
      </c>
      <c r="AT47" s="148">
        <v>0</v>
      </c>
      <c r="AU47" s="148">
        <v>0</v>
      </c>
      <c r="AV47" s="148">
        <v>0</v>
      </c>
      <c r="AW47" s="148">
        <v>0</v>
      </c>
      <c r="AX47" s="148">
        <v>0</v>
      </c>
      <c r="AY47" s="148">
        <v>0</v>
      </c>
      <c r="AZ47" s="148">
        <v>0</v>
      </c>
      <c r="BA47" s="148">
        <v>0</v>
      </c>
      <c r="BB47" s="148">
        <v>0</v>
      </c>
    </row>
    <row r="48" spans="1:54" x14ac:dyDescent="0.2">
      <c r="A48" s="136" t="s">
        <v>474</v>
      </c>
      <c r="B48" s="146" t="s">
        <v>99</v>
      </c>
      <c r="C48" s="147" t="s">
        <v>424</v>
      </c>
      <c r="D48" s="148">
        <v>0</v>
      </c>
      <c r="E48" s="148">
        <v>0</v>
      </c>
      <c r="F48" s="148">
        <v>0</v>
      </c>
      <c r="G48" s="148">
        <v>0</v>
      </c>
      <c r="H48" s="148">
        <v>0</v>
      </c>
      <c r="I48" s="148">
        <v>0</v>
      </c>
      <c r="J48" s="148">
        <v>0</v>
      </c>
      <c r="K48" s="148">
        <v>0</v>
      </c>
      <c r="L48" s="148">
        <v>0</v>
      </c>
      <c r="M48" s="148">
        <v>0</v>
      </c>
      <c r="N48" s="148">
        <v>0</v>
      </c>
      <c r="O48" s="148">
        <v>0</v>
      </c>
      <c r="P48" s="148">
        <v>0</v>
      </c>
      <c r="Q48" s="148">
        <v>0</v>
      </c>
      <c r="R48" s="148">
        <v>0</v>
      </c>
      <c r="S48" s="148">
        <v>0</v>
      </c>
      <c r="T48" s="148">
        <v>0</v>
      </c>
      <c r="U48" s="148">
        <v>0</v>
      </c>
      <c r="V48" s="148">
        <v>0</v>
      </c>
      <c r="W48" s="148">
        <v>0</v>
      </c>
      <c r="X48" s="148">
        <v>0</v>
      </c>
      <c r="Y48" s="148">
        <v>0</v>
      </c>
      <c r="Z48" s="148">
        <v>0</v>
      </c>
      <c r="AA48" s="148">
        <v>0</v>
      </c>
      <c r="AB48" s="148">
        <v>0</v>
      </c>
      <c r="AC48" s="148">
        <v>0</v>
      </c>
      <c r="AD48" s="148">
        <v>0</v>
      </c>
      <c r="AE48" s="148">
        <v>0</v>
      </c>
      <c r="AF48" s="148">
        <v>0</v>
      </c>
      <c r="AG48" s="148">
        <v>0</v>
      </c>
      <c r="AH48" s="148">
        <v>0</v>
      </c>
      <c r="AI48" s="148">
        <v>0</v>
      </c>
      <c r="AJ48" s="148">
        <v>0</v>
      </c>
      <c r="AK48" s="148">
        <v>0</v>
      </c>
      <c r="AL48" s="148">
        <v>0</v>
      </c>
      <c r="AM48" s="148">
        <v>0</v>
      </c>
      <c r="AN48" s="148">
        <v>0</v>
      </c>
      <c r="AO48" s="148">
        <v>0</v>
      </c>
      <c r="AP48" s="148">
        <v>0</v>
      </c>
      <c r="AQ48" s="148">
        <v>0</v>
      </c>
      <c r="AR48" s="148">
        <v>0</v>
      </c>
      <c r="AS48" s="148">
        <v>0</v>
      </c>
      <c r="AT48" s="148">
        <v>0</v>
      </c>
      <c r="AU48" s="148">
        <v>0</v>
      </c>
      <c r="AV48" s="148">
        <v>0</v>
      </c>
      <c r="AW48" s="148">
        <v>0</v>
      </c>
      <c r="AX48" s="148">
        <v>0</v>
      </c>
      <c r="AY48" s="148">
        <v>0</v>
      </c>
      <c r="AZ48" s="148">
        <v>0</v>
      </c>
      <c r="BA48" s="148">
        <v>0</v>
      </c>
      <c r="BB48" s="148">
        <v>0</v>
      </c>
    </row>
    <row r="49" spans="1:54" x14ac:dyDescent="0.2">
      <c r="A49" s="136" t="s">
        <v>474</v>
      </c>
      <c r="B49" s="146" t="s">
        <v>230</v>
      </c>
      <c r="C49" s="147" t="s">
        <v>425</v>
      </c>
      <c r="D49" s="148">
        <v>2971.1542425892121</v>
      </c>
      <c r="E49" s="148">
        <v>2835.48054</v>
      </c>
      <c r="F49" s="148">
        <v>2803.6841400000008</v>
      </c>
      <c r="G49" s="148">
        <v>2782.5214700000006</v>
      </c>
      <c r="H49" s="148">
        <v>3087.00531</v>
      </c>
      <c r="I49" s="148">
        <v>3358.2857963325528</v>
      </c>
      <c r="J49" s="148">
        <v>3428.2487199999996</v>
      </c>
      <c r="K49" s="148">
        <v>3477.9851700000004</v>
      </c>
      <c r="L49" s="148">
        <v>3504.56997</v>
      </c>
      <c r="M49" s="148">
        <v>3412.9844499999999</v>
      </c>
      <c r="N49" s="148">
        <v>3265.1699414126947</v>
      </c>
      <c r="O49" s="148">
        <v>3173.1208747827086</v>
      </c>
      <c r="P49" s="148">
        <v>3163.8882700053314</v>
      </c>
      <c r="Q49" s="148">
        <v>2915.7281175970229</v>
      </c>
      <c r="R49" s="148">
        <v>2974.0440353022364</v>
      </c>
      <c r="S49" s="148">
        <v>3108.8760505304012</v>
      </c>
      <c r="T49" s="148">
        <v>3151.602467972908</v>
      </c>
      <c r="U49" s="148">
        <v>3155.8824298290747</v>
      </c>
      <c r="V49" s="148">
        <v>2890.5187575635805</v>
      </c>
      <c r="W49" s="148">
        <v>2795.0510986558957</v>
      </c>
      <c r="X49" s="148">
        <v>2714.8888552183525</v>
      </c>
      <c r="Y49" s="148">
        <v>2666.1624947366804</v>
      </c>
      <c r="Z49" s="148">
        <v>2591.1510335005732</v>
      </c>
      <c r="AA49" s="148">
        <v>2507.2517640137603</v>
      </c>
      <c r="AB49" s="148">
        <v>2442.4961111109351</v>
      </c>
      <c r="AC49" s="148">
        <v>2390.3027624356619</v>
      </c>
      <c r="AD49" s="148">
        <v>2326.187727338739</v>
      </c>
      <c r="AE49" s="148">
        <v>2254.3346463978123</v>
      </c>
      <c r="AF49" s="148">
        <v>2208.3788569758494</v>
      </c>
      <c r="AG49" s="148">
        <v>2163.1833080422512</v>
      </c>
      <c r="AH49" s="148">
        <v>2100.1112723742308</v>
      </c>
      <c r="AI49" s="148">
        <v>2021.6016671381476</v>
      </c>
      <c r="AJ49" s="148">
        <v>1969.4698555682403</v>
      </c>
      <c r="AK49" s="148">
        <v>1925.556347318457</v>
      </c>
      <c r="AL49" s="148">
        <v>1870.1604167314467</v>
      </c>
      <c r="AM49" s="148">
        <v>1811.4719565613586</v>
      </c>
      <c r="AN49" s="148">
        <v>1778.2917178262921</v>
      </c>
      <c r="AO49" s="148">
        <v>1729.7400180029958</v>
      </c>
      <c r="AP49" s="148">
        <v>1670.7570454967363</v>
      </c>
      <c r="AQ49" s="148">
        <v>1613.5841021446026</v>
      </c>
      <c r="AR49" s="148">
        <v>1577.0718142629571</v>
      </c>
      <c r="AS49" s="148">
        <v>1535.2168192248009</v>
      </c>
      <c r="AT49" s="148">
        <v>1479.9140180349671</v>
      </c>
      <c r="AU49" s="148">
        <v>1408.9476079420815</v>
      </c>
      <c r="AV49" s="148">
        <v>1360.7900555891856</v>
      </c>
      <c r="AW49" s="148">
        <v>1326.7853759495601</v>
      </c>
      <c r="AX49" s="148">
        <v>1270.3958770337024</v>
      </c>
      <c r="AY49" s="148">
        <v>1207.8986096826341</v>
      </c>
      <c r="AZ49" s="148">
        <v>1163.5420795561888</v>
      </c>
      <c r="BA49" s="148">
        <v>1121.8199482519337</v>
      </c>
      <c r="BB49" s="148">
        <v>1070.8241367999897</v>
      </c>
    </row>
    <row r="50" spans="1:54" x14ac:dyDescent="0.2">
      <c r="A50" s="136" t="s">
        <v>474</v>
      </c>
      <c r="B50" s="146" t="s">
        <v>231</v>
      </c>
      <c r="C50" s="147" t="s">
        <v>426</v>
      </c>
      <c r="D50" s="148">
        <v>3.8215172222538873</v>
      </c>
      <c r="E50" s="148">
        <v>0</v>
      </c>
      <c r="F50" s="148">
        <v>0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v>0</v>
      </c>
      <c r="P50" s="148">
        <v>0</v>
      </c>
      <c r="Q50" s="148">
        <v>0</v>
      </c>
      <c r="R50" s="148">
        <v>0</v>
      </c>
      <c r="S50" s="148">
        <v>0</v>
      </c>
      <c r="T50" s="148">
        <v>0</v>
      </c>
      <c r="U50" s="148">
        <v>0</v>
      </c>
      <c r="V50" s="148">
        <v>0</v>
      </c>
      <c r="W50" s="148">
        <v>0</v>
      </c>
      <c r="X50" s="148">
        <v>0</v>
      </c>
      <c r="Y50" s="148">
        <v>0</v>
      </c>
      <c r="Z50" s="148">
        <v>0</v>
      </c>
      <c r="AA50" s="148">
        <v>0</v>
      </c>
      <c r="AB50" s="148">
        <v>0</v>
      </c>
      <c r="AC50" s="148">
        <v>0</v>
      </c>
      <c r="AD50" s="148">
        <v>0</v>
      </c>
      <c r="AE50" s="148">
        <v>0</v>
      </c>
      <c r="AF50" s="148">
        <v>0</v>
      </c>
      <c r="AG50" s="148">
        <v>0</v>
      </c>
      <c r="AH50" s="148">
        <v>0</v>
      </c>
      <c r="AI50" s="148">
        <v>0</v>
      </c>
      <c r="AJ50" s="148">
        <v>0</v>
      </c>
      <c r="AK50" s="148">
        <v>0</v>
      </c>
      <c r="AL50" s="148">
        <v>0</v>
      </c>
      <c r="AM50" s="148">
        <v>0</v>
      </c>
      <c r="AN50" s="148">
        <v>0</v>
      </c>
      <c r="AO50" s="148">
        <v>0</v>
      </c>
      <c r="AP50" s="148">
        <v>0</v>
      </c>
      <c r="AQ50" s="148">
        <v>0</v>
      </c>
      <c r="AR50" s="148">
        <v>0</v>
      </c>
      <c r="AS50" s="148">
        <v>0</v>
      </c>
      <c r="AT50" s="148">
        <v>0</v>
      </c>
      <c r="AU50" s="148">
        <v>0</v>
      </c>
      <c r="AV50" s="148">
        <v>0</v>
      </c>
      <c r="AW50" s="148">
        <v>0</v>
      </c>
      <c r="AX50" s="148">
        <v>0</v>
      </c>
      <c r="AY50" s="148">
        <v>0</v>
      </c>
      <c r="AZ50" s="148">
        <v>0</v>
      </c>
      <c r="BA50" s="148">
        <v>0</v>
      </c>
      <c r="BB50" s="148">
        <v>0</v>
      </c>
    </row>
    <row r="51" spans="1:54" x14ac:dyDescent="0.2">
      <c r="A51" s="136" t="s">
        <v>474</v>
      </c>
      <c r="B51" s="146" t="s">
        <v>232</v>
      </c>
      <c r="C51" s="147" t="s">
        <v>427</v>
      </c>
      <c r="D51" s="148">
        <v>2062.8379878190094</v>
      </c>
      <c r="E51" s="148">
        <v>2412.238319999999</v>
      </c>
      <c r="F51" s="148">
        <v>2164.9429399999999</v>
      </c>
      <c r="G51" s="148">
        <v>3369.08241</v>
      </c>
      <c r="H51" s="148">
        <v>3366.4051599999993</v>
      </c>
      <c r="I51" s="148">
        <v>3033.012697214459</v>
      </c>
      <c r="J51" s="148">
        <v>3233.6027000000004</v>
      </c>
      <c r="K51" s="148">
        <v>3059.3128399999996</v>
      </c>
      <c r="L51" s="148">
        <v>3216.1390899999992</v>
      </c>
      <c r="M51" s="148">
        <v>2534.4059199999992</v>
      </c>
      <c r="N51" s="148">
        <v>2297.0991154002309</v>
      </c>
      <c r="O51" s="148">
        <v>1545.08001934662</v>
      </c>
      <c r="P51" s="148">
        <v>1405.1292282335889</v>
      </c>
      <c r="Q51" s="148">
        <v>1528.1390738901764</v>
      </c>
      <c r="R51" s="148">
        <v>1359.7451689637498</v>
      </c>
      <c r="S51" s="148">
        <v>1240.8690258754302</v>
      </c>
      <c r="T51" s="148">
        <v>1270.7697525470269</v>
      </c>
      <c r="U51" s="148">
        <v>1288.1602358593655</v>
      </c>
      <c r="V51" s="148">
        <v>1221.2834895008725</v>
      </c>
      <c r="W51" s="148">
        <v>1190.301920856685</v>
      </c>
      <c r="X51" s="148">
        <v>1158.8358370865903</v>
      </c>
      <c r="Y51" s="148">
        <v>1135.5941518920126</v>
      </c>
      <c r="Z51" s="148">
        <v>1113.4861550341614</v>
      </c>
      <c r="AA51" s="148">
        <v>1075.9738487415964</v>
      </c>
      <c r="AB51" s="148">
        <v>1047.4748141507</v>
      </c>
      <c r="AC51" s="148">
        <v>1028.4289634679353</v>
      </c>
      <c r="AD51" s="148">
        <v>1002.1878677282435</v>
      </c>
      <c r="AE51" s="148">
        <v>975.61727217064015</v>
      </c>
      <c r="AF51" s="148">
        <v>962.60607118297605</v>
      </c>
      <c r="AG51" s="148">
        <v>942.72756465631983</v>
      </c>
      <c r="AH51" s="148">
        <v>919.24378667452675</v>
      </c>
      <c r="AI51" s="148">
        <v>904.32605506087498</v>
      </c>
      <c r="AJ51" s="148">
        <v>890.07681287323692</v>
      </c>
      <c r="AK51" s="148">
        <v>870.54931111407382</v>
      </c>
      <c r="AL51" s="148">
        <v>850.63459967015194</v>
      </c>
      <c r="AM51" s="148">
        <v>833.20380619771242</v>
      </c>
      <c r="AN51" s="148">
        <v>818.19450615196831</v>
      </c>
      <c r="AO51" s="148">
        <v>798.27588900555065</v>
      </c>
      <c r="AP51" s="148">
        <v>776.48793882479913</v>
      </c>
      <c r="AQ51" s="148">
        <v>750.88638963425228</v>
      </c>
      <c r="AR51" s="148">
        <v>732.93258215937351</v>
      </c>
      <c r="AS51" s="148">
        <v>707.83709801307043</v>
      </c>
      <c r="AT51" s="148">
        <v>684.93979267638599</v>
      </c>
      <c r="AU51" s="148">
        <v>646.65953339733255</v>
      </c>
      <c r="AV51" s="148">
        <v>625.10197947040058</v>
      </c>
      <c r="AW51" s="148">
        <v>607.5224181786075</v>
      </c>
      <c r="AX51" s="148">
        <v>588.31195677101493</v>
      </c>
      <c r="AY51" s="148">
        <v>568.81300529537214</v>
      </c>
      <c r="AZ51" s="148">
        <v>558.23055524240431</v>
      </c>
      <c r="BA51" s="148">
        <v>540.51529125736681</v>
      </c>
      <c r="BB51" s="148">
        <v>523.55091485989919</v>
      </c>
    </row>
    <row r="52" spans="1:54" x14ac:dyDescent="0.2">
      <c r="A52" s="136" t="s">
        <v>474</v>
      </c>
      <c r="B52" s="137" t="s">
        <v>233</v>
      </c>
      <c r="C52" s="138" t="s">
        <v>428</v>
      </c>
      <c r="D52" s="139">
        <v>2985.8342547684488</v>
      </c>
      <c r="E52" s="139">
        <v>2335.1659800000002</v>
      </c>
      <c r="F52" s="139">
        <v>2873.7018300000004</v>
      </c>
      <c r="G52" s="139">
        <v>2548.4562300000002</v>
      </c>
      <c r="H52" s="139">
        <v>2664.4301099999998</v>
      </c>
      <c r="I52" s="139">
        <v>2947.3229309622084</v>
      </c>
      <c r="J52" s="139">
        <v>3097.0513900000001</v>
      </c>
      <c r="K52" s="139">
        <v>3792.7467299999998</v>
      </c>
      <c r="L52" s="139">
        <v>4401.0701999999983</v>
      </c>
      <c r="M52" s="139">
        <v>4363.5568899999998</v>
      </c>
      <c r="N52" s="139">
        <v>4933.2597040110495</v>
      </c>
      <c r="O52" s="139">
        <v>5499.7777095768442</v>
      </c>
      <c r="P52" s="139">
        <v>6135.4086753096672</v>
      </c>
      <c r="Q52" s="139">
        <v>6935.4181793516464</v>
      </c>
      <c r="R52" s="139">
        <v>7315.1320250566305</v>
      </c>
      <c r="S52" s="139">
        <v>8131.918713308678</v>
      </c>
      <c r="T52" s="139">
        <v>8317.01951174641</v>
      </c>
      <c r="U52" s="139">
        <v>8423.4424906003533</v>
      </c>
      <c r="V52" s="139">
        <v>8865.3110483391429</v>
      </c>
      <c r="W52" s="139">
        <v>8783.8538697761614</v>
      </c>
      <c r="X52" s="139">
        <v>8643.5825692508115</v>
      </c>
      <c r="Y52" s="139">
        <v>8572.3955858141926</v>
      </c>
      <c r="Z52" s="139">
        <v>8467.6825187382365</v>
      </c>
      <c r="AA52" s="139">
        <v>8276.0612330920976</v>
      </c>
      <c r="AB52" s="139">
        <v>8098.6170423920084</v>
      </c>
      <c r="AC52" s="139">
        <v>7952.6356989743044</v>
      </c>
      <c r="AD52" s="139">
        <v>7828.6533758202959</v>
      </c>
      <c r="AE52" s="139">
        <v>7589.8386398848725</v>
      </c>
      <c r="AF52" s="139">
        <v>7454.3107260900415</v>
      </c>
      <c r="AG52" s="139">
        <v>7303.2641700764434</v>
      </c>
      <c r="AH52" s="139">
        <v>6986.1554201010349</v>
      </c>
      <c r="AI52" s="139">
        <v>6883.7471006138176</v>
      </c>
      <c r="AJ52" s="139">
        <v>6736.5971031742047</v>
      </c>
      <c r="AK52" s="139">
        <v>6574.0894665907626</v>
      </c>
      <c r="AL52" s="139">
        <v>6429.4049308973035</v>
      </c>
      <c r="AM52" s="139">
        <v>6285.3519384853289</v>
      </c>
      <c r="AN52" s="139">
        <v>6217.4109854003209</v>
      </c>
      <c r="AO52" s="139">
        <v>6052.4059031830711</v>
      </c>
      <c r="AP52" s="139">
        <v>5929.0272128003717</v>
      </c>
      <c r="AQ52" s="139">
        <v>5626.0809866614391</v>
      </c>
      <c r="AR52" s="139">
        <v>5501.9103056452341</v>
      </c>
      <c r="AS52" s="139">
        <v>5233.7567617989152</v>
      </c>
      <c r="AT52" s="139">
        <v>4850.2936071373924</v>
      </c>
      <c r="AU52" s="139">
        <v>4394.3976590406755</v>
      </c>
      <c r="AV52" s="139">
        <v>4280.8507368397877</v>
      </c>
      <c r="AW52" s="139">
        <v>4169.0395813440446</v>
      </c>
      <c r="AX52" s="139">
        <v>4026.5648228092441</v>
      </c>
      <c r="AY52" s="139">
        <v>3854.821936881086</v>
      </c>
      <c r="AZ52" s="139">
        <v>3722.05146505833</v>
      </c>
      <c r="BA52" s="139">
        <v>3613.1000258503641</v>
      </c>
      <c r="BB52" s="139">
        <v>3434.116697093983</v>
      </c>
    </row>
    <row r="53" spans="1:54" x14ac:dyDescent="0.2">
      <c r="A53" s="136" t="s">
        <v>480</v>
      </c>
      <c r="B53" s="140" t="s">
        <v>71</v>
      </c>
      <c r="C53" s="141" t="s">
        <v>429</v>
      </c>
      <c r="D53" s="142">
        <v>2875.4398384180627</v>
      </c>
      <c r="E53" s="142">
        <v>2299.0674999999997</v>
      </c>
      <c r="F53" s="142">
        <v>2761.0021299999999</v>
      </c>
      <c r="G53" s="142">
        <v>2481.8578600000005</v>
      </c>
      <c r="H53" s="142">
        <v>2595.5366900000004</v>
      </c>
      <c r="I53" s="142">
        <v>2833.4421897735274</v>
      </c>
      <c r="J53" s="142">
        <v>3049.8509100000001</v>
      </c>
      <c r="K53" s="142">
        <v>3706.7909200000004</v>
      </c>
      <c r="L53" s="142">
        <v>4317.4751299999998</v>
      </c>
      <c r="M53" s="142">
        <v>4287.1537099999996</v>
      </c>
      <c r="N53" s="142">
        <v>4914.2461295405883</v>
      </c>
      <c r="O53" s="142">
        <v>5473.6480418258616</v>
      </c>
      <c r="P53" s="142">
        <v>6106.8662760156003</v>
      </c>
      <c r="Q53" s="142">
        <v>6903.890520996817</v>
      </c>
      <c r="R53" s="142">
        <v>7285.7993950435985</v>
      </c>
      <c r="S53" s="142">
        <v>8101.8710507577289</v>
      </c>
      <c r="T53" s="142">
        <v>8286.3493486573643</v>
      </c>
      <c r="U53" s="142">
        <v>8392.8167808398121</v>
      </c>
      <c r="V53" s="142">
        <v>8838.4981618506044</v>
      </c>
      <c r="W53" s="142">
        <v>8757.6753073614072</v>
      </c>
      <c r="X53" s="142">
        <v>8617.2084114295158</v>
      </c>
      <c r="Y53" s="142">
        <v>8545.05116874948</v>
      </c>
      <c r="Z53" s="142">
        <v>8442.0352587328944</v>
      </c>
      <c r="AA53" s="142">
        <v>8251.374838405256</v>
      </c>
      <c r="AB53" s="142">
        <v>8074.3596009091407</v>
      </c>
      <c r="AC53" s="142">
        <v>7928.2018614989565</v>
      </c>
      <c r="AD53" s="142">
        <v>7804.1860883655554</v>
      </c>
      <c r="AE53" s="142">
        <v>7565.8103285085563</v>
      </c>
      <c r="AF53" s="142">
        <v>7430.610104182324</v>
      </c>
      <c r="AG53" s="142">
        <v>7280.4528676742666</v>
      </c>
      <c r="AH53" s="142">
        <v>6964.4569563188725</v>
      </c>
      <c r="AI53" s="142">
        <v>6862.274817829174</v>
      </c>
      <c r="AJ53" s="142">
        <v>6716.9980068120549</v>
      </c>
      <c r="AK53" s="142">
        <v>6555.8809122471321</v>
      </c>
      <c r="AL53" s="142">
        <v>6412.5575168740615</v>
      </c>
      <c r="AM53" s="142">
        <v>6269.4081595356001</v>
      </c>
      <c r="AN53" s="142">
        <v>6201.6672377466493</v>
      </c>
      <c r="AO53" s="142">
        <v>6037.3996599397533</v>
      </c>
      <c r="AP53" s="142">
        <v>5914.6366734080848</v>
      </c>
      <c r="AQ53" s="142">
        <v>5612.1464333114991</v>
      </c>
      <c r="AR53" s="142">
        <v>5488.4403580182843</v>
      </c>
      <c r="AS53" s="142">
        <v>5220.4745468005622</v>
      </c>
      <c r="AT53" s="142">
        <v>4837.3840067561841</v>
      </c>
      <c r="AU53" s="142">
        <v>4382.4554621595962</v>
      </c>
      <c r="AV53" s="142">
        <v>4269.4543567284063</v>
      </c>
      <c r="AW53" s="142">
        <v>4157.8776274701568</v>
      </c>
      <c r="AX53" s="142">
        <v>4015.8121930524512</v>
      </c>
      <c r="AY53" s="142">
        <v>3844.9297706964344</v>
      </c>
      <c r="AZ53" s="142">
        <v>3712.4059493522923</v>
      </c>
      <c r="BA53" s="142">
        <v>3603.9254203839869</v>
      </c>
      <c r="BB53" s="142">
        <v>3425.4404059665594</v>
      </c>
    </row>
    <row r="54" spans="1:54" x14ac:dyDescent="0.2">
      <c r="A54" s="136" t="s">
        <v>474</v>
      </c>
      <c r="B54" s="140" t="s">
        <v>234</v>
      </c>
      <c r="C54" s="141" t="s">
        <v>430</v>
      </c>
      <c r="D54" s="142">
        <v>110.39441635038587</v>
      </c>
      <c r="E54" s="142">
        <v>36.098479999999959</v>
      </c>
      <c r="F54" s="142">
        <v>112.69970000000001</v>
      </c>
      <c r="G54" s="142">
        <v>66.598370000000017</v>
      </c>
      <c r="H54" s="142">
        <v>68.893419999999992</v>
      </c>
      <c r="I54" s="142">
        <v>113.88074118868121</v>
      </c>
      <c r="J54" s="142">
        <v>47.20048000000002</v>
      </c>
      <c r="K54" s="142">
        <v>85.955809999999985</v>
      </c>
      <c r="L54" s="142">
        <v>83.595070000000021</v>
      </c>
      <c r="M54" s="142">
        <v>76.403180000000006</v>
      </c>
      <c r="N54" s="142">
        <v>19.013574470461265</v>
      </c>
      <c r="O54" s="142">
        <v>26.129667750981895</v>
      </c>
      <c r="P54" s="142">
        <v>28.542399294067216</v>
      </c>
      <c r="Q54" s="142">
        <v>31.527658354829498</v>
      </c>
      <c r="R54" s="142">
        <v>29.332630013032055</v>
      </c>
      <c r="S54" s="142">
        <v>30.047662550950946</v>
      </c>
      <c r="T54" s="142">
        <v>30.670163089046845</v>
      </c>
      <c r="U54" s="142">
        <v>30.625709760539785</v>
      </c>
      <c r="V54" s="142">
        <v>26.812886488536268</v>
      </c>
      <c r="W54" s="142">
        <v>26.178562414753443</v>
      </c>
      <c r="X54" s="142">
        <v>26.374157821297089</v>
      </c>
      <c r="Y54" s="142">
        <v>27.344417064710409</v>
      </c>
      <c r="Z54" s="142">
        <v>25.647260005342439</v>
      </c>
      <c r="AA54" s="142">
        <v>24.686394686841261</v>
      </c>
      <c r="AB54" s="142">
        <v>24.257441482867954</v>
      </c>
      <c r="AC54" s="142">
        <v>24.433837475350103</v>
      </c>
      <c r="AD54" s="142">
        <v>24.467287454739871</v>
      </c>
      <c r="AE54" s="142">
        <v>24.028311376316719</v>
      </c>
      <c r="AF54" s="142">
        <v>23.700621907715838</v>
      </c>
      <c r="AG54" s="142">
        <v>22.811302402175553</v>
      </c>
      <c r="AH54" s="142">
        <v>21.698463782163195</v>
      </c>
      <c r="AI54" s="142">
        <v>21.472282784642367</v>
      </c>
      <c r="AJ54" s="142">
        <v>19.599096362148863</v>
      </c>
      <c r="AK54" s="142">
        <v>18.208554343631697</v>
      </c>
      <c r="AL54" s="142">
        <v>16.847414023242901</v>
      </c>
      <c r="AM54" s="142">
        <v>15.943778949727456</v>
      </c>
      <c r="AN54" s="142">
        <v>15.743747653671983</v>
      </c>
      <c r="AO54" s="142">
        <v>15.006243243317682</v>
      </c>
      <c r="AP54" s="142">
        <v>14.390539392286092</v>
      </c>
      <c r="AQ54" s="142">
        <v>13.934553349940561</v>
      </c>
      <c r="AR54" s="142">
        <v>13.469947626950688</v>
      </c>
      <c r="AS54" s="142">
        <v>13.282214998352583</v>
      </c>
      <c r="AT54" s="142">
        <v>12.909600381208056</v>
      </c>
      <c r="AU54" s="142">
        <v>11.942196881080061</v>
      </c>
      <c r="AV54" s="142">
        <v>11.396380111381747</v>
      </c>
      <c r="AW54" s="142">
        <v>11.16195387388743</v>
      </c>
      <c r="AX54" s="142">
        <v>10.752629756793095</v>
      </c>
      <c r="AY54" s="142">
        <v>9.8921661846513249</v>
      </c>
      <c r="AZ54" s="142">
        <v>9.6455157060374912</v>
      </c>
      <c r="BA54" s="142">
        <v>9.1746054663771499</v>
      </c>
      <c r="BB54" s="142">
        <v>8.6762911274242125</v>
      </c>
    </row>
    <row r="55" spans="1:54" x14ac:dyDescent="0.2">
      <c r="A55" s="136" t="s">
        <v>474</v>
      </c>
      <c r="B55" s="143" t="s">
        <v>235</v>
      </c>
      <c r="C55" s="144" t="s">
        <v>431</v>
      </c>
      <c r="D55" s="145">
        <v>110.39441635038587</v>
      </c>
      <c r="E55" s="145">
        <v>36.098479999999959</v>
      </c>
      <c r="F55" s="145">
        <v>112.69970000000001</v>
      </c>
      <c r="G55" s="145">
        <v>66.598370000000017</v>
      </c>
      <c r="H55" s="145">
        <v>68.893419999999992</v>
      </c>
      <c r="I55" s="145">
        <v>113.88074118868121</v>
      </c>
      <c r="J55" s="145">
        <v>47.20048000000002</v>
      </c>
      <c r="K55" s="145">
        <v>85.955809999999985</v>
      </c>
      <c r="L55" s="145">
        <v>83.595070000000021</v>
      </c>
      <c r="M55" s="145">
        <v>76.403180000000006</v>
      </c>
      <c r="N55" s="145">
        <v>19.013574470461265</v>
      </c>
      <c r="O55" s="145">
        <v>26.129667750981895</v>
      </c>
      <c r="P55" s="145">
        <v>28.542399294067216</v>
      </c>
      <c r="Q55" s="145">
        <v>31.527658354829498</v>
      </c>
      <c r="R55" s="145">
        <v>29.332630013032055</v>
      </c>
      <c r="S55" s="145">
        <v>30.047662550950946</v>
      </c>
      <c r="T55" s="145">
        <v>30.670163089046845</v>
      </c>
      <c r="U55" s="145">
        <v>30.625709760539785</v>
      </c>
      <c r="V55" s="145">
        <v>26.812886488536268</v>
      </c>
      <c r="W55" s="145">
        <v>26.178562414753443</v>
      </c>
      <c r="X55" s="145">
        <v>26.374157821297089</v>
      </c>
      <c r="Y55" s="145">
        <v>27.344417064710409</v>
      </c>
      <c r="Z55" s="145">
        <v>25.647260005342439</v>
      </c>
      <c r="AA55" s="145">
        <v>24.686394686841261</v>
      </c>
      <c r="AB55" s="145">
        <v>24.257441482867954</v>
      </c>
      <c r="AC55" s="145">
        <v>24.433837475350103</v>
      </c>
      <c r="AD55" s="145">
        <v>24.467287454739871</v>
      </c>
      <c r="AE55" s="145">
        <v>24.028311376316719</v>
      </c>
      <c r="AF55" s="145">
        <v>23.700621907715838</v>
      </c>
      <c r="AG55" s="145">
        <v>22.811302402175553</v>
      </c>
      <c r="AH55" s="145">
        <v>21.698463782163195</v>
      </c>
      <c r="AI55" s="145">
        <v>21.472282784642367</v>
      </c>
      <c r="AJ55" s="145">
        <v>19.599096362148863</v>
      </c>
      <c r="AK55" s="145">
        <v>18.208554343631697</v>
      </c>
      <c r="AL55" s="145">
        <v>16.847414023242901</v>
      </c>
      <c r="AM55" s="145">
        <v>15.943778949727456</v>
      </c>
      <c r="AN55" s="145">
        <v>15.743747653671983</v>
      </c>
      <c r="AO55" s="145">
        <v>15.006243243317682</v>
      </c>
      <c r="AP55" s="145">
        <v>14.390539392286092</v>
      </c>
      <c r="AQ55" s="145">
        <v>13.934553349940561</v>
      </c>
      <c r="AR55" s="145">
        <v>13.469947626950688</v>
      </c>
      <c r="AS55" s="145">
        <v>13.282214998352583</v>
      </c>
      <c r="AT55" s="145">
        <v>12.909600381208056</v>
      </c>
      <c r="AU55" s="145">
        <v>11.942196881080061</v>
      </c>
      <c r="AV55" s="145">
        <v>11.396380111381747</v>
      </c>
      <c r="AW55" s="145">
        <v>11.16195387388743</v>
      </c>
      <c r="AX55" s="145">
        <v>10.752629756793095</v>
      </c>
      <c r="AY55" s="145">
        <v>9.8921661846513249</v>
      </c>
      <c r="AZ55" s="145">
        <v>9.6455157060374912</v>
      </c>
      <c r="BA55" s="145">
        <v>9.1746054663771499</v>
      </c>
      <c r="BB55" s="145">
        <v>8.6762911274242125</v>
      </c>
    </row>
    <row r="56" spans="1:54" x14ac:dyDescent="0.2">
      <c r="A56" s="136" t="s">
        <v>474</v>
      </c>
      <c r="B56" s="143" t="s">
        <v>236</v>
      </c>
      <c r="C56" s="144" t="s">
        <v>432</v>
      </c>
      <c r="D56" s="145">
        <v>0</v>
      </c>
      <c r="E56" s="145">
        <v>0</v>
      </c>
      <c r="F56" s="145">
        <v>0</v>
      </c>
      <c r="G56" s="145">
        <v>0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0</v>
      </c>
      <c r="N56" s="145">
        <v>0</v>
      </c>
      <c r="O56" s="145">
        <v>0</v>
      </c>
      <c r="P56" s="145">
        <v>0</v>
      </c>
      <c r="Q56" s="145">
        <v>0</v>
      </c>
      <c r="R56" s="145">
        <v>0</v>
      </c>
      <c r="S56" s="145">
        <v>0</v>
      </c>
      <c r="T56" s="145">
        <v>0</v>
      </c>
      <c r="U56" s="145">
        <v>0</v>
      </c>
      <c r="V56" s="145">
        <v>0</v>
      </c>
      <c r="W56" s="145">
        <v>0</v>
      </c>
      <c r="X56" s="145">
        <v>0</v>
      </c>
      <c r="Y56" s="145">
        <v>0</v>
      </c>
      <c r="Z56" s="145">
        <v>0</v>
      </c>
      <c r="AA56" s="145">
        <v>0</v>
      </c>
      <c r="AB56" s="145">
        <v>0</v>
      </c>
      <c r="AC56" s="145">
        <v>0</v>
      </c>
      <c r="AD56" s="145">
        <v>0</v>
      </c>
      <c r="AE56" s="145">
        <v>0</v>
      </c>
      <c r="AF56" s="145">
        <v>0</v>
      </c>
      <c r="AG56" s="145">
        <v>0</v>
      </c>
      <c r="AH56" s="145">
        <v>0</v>
      </c>
      <c r="AI56" s="145">
        <v>0</v>
      </c>
      <c r="AJ56" s="145">
        <v>0</v>
      </c>
      <c r="AK56" s="145">
        <v>0</v>
      </c>
      <c r="AL56" s="145">
        <v>0</v>
      </c>
      <c r="AM56" s="145">
        <v>0</v>
      </c>
      <c r="AN56" s="145">
        <v>0</v>
      </c>
      <c r="AO56" s="145">
        <v>0</v>
      </c>
      <c r="AP56" s="145">
        <v>0</v>
      </c>
      <c r="AQ56" s="145">
        <v>0</v>
      </c>
      <c r="AR56" s="145">
        <v>0</v>
      </c>
      <c r="AS56" s="145">
        <v>0</v>
      </c>
      <c r="AT56" s="145">
        <v>0</v>
      </c>
      <c r="AU56" s="145">
        <v>0</v>
      </c>
      <c r="AV56" s="145">
        <v>0</v>
      </c>
      <c r="AW56" s="145">
        <v>0</v>
      </c>
      <c r="AX56" s="145">
        <v>0</v>
      </c>
      <c r="AY56" s="145">
        <v>0</v>
      </c>
      <c r="AZ56" s="145">
        <v>0</v>
      </c>
      <c r="BA56" s="145">
        <v>0</v>
      </c>
      <c r="BB56" s="145">
        <v>0</v>
      </c>
    </row>
    <row r="57" spans="1:54" x14ac:dyDescent="0.2">
      <c r="A57" s="136" t="s">
        <v>474</v>
      </c>
      <c r="B57" s="143" t="s">
        <v>237</v>
      </c>
      <c r="C57" s="144" t="s">
        <v>433</v>
      </c>
      <c r="D57" s="145">
        <v>0</v>
      </c>
      <c r="E57" s="145">
        <v>0</v>
      </c>
      <c r="F57" s="145">
        <v>0</v>
      </c>
      <c r="G57" s="145">
        <v>0</v>
      </c>
      <c r="H57" s="145">
        <v>0</v>
      </c>
      <c r="I57" s="145">
        <v>0</v>
      </c>
      <c r="J57" s="145">
        <v>0</v>
      </c>
      <c r="K57" s="145">
        <v>0</v>
      </c>
      <c r="L57" s="145">
        <v>0</v>
      </c>
      <c r="M57" s="145">
        <v>0</v>
      </c>
      <c r="N57" s="145">
        <v>0</v>
      </c>
      <c r="O57" s="145">
        <v>0</v>
      </c>
      <c r="P57" s="145">
        <v>0</v>
      </c>
      <c r="Q57" s="145">
        <v>0</v>
      </c>
      <c r="R57" s="145">
        <v>0</v>
      </c>
      <c r="S57" s="145">
        <v>0</v>
      </c>
      <c r="T57" s="145">
        <v>0</v>
      </c>
      <c r="U57" s="145">
        <v>0</v>
      </c>
      <c r="V57" s="145">
        <v>0</v>
      </c>
      <c r="W57" s="145">
        <v>0</v>
      </c>
      <c r="X57" s="145">
        <v>0</v>
      </c>
      <c r="Y57" s="145">
        <v>0</v>
      </c>
      <c r="Z57" s="145">
        <v>0</v>
      </c>
      <c r="AA57" s="145">
        <v>0</v>
      </c>
      <c r="AB57" s="145">
        <v>0</v>
      </c>
      <c r="AC57" s="145">
        <v>0</v>
      </c>
      <c r="AD57" s="145">
        <v>0</v>
      </c>
      <c r="AE57" s="145">
        <v>0</v>
      </c>
      <c r="AF57" s="145">
        <v>0</v>
      </c>
      <c r="AG57" s="145">
        <v>0</v>
      </c>
      <c r="AH57" s="145">
        <v>0</v>
      </c>
      <c r="AI57" s="145">
        <v>0</v>
      </c>
      <c r="AJ57" s="145">
        <v>0</v>
      </c>
      <c r="AK57" s="145">
        <v>0</v>
      </c>
      <c r="AL57" s="145">
        <v>0</v>
      </c>
      <c r="AM57" s="145">
        <v>0</v>
      </c>
      <c r="AN57" s="145">
        <v>0</v>
      </c>
      <c r="AO57" s="145">
        <v>0</v>
      </c>
      <c r="AP57" s="145">
        <v>0</v>
      </c>
      <c r="AQ57" s="145">
        <v>0</v>
      </c>
      <c r="AR57" s="145">
        <v>0</v>
      </c>
      <c r="AS57" s="145">
        <v>0</v>
      </c>
      <c r="AT57" s="145">
        <v>0</v>
      </c>
      <c r="AU57" s="145">
        <v>0</v>
      </c>
      <c r="AV57" s="145">
        <v>0</v>
      </c>
      <c r="AW57" s="145">
        <v>0</v>
      </c>
      <c r="AX57" s="145">
        <v>0</v>
      </c>
      <c r="AY57" s="145">
        <v>0</v>
      </c>
      <c r="AZ57" s="145">
        <v>0</v>
      </c>
      <c r="BA57" s="145">
        <v>0</v>
      </c>
      <c r="BB57" s="145">
        <v>0</v>
      </c>
    </row>
    <row r="58" spans="1:54" x14ac:dyDescent="0.2">
      <c r="A58" s="136" t="s">
        <v>474</v>
      </c>
      <c r="B58" s="143" t="s">
        <v>65</v>
      </c>
      <c r="C58" s="144" t="s">
        <v>434</v>
      </c>
      <c r="D58" s="145">
        <v>0</v>
      </c>
      <c r="E58" s="145">
        <v>0</v>
      </c>
      <c r="F58" s="145">
        <v>0</v>
      </c>
      <c r="G58" s="145">
        <v>0</v>
      </c>
      <c r="H58" s="145">
        <v>0</v>
      </c>
      <c r="I58" s="145">
        <v>0</v>
      </c>
      <c r="J58" s="145">
        <v>0</v>
      </c>
      <c r="K58" s="145">
        <v>0</v>
      </c>
      <c r="L58" s="145">
        <v>0</v>
      </c>
      <c r="M58" s="145">
        <v>0</v>
      </c>
      <c r="N58" s="145">
        <v>0</v>
      </c>
      <c r="O58" s="145">
        <v>0</v>
      </c>
      <c r="P58" s="145">
        <v>0</v>
      </c>
      <c r="Q58" s="145">
        <v>0</v>
      </c>
      <c r="R58" s="145">
        <v>0</v>
      </c>
      <c r="S58" s="145">
        <v>0</v>
      </c>
      <c r="T58" s="145">
        <v>0</v>
      </c>
      <c r="U58" s="145">
        <v>0</v>
      </c>
      <c r="V58" s="145">
        <v>0</v>
      </c>
      <c r="W58" s="145">
        <v>0</v>
      </c>
      <c r="X58" s="145">
        <v>0</v>
      </c>
      <c r="Y58" s="145">
        <v>0</v>
      </c>
      <c r="Z58" s="145">
        <v>0</v>
      </c>
      <c r="AA58" s="145">
        <v>0</v>
      </c>
      <c r="AB58" s="145">
        <v>0</v>
      </c>
      <c r="AC58" s="145">
        <v>0</v>
      </c>
      <c r="AD58" s="145">
        <v>0</v>
      </c>
      <c r="AE58" s="145">
        <v>0</v>
      </c>
      <c r="AF58" s="145">
        <v>0</v>
      </c>
      <c r="AG58" s="145">
        <v>0</v>
      </c>
      <c r="AH58" s="145">
        <v>0</v>
      </c>
      <c r="AI58" s="145">
        <v>0</v>
      </c>
      <c r="AJ58" s="145">
        <v>0</v>
      </c>
      <c r="AK58" s="145">
        <v>0</v>
      </c>
      <c r="AL58" s="145">
        <v>0</v>
      </c>
      <c r="AM58" s="145">
        <v>0</v>
      </c>
      <c r="AN58" s="145">
        <v>0</v>
      </c>
      <c r="AO58" s="145">
        <v>0</v>
      </c>
      <c r="AP58" s="145">
        <v>0</v>
      </c>
      <c r="AQ58" s="145">
        <v>0</v>
      </c>
      <c r="AR58" s="145">
        <v>0</v>
      </c>
      <c r="AS58" s="145">
        <v>0</v>
      </c>
      <c r="AT58" s="145">
        <v>0</v>
      </c>
      <c r="AU58" s="145">
        <v>0</v>
      </c>
      <c r="AV58" s="145">
        <v>0</v>
      </c>
      <c r="AW58" s="145">
        <v>0</v>
      </c>
      <c r="AX58" s="145">
        <v>0</v>
      </c>
      <c r="AY58" s="145">
        <v>0</v>
      </c>
      <c r="AZ58" s="145">
        <v>0</v>
      </c>
      <c r="BA58" s="145">
        <v>0</v>
      </c>
      <c r="BB58" s="145">
        <v>0</v>
      </c>
    </row>
    <row r="59" spans="1:54" x14ac:dyDescent="0.2">
      <c r="A59" s="136" t="s">
        <v>136</v>
      </c>
      <c r="B59" s="137" t="s">
        <v>132</v>
      </c>
      <c r="C59" s="138" t="s">
        <v>435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39">
        <v>0</v>
      </c>
      <c r="AI59" s="139">
        <v>0</v>
      </c>
      <c r="AJ59" s="139">
        <v>0</v>
      </c>
      <c r="AK59" s="139">
        <v>0</v>
      </c>
      <c r="AL59" s="139">
        <v>0</v>
      </c>
      <c r="AM59" s="139">
        <v>0</v>
      </c>
      <c r="AN59" s="139">
        <v>0</v>
      </c>
      <c r="AO59" s="139">
        <v>0</v>
      </c>
      <c r="AP59" s="139">
        <v>0</v>
      </c>
      <c r="AQ59" s="139">
        <v>0</v>
      </c>
      <c r="AR59" s="139">
        <v>0</v>
      </c>
      <c r="AS59" s="139">
        <v>0</v>
      </c>
      <c r="AT59" s="139">
        <v>0</v>
      </c>
      <c r="AU59" s="139">
        <v>0</v>
      </c>
      <c r="AV59" s="139">
        <v>0</v>
      </c>
      <c r="AW59" s="139">
        <v>0</v>
      </c>
      <c r="AX59" s="139">
        <v>0</v>
      </c>
      <c r="AY59" s="139">
        <v>0</v>
      </c>
      <c r="AZ59" s="139">
        <v>0</v>
      </c>
      <c r="BA59" s="139">
        <v>0</v>
      </c>
      <c r="BB59" s="139">
        <v>0</v>
      </c>
    </row>
    <row r="60" spans="1:54" x14ac:dyDescent="0.2">
      <c r="A60" s="136" t="s">
        <v>136</v>
      </c>
      <c r="B60" s="137" t="s">
        <v>238</v>
      </c>
      <c r="C60" s="138" t="s">
        <v>436</v>
      </c>
      <c r="D60" s="139">
        <v>745.02487539278286</v>
      </c>
      <c r="E60" s="139">
        <v>769.24766999999997</v>
      </c>
      <c r="F60" s="139">
        <v>644.06745000000012</v>
      </c>
      <c r="G60" s="139">
        <v>795.72380999999996</v>
      </c>
      <c r="H60" s="139">
        <v>1251.7203099999999</v>
      </c>
      <c r="I60" s="139">
        <v>1179.7317250296546</v>
      </c>
      <c r="J60" s="139">
        <v>1676.4605199999999</v>
      </c>
      <c r="K60" s="139">
        <v>1659.33872</v>
      </c>
      <c r="L60" s="139">
        <v>1662.6651000000002</v>
      </c>
      <c r="M60" s="139">
        <v>2136.11427</v>
      </c>
      <c r="N60" s="139">
        <v>2039.8172968344877</v>
      </c>
      <c r="O60" s="139">
        <v>2242.3114486069544</v>
      </c>
      <c r="P60" s="139">
        <v>2061.3057787678913</v>
      </c>
      <c r="Q60" s="139">
        <v>2265.0971365110545</v>
      </c>
      <c r="R60" s="139">
        <v>1840.3240363210693</v>
      </c>
      <c r="S60" s="139">
        <v>1911.5087357224365</v>
      </c>
      <c r="T60" s="139">
        <v>1942.6000553798069</v>
      </c>
      <c r="U60" s="139">
        <v>1956.0074057669785</v>
      </c>
      <c r="V60" s="139">
        <v>2009.8346707367666</v>
      </c>
      <c r="W60" s="139">
        <v>2081.8448820804138</v>
      </c>
      <c r="X60" s="139">
        <v>2111.7897211119389</v>
      </c>
      <c r="Y60" s="139">
        <v>2127.7734756963769</v>
      </c>
      <c r="Z60" s="139">
        <v>2165.403844950461</v>
      </c>
      <c r="AA60" s="139">
        <v>2160.1608353075171</v>
      </c>
      <c r="AB60" s="139">
        <v>2148.5698709929579</v>
      </c>
      <c r="AC60" s="139">
        <v>2128.7630383372698</v>
      </c>
      <c r="AD60" s="139">
        <v>2078.0503887449354</v>
      </c>
      <c r="AE60" s="139">
        <v>2022.4054975748409</v>
      </c>
      <c r="AF60" s="139">
        <v>1978.8531739139289</v>
      </c>
      <c r="AG60" s="139">
        <v>1973.5909426961994</v>
      </c>
      <c r="AH60" s="139">
        <v>1949.4796645927756</v>
      </c>
      <c r="AI60" s="139">
        <v>1905.8867772555166</v>
      </c>
      <c r="AJ60" s="139">
        <v>1906.3834716588854</v>
      </c>
      <c r="AK60" s="139">
        <v>1898.4365574979265</v>
      </c>
      <c r="AL60" s="139">
        <v>1901.7866607421875</v>
      </c>
      <c r="AM60" s="139">
        <v>1885.8956608506267</v>
      </c>
      <c r="AN60" s="139">
        <v>1869.3089699511991</v>
      </c>
      <c r="AO60" s="139">
        <v>1855.34324775442</v>
      </c>
      <c r="AP60" s="139">
        <v>1837.432769881636</v>
      </c>
      <c r="AQ60" s="139">
        <v>1817.2751575848408</v>
      </c>
      <c r="AR60" s="139">
        <v>1797.7693722415884</v>
      </c>
      <c r="AS60" s="139">
        <v>1774.8467725941373</v>
      </c>
      <c r="AT60" s="139">
        <v>1757.651301093407</v>
      </c>
      <c r="AU60" s="139">
        <v>1707.9017019714738</v>
      </c>
      <c r="AV60" s="139">
        <v>1675.0178054772646</v>
      </c>
      <c r="AW60" s="139">
        <v>1638.6586649326894</v>
      </c>
      <c r="AX60" s="139">
        <v>1579.4116657482382</v>
      </c>
      <c r="AY60" s="139">
        <v>1540.0377598421671</v>
      </c>
      <c r="AZ60" s="139">
        <v>1477.7081570265773</v>
      </c>
      <c r="BA60" s="139">
        <v>1465.5103396750928</v>
      </c>
      <c r="BB60" s="139">
        <v>1426.1622164397431</v>
      </c>
    </row>
    <row r="61" spans="1:54" x14ac:dyDescent="0.2">
      <c r="A61" s="136" t="s">
        <v>474</v>
      </c>
      <c r="B61" s="137" t="s">
        <v>239</v>
      </c>
      <c r="C61" s="138" t="s">
        <v>437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9.9999999999999978E-2</v>
      </c>
      <c r="K61" s="139">
        <v>4.8999999999999995</v>
      </c>
      <c r="L61" s="139">
        <v>11.599999999999998</v>
      </c>
      <c r="M61" s="139">
        <v>25.401150000000001</v>
      </c>
      <c r="N61" s="139">
        <v>25.460958160709762</v>
      </c>
      <c r="O61" s="139">
        <v>19.346517327720175</v>
      </c>
      <c r="P61" s="139">
        <v>22.045744819642959</v>
      </c>
      <c r="Q61" s="139">
        <v>45.285161131284255</v>
      </c>
      <c r="R61" s="139">
        <v>49.27390847425243</v>
      </c>
      <c r="S61" s="139">
        <v>38.119808267510734</v>
      </c>
      <c r="T61" s="139">
        <v>39.349535193431976</v>
      </c>
      <c r="U61" s="139">
        <v>38.985450651474764</v>
      </c>
      <c r="V61" s="139">
        <v>37.987947833849631</v>
      </c>
      <c r="W61" s="139">
        <v>38.076322026328853</v>
      </c>
      <c r="X61" s="139">
        <v>37.571235603436953</v>
      </c>
      <c r="Y61" s="139">
        <v>36.813948370625745</v>
      </c>
      <c r="Z61" s="139">
        <v>36.833468201304456</v>
      </c>
      <c r="AA61" s="139">
        <v>36.035192852468356</v>
      </c>
      <c r="AB61" s="139">
        <v>35.232527688160872</v>
      </c>
      <c r="AC61" s="139">
        <v>34.273758101013634</v>
      </c>
      <c r="AD61" s="139">
        <v>32.280750655618128</v>
      </c>
      <c r="AE61" s="139">
        <v>31.023954503419144</v>
      </c>
      <c r="AF61" s="139">
        <v>30.031279226363868</v>
      </c>
      <c r="AG61" s="139">
        <v>29.72265689372907</v>
      </c>
      <c r="AH61" s="139">
        <v>28.528055204376152</v>
      </c>
      <c r="AI61" s="139">
        <v>27.787796085564679</v>
      </c>
      <c r="AJ61" s="139">
        <v>27.486701011678569</v>
      </c>
      <c r="AK61" s="139">
        <v>27.321866842588356</v>
      </c>
      <c r="AL61" s="139">
        <v>26.89779059141387</v>
      </c>
      <c r="AM61" s="139">
        <v>26.42999101109034</v>
      </c>
      <c r="AN61" s="139">
        <v>26.014879248179618</v>
      </c>
      <c r="AO61" s="139">
        <v>25.839171327672783</v>
      </c>
      <c r="AP61" s="139">
        <v>25.703442043799946</v>
      </c>
      <c r="AQ61" s="139">
        <v>25.554109369561992</v>
      </c>
      <c r="AR61" s="139">
        <v>25.219751256101151</v>
      </c>
      <c r="AS61" s="139">
        <v>24.966478381177669</v>
      </c>
      <c r="AT61" s="139">
        <v>24.735874893091111</v>
      </c>
      <c r="AU61" s="139">
        <v>24.532857997981331</v>
      </c>
      <c r="AV61" s="139">
        <v>24.340331352030336</v>
      </c>
      <c r="AW61" s="139">
        <v>24.039333385718969</v>
      </c>
      <c r="AX61" s="139">
        <v>22.791788365951337</v>
      </c>
      <c r="AY61" s="139">
        <v>22.320286394230848</v>
      </c>
      <c r="AZ61" s="139">
        <v>21.640467483538689</v>
      </c>
      <c r="BA61" s="139">
        <v>21.611229595122037</v>
      </c>
      <c r="BB61" s="139">
        <v>20.660288795574814</v>
      </c>
    </row>
    <row r="62" spans="1:54" x14ac:dyDescent="0.2">
      <c r="A62" s="136" t="s">
        <v>474</v>
      </c>
      <c r="B62" s="140" t="s">
        <v>240</v>
      </c>
      <c r="C62" s="141" t="s">
        <v>438</v>
      </c>
      <c r="D62" s="142">
        <v>0</v>
      </c>
      <c r="E62" s="142">
        <v>0</v>
      </c>
      <c r="F62" s="142">
        <v>0</v>
      </c>
      <c r="G62" s="142">
        <v>0</v>
      </c>
      <c r="H62" s="142">
        <v>0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2">
        <v>0</v>
      </c>
      <c r="Q62" s="142">
        <v>0</v>
      </c>
      <c r="R62" s="142">
        <v>0</v>
      </c>
      <c r="S62" s="142">
        <v>0</v>
      </c>
      <c r="T62" s="142">
        <v>0</v>
      </c>
      <c r="U62" s="142">
        <v>0</v>
      </c>
      <c r="V62" s="142">
        <v>0</v>
      </c>
      <c r="W62" s="142">
        <v>0</v>
      </c>
      <c r="X62" s="142">
        <v>0</v>
      </c>
      <c r="Y62" s="142">
        <v>0</v>
      </c>
      <c r="Z62" s="142">
        <v>0</v>
      </c>
      <c r="AA62" s="142">
        <v>0</v>
      </c>
      <c r="AB62" s="142">
        <v>0</v>
      </c>
      <c r="AC62" s="142">
        <v>0</v>
      </c>
      <c r="AD62" s="142">
        <v>0</v>
      </c>
      <c r="AE62" s="142">
        <v>0</v>
      </c>
      <c r="AF62" s="142">
        <v>0</v>
      </c>
      <c r="AG62" s="142">
        <v>0</v>
      </c>
      <c r="AH62" s="142">
        <v>0</v>
      </c>
      <c r="AI62" s="142">
        <v>0</v>
      </c>
      <c r="AJ62" s="142">
        <v>0</v>
      </c>
      <c r="AK62" s="142">
        <v>0</v>
      </c>
      <c r="AL62" s="142">
        <v>0</v>
      </c>
      <c r="AM62" s="142">
        <v>0</v>
      </c>
      <c r="AN62" s="142">
        <v>0</v>
      </c>
      <c r="AO62" s="142">
        <v>0</v>
      </c>
      <c r="AP62" s="142">
        <v>0</v>
      </c>
      <c r="AQ62" s="142">
        <v>0</v>
      </c>
      <c r="AR62" s="142">
        <v>0</v>
      </c>
      <c r="AS62" s="142">
        <v>0</v>
      </c>
      <c r="AT62" s="142">
        <v>0</v>
      </c>
      <c r="AU62" s="142">
        <v>0</v>
      </c>
      <c r="AV62" s="142">
        <v>0</v>
      </c>
      <c r="AW62" s="142">
        <v>0</v>
      </c>
      <c r="AX62" s="142">
        <v>0</v>
      </c>
      <c r="AY62" s="142">
        <v>0</v>
      </c>
      <c r="AZ62" s="142">
        <v>0</v>
      </c>
      <c r="BA62" s="142">
        <v>0</v>
      </c>
      <c r="BB62" s="142">
        <v>0</v>
      </c>
    </row>
    <row r="63" spans="1:54" x14ac:dyDescent="0.2">
      <c r="A63" s="136" t="s">
        <v>474</v>
      </c>
      <c r="B63" s="140" t="s">
        <v>241</v>
      </c>
      <c r="C63" s="141" t="s">
        <v>439</v>
      </c>
      <c r="D63" s="142">
        <v>0</v>
      </c>
      <c r="E63" s="142">
        <v>0</v>
      </c>
      <c r="F63" s="142">
        <v>0</v>
      </c>
      <c r="G63" s="142">
        <v>0</v>
      </c>
      <c r="H63" s="142">
        <v>0</v>
      </c>
      <c r="I63" s="142">
        <v>0</v>
      </c>
      <c r="J63" s="142">
        <v>0</v>
      </c>
      <c r="K63" s="142">
        <v>0</v>
      </c>
      <c r="L63" s="142">
        <v>0</v>
      </c>
      <c r="M63" s="142">
        <v>0</v>
      </c>
      <c r="N63" s="142">
        <v>0</v>
      </c>
      <c r="O63" s="142">
        <v>0</v>
      </c>
      <c r="P63" s="142">
        <v>0</v>
      </c>
      <c r="Q63" s="142">
        <v>0</v>
      </c>
      <c r="R63" s="142">
        <v>0</v>
      </c>
      <c r="S63" s="142">
        <v>0</v>
      </c>
      <c r="T63" s="142">
        <v>0</v>
      </c>
      <c r="U63" s="142">
        <v>0</v>
      </c>
      <c r="V63" s="142">
        <v>0</v>
      </c>
      <c r="W63" s="142">
        <v>0</v>
      </c>
      <c r="X63" s="142">
        <v>0</v>
      </c>
      <c r="Y63" s="142">
        <v>0</v>
      </c>
      <c r="Z63" s="142">
        <v>0</v>
      </c>
      <c r="AA63" s="142">
        <v>0</v>
      </c>
      <c r="AB63" s="142">
        <v>0</v>
      </c>
      <c r="AC63" s="142">
        <v>0</v>
      </c>
      <c r="AD63" s="142">
        <v>0</v>
      </c>
      <c r="AE63" s="142">
        <v>0</v>
      </c>
      <c r="AF63" s="142">
        <v>0</v>
      </c>
      <c r="AG63" s="142">
        <v>0</v>
      </c>
      <c r="AH63" s="142">
        <v>0</v>
      </c>
      <c r="AI63" s="142">
        <v>0</v>
      </c>
      <c r="AJ63" s="142">
        <v>0</v>
      </c>
      <c r="AK63" s="142">
        <v>0</v>
      </c>
      <c r="AL63" s="142">
        <v>0</v>
      </c>
      <c r="AM63" s="142">
        <v>0</v>
      </c>
      <c r="AN63" s="142">
        <v>0</v>
      </c>
      <c r="AO63" s="142">
        <v>0</v>
      </c>
      <c r="AP63" s="142">
        <v>0</v>
      </c>
      <c r="AQ63" s="142">
        <v>0</v>
      </c>
      <c r="AR63" s="142">
        <v>0</v>
      </c>
      <c r="AS63" s="142">
        <v>0</v>
      </c>
      <c r="AT63" s="142">
        <v>0</v>
      </c>
      <c r="AU63" s="142">
        <v>0</v>
      </c>
      <c r="AV63" s="142">
        <v>0</v>
      </c>
      <c r="AW63" s="142">
        <v>0</v>
      </c>
      <c r="AX63" s="142">
        <v>0</v>
      </c>
      <c r="AY63" s="142">
        <v>0</v>
      </c>
      <c r="AZ63" s="142">
        <v>0</v>
      </c>
      <c r="BA63" s="142">
        <v>0</v>
      </c>
      <c r="BB63" s="142">
        <v>0</v>
      </c>
    </row>
    <row r="64" spans="1:54" x14ac:dyDescent="0.2">
      <c r="A64" s="136" t="s">
        <v>474</v>
      </c>
      <c r="B64" s="140" t="s">
        <v>242</v>
      </c>
      <c r="C64" s="141" t="s">
        <v>440</v>
      </c>
      <c r="D64" s="142">
        <v>0</v>
      </c>
      <c r="E64" s="142">
        <v>0</v>
      </c>
      <c r="F64" s="142">
        <v>0</v>
      </c>
      <c r="G64" s="142">
        <v>0</v>
      </c>
      <c r="H64" s="142">
        <v>0</v>
      </c>
      <c r="I64" s="142">
        <v>0</v>
      </c>
      <c r="J64" s="142">
        <v>0</v>
      </c>
      <c r="K64" s="142">
        <v>0</v>
      </c>
      <c r="L64" s="142">
        <v>0</v>
      </c>
      <c r="M64" s="142">
        <v>0</v>
      </c>
      <c r="N64" s="142">
        <v>0</v>
      </c>
      <c r="O64" s="142">
        <v>0</v>
      </c>
      <c r="P64" s="142">
        <v>0</v>
      </c>
      <c r="Q64" s="142">
        <v>0</v>
      </c>
      <c r="R64" s="142">
        <v>0</v>
      </c>
      <c r="S64" s="142">
        <v>0</v>
      </c>
      <c r="T64" s="142">
        <v>0</v>
      </c>
      <c r="U64" s="142">
        <v>0</v>
      </c>
      <c r="V64" s="142">
        <v>0</v>
      </c>
      <c r="W64" s="142">
        <v>0</v>
      </c>
      <c r="X64" s="142">
        <v>0</v>
      </c>
      <c r="Y64" s="142">
        <v>0</v>
      </c>
      <c r="Z64" s="142">
        <v>0</v>
      </c>
      <c r="AA64" s="142">
        <v>0</v>
      </c>
      <c r="AB64" s="142">
        <v>0</v>
      </c>
      <c r="AC64" s="142">
        <v>0</v>
      </c>
      <c r="AD64" s="142">
        <v>0</v>
      </c>
      <c r="AE64" s="142">
        <v>0</v>
      </c>
      <c r="AF64" s="142">
        <v>0</v>
      </c>
      <c r="AG64" s="142">
        <v>0</v>
      </c>
      <c r="AH64" s="142">
        <v>0</v>
      </c>
      <c r="AI64" s="142">
        <v>0</v>
      </c>
      <c r="AJ64" s="142">
        <v>0</v>
      </c>
      <c r="AK64" s="142">
        <v>0</v>
      </c>
      <c r="AL64" s="142">
        <v>0</v>
      </c>
      <c r="AM64" s="142">
        <v>0</v>
      </c>
      <c r="AN64" s="142">
        <v>0</v>
      </c>
      <c r="AO64" s="142">
        <v>0</v>
      </c>
      <c r="AP64" s="142">
        <v>0</v>
      </c>
      <c r="AQ64" s="142">
        <v>0</v>
      </c>
      <c r="AR64" s="142">
        <v>0</v>
      </c>
      <c r="AS64" s="142">
        <v>0</v>
      </c>
      <c r="AT64" s="142">
        <v>0</v>
      </c>
      <c r="AU64" s="142">
        <v>0</v>
      </c>
      <c r="AV64" s="142">
        <v>0</v>
      </c>
      <c r="AW64" s="142">
        <v>0</v>
      </c>
      <c r="AX64" s="142">
        <v>0</v>
      </c>
      <c r="AY64" s="142">
        <v>0</v>
      </c>
      <c r="AZ64" s="142">
        <v>0</v>
      </c>
      <c r="BA64" s="142">
        <v>0</v>
      </c>
      <c r="BB64" s="142">
        <v>0</v>
      </c>
    </row>
    <row r="65" spans="1:54" x14ac:dyDescent="0.2">
      <c r="A65" s="136" t="s">
        <v>474</v>
      </c>
      <c r="B65" s="143" t="s">
        <v>108</v>
      </c>
      <c r="C65" s="144" t="s">
        <v>441</v>
      </c>
      <c r="D65" s="145">
        <v>0</v>
      </c>
      <c r="E65" s="145">
        <v>0</v>
      </c>
      <c r="F65" s="145">
        <v>0</v>
      </c>
      <c r="G65" s="145">
        <v>0</v>
      </c>
      <c r="H65" s="145">
        <v>0</v>
      </c>
      <c r="I65" s="145">
        <v>0</v>
      </c>
      <c r="J65" s="145">
        <v>0</v>
      </c>
      <c r="K65" s="145">
        <v>0</v>
      </c>
      <c r="L65" s="145">
        <v>0</v>
      </c>
      <c r="M65" s="145">
        <v>0</v>
      </c>
      <c r="N65" s="145">
        <v>0</v>
      </c>
      <c r="O65" s="145">
        <v>0</v>
      </c>
      <c r="P65" s="145">
        <v>0</v>
      </c>
      <c r="Q65" s="145">
        <v>0</v>
      </c>
      <c r="R65" s="145">
        <v>0</v>
      </c>
      <c r="S65" s="145">
        <v>0</v>
      </c>
      <c r="T65" s="145">
        <v>0</v>
      </c>
      <c r="U65" s="145">
        <v>0</v>
      </c>
      <c r="V65" s="145">
        <v>0</v>
      </c>
      <c r="W65" s="145">
        <v>0</v>
      </c>
      <c r="X65" s="145">
        <v>0</v>
      </c>
      <c r="Y65" s="145">
        <v>0</v>
      </c>
      <c r="Z65" s="145">
        <v>0</v>
      </c>
      <c r="AA65" s="145">
        <v>0</v>
      </c>
      <c r="AB65" s="145">
        <v>0</v>
      </c>
      <c r="AC65" s="145">
        <v>0</v>
      </c>
      <c r="AD65" s="145">
        <v>0</v>
      </c>
      <c r="AE65" s="145">
        <v>0</v>
      </c>
      <c r="AF65" s="145">
        <v>0</v>
      </c>
      <c r="AG65" s="145">
        <v>0</v>
      </c>
      <c r="AH65" s="145">
        <v>0</v>
      </c>
      <c r="AI65" s="145">
        <v>0</v>
      </c>
      <c r="AJ65" s="145">
        <v>0</v>
      </c>
      <c r="AK65" s="145">
        <v>0</v>
      </c>
      <c r="AL65" s="145">
        <v>0</v>
      </c>
      <c r="AM65" s="145">
        <v>0</v>
      </c>
      <c r="AN65" s="145">
        <v>0</v>
      </c>
      <c r="AO65" s="145">
        <v>0</v>
      </c>
      <c r="AP65" s="145">
        <v>0</v>
      </c>
      <c r="AQ65" s="145">
        <v>0</v>
      </c>
      <c r="AR65" s="145">
        <v>0</v>
      </c>
      <c r="AS65" s="145">
        <v>0</v>
      </c>
      <c r="AT65" s="145">
        <v>0</v>
      </c>
      <c r="AU65" s="145">
        <v>0</v>
      </c>
      <c r="AV65" s="145">
        <v>0</v>
      </c>
      <c r="AW65" s="145">
        <v>0</v>
      </c>
      <c r="AX65" s="145">
        <v>0</v>
      </c>
      <c r="AY65" s="145">
        <v>0</v>
      </c>
      <c r="AZ65" s="145">
        <v>0</v>
      </c>
      <c r="BA65" s="145">
        <v>0</v>
      </c>
      <c r="BB65" s="145">
        <v>0</v>
      </c>
    </row>
    <row r="66" spans="1:54" x14ac:dyDescent="0.2">
      <c r="A66" s="136" t="s">
        <v>474</v>
      </c>
      <c r="B66" s="143" t="s">
        <v>243</v>
      </c>
      <c r="C66" s="144" t="s">
        <v>442</v>
      </c>
      <c r="D66" s="145">
        <v>0</v>
      </c>
      <c r="E66" s="145">
        <v>0</v>
      </c>
      <c r="F66" s="145">
        <v>0</v>
      </c>
      <c r="G66" s="145">
        <v>0</v>
      </c>
      <c r="H66" s="145">
        <v>0</v>
      </c>
      <c r="I66" s="145">
        <v>0</v>
      </c>
      <c r="J66" s="145">
        <v>0</v>
      </c>
      <c r="K66" s="145">
        <v>0</v>
      </c>
      <c r="L66" s="145">
        <v>0</v>
      </c>
      <c r="M66" s="145">
        <v>0</v>
      </c>
      <c r="N66" s="145">
        <v>0</v>
      </c>
      <c r="O66" s="145">
        <v>0</v>
      </c>
      <c r="P66" s="145">
        <v>0</v>
      </c>
      <c r="Q66" s="145">
        <v>0</v>
      </c>
      <c r="R66" s="145">
        <v>0</v>
      </c>
      <c r="S66" s="145">
        <v>0</v>
      </c>
      <c r="T66" s="145">
        <v>0</v>
      </c>
      <c r="U66" s="145">
        <v>0</v>
      </c>
      <c r="V66" s="145">
        <v>0</v>
      </c>
      <c r="W66" s="145">
        <v>0</v>
      </c>
      <c r="X66" s="145">
        <v>0</v>
      </c>
      <c r="Y66" s="145">
        <v>0</v>
      </c>
      <c r="Z66" s="145">
        <v>0</v>
      </c>
      <c r="AA66" s="145">
        <v>0</v>
      </c>
      <c r="AB66" s="145">
        <v>0</v>
      </c>
      <c r="AC66" s="145">
        <v>0</v>
      </c>
      <c r="AD66" s="145">
        <v>0</v>
      </c>
      <c r="AE66" s="145">
        <v>0</v>
      </c>
      <c r="AF66" s="145">
        <v>0</v>
      </c>
      <c r="AG66" s="145">
        <v>0</v>
      </c>
      <c r="AH66" s="145">
        <v>0</v>
      </c>
      <c r="AI66" s="145">
        <v>0</v>
      </c>
      <c r="AJ66" s="145">
        <v>0</v>
      </c>
      <c r="AK66" s="145">
        <v>0</v>
      </c>
      <c r="AL66" s="145">
        <v>0</v>
      </c>
      <c r="AM66" s="145">
        <v>0</v>
      </c>
      <c r="AN66" s="145">
        <v>0</v>
      </c>
      <c r="AO66" s="145">
        <v>0</v>
      </c>
      <c r="AP66" s="145">
        <v>0</v>
      </c>
      <c r="AQ66" s="145">
        <v>0</v>
      </c>
      <c r="AR66" s="145">
        <v>0</v>
      </c>
      <c r="AS66" s="145">
        <v>0</v>
      </c>
      <c r="AT66" s="145">
        <v>0</v>
      </c>
      <c r="AU66" s="145">
        <v>0</v>
      </c>
      <c r="AV66" s="145">
        <v>0</v>
      </c>
      <c r="AW66" s="145">
        <v>0</v>
      </c>
      <c r="AX66" s="145">
        <v>0</v>
      </c>
      <c r="AY66" s="145">
        <v>0</v>
      </c>
      <c r="AZ66" s="145">
        <v>0</v>
      </c>
      <c r="BA66" s="145">
        <v>0</v>
      </c>
      <c r="BB66" s="145">
        <v>0</v>
      </c>
    </row>
    <row r="67" spans="1:54" x14ac:dyDescent="0.2">
      <c r="A67" s="136" t="s">
        <v>474</v>
      </c>
      <c r="B67" s="140" t="s">
        <v>244</v>
      </c>
      <c r="C67" s="141" t="s">
        <v>443</v>
      </c>
      <c r="D67" s="142">
        <v>0</v>
      </c>
      <c r="E67" s="142">
        <v>0</v>
      </c>
      <c r="F67" s="142">
        <v>0</v>
      </c>
      <c r="G67" s="142">
        <v>0</v>
      </c>
      <c r="H67" s="142">
        <v>0</v>
      </c>
      <c r="I67" s="142">
        <v>0</v>
      </c>
      <c r="J67" s="142">
        <v>0</v>
      </c>
      <c r="K67" s="142">
        <v>0</v>
      </c>
      <c r="L67" s="142">
        <v>0</v>
      </c>
      <c r="M67" s="142">
        <v>0</v>
      </c>
      <c r="N67" s="142">
        <v>0</v>
      </c>
      <c r="O67" s="142">
        <v>0</v>
      </c>
      <c r="P67" s="142">
        <v>0</v>
      </c>
      <c r="Q67" s="142">
        <v>0</v>
      </c>
      <c r="R67" s="142">
        <v>0</v>
      </c>
      <c r="S67" s="142">
        <v>0</v>
      </c>
      <c r="T67" s="142">
        <v>0</v>
      </c>
      <c r="U67" s="142">
        <v>0</v>
      </c>
      <c r="V67" s="142">
        <v>0</v>
      </c>
      <c r="W67" s="142">
        <v>0</v>
      </c>
      <c r="X67" s="142">
        <v>0</v>
      </c>
      <c r="Y67" s="142">
        <v>0</v>
      </c>
      <c r="Z67" s="142">
        <v>0</v>
      </c>
      <c r="AA67" s="142">
        <v>0</v>
      </c>
      <c r="AB67" s="142">
        <v>0</v>
      </c>
      <c r="AC67" s="142">
        <v>0</v>
      </c>
      <c r="AD67" s="142">
        <v>0</v>
      </c>
      <c r="AE67" s="142">
        <v>0</v>
      </c>
      <c r="AF67" s="142">
        <v>0</v>
      </c>
      <c r="AG67" s="142">
        <v>0</v>
      </c>
      <c r="AH67" s="142">
        <v>0</v>
      </c>
      <c r="AI67" s="142">
        <v>0</v>
      </c>
      <c r="AJ67" s="142">
        <v>0</v>
      </c>
      <c r="AK67" s="142">
        <v>0</v>
      </c>
      <c r="AL67" s="142">
        <v>0</v>
      </c>
      <c r="AM67" s="142">
        <v>0</v>
      </c>
      <c r="AN67" s="142">
        <v>0</v>
      </c>
      <c r="AO67" s="142">
        <v>0</v>
      </c>
      <c r="AP67" s="142">
        <v>0</v>
      </c>
      <c r="AQ67" s="142">
        <v>0</v>
      </c>
      <c r="AR67" s="142">
        <v>0</v>
      </c>
      <c r="AS67" s="142">
        <v>0</v>
      </c>
      <c r="AT67" s="142">
        <v>0</v>
      </c>
      <c r="AU67" s="142">
        <v>0</v>
      </c>
      <c r="AV67" s="142">
        <v>0</v>
      </c>
      <c r="AW67" s="142">
        <v>0</v>
      </c>
      <c r="AX67" s="142">
        <v>0</v>
      </c>
      <c r="AY67" s="142">
        <v>0</v>
      </c>
      <c r="AZ67" s="142">
        <v>0</v>
      </c>
      <c r="BA67" s="142">
        <v>0</v>
      </c>
      <c r="BB67" s="142">
        <v>0</v>
      </c>
    </row>
    <row r="68" spans="1:54" x14ac:dyDescent="0.2">
      <c r="A68" s="136" t="s">
        <v>481</v>
      </c>
      <c r="B68" s="140" t="s">
        <v>245</v>
      </c>
      <c r="C68" s="141" t="s">
        <v>444</v>
      </c>
      <c r="D68" s="142">
        <v>0</v>
      </c>
      <c r="E68" s="142">
        <v>0</v>
      </c>
      <c r="F68" s="142">
        <v>0</v>
      </c>
      <c r="G68" s="142">
        <v>0</v>
      </c>
      <c r="H68" s="142">
        <v>0</v>
      </c>
      <c r="I68" s="142">
        <v>0</v>
      </c>
      <c r="J68" s="142">
        <v>9.9999999999999978E-2</v>
      </c>
      <c r="K68" s="142">
        <v>4.8999999999999995</v>
      </c>
      <c r="L68" s="142">
        <v>11.599999999999998</v>
      </c>
      <c r="M68" s="142">
        <v>25.401150000000001</v>
      </c>
      <c r="N68" s="142">
        <v>25.460958160709762</v>
      </c>
      <c r="O68" s="142">
        <v>19.346517327720175</v>
      </c>
      <c r="P68" s="142">
        <v>22.045744819642959</v>
      </c>
      <c r="Q68" s="142">
        <v>45.285161131284255</v>
      </c>
      <c r="R68" s="142">
        <v>49.27390847425243</v>
      </c>
      <c r="S68" s="142">
        <v>38.119808267510734</v>
      </c>
      <c r="T68" s="142">
        <v>39.349535193431976</v>
      </c>
      <c r="U68" s="142">
        <v>38.985450651474764</v>
      </c>
      <c r="V68" s="142">
        <v>37.987947833849631</v>
      </c>
      <c r="W68" s="142">
        <v>38.076322026328853</v>
      </c>
      <c r="X68" s="142">
        <v>37.571235603436953</v>
      </c>
      <c r="Y68" s="142">
        <v>36.813948370625745</v>
      </c>
      <c r="Z68" s="142">
        <v>36.833468201304456</v>
      </c>
      <c r="AA68" s="142">
        <v>36.035192852468356</v>
      </c>
      <c r="AB68" s="142">
        <v>35.232527688160872</v>
      </c>
      <c r="AC68" s="142">
        <v>34.273758101013634</v>
      </c>
      <c r="AD68" s="142">
        <v>32.280750655618128</v>
      </c>
      <c r="AE68" s="142">
        <v>31.023954503419144</v>
      </c>
      <c r="AF68" s="142">
        <v>30.031279226363868</v>
      </c>
      <c r="AG68" s="142">
        <v>29.72265689372907</v>
      </c>
      <c r="AH68" s="142">
        <v>28.528055204376152</v>
      </c>
      <c r="AI68" s="142">
        <v>27.787796085564679</v>
      </c>
      <c r="AJ68" s="142">
        <v>27.486701011678569</v>
      </c>
      <c r="AK68" s="142">
        <v>27.321866842588356</v>
      </c>
      <c r="AL68" s="142">
        <v>26.89779059141387</v>
      </c>
      <c r="AM68" s="142">
        <v>26.42999101109034</v>
      </c>
      <c r="AN68" s="142">
        <v>26.014879248179618</v>
      </c>
      <c r="AO68" s="142">
        <v>25.839171327672783</v>
      </c>
      <c r="AP68" s="142">
        <v>25.703442043799946</v>
      </c>
      <c r="AQ68" s="142">
        <v>25.554109369561992</v>
      </c>
      <c r="AR68" s="142">
        <v>25.219751256101151</v>
      </c>
      <c r="AS68" s="142">
        <v>24.966478381177669</v>
      </c>
      <c r="AT68" s="142">
        <v>24.735874893091111</v>
      </c>
      <c r="AU68" s="142">
        <v>24.532857997981331</v>
      </c>
      <c r="AV68" s="142">
        <v>24.340331352030336</v>
      </c>
      <c r="AW68" s="142">
        <v>24.039333385718969</v>
      </c>
      <c r="AX68" s="142">
        <v>22.791788365951337</v>
      </c>
      <c r="AY68" s="142">
        <v>22.320286394230848</v>
      </c>
      <c r="AZ68" s="142">
        <v>21.640467483538689</v>
      </c>
      <c r="BA68" s="142">
        <v>21.611229595122037</v>
      </c>
      <c r="BB68" s="142">
        <v>20.660288795574814</v>
      </c>
    </row>
    <row r="69" spans="1:54" x14ac:dyDescent="0.2">
      <c r="A69" s="136" t="s">
        <v>474</v>
      </c>
      <c r="B69" s="143" t="s">
        <v>246</v>
      </c>
      <c r="C69" s="144" t="s">
        <v>445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9.9999999999999978E-2</v>
      </c>
      <c r="K69" s="145">
        <v>0</v>
      </c>
      <c r="L69" s="145">
        <v>0</v>
      </c>
      <c r="M69" s="145">
        <v>7.4999699999999994</v>
      </c>
      <c r="N69" s="145">
        <v>8.8372837554360579</v>
      </c>
      <c r="O69" s="145">
        <v>6.2338776028706757</v>
      </c>
      <c r="P69" s="145">
        <v>2.1735013164990202</v>
      </c>
      <c r="Q69" s="145">
        <v>5.3023675610840009</v>
      </c>
      <c r="R69" s="145">
        <v>6.0905703640011497</v>
      </c>
      <c r="S69" s="145">
        <v>4.7770901228587091E-2</v>
      </c>
      <c r="T69" s="145">
        <v>4.9509444158939007E-2</v>
      </c>
      <c r="U69" s="145">
        <v>5.1851798189594768E-2</v>
      </c>
      <c r="V69" s="145">
        <v>5.2770358129298985E-2</v>
      </c>
      <c r="W69" s="145">
        <v>5.5746590742871291E-2</v>
      </c>
      <c r="X69" s="145">
        <v>5.7537321479303287E-2</v>
      </c>
      <c r="Y69" s="145">
        <v>5.8691138516457388E-2</v>
      </c>
      <c r="Z69" s="145">
        <v>6.0350656706465E-2</v>
      </c>
      <c r="AA69" s="145">
        <v>6.1143271689681172E-2</v>
      </c>
      <c r="AB69" s="145">
        <v>6.1786338239852391E-2</v>
      </c>
      <c r="AC69" s="145">
        <v>6.2040614752411335E-2</v>
      </c>
      <c r="AD69" s="145">
        <v>5.7793649219712723E-2</v>
      </c>
      <c r="AE69" s="145">
        <v>5.6011465612455222E-2</v>
      </c>
      <c r="AF69" s="145">
        <v>5.2091296710987472E-2</v>
      </c>
      <c r="AG69" s="145">
        <v>5.2107067644387779E-2</v>
      </c>
      <c r="AH69" s="145">
        <v>5.2205396400687019E-2</v>
      </c>
      <c r="AI69" s="145">
        <v>5.0755144305718584E-2</v>
      </c>
      <c r="AJ69" s="145">
        <v>5.1431414748745227E-2</v>
      </c>
      <c r="AK69" s="145">
        <v>5.1098664853651742E-2</v>
      </c>
      <c r="AL69" s="145">
        <v>5.1666521968873599E-2</v>
      </c>
      <c r="AM69" s="145">
        <v>5.1885205963998184E-2</v>
      </c>
      <c r="AN69" s="145">
        <v>5.0517844423206469E-2</v>
      </c>
      <c r="AO69" s="145">
        <v>5.0281137528271645E-2</v>
      </c>
      <c r="AP69" s="145">
        <v>4.9288547442345718E-2</v>
      </c>
      <c r="AQ69" s="145">
        <v>4.9140363958619496E-2</v>
      </c>
      <c r="AR69" s="145">
        <v>4.8941379840807459E-2</v>
      </c>
      <c r="AS69" s="145">
        <v>4.7972592011772966E-2</v>
      </c>
      <c r="AT69" s="145">
        <v>4.7401213074382387E-2</v>
      </c>
      <c r="AU69" s="145">
        <v>4.6748939432940714E-2</v>
      </c>
      <c r="AV69" s="145">
        <v>4.6595690631777813E-2</v>
      </c>
      <c r="AW69" s="145">
        <v>4.6102932856782734E-2</v>
      </c>
      <c r="AX69" s="145">
        <v>4.0614699713861585E-2</v>
      </c>
      <c r="AY69" s="145">
        <v>3.8771732543604567E-2</v>
      </c>
      <c r="AZ69" s="145">
        <v>3.3709392041530714E-2</v>
      </c>
      <c r="BA69" s="145">
        <v>3.3524227791695969E-2</v>
      </c>
      <c r="BB69" s="145">
        <v>3.3300310916902415E-2</v>
      </c>
    </row>
    <row r="70" spans="1:54" x14ac:dyDescent="0.2">
      <c r="A70" s="136" t="s">
        <v>474</v>
      </c>
      <c r="B70" s="143" t="s">
        <v>116</v>
      </c>
      <c r="C70" s="144" t="s">
        <v>446</v>
      </c>
      <c r="D70" s="145">
        <v>0</v>
      </c>
      <c r="E70" s="145">
        <v>0</v>
      </c>
      <c r="F70" s="145">
        <v>0</v>
      </c>
      <c r="G70" s="145">
        <v>0</v>
      </c>
      <c r="H70" s="145">
        <v>0</v>
      </c>
      <c r="I70" s="145">
        <v>0</v>
      </c>
      <c r="J70" s="145">
        <v>0</v>
      </c>
      <c r="K70" s="145">
        <v>0</v>
      </c>
      <c r="L70" s="145">
        <v>0</v>
      </c>
      <c r="M70" s="145">
        <v>0</v>
      </c>
      <c r="N70" s="145">
        <v>0</v>
      </c>
      <c r="O70" s="145">
        <v>0</v>
      </c>
      <c r="P70" s="145">
        <v>0</v>
      </c>
      <c r="Q70" s="145">
        <v>0</v>
      </c>
      <c r="R70" s="145">
        <v>0</v>
      </c>
      <c r="S70" s="145">
        <v>0</v>
      </c>
      <c r="T70" s="145">
        <v>0</v>
      </c>
      <c r="U70" s="145">
        <v>0</v>
      </c>
      <c r="V70" s="145">
        <v>0</v>
      </c>
      <c r="W70" s="145">
        <v>0</v>
      </c>
      <c r="X70" s="145">
        <v>0</v>
      </c>
      <c r="Y70" s="145">
        <v>0</v>
      </c>
      <c r="Z70" s="145">
        <v>0</v>
      </c>
      <c r="AA70" s="145">
        <v>0</v>
      </c>
      <c r="AB70" s="145">
        <v>0</v>
      </c>
      <c r="AC70" s="145">
        <v>0</v>
      </c>
      <c r="AD70" s="145">
        <v>0</v>
      </c>
      <c r="AE70" s="145">
        <v>0</v>
      </c>
      <c r="AF70" s="145">
        <v>0</v>
      </c>
      <c r="AG70" s="145">
        <v>0</v>
      </c>
      <c r="AH70" s="145">
        <v>0</v>
      </c>
      <c r="AI70" s="145">
        <v>0</v>
      </c>
      <c r="AJ70" s="145">
        <v>0</v>
      </c>
      <c r="AK70" s="145">
        <v>0</v>
      </c>
      <c r="AL70" s="145">
        <v>0</v>
      </c>
      <c r="AM70" s="145">
        <v>0</v>
      </c>
      <c r="AN70" s="145">
        <v>0</v>
      </c>
      <c r="AO70" s="145">
        <v>0</v>
      </c>
      <c r="AP70" s="145">
        <v>0</v>
      </c>
      <c r="AQ70" s="145">
        <v>0</v>
      </c>
      <c r="AR70" s="145">
        <v>0</v>
      </c>
      <c r="AS70" s="145">
        <v>0</v>
      </c>
      <c r="AT70" s="145">
        <v>0</v>
      </c>
      <c r="AU70" s="145">
        <v>0</v>
      </c>
      <c r="AV70" s="145">
        <v>0</v>
      </c>
      <c r="AW70" s="145">
        <v>0</v>
      </c>
      <c r="AX70" s="145">
        <v>0</v>
      </c>
      <c r="AY70" s="145">
        <v>0</v>
      </c>
      <c r="AZ70" s="145">
        <v>0</v>
      </c>
      <c r="BA70" s="145">
        <v>0</v>
      </c>
      <c r="BB70" s="145">
        <v>0</v>
      </c>
    </row>
    <row r="71" spans="1:54" x14ac:dyDescent="0.2">
      <c r="A71" s="136" t="s">
        <v>474</v>
      </c>
      <c r="B71" s="143" t="s">
        <v>247</v>
      </c>
      <c r="C71" s="144" t="s">
        <v>447</v>
      </c>
      <c r="D71" s="145">
        <v>0</v>
      </c>
      <c r="E71" s="145">
        <v>0</v>
      </c>
      <c r="F71" s="145">
        <v>0</v>
      </c>
      <c r="G71" s="145">
        <v>0</v>
      </c>
      <c r="H71" s="145">
        <v>0</v>
      </c>
      <c r="I71" s="145">
        <v>0</v>
      </c>
      <c r="J71" s="145">
        <v>0</v>
      </c>
      <c r="K71" s="145">
        <v>0</v>
      </c>
      <c r="L71" s="145">
        <v>0</v>
      </c>
      <c r="M71" s="145">
        <v>0</v>
      </c>
      <c r="N71" s="145">
        <v>0</v>
      </c>
      <c r="O71" s="145">
        <v>0</v>
      </c>
      <c r="P71" s="145">
        <v>0.11942333477156807</v>
      </c>
      <c r="Q71" s="145">
        <v>0.47769091128805025</v>
      </c>
      <c r="R71" s="145">
        <v>0.45380720359224824</v>
      </c>
      <c r="S71" s="145">
        <v>0.42992405778875303</v>
      </c>
      <c r="T71" s="145">
        <v>0.438830839035383</v>
      </c>
      <c r="U71" s="145">
        <v>0.43819479770133357</v>
      </c>
      <c r="V71" s="145">
        <v>0.49644676511893432</v>
      </c>
      <c r="W71" s="145">
        <v>0.50475723802793038</v>
      </c>
      <c r="X71" s="145">
        <v>0.50147187422677486</v>
      </c>
      <c r="Y71" s="145">
        <v>0.48781053349893172</v>
      </c>
      <c r="Z71" s="145">
        <v>0.48988279777413529</v>
      </c>
      <c r="AA71" s="145">
        <v>0.46941045833834633</v>
      </c>
      <c r="AB71" s="145">
        <v>0.44962804830622111</v>
      </c>
      <c r="AC71" s="145">
        <v>0.42950543766898175</v>
      </c>
      <c r="AD71" s="145">
        <v>0.41655309006736291</v>
      </c>
      <c r="AE71" s="145">
        <v>0.39735418484417701</v>
      </c>
      <c r="AF71" s="145">
        <v>0.38135940364483278</v>
      </c>
      <c r="AG71" s="145">
        <v>0.37875048724718663</v>
      </c>
      <c r="AH71" s="145">
        <v>0.3684534693583521</v>
      </c>
      <c r="AI71" s="145">
        <v>0.35999814641111116</v>
      </c>
      <c r="AJ71" s="145">
        <v>0.35681237713791325</v>
      </c>
      <c r="AK71" s="145">
        <v>0.34626866046504867</v>
      </c>
      <c r="AL71" s="145">
        <v>0.34199971926328077</v>
      </c>
      <c r="AM71" s="145">
        <v>0.33495946271692478</v>
      </c>
      <c r="AN71" s="145">
        <v>0.32967033471250817</v>
      </c>
      <c r="AO71" s="145">
        <v>0.32872834736864293</v>
      </c>
      <c r="AP71" s="145">
        <v>0.3262864963656909</v>
      </c>
      <c r="AQ71" s="145">
        <v>0.32190580123829526</v>
      </c>
      <c r="AR71" s="145">
        <v>0.3191026459989027</v>
      </c>
      <c r="AS71" s="145">
        <v>0.31396123223322858</v>
      </c>
      <c r="AT71" s="145">
        <v>0.30997438399890154</v>
      </c>
      <c r="AU71" s="145">
        <v>0.29121355882371686</v>
      </c>
      <c r="AV71" s="145">
        <v>0.28698499801029603</v>
      </c>
      <c r="AW71" s="145">
        <v>0.27957572096754552</v>
      </c>
      <c r="AX71" s="145">
        <v>0.2735626111316069</v>
      </c>
      <c r="AY71" s="145">
        <v>0.26647362331385344</v>
      </c>
      <c r="AZ71" s="145">
        <v>0.25872665251565613</v>
      </c>
      <c r="BA71" s="145">
        <v>0.25909064543761268</v>
      </c>
      <c r="BB71" s="145">
        <v>0.25465023404649678</v>
      </c>
    </row>
    <row r="72" spans="1:54" x14ac:dyDescent="0.2">
      <c r="A72" s="136" t="s">
        <v>474</v>
      </c>
      <c r="B72" s="143" t="s">
        <v>248</v>
      </c>
      <c r="C72" s="144" t="s">
        <v>448</v>
      </c>
      <c r="D72" s="145">
        <v>0</v>
      </c>
      <c r="E72" s="145">
        <v>0</v>
      </c>
      <c r="F72" s="145">
        <v>0</v>
      </c>
      <c r="G72" s="145">
        <v>0</v>
      </c>
      <c r="H72" s="145">
        <v>0</v>
      </c>
      <c r="I72" s="145">
        <v>0</v>
      </c>
      <c r="J72" s="145">
        <v>0</v>
      </c>
      <c r="K72" s="145">
        <v>0</v>
      </c>
      <c r="L72" s="145">
        <v>0</v>
      </c>
      <c r="M72" s="145">
        <v>0</v>
      </c>
      <c r="N72" s="145">
        <v>0</v>
      </c>
      <c r="O72" s="145">
        <v>0</v>
      </c>
      <c r="P72" s="145">
        <v>3.9648418840164092</v>
      </c>
      <c r="Q72" s="145">
        <v>4.6813709306233093</v>
      </c>
      <c r="R72" s="145">
        <v>4.2514569599694303</v>
      </c>
      <c r="S72" s="145">
        <v>0</v>
      </c>
      <c r="T72" s="145">
        <v>0</v>
      </c>
      <c r="U72" s="145">
        <v>0</v>
      </c>
      <c r="V72" s="145">
        <v>0</v>
      </c>
      <c r="W72" s="145">
        <v>0</v>
      </c>
      <c r="X72" s="145">
        <v>0</v>
      </c>
      <c r="Y72" s="145">
        <v>0</v>
      </c>
      <c r="Z72" s="145">
        <v>0</v>
      </c>
      <c r="AA72" s="145">
        <v>0</v>
      </c>
      <c r="AB72" s="145">
        <v>0</v>
      </c>
      <c r="AC72" s="145">
        <v>0</v>
      </c>
      <c r="AD72" s="145">
        <v>0</v>
      </c>
      <c r="AE72" s="145">
        <v>0</v>
      </c>
      <c r="AF72" s="145">
        <v>0</v>
      </c>
      <c r="AG72" s="145">
        <v>0</v>
      </c>
      <c r="AH72" s="145">
        <v>0</v>
      </c>
      <c r="AI72" s="145">
        <v>0</v>
      </c>
      <c r="AJ72" s="145">
        <v>0</v>
      </c>
      <c r="AK72" s="145">
        <v>0</v>
      </c>
      <c r="AL72" s="145">
        <v>0</v>
      </c>
      <c r="AM72" s="145">
        <v>0</v>
      </c>
      <c r="AN72" s="145">
        <v>0</v>
      </c>
      <c r="AO72" s="145">
        <v>0</v>
      </c>
      <c r="AP72" s="145">
        <v>0</v>
      </c>
      <c r="AQ72" s="145">
        <v>0</v>
      </c>
      <c r="AR72" s="145">
        <v>0</v>
      </c>
      <c r="AS72" s="145">
        <v>0</v>
      </c>
      <c r="AT72" s="145">
        <v>0</v>
      </c>
      <c r="AU72" s="145">
        <v>0</v>
      </c>
      <c r="AV72" s="145">
        <v>0</v>
      </c>
      <c r="AW72" s="145">
        <v>0</v>
      </c>
      <c r="AX72" s="145">
        <v>0</v>
      </c>
      <c r="AY72" s="145">
        <v>0</v>
      </c>
      <c r="AZ72" s="145">
        <v>0</v>
      </c>
      <c r="BA72" s="145">
        <v>0</v>
      </c>
      <c r="BB72" s="145">
        <v>0</v>
      </c>
    </row>
    <row r="73" spans="1:54" x14ac:dyDescent="0.2">
      <c r="A73" s="136" t="s">
        <v>474</v>
      </c>
      <c r="B73" s="143" t="s">
        <v>249</v>
      </c>
      <c r="C73" s="144" t="s">
        <v>449</v>
      </c>
      <c r="D73" s="145">
        <v>0</v>
      </c>
      <c r="E73" s="145">
        <v>0</v>
      </c>
      <c r="F73" s="145">
        <v>0</v>
      </c>
      <c r="G73" s="145">
        <v>0</v>
      </c>
      <c r="H73" s="145">
        <v>0</v>
      </c>
      <c r="I73" s="145">
        <v>0</v>
      </c>
      <c r="J73" s="145">
        <v>0</v>
      </c>
      <c r="K73" s="145">
        <v>4.8999999999999995</v>
      </c>
      <c r="L73" s="145">
        <v>11.599999999999998</v>
      </c>
      <c r="M73" s="145">
        <v>17.90118</v>
      </c>
      <c r="N73" s="145">
        <v>16.6236744052737</v>
      </c>
      <c r="O73" s="145">
        <v>13.112639724849499</v>
      </c>
      <c r="P73" s="145">
        <v>15.787978284355962</v>
      </c>
      <c r="Q73" s="145">
        <v>34.823731728288898</v>
      </c>
      <c r="R73" s="145">
        <v>38.478073946689605</v>
      </c>
      <c r="S73" s="145">
        <v>37.6421133084934</v>
      </c>
      <c r="T73" s="145">
        <v>38.86119491023765</v>
      </c>
      <c r="U73" s="145">
        <v>38.495404055583833</v>
      </c>
      <c r="V73" s="145">
        <v>37.438730710601398</v>
      </c>
      <c r="W73" s="145">
        <v>37.515818197558055</v>
      </c>
      <c r="X73" s="145">
        <v>37.012226407730878</v>
      </c>
      <c r="Y73" s="145">
        <v>36.267446698610357</v>
      </c>
      <c r="Z73" s="145">
        <v>36.283234746823851</v>
      </c>
      <c r="AA73" s="145">
        <v>35.504639122440331</v>
      </c>
      <c r="AB73" s="145">
        <v>34.7211133016148</v>
      </c>
      <c r="AC73" s="145">
        <v>33.78221204859225</v>
      </c>
      <c r="AD73" s="145">
        <v>31.806403916331057</v>
      </c>
      <c r="AE73" s="145">
        <v>30.570588852962516</v>
      </c>
      <c r="AF73" s="145">
        <v>29.597828526008048</v>
      </c>
      <c r="AG73" s="145">
        <v>29.291799338837492</v>
      </c>
      <c r="AH73" s="145">
        <v>28.107396338617114</v>
      </c>
      <c r="AI73" s="145">
        <v>27.377042794847849</v>
      </c>
      <c r="AJ73" s="145">
        <v>27.078457219791908</v>
      </c>
      <c r="AK73" s="145">
        <v>26.924499517269656</v>
      </c>
      <c r="AL73" s="145">
        <v>26.504124350181712</v>
      </c>
      <c r="AM73" s="145">
        <v>26.043146342409415</v>
      </c>
      <c r="AN73" s="145">
        <v>25.634691069043907</v>
      </c>
      <c r="AO73" s="145">
        <v>25.460161842775868</v>
      </c>
      <c r="AP73" s="145">
        <v>25.327866999991915</v>
      </c>
      <c r="AQ73" s="145">
        <v>25.183063204365073</v>
      </c>
      <c r="AR73" s="145">
        <v>24.851707230261439</v>
      </c>
      <c r="AS73" s="145">
        <v>24.60454455693267</v>
      </c>
      <c r="AT73" s="145">
        <v>24.378499296017829</v>
      </c>
      <c r="AU73" s="145">
        <v>24.194895499724669</v>
      </c>
      <c r="AV73" s="145">
        <v>24.006750663388264</v>
      </c>
      <c r="AW73" s="145">
        <v>23.713654731894643</v>
      </c>
      <c r="AX73" s="145">
        <v>22.477611055105864</v>
      </c>
      <c r="AY73" s="145">
        <v>22.015041038373386</v>
      </c>
      <c r="AZ73" s="145">
        <v>21.348031438981504</v>
      </c>
      <c r="BA73" s="145">
        <v>21.318614721892729</v>
      </c>
      <c r="BB73" s="145">
        <v>20.372338250611413</v>
      </c>
    </row>
    <row r="74" spans="1:54" x14ac:dyDescent="0.2">
      <c r="A74" s="136" t="s">
        <v>474</v>
      </c>
      <c r="B74" s="146" t="s">
        <v>250</v>
      </c>
      <c r="C74" s="147" t="s">
        <v>450</v>
      </c>
      <c r="D74" s="148">
        <v>0</v>
      </c>
      <c r="E74" s="148">
        <v>0</v>
      </c>
      <c r="F74" s="148">
        <v>0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48">
        <v>0</v>
      </c>
      <c r="N74" s="148">
        <v>0</v>
      </c>
      <c r="O74" s="148">
        <v>0</v>
      </c>
      <c r="P74" s="148">
        <v>0</v>
      </c>
      <c r="Q74" s="148">
        <v>0</v>
      </c>
      <c r="R74" s="148">
        <v>0</v>
      </c>
      <c r="S74" s="148">
        <v>0</v>
      </c>
      <c r="T74" s="148">
        <v>0</v>
      </c>
      <c r="U74" s="148">
        <v>0</v>
      </c>
      <c r="V74" s="148">
        <v>0</v>
      </c>
      <c r="W74" s="148">
        <v>0</v>
      </c>
      <c r="X74" s="148">
        <v>0</v>
      </c>
      <c r="Y74" s="148">
        <v>0</v>
      </c>
      <c r="Z74" s="148">
        <v>0</v>
      </c>
      <c r="AA74" s="148">
        <v>0</v>
      </c>
      <c r="AB74" s="148">
        <v>0</v>
      </c>
      <c r="AC74" s="148">
        <v>0</v>
      </c>
      <c r="AD74" s="148">
        <v>0</v>
      </c>
      <c r="AE74" s="148">
        <v>0</v>
      </c>
      <c r="AF74" s="148">
        <v>0</v>
      </c>
      <c r="AG74" s="148">
        <v>0</v>
      </c>
      <c r="AH74" s="148">
        <v>0</v>
      </c>
      <c r="AI74" s="148">
        <v>0</v>
      </c>
      <c r="AJ74" s="148">
        <v>0</v>
      </c>
      <c r="AK74" s="148">
        <v>0</v>
      </c>
      <c r="AL74" s="148">
        <v>0</v>
      </c>
      <c r="AM74" s="148">
        <v>0</v>
      </c>
      <c r="AN74" s="148">
        <v>0</v>
      </c>
      <c r="AO74" s="148">
        <v>0</v>
      </c>
      <c r="AP74" s="148">
        <v>0</v>
      </c>
      <c r="AQ74" s="148">
        <v>0</v>
      </c>
      <c r="AR74" s="148">
        <v>0</v>
      </c>
      <c r="AS74" s="148">
        <v>0</v>
      </c>
      <c r="AT74" s="148">
        <v>0</v>
      </c>
      <c r="AU74" s="148">
        <v>0</v>
      </c>
      <c r="AV74" s="148">
        <v>0</v>
      </c>
      <c r="AW74" s="148">
        <v>0</v>
      </c>
      <c r="AX74" s="148">
        <v>0</v>
      </c>
      <c r="AY74" s="148">
        <v>0</v>
      </c>
      <c r="AZ74" s="148">
        <v>0</v>
      </c>
      <c r="BA74" s="148">
        <v>0</v>
      </c>
      <c r="BB74" s="148">
        <v>0</v>
      </c>
    </row>
    <row r="75" spans="1:54" x14ac:dyDescent="0.2">
      <c r="A75" s="136" t="s">
        <v>474</v>
      </c>
      <c r="B75" s="146" t="s">
        <v>251</v>
      </c>
      <c r="C75" s="147" t="s">
        <v>451</v>
      </c>
      <c r="D75" s="148">
        <v>0</v>
      </c>
      <c r="E75" s="148">
        <v>0</v>
      </c>
      <c r="F75" s="148">
        <v>0</v>
      </c>
      <c r="G75" s="148">
        <v>0</v>
      </c>
      <c r="H75" s="148">
        <v>0</v>
      </c>
      <c r="I75" s="148">
        <v>0</v>
      </c>
      <c r="J75" s="148">
        <v>0</v>
      </c>
      <c r="K75" s="148">
        <v>0.3</v>
      </c>
      <c r="L75" s="148">
        <v>0</v>
      </c>
      <c r="M75" s="148">
        <v>0</v>
      </c>
      <c r="N75" s="148">
        <v>0</v>
      </c>
      <c r="O75" s="148">
        <v>0</v>
      </c>
      <c r="P75" s="148">
        <v>0</v>
      </c>
      <c r="Q75" s="148">
        <v>0</v>
      </c>
      <c r="R75" s="148">
        <v>0</v>
      </c>
      <c r="S75" s="148">
        <v>0</v>
      </c>
      <c r="T75" s="148">
        <v>0</v>
      </c>
      <c r="U75" s="148">
        <v>0</v>
      </c>
      <c r="V75" s="148">
        <v>0</v>
      </c>
      <c r="W75" s="148">
        <v>0</v>
      </c>
      <c r="X75" s="148">
        <v>0</v>
      </c>
      <c r="Y75" s="148">
        <v>0</v>
      </c>
      <c r="Z75" s="148">
        <v>0</v>
      </c>
      <c r="AA75" s="148">
        <v>0</v>
      </c>
      <c r="AB75" s="148">
        <v>0</v>
      </c>
      <c r="AC75" s="148">
        <v>0</v>
      </c>
      <c r="AD75" s="148">
        <v>0</v>
      </c>
      <c r="AE75" s="148">
        <v>0</v>
      </c>
      <c r="AF75" s="148">
        <v>0</v>
      </c>
      <c r="AG75" s="148">
        <v>0</v>
      </c>
      <c r="AH75" s="148">
        <v>0</v>
      </c>
      <c r="AI75" s="148">
        <v>0</v>
      </c>
      <c r="AJ75" s="148">
        <v>0</v>
      </c>
      <c r="AK75" s="148">
        <v>0</v>
      </c>
      <c r="AL75" s="148">
        <v>0</v>
      </c>
      <c r="AM75" s="148">
        <v>0</v>
      </c>
      <c r="AN75" s="148">
        <v>0</v>
      </c>
      <c r="AO75" s="148">
        <v>0</v>
      </c>
      <c r="AP75" s="148">
        <v>0</v>
      </c>
      <c r="AQ75" s="148">
        <v>0</v>
      </c>
      <c r="AR75" s="148">
        <v>0</v>
      </c>
      <c r="AS75" s="148">
        <v>0</v>
      </c>
      <c r="AT75" s="148">
        <v>0</v>
      </c>
      <c r="AU75" s="148">
        <v>0</v>
      </c>
      <c r="AV75" s="148">
        <v>0</v>
      </c>
      <c r="AW75" s="148">
        <v>0</v>
      </c>
      <c r="AX75" s="148">
        <v>0</v>
      </c>
      <c r="AY75" s="148">
        <v>0</v>
      </c>
      <c r="AZ75" s="148">
        <v>0</v>
      </c>
      <c r="BA75" s="148">
        <v>0</v>
      </c>
      <c r="BB75" s="148">
        <v>0</v>
      </c>
    </row>
    <row r="76" spans="1:54" x14ac:dyDescent="0.2">
      <c r="A76" s="136" t="s">
        <v>474</v>
      </c>
      <c r="B76" s="146" t="s">
        <v>252</v>
      </c>
      <c r="C76" s="147" t="s">
        <v>452</v>
      </c>
      <c r="D76" s="148">
        <v>0</v>
      </c>
      <c r="E76" s="148">
        <v>0</v>
      </c>
      <c r="F76" s="148">
        <v>0</v>
      </c>
      <c r="G76" s="148">
        <v>0</v>
      </c>
      <c r="H76" s="148">
        <v>0</v>
      </c>
      <c r="I76" s="148">
        <v>0</v>
      </c>
      <c r="J76" s="148">
        <v>0</v>
      </c>
      <c r="K76" s="148">
        <v>0</v>
      </c>
      <c r="L76" s="148">
        <v>0</v>
      </c>
      <c r="M76" s="148">
        <v>0</v>
      </c>
      <c r="N76" s="148">
        <v>0</v>
      </c>
      <c r="O76" s="148">
        <v>0</v>
      </c>
      <c r="P76" s="148">
        <v>0</v>
      </c>
      <c r="Q76" s="148">
        <v>0</v>
      </c>
      <c r="R76" s="148">
        <v>0</v>
      </c>
      <c r="S76" s="148">
        <v>0</v>
      </c>
      <c r="T76" s="148">
        <v>0</v>
      </c>
      <c r="U76" s="148">
        <v>0</v>
      </c>
      <c r="V76" s="148">
        <v>0</v>
      </c>
      <c r="W76" s="148">
        <v>0</v>
      </c>
      <c r="X76" s="148">
        <v>0</v>
      </c>
      <c r="Y76" s="148">
        <v>0</v>
      </c>
      <c r="Z76" s="148">
        <v>0</v>
      </c>
      <c r="AA76" s="148">
        <v>0</v>
      </c>
      <c r="AB76" s="148">
        <v>0</v>
      </c>
      <c r="AC76" s="148">
        <v>0</v>
      </c>
      <c r="AD76" s="148">
        <v>0</v>
      </c>
      <c r="AE76" s="148">
        <v>0</v>
      </c>
      <c r="AF76" s="148">
        <v>0</v>
      </c>
      <c r="AG76" s="148">
        <v>0</v>
      </c>
      <c r="AH76" s="148">
        <v>0</v>
      </c>
      <c r="AI76" s="148">
        <v>0</v>
      </c>
      <c r="AJ76" s="148">
        <v>0</v>
      </c>
      <c r="AK76" s="148">
        <v>0</v>
      </c>
      <c r="AL76" s="148">
        <v>0</v>
      </c>
      <c r="AM76" s="148">
        <v>0</v>
      </c>
      <c r="AN76" s="148">
        <v>0</v>
      </c>
      <c r="AO76" s="148">
        <v>0</v>
      </c>
      <c r="AP76" s="148">
        <v>0</v>
      </c>
      <c r="AQ76" s="148">
        <v>0</v>
      </c>
      <c r="AR76" s="148">
        <v>0</v>
      </c>
      <c r="AS76" s="148">
        <v>0</v>
      </c>
      <c r="AT76" s="148">
        <v>0</v>
      </c>
      <c r="AU76" s="148">
        <v>0</v>
      </c>
      <c r="AV76" s="148">
        <v>0</v>
      </c>
      <c r="AW76" s="148">
        <v>0</v>
      </c>
      <c r="AX76" s="148">
        <v>0</v>
      </c>
      <c r="AY76" s="148">
        <v>0</v>
      </c>
      <c r="AZ76" s="148">
        <v>0</v>
      </c>
      <c r="BA76" s="148">
        <v>0</v>
      </c>
      <c r="BB76" s="148">
        <v>0</v>
      </c>
    </row>
    <row r="77" spans="1:54" x14ac:dyDescent="0.2">
      <c r="A77" s="136" t="s">
        <v>474</v>
      </c>
      <c r="B77" s="146" t="s">
        <v>125</v>
      </c>
      <c r="C77" s="147" t="s">
        <v>453</v>
      </c>
      <c r="D77" s="148">
        <v>0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48">
        <v>4.5999999999999996</v>
      </c>
      <c r="L77" s="148">
        <v>11.599999999999998</v>
      </c>
      <c r="M77" s="148">
        <v>17.90118</v>
      </c>
      <c r="N77" s="148">
        <v>16.6236744052737</v>
      </c>
      <c r="O77" s="148">
        <v>13.112639724849499</v>
      </c>
      <c r="P77" s="148">
        <v>15.787978284355962</v>
      </c>
      <c r="Q77" s="148">
        <v>34.823731728288898</v>
      </c>
      <c r="R77" s="148">
        <v>38.478073946689605</v>
      </c>
      <c r="S77" s="148">
        <v>37.6421133084934</v>
      </c>
      <c r="T77" s="148">
        <v>38.86119491023765</v>
      </c>
      <c r="U77" s="148">
        <v>38.495404055583833</v>
      </c>
      <c r="V77" s="148">
        <v>37.438730710601398</v>
      </c>
      <c r="W77" s="148">
        <v>37.515818197558055</v>
      </c>
      <c r="X77" s="148">
        <v>37.012226407730878</v>
      </c>
      <c r="Y77" s="148">
        <v>36.267446698610357</v>
      </c>
      <c r="Z77" s="148">
        <v>36.283234746823851</v>
      </c>
      <c r="AA77" s="148">
        <v>35.504639122440331</v>
      </c>
      <c r="AB77" s="148">
        <v>34.7211133016148</v>
      </c>
      <c r="AC77" s="148">
        <v>33.78221204859225</v>
      </c>
      <c r="AD77" s="148">
        <v>31.806403916331057</v>
      </c>
      <c r="AE77" s="148">
        <v>30.570588852962516</v>
      </c>
      <c r="AF77" s="148">
        <v>29.597828526008048</v>
      </c>
      <c r="AG77" s="148">
        <v>29.291799338837492</v>
      </c>
      <c r="AH77" s="148">
        <v>28.107396338617114</v>
      </c>
      <c r="AI77" s="148">
        <v>27.377042794847849</v>
      </c>
      <c r="AJ77" s="148">
        <v>27.078457219791908</v>
      </c>
      <c r="AK77" s="148">
        <v>26.924499517269656</v>
      </c>
      <c r="AL77" s="148">
        <v>26.504124350181712</v>
      </c>
      <c r="AM77" s="148">
        <v>26.043146342409415</v>
      </c>
      <c r="AN77" s="148">
        <v>25.634691069043907</v>
      </c>
      <c r="AO77" s="148">
        <v>25.460161842775868</v>
      </c>
      <c r="AP77" s="148">
        <v>25.327866999991915</v>
      </c>
      <c r="AQ77" s="148">
        <v>25.183063204365073</v>
      </c>
      <c r="AR77" s="148">
        <v>24.851707230261439</v>
      </c>
      <c r="AS77" s="148">
        <v>24.60454455693267</v>
      </c>
      <c r="AT77" s="148">
        <v>24.378499296017829</v>
      </c>
      <c r="AU77" s="148">
        <v>24.194895499724669</v>
      </c>
      <c r="AV77" s="148">
        <v>24.006750663388264</v>
      </c>
      <c r="AW77" s="148">
        <v>23.713654731894643</v>
      </c>
      <c r="AX77" s="148">
        <v>22.477611055105864</v>
      </c>
      <c r="AY77" s="148">
        <v>22.015041038373386</v>
      </c>
      <c r="AZ77" s="148">
        <v>21.348031438981504</v>
      </c>
      <c r="BA77" s="148">
        <v>21.318614721892729</v>
      </c>
      <c r="BB77" s="148">
        <v>20.372338250611413</v>
      </c>
    </row>
    <row r="78" spans="1:54" x14ac:dyDescent="0.2">
      <c r="A78" s="136" t="s">
        <v>474</v>
      </c>
      <c r="B78" s="140" t="s">
        <v>104</v>
      </c>
      <c r="C78" s="141" t="s">
        <v>454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142">
        <v>0</v>
      </c>
      <c r="P78" s="142">
        <v>0</v>
      </c>
      <c r="Q78" s="142">
        <v>0</v>
      </c>
      <c r="R78" s="142">
        <v>0</v>
      </c>
      <c r="S78" s="142">
        <v>0</v>
      </c>
      <c r="T78" s="142">
        <v>0</v>
      </c>
      <c r="U78" s="142">
        <v>0</v>
      </c>
      <c r="V78" s="142">
        <v>0</v>
      </c>
      <c r="W78" s="142">
        <v>0</v>
      </c>
      <c r="X78" s="142">
        <v>0</v>
      </c>
      <c r="Y78" s="142">
        <v>0</v>
      </c>
      <c r="Z78" s="142">
        <v>0</v>
      </c>
      <c r="AA78" s="142">
        <v>0</v>
      </c>
      <c r="AB78" s="142">
        <v>0</v>
      </c>
      <c r="AC78" s="142">
        <v>0</v>
      </c>
      <c r="AD78" s="142">
        <v>0</v>
      </c>
      <c r="AE78" s="142">
        <v>0</v>
      </c>
      <c r="AF78" s="142">
        <v>0</v>
      </c>
      <c r="AG78" s="142">
        <v>0</v>
      </c>
      <c r="AH78" s="142">
        <v>0</v>
      </c>
      <c r="AI78" s="142">
        <v>0</v>
      </c>
      <c r="AJ78" s="142">
        <v>0</v>
      </c>
      <c r="AK78" s="142">
        <v>0</v>
      </c>
      <c r="AL78" s="142">
        <v>0</v>
      </c>
      <c r="AM78" s="142">
        <v>0</v>
      </c>
      <c r="AN78" s="142">
        <v>0</v>
      </c>
      <c r="AO78" s="142">
        <v>0</v>
      </c>
      <c r="AP78" s="142">
        <v>0</v>
      </c>
      <c r="AQ78" s="142">
        <v>0</v>
      </c>
      <c r="AR78" s="142">
        <v>0</v>
      </c>
      <c r="AS78" s="142">
        <v>0</v>
      </c>
      <c r="AT78" s="142">
        <v>0</v>
      </c>
      <c r="AU78" s="142">
        <v>0</v>
      </c>
      <c r="AV78" s="142">
        <v>0</v>
      </c>
      <c r="AW78" s="142">
        <v>0</v>
      </c>
      <c r="AX78" s="142">
        <v>0</v>
      </c>
      <c r="AY78" s="142">
        <v>0</v>
      </c>
      <c r="AZ78" s="142">
        <v>0</v>
      </c>
      <c r="BA78" s="142">
        <v>0</v>
      </c>
      <c r="BB78" s="142">
        <v>0</v>
      </c>
    </row>
    <row r="79" spans="1:54" x14ac:dyDescent="0.2">
      <c r="A79" s="136" t="s">
        <v>134</v>
      </c>
      <c r="B79" s="137" t="s">
        <v>134</v>
      </c>
      <c r="C79" s="138" t="s">
        <v>455</v>
      </c>
      <c r="D79" s="139">
        <v>2346.3634827452593</v>
      </c>
      <c r="E79" s="139">
        <v>2816.5786800000001</v>
      </c>
      <c r="F79" s="139">
        <v>2736.3727900000004</v>
      </c>
      <c r="G79" s="139">
        <v>2817.9367499999994</v>
      </c>
      <c r="H79" s="139">
        <v>2893.5756099999999</v>
      </c>
      <c r="I79" s="139">
        <v>3057.6973733358291</v>
      </c>
      <c r="J79" s="139">
        <v>3007.5991899999995</v>
      </c>
      <c r="K79" s="139">
        <v>3082.9887000000008</v>
      </c>
      <c r="L79" s="139">
        <v>3095.8447999999999</v>
      </c>
      <c r="M79" s="139">
        <v>3113.1495699999996</v>
      </c>
      <c r="N79" s="139">
        <v>2956.2676865789754</v>
      </c>
      <c r="O79" s="139">
        <v>3072.5864279545422</v>
      </c>
      <c r="P79" s="139">
        <v>2973.4623742668632</v>
      </c>
      <c r="Q79" s="139">
        <v>2857.1030553950363</v>
      </c>
      <c r="R79" s="139">
        <v>2739.8071062107542</v>
      </c>
      <c r="S79" s="139">
        <v>2710.4413753804097</v>
      </c>
      <c r="T79" s="139">
        <v>2766.8663116796488</v>
      </c>
      <c r="U79" s="139">
        <v>2794.4957019046551</v>
      </c>
      <c r="V79" s="139">
        <v>2892.7656958918847</v>
      </c>
      <c r="W79" s="139">
        <v>3037.8124650830623</v>
      </c>
      <c r="X79" s="139">
        <v>3115.8988017139491</v>
      </c>
      <c r="Y79" s="139">
        <v>3159.3763251710971</v>
      </c>
      <c r="Z79" s="139">
        <v>3242.6308968040285</v>
      </c>
      <c r="AA79" s="139">
        <v>3245.2871716903978</v>
      </c>
      <c r="AB79" s="139">
        <v>3232.9792099888646</v>
      </c>
      <c r="AC79" s="139">
        <v>3191.8217268467997</v>
      </c>
      <c r="AD79" s="139">
        <v>3116.5838727710961</v>
      </c>
      <c r="AE79" s="139">
        <v>3024.6023762413743</v>
      </c>
      <c r="AF79" s="139">
        <v>2960.8265776310031</v>
      </c>
      <c r="AG79" s="139">
        <v>2950.682440651929</v>
      </c>
      <c r="AH79" s="139">
        <v>2895.3775455018676</v>
      </c>
      <c r="AI79" s="139">
        <v>2891.4993500166256</v>
      </c>
      <c r="AJ79" s="139">
        <v>2893.3719623501479</v>
      </c>
      <c r="AK79" s="139">
        <v>2873.7033567462886</v>
      </c>
      <c r="AL79" s="139">
        <v>2885.8201798180244</v>
      </c>
      <c r="AM79" s="139">
        <v>2869.2042124714544</v>
      </c>
      <c r="AN79" s="139">
        <v>2897.0516049693415</v>
      </c>
      <c r="AO79" s="139">
        <v>2966.9266782783247</v>
      </c>
      <c r="AP79" s="139">
        <v>3049.5386893369991</v>
      </c>
      <c r="AQ79" s="139">
        <v>3309.4278024905188</v>
      </c>
      <c r="AR79" s="139">
        <v>3293.5914573568903</v>
      </c>
      <c r="AS79" s="139">
        <v>3517.3175913862879</v>
      </c>
      <c r="AT79" s="139">
        <v>3882.2266071930358</v>
      </c>
      <c r="AU79" s="139">
        <v>4185.5193127816228</v>
      </c>
      <c r="AV79" s="139">
        <v>4193.33422516889</v>
      </c>
      <c r="AW79" s="139">
        <v>4141.3896065508816</v>
      </c>
      <c r="AX79" s="139">
        <v>4058.0905408779927</v>
      </c>
      <c r="AY79" s="139">
        <v>3916.8928673363607</v>
      </c>
      <c r="AZ79" s="139">
        <v>3872.6859606498847</v>
      </c>
      <c r="BA79" s="139">
        <v>3818.1742411613377</v>
      </c>
      <c r="BB79" s="139">
        <v>3662.8263723576101</v>
      </c>
    </row>
    <row r="80" spans="1:54" x14ac:dyDescent="0.2">
      <c r="A80" s="136" t="s">
        <v>475</v>
      </c>
      <c r="B80" s="137" t="s">
        <v>253</v>
      </c>
      <c r="C80" s="138">
        <v>7200</v>
      </c>
      <c r="D80" s="139">
        <v>33.080355692930176</v>
      </c>
      <c r="E80" s="139">
        <v>130.10355999999999</v>
      </c>
      <c r="F80" s="139">
        <v>15.798230000000002</v>
      </c>
      <c r="G80" s="139">
        <v>25.099539999999998</v>
      </c>
      <c r="H80" s="139">
        <v>19.49231</v>
      </c>
      <c r="I80" s="139">
        <v>28.757040562674366</v>
      </c>
      <c r="J80" s="139">
        <v>38.6999</v>
      </c>
      <c r="K80" s="139">
        <v>1.2</v>
      </c>
      <c r="L80" s="139">
        <v>11.099929999999999</v>
      </c>
      <c r="M80" s="139">
        <v>14.00001</v>
      </c>
      <c r="N80" s="139">
        <v>0</v>
      </c>
      <c r="O80" s="139">
        <v>0</v>
      </c>
      <c r="P80" s="139">
        <v>3.9648418840164301</v>
      </c>
      <c r="Q80" s="139">
        <v>4.6813709306233093</v>
      </c>
      <c r="R80" s="139">
        <v>4.2514569599694303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K80" s="139">
        <v>0</v>
      </c>
      <c r="AL80" s="139">
        <v>0</v>
      </c>
      <c r="AM80" s="139">
        <v>0</v>
      </c>
      <c r="AN80" s="139">
        <v>0</v>
      </c>
      <c r="AO80" s="139">
        <v>0</v>
      </c>
      <c r="AP80" s="139">
        <v>0</v>
      </c>
      <c r="AQ80" s="139">
        <v>0</v>
      </c>
      <c r="AR80" s="139">
        <v>0</v>
      </c>
      <c r="AS80" s="139">
        <v>0</v>
      </c>
      <c r="AT80" s="139">
        <v>0</v>
      </c>
      <c r="AU80" s="139">
        <v>0</v>
      </c>
      <c r="AV80" s="139">
        <v>0</v>
      </c>
      <c r="AW80" s="139">
        <v>0</v>
      </c>
      <c r="AX80" s="139">
        <v>0</v>
      </c>
      <c r="AY80" s="139">
        <v>0</v>
      </c>
      <c r="AZ80" s="139">
        <v>0</v>
      </c>
      <c r="BA80" s="139">
        <v>0</v>
      </c>
      <c r="BB80" s="139">
        <v>0</v>
      </c>
    </row>
    <row r="81" spans="1:54" x14ac:dyDescent="0.2">
      <c r="A81" s="136" t="s">
        <v>474</v>
      </c>
      <c r="B81" s="140" t="s">
        <v>254</v>
      </c>
      <c r="C81" s="141" t="s">
        <v>456</v>
      </c>
      <c r="D81" s="142">
        <v>33.080355692930176</v>
      </c>
      <c r="E81" s="142">
        <v>130.10355999999999</v>
      </c>
      <c r="F81" s="142">
        <v>15.798230000000002</v>
      </c>
      <c r="G81" s="142">
        <v>25.099539999999998</v>
      </c>
      <c r="H81" s="142">
        <v>19.49231</v>
      </c>
      <c r="I81" s="142">
        <v>28.757040562674366</v>
      </c>
      <c r="J81" s="142">
        <v>38.6999</v>
      </c>
      <c r="K81" s="142">
        <v>1.2</v>
      </c>
      <c r="L81" s="142">
        <v>11.099929999999999</v>
      </c>
      <c r="M81" s="142">
        <v>14.00001</v>
      </c>
      <c r="N81" s="142">
        <v>0</v>
      </c>
      <c r="O81" s="142">
        <v>0</v>
      </c>
      <c r="P81" s="142">
        <v>0</v>
      </c>
      <c r="Q81" s="142">
        <v>0</v>
      </c>
      <c r="R81" s="142">
        <v>0</v>
      </c>
      <c r="S81" s="142">
        <v>0</v>
      </c>
      <c r="T81" s="142">
        <v>0</v>
      </c>
      <c r="U81" s="142">
        <v>0</v>
      </c>
      <c r="V81" s="142">
        <v>0</v>
      </c>
      <c r="W81" s="142">
        <v>0</v>
      </c>
      <c r="X81" s="142">
        <v>0</v>
      </c>
      <c r="Y81" s="142">
        <v>0</v>
      </c>
      <c r="Z81" s="142">
        <v>0</v>
      </c>
      <c r="AA81" s="142">
        <v>0</v>
      </c>
      <c r="AB81" s="142">
        <v>0</v>
      </c>
      <c r="AC81" s="142">
        <v>0</v>
      </c>
      <c r="AD81" s="142">
        <v>0</v>
      </c>
      <c r="AE81" s="142">
        <v>0</v>
      </c>
      <c r="AF81" s="142">
        <v>0</v>
      </c>
      <c r="AG81" s="142">
        <v>0</v>
      </c>
      <c r="AH81" s="142">
        <v>0</v>
      </c>
      <c r="AI81" s="142">
        <v>0</v>
      </c>
      <c r="AJ81" s="142">
        <v>0</v>
      </c>
      <c r="AK81" s="142">
        <v>0</v>
      </c>
      <c r="AL81" s="142">
        <v>0</v>
      </c>
      <c r="AM81" s="142">
        <v>0</v>
      </c>
      <c r="AN81" s="142">
        <v>0</v>
      </c>
      <c r="AO81" s="142">
        <v>0</v>
      </c>
      <c r="AP81" s="142">
        <v>0</v>
      </c>
      <c r="AQ81" s="142">
        <v>0</v>
      </c>
      <c r="AR81" s="142">
        <v>0</v>
      </c>
      <c r="AS81" s="142">
        <v>0</v>
      </c>
      <c r="AT81" s="142">
        <v>0</v>
      </c>
      <c r="AU81" s="142">
        <v>0</v>
      </c>
      <c r="AV81" s="142">
        <v>0</v>
      </c>
      <c r="AW81" s="142">
        <v>0</v>
      </c>
      <c r="AX81" s="142">
        <v>0</v>
      </c>
      <c r="AY81" s="142">
        <v>0</v>
      </c>
      <c r="AZ81" s="142">
        <v>0</v>
      </c>
      <c r="BA81" s="142">
        <v>0</v>
      </c>
      <c r="BB81" s="142">
        <v>0</v>
      </c>
    </row>
    <row r="82" spans="1:54" x14ac:dyDescent="0.2">
      <c r="A82" s="136" t="s">
        <v>474</v>
      </c>
      <c r="B82" s="140" t="s">
        <v>255</v>
      </c>
      <c r="C82" s="141" t="s">
        <v>457</v>
      </c>
      <c r="D82" s="142">
        <v>0</v>
      </c>
      <c r="E82" s="142">
        <v>0</v>
      </c>
      <c r="F82" s="142">
        <v>0</v>
      </c>
      <c r="G82" s="142">
        <v>0</v>
      </c>
      <c r="H82" s="142">
        <v>0</v>
      </c>
      <c r="I82" s="142">
        <v>0</v>
      </c>
      <c r="J82" s="142">
        <v>0</v>
      </c>
      <c r="K82" s="142">
        <v>0</v>
      </c>
      <c r="L82" s="142">
        <v>0</v>
      </c>
      <c r="M82" s="142">
        <v>0</v>
      </c>
      <c r="N82" s="142">
        <v>0</v>
      </c>
      <c r="O82" s="142">
        <v>0</v>
      </c>
      <c r="P82" s="142">
        <v>3.9648418840164301</v>
      </c>
      <c r="Q82" s="142">
        <v>4.6813709306233093</v>
      </c>
      <c r="R82" s="142">
        <v>4.2514569599694303</v>
      </c>
      <c r="S82" s="142">
        <v>0</v>
      </c>
      <c r="T82" s="142">
        <v>0</v>
      </c>
      <c r="U82" s="142">
        <v>0</v>
      </c>
      <c r="V82" s="142">
        <v>0</v>
      </c>
      <c r="W82" s="142">
        <v>0</v>
      </c>
      <c r="X82" s="142">
        <v>0</v>
      </c>
      <c r="Y82" s="142">
        <v>0</v>
      </c>
      <c r="Z82" s="142">
        <v>0</v>
      </c>
      <c r="AA82" s="142">
        <v>0</v>
      </c>
      <c r="AB82" s="142">
        <v>0</v>
      </c>
      <c r="AC82" s="142">
        <v>0</v>
      </c>
      <c r="AD82" s="142">
        <v>0</v>
      </c>
      <c r="AE82" s="142">
        <v>0</v>
      </c>
      <c r="AF82" s="142">
        <v>0</v>
      </c>
      <c r="AG82" s="142">
        <v>0</v>
      </c>
      <c r="AH82" s="142">
        <v>0</v>
      </c>
      <c r="AI82" s="142">
        <v>0</v>
      </c>
      <c r="AJ82" s="142">
        <v>0</v>
      </c>
      <c r="AK82" s="142">
        <v>0</v>
      </c>
      <c r="AL82" s="142">
        <v>0</v>
      </c>
      <c r="AM82" s="142">
        <v>0</v>
      </c>
      <c r="AN82" s="142">
        <v>0</v>
      </c>
      <c r="AO82" s="142">
        <v>0</v>
      </c>
      <c r="AP82" s="142">
        <v>0</v>
      </c>
      <c r="AQ82" s="142">
        <v>0</v>
      </c>
      <c r="AR82" s="142">
        <v>0</v>
      </c>
      <c r="AS82" s="142">
        <v>0</v>
      </c>
      <c r="AT82" s="142">
        <v>0</v>
      </c>
      <c r="AU82" s="142">
        <v>0</v>
      </c>
      <c r="AV82" s="142">
        <v>0</v>
      </c>
      <c r="AW82" s="142">
        <v>0</v>
      </c>
      <c r="AX82" s="142">
        <v>0</v>
      </c>
      <c r="AY82" s="142">
        <v>0</v>
      </c>
      <c r="AZ82" s="142">
        <v>0</v>
      </c>
      <c r="BA82" s="142">
        <v>0</v>
      </c>
      <c r="BB82" s="142">
        <v>0</v>
      </c>
    </row>
    <row r="83" spans="1:54" x14ac:dyDescent="0.2">
      <c r="A83" s="136" t="s">
        <v>256</v>
      </c>
      <c r="B83" s="137" t="s">
        <v>256</v>
      </c>
      <c r="C83" s="138" t="s">
        <v>258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  <c r="AK83" s="139">
        <v>0</v>
      </c>
      <c r="AL83" s="139">
        <v>0</v>
      </c>
      <c r="AM83" s="139">
        <v>0</v>
      </c>
      <c r="AN83" s="139">
        <v>0</v>
      </c>
      <c r="AO83" s="139">
        <v>0</v>
      </c>
      <c r="AP83" s="139">
        <v>0</v>
      </c>
      <c r="AQ83" s="139">
        <v>0</v>
      </c>
      <c r="AR83" s="139">
        <v>0</v>
      </c>
      <c r="AS83" s="139">
        <v>0</v>
      </c>
      <c r="AT83" s="139">
        <v>0</v>
      </c>
      <c r="AU83" s="139">
        <v>0</v>
      </c>
      <c r="AV83" s="139">
        <v>0</v>
      </c>
      <c r="AW83" s="139">
        <v>0</v>
      </c>
      <c r="AX83" s="139">
        <v>0</v>
      </c>
      <c r="AY83" s="139">
        <v>0</v>
      </c>
      <c r="AZ83" s="139">
        <v>0</v>
      </c>
      <c r="BA83" s="139">
        <v>0</v>
      </c>
      <c r="BB83" s="139">
        <v>0</v>
      </c>
    </row>
    <row r="84" spans="1:54" x14ac:dyDescent="0.2">
      <c r="A84" s="136" t="s">
        <v>256</v>
      </c>
      <c r="B84" s="149" t="s">
        <v>259</v>
      </c>
      <c r="C84" s="150" t="s">
        <v>260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0</v>
      </c>
      <c r="O84" s="151">
        <v>0</v>
      </c>
      <c r="P84" s="151">
        <v>0</v>
      </c>
      <c r="Q84" s="151">
        <v>0</v>
      </c>
      <c r="R84" s="151">
        <v>0</v>
      </c>
      <c r="S84" s="151">
        <v>0</v>
      </c>
      <c r="T84" s="151">
        <v>0</v>
      </c>
      <c r="U84" s="151">
        <v>0</v>
      </c>
      <c r="V84" s="151">
        <v>0</v>
      </c>
      <c r="W84" s="151">
        <v>0</v>
      </c>
      <c r="X84" s="151">
        <v>0</v>
      </c>
      <c r="Y84" s="151">
        <v>0</v>
      </c>
      <c r="Z84" s="151">
        <v>0</v>
      </c>
      <c r="AA84" s="151">
        <v>0</v>
      </c>
      <c r="AB84" s="151">
        <v>0</v>
      </c>
      <c r="AC84" s="151">
        <v>0</v>
      </c>
      <c r="AD84" s="151">
        <v>0</v>
      </c>
      <c r="AE84" s="151">
        <v>0</v>
      </c>
      <c r="AF84" s="151">
        <v>0</v>
      </c>
      <c r="AG84" s="151">
        <v>0</v>
      </c>
      <c r="AH84" s="151">
        <v>0</v>
      </c>
      <c r="AI84" s="151">
        <v>0</v>
      </c>
      <c r="AJ84" s="151">
        <v>0</v>
      </c>
      <c r="AK84" s="151">
        <v>0</v>
      </c>
      <c r="AL84" s="151">
        <v>0</v>
      </c>
      <c r="AM84" s="151">
        <v>0</v>
      </c>
      <c r="AN84" s="151">
        <v>0</v>
      </c>
      <c r="AO84" s="151">
        <v>0</v>
      </c>
      <c r="AP84" s="151">
        <v>0</v>
      </c>
      <c r="AQ84" s="151">
        <v>0</v>
      </c>
      <c r="AR84" s="151">
        <v>0</v>
      </c>
      <c r="AS84" s="151">
        <v>0</v>
      </c>
      <c r="AT84" s="151">
        <v>0</v>
      </c>
      <c r="AU84" s="151">
        <v>0</v>
      </c>
      <c r="AV84" s="151">
        <v>0</v>
      </c>
      <c r="AW84" s="151">
        <v>0</v>
      </c>
      <c r="AX84" s="151">
        <v>0</v>
      </c>
      <c r="AY84" s="151">
        <v>0</v>
      </c>
      <c r="AZ84" s="151">
        <v>0</v>
      </c>
      <c r="BA84" s="151">
        <v>0</v>
      </c>
      <c r="BB84" s="151">
        <v>0</v>
      </c>
    </row>
    <row r="85" spans="1:54" x14ac:dyDescent="0.2">
      <c r="A85" s="136" t="s">
        <v>256</v>
      </c>
      <c r="B85" s="152" t="s">
        <v>261</v>
      </c>
      <c r="C85" s="153" t="s">
        <v>262</v>
      </c>
      <c r="D85" s="154">
        <v>0</v>
      </c>
      <c r="E85" s="154">
        <v>0</v>
      </c>
      <c r="F85" s="154">
        <v>0</v>
      </c>
      <c r="G85" s="154">
        <v>0</v>
      </c>
      <c r="H85" s="154">
        <v>0</v>
      </c>
      <c r="I85" s="154">
        <v>0</v>
      </c>
      <c r="J85" s="154">
        <v>0</v>
      </c>
      <c r="K85" s="154">
        <v>0</v>
      </c>
      <c r="L85" s="154">
        <v>0</v>
      </c>
      <c r="M85" s="154">
        <v>0</v>
      </c>
      <c r="N85" s="154">
        <v>0</v>
      </c>
      <c r="O85" s="154">
        <v>0</v>
      </c>
      <c r="P85" s="154">
        <v>0</v>
      </c>
      <c r="Q85" s="154">
        <v>0</v>
      </c>
      <c r="R85" s="154">
        <v>0</v>
      </c>
      <c r="S85" s="154">
        <v>0</v>
      </c>
      <c r="T85" s="154">
        <v>0</v>
      </c>
      <c r="U85" s="154">
        <v>0</v>
      </c>
      <c r="V85" s="154">
        <v>0</v>
      </c>
      <c r="W85" s="154">
        <v>0</v>
      </c>
      <c r="X85" s="154">
        <v>0</v>
      </c>
      <c r="Y85" s="154">
        <v>0</v>
      </c>
      <c r="Z85" s="154">
        <v>0</v>
      </c>
      <c r="AA85" s="154">
        <v>0</v>
      </c>
      <c r="AB85" s="154">
        <v>0</v>
      </c>
      <c r="AC85" s="154">
        <v>0</v>
      </c>
      <c r="AD85" s="154">
        <v>0</v>
      </c>
      <c r="AE85" s="154">
        <v>0</v>
      </c>
      <c r="AF85" s="154">
        <v>0</v>
      </c>
      <c r="AG85" s="154">
        <v>0</v>
      </c>
      <c r="AH85" s="154">
        <v>0</v>
      </c>
      <c r="AI85" s="154">
        <v>0</v>
      </c>
      <c r="AJ85" s="154">
        <v>0</v>
      </c>
      <c r="AK85" s="154">
        <v>0</v>
      </c>
      <c r="AL85" s="154">
        <v>0</v>
      </c>
      <c r="AM85" s="154">
        <v>0</v>
      </c>
      <c r="AN85" s="154">
        <v>0</v>
      </c>
      <c r="AO85" s="154">
        <v>0</v>
      </c>
      <c r="AP85" s="154">
        <v>0</v>
      </c>
      <c r="AQ85" s="154">
        <v>0</v>
      </c>
      <c r="AR85" s="154">
        <v>0</v>
      </c>
      <c r="AS85" s="154">
        <v>0</v>
      </c>
      <c r="AT85" s="154">
        <v>0</v>
      </c>
      <c r="AU85" s="154">
        <v>0</v>
      </c>
      <c r="AV85" s="154">
        <v>0</v>
      </c>
      <c r="AW85" s="154">
        <v>0</v>
      </c>
      <c r="AX85" s="154">
        <v>0</v>
      </c>
      <c r="AY85" s="154">
        <v>0</v>
      </c>
      <c r="AZ85" s="154">
        <v>0</v>
      </c>
      <c r="BA85" s="154">
        <v>0</v>
      </c>
      <c r="BB85" s="154">
        <v>0</v>
      </c>
    </row>
    <row r="90" spans="1:54" x14ac:dyDescent="0.2">
      <c r="B90" s="127" t="s">
        <v>458</v>
      </c>
      <c r="C90" s="128" t="s">
        <v>145</v>
      </c>
      <c r="D90" s="129">
        <v>2000</v>
      </c>
      <c r="E90" s="130">
        <v>2001</v>
      </c>
      <c r="F90" s="130">
        <v>2002</v>
      </c>
      <c r="G90" s="130">
        <v>2003</v>
      </c>
      <c r="H90" s="130">
        <v>2004</v>
      </c>
      <c r="I90" s="130">
        <v>2005</v>
      </c>
      <c r="J90" s="130">
        <v>2006</v>
      </c>
      <c r="K90" s="130">
        <v>2007</v>
      </c>
      <c r="L90" s="130">
        <v>2008</v>
      </c>
      <c r="M90" s="130">
        <v>2009</v>
      </c>
      <c r="N90" s="130">
        <v>2010</v>
      </c>
      <c r="O90" s="130">
        <v>2011</v>
      </c>
      <c r="P90" s="130">
        <v>2012</v>
      </c>
      <c r="Q90" s="130">
        <v>2013</v>
      </c>
      <c r="R90" s="130">
        <v>2014</v>
      </c>
      <c r="S90" s="130">
        <v>2015</v>
      </c>
      <c r="T90" s="130">
        <v>2016</v>
      </c>
      <c r="U90" s="130">
        <v>2017</v>
      </c>
      <c r="V90" s="130">
        <v>2018</v>
      </c>
      <c r="W90" s="130">
        <v>2019</v>
      </c>
      <c r="X90" s="130">
        <v>2020</v>
      </c>
      <c r="Y90" s="130">
        <v>2021</v>
      </c>
      <c r="Z90" s="130">
        <v>2022</v>
      </c>
      <c r="AA90" s="130">
        <v>2023</v>
      </c>
      <c r="AB90" s="130">
        <v>2024</v>
      </c>
      <c r="AC90" s="130">
        <v>2025</v>
      </c>
      <c r="AD90" s="130">
        <v>2026</v>
      </c>
      <c r="AE90" s="130">
        <v>2027</v>
      </c>
      <c r="AF90" s="130">
        <v>2028</v>
      </c>
      <c r="AG90" s="130">
        <v>2029</v>
      </c>
      <c r="AH90" s="130">
        <v>2030</v>
      </c>
      <c r="AI90" s="130">
        <v>2031</v>
      </c>
      <c r="AJ90" s="130">
        <v>2032</v>
      </c>
      <c r="AK90" s="130">
        <v>2033</v>
      </c>
      <c r="AL90" s="130">
        <v>2034</v>
      </c>
      <c r="AM90" s="130">
        <v>2035</v>
      </c>
      <c r="AN90" s="130">
        <v>2036</v>
      </c>
      <c r="AO90" s="130">
        <v>2037</v>
      </c>
      <c r="AP90" s="130">
        <v>2038</v>
      </c>
      <c r="AQ90" s="130">
        <v>2039</v>
      </c>
      <c r="AR90" s="130">
        <v>2040</v>
      </c>
      <c r="AS90" s="130">
        <v>2041</v>
      </c>
      <c r="AT90" s="130">
        <v>2042</v>
      </c>
      <c r="AU90" s="130">
        <v>2043</v>
      </c>
      <c r="AV90" s="130">
        <v>2044</v>
      </c>
      <c r="AW90" s="130">
        <v>2045</v>
      </c>
      <c r="AX90" s="130">
        <v>2046</v>
      </c>
      <c r="AY90" s="130">
        <v>2047</v>
      </c>
      <c r="AZ90" s="130">
        <v>2048</v>
      </c>
      <c r="BA90" s="130">
        <v>2049</v>
      </c>
      <c r="BB90" s="131">
        <v>2050</v>
      </c>
    </row>
    <row r="91" spans="1:54" x14ac:dyDescent="0.2">
      <c r="B91" s="133" t="s">
        <v>187</v>
      </c>
      <c r="C91" s="134" t="s">
        <v>380</v>
      </c>
      <c r="D91" s="135">
        <v>6328.3970180112719</v>
      </c>
      <c r="E91" s="155">
        <v>6503.4863800000003</v>
      </c>
      <c r="F91" s="155">
        <v>7176.5324600000004</v>
      </c>
      <c r="G91" s="155">
        <v>6791.1717800000006</v>
      </c>
      <c r="H91" s="155">
        <v>6684.2446300000001</v>
      </c>
      <c r="I91" s="155">
        <v>6934.845961994255</v>
      </c>
      <c r="J91" s="155">
        <v>6287.7250100000028</v>
      </c>
      <c r="K91" s="155">
        <v>5815.4885100000001</v>
      </c>
      <c r="L91" s="155">
        <v>5918.5832</v>
      </c>
      <c r="M91" s="155">
        <v>5123.7240999999985</v>
      </c>
      <c r="N91" s="155">
        <v>5347.2201089575256</v>
      </c>
      <c r="O91" s="155">
        <v>5250.0177782517039</v>
      </c>
      <c r="P91" s="155">
        <v>5215.0848542022986</v>
      </c>
      <c r="Q91" s="155">
        <v>4368.6577400758915</v>
      </c>
      <c r="R91" s="155">
        <v>3989.4507647948258</v>
      </c>
      <c r="S91" s="155">
        <v>4141.3291660694485</v>
      </c>
      <c r="T91" s="155">
        <v>4216.9295467779175</v>
      </c>
      <c r="U91" s="155">
        <v>4274.0890858717621</v>
      </c>
      <c r="V91" s="155">
        <v>4286.9941865806186</v>
      </c>
      <c r="W91" s="155">
        <v>4274.418065021875</v>
      </c>
      <c r="X91" s="155">
        <v>4228.5158815196255</v>
      </c>
      <c r="Y91" s="155">
        <v>4192.4759410380884</v>
      </c>
      <c r="Z91" s="155">
        <v>4161.713394930016</v>
      </c>
      <c r="AA91" s="155">
        <v>4056.3586426924512</v>
      </c>
      <c r="AB91" s="155">
        <v>3958.9253329730091</v>
      </c>
      <c r="AC91" s="155">
        <v>3931.9359258838494</v>
      </c>
      <c r="AD91" s="155">
        <v>3919.6371168767751</v>
      </c>
      <c r="AE91" s="155">
        <v>3912.4435135674421</v>
      </c>
      <c r="AF91" s="155">
        <v>3855.1970848429264</v>
      </c>
      <c r="AG91" s="155">
        <v>3826.0547328637404</v>
      </c>
      <c r="AH91" s="155">
        <v>3809.0315589096808</v>
      </c>
      <c r="AI91" s="155">
        <v>3807.5949258530632</v>
      </c>
      <c r="AJ91" s="155">
        <v>3751.7183716568402</v>
      </c>
      <c r="AK91" s="155">
        <v>3688.974253066317</v>
      </c>
      <c r="AL91" s="155">
        <v>3648.3888026039626</v>
      </c>
      <c r="AM91" s="155">
        <v>3570.5270587915811</v>
      </c>
      <c r="AN91" s="155">
        <v>3555.9773424973482</v>
      </c>
      <c r="AO91" s="155">
        <v>3530.4712768480213</v>
      </c>
      <c r="AP91" s="155">
        <v>3506.512133537497</v>
      </c>
      <c r="AQ91" s="155">
        <v>3477.7950879281639</v>
      </c>
      <c r="AR91" s="155">
        <v>3448.9166550658424</v>
      </c>
      <c r="AS91" s="155">
        <v>3415.2414202966124</v>
      </c>
      <c r="AT91" s="155">
        <v>3389.3747221650474</v>
      </c>
      <c r="AU91" s="155">
        <v>3271.6448281882704</v>
      </c>
      <c r="AV91" s="155">
        <v>3154.5067810926917</v>
      </c>
      <c r="AW91" s="155">
        <v>3125.1153040305226</v>
      </c>
      <c r="AX91" s="155">
        <v>3099.0982083237327</v>
      </c>
      <c r="AY91" s="155">
        <v>3066.1635256421196</v>
      </c>
      <c r="AZ91" s="155">
        <v>2976.7163638367033</v>
      </c>
      <c r="BA91" s="155">
        <v>2917.3315483140113</v>
      </c>
      <c r="BB91" s="156">
        <v>2882.1952354218183</v>
      </c>
    </row>
    <row r="92" spans="1:54" x14ac:dyDescent="0.2">
      <c r="B92" s="137" t="s">
        <v>188</v>
      </c>
      <c r="C92" s="138" t="s">
        <v>146</v>
      </c>
      <c r="D92" s="139">
        <v>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0</v>
      </c>
      <c r="AK92" s="157">
        <v>0</v>
      </c>
      <c r="AL92" s="157">
        <v>0</v>
      </c>
      <c r="AM92" s="157">
        <v>0</v>
      </c>
      <c r="AN92" s="157">
        <v>0</v>
      </c>
      <c r="AO92" s="157">
        <v>0</v>
      </c>
      <c r="AP92" s="157">
        <v>0</v>
      </c>
      <c r="AQ92" s="157">
        <v>0</v>
      </c>
      <c r="AR92" s="157">
        <v>0</v>
      </c>
      <c r="AS92" s="157">
        <v>0</v>
      </c>
      <c r="AT92" s="157">
        <v>0</v>
      </c>
      <c r="AU92" s="157">
        <v>0</v>
      </c>
      <c r="AV92" s="157">
        <v>0</v>
      </c>
      <c r="AW92" s="157">
        <v>0</v>
      </c>
      <c r="AX92" s="157">
        <v>0</v>
      </c>
      <c r="AY92" s="157">
        <v>0</v>
      </c>
      <c r="AZ92" s="157">
        <v>0</v>
      </c>
      <c r="BA92" s="157">
        <v>0</v>
      </c>
      <c r="BB92" s="158">
        <v>0</v>
      </c>
    </row>
    <row r="93" spans="1:54" x14ac:dyDescent="0.2">
      <c r="B93" s="140" t="s">
        <v>189</v>
      </c>
      <c r="C93" s="141" t="s">
        <v>381</v>
      </c>
      <c r="D93" s="142">
        <v>0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0</v>
      </c>
      <c r="K93" s="159">
        <v>0</v>
      </c>
      <c r="L93" s="159">
        <v>0</v>
      </c>
      <c r="M93" s="159">
        <v>0</v>
      </c>
      <c r="N93" s="159">
        <v>0</v>
      </c>
      <c r="O93" s="159">
        <v>0</v>
      </c>
      <c r="P93" s="159">
        <v>0</v>
      </c>
      <c r="Q93" s="159">
        <v>0</v>
      </c>
      <c r="R93" s="159">
        <v>0</v>
      </c>
      <c r="S93" s="159">
        <v>0</v>
      </c>
      <c r="T93" s="159">
        <v>0</v>
      </c>
      <c r="U93" s="159">
        <v>0</v>
      </c>
      <c r="V93" s="159">
        <v>0</v>
      </c>
      <c r="W93" s="159">
        <v>0</v>
      </c>
      <c r="X93" s="159">
        <v>0</v>
      </c>
      <c r="Y93" s="159">
        <v>0</v>
      </c>
      <c r="Z93" s="159">
        <v>0</v>
      </c>
      <c r="AA93" s="159">
        <v>0</v>
      </c>
      <c r="AB93" s="159">
        <v>0</v>
      </c>
      <c r="AC93" s="159">
        <v>0</v>
      </c>
      <c r="AD93" s="159">
        <v>0</v>
      </c>
      <c r="AE93" s="159">
        <v>0</v>
      </c>
      <c r="AF93" s="159">
        <v>0</v>
      </c>
      <c r="AG93" s="159">
        <v>0</v>
      </c>
      <c r="AH93" s="159">
        <v>0</v>
      </c>
      <c r="AI93" s="159">
        <v>0</v>
      </c>
      <c r="AJ93" s="159">
        <v>0</v>
      </c>
      <c r="AK93" s="159">
        <v>0</v>
      </c>
      <c r="AL93" s="159">
        <v>0</v>
      </c>
      <c r="AM93" s="159">
        <v>0</v>
      </c>
      <c r="AN93" s="159">
        <v>0</v>
      </c>
      <c r="AO93" s="159">
        <v>0</v>
      </c>
      <c r="AP93" s="159">
        <v>0</v>
      </c>
      <c r="AQ93" s="159">
        <v>0</v>
      </c>
      <c r="AR93" s="159">
        <v>0</v>
      </c>
      <c r="AS93" s="159">
        <v>0</v>
      </c>
      <c r="AT93" s="159">
        <v>0</v>
      </c>
      <c r="AU93" s="159">
        <v>0</v>
      </c>
      <c r="AV93" s="159">
        <v>0</v>
      </c>
      <c r="AW93" s="159">
        <v>0</v>
      </c>
      <c r="AX93" s="159">
        <v>0</v>
      </c>
      <c r="AY93" s="159">
        <v>0</v>
      </c>
      <c r="AZ93" s="159">
        <v>0</v>
      </c>
      <c r="BA93" s="159">
        <v>0</v>
      </c>
      <c r="BB93" s="160">
        <v>0</v>
      </c>
    </row>
    <row r="94" spans="1:54" x14ac:dyDescent="0.2">
      <c r="B94" s="143" t="s">
        <v>190</v>
      </c>
      <c r="C94" s="144" t="s">
        <v>382</v>
      </c>
      <c r="D94" s="145">
        <v>0</v>
      </c>
      <c r="E94" s="161">
        <v>0</v>
      </c>
      <c r="F94" s="161">
        <v>0</v>
      </c>
      <c r="G94" s="161">
        <v>0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161">
        <v>0</v>
      </c>
      <c r="N94" s="161">
        <v>0</v>
      </c>
      <c r="O94" s="161">
        <v>0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161">
        <v>0</v>
      </c>
      <c r="Z94" s="161">
        <v>0</v>
      </c>
      <c r="AA94" s="161">
        <v>0</v>
      </c>
      <c r="AB94" s="161">
        <v>0</v>
      </c>
      <c r="AC94" s="161">
        <v>0</v>
      </c>
      <c r="AD94" s="161">
        <v>0</v>
      </c>
      <c r="AE94" s="161">
        <v>0</v>
      </c>
      <c r="AF94" s="161">
        <v>0</v>
      </c>
      <c r="AG94" s="161">
        <v>0</v>
      </c>
      <c r="AH94" s="161">
        <v>0</v>
      </c>
      <c r="AI94" s="161">
        <v>0</v>
      </c>
      <c r="AJ94" s="161">
        <v>0</v>
      </c>
      <c r="AK94" s="161">
        <v>0</v>
      </c>
      <c r="AL94" s="161">
        <v>0</v>
      </c>
      <c r="AM94" s="161">
        <v>0</v>
      </c>
      <c r="AN94" s="161">
        <v>0</v>
      </c>
      <c r="AO94" s="161">
        <v>0</v>
      </c>
      <c r="AP94" s="161">
        <v>0</v>
      </c>
      <c r="AQ94" s="161">
        <v>0</v>
      </c>
      <c r="AR94" s="161">
        <v>0</v>
      </c>
      <c r="AS94" s="161">
        <v>0</v>
      </c>
      <c r="AT94" s="161">
        <v>0</v>
      </c>
      <c r="AU94" s="161">
        <v>0</v>
      </c>
      <c r="AV94" s="161">
        <v>0</v>
      </c>
      <c r="AW94" s="161">
        <v>0</v>
      </c>
      <c r="AX94" s="161">
        <v>0</v>
      </c>
      <c r="AY94" s="161">
        <v>0</v>
      </c>
      <c r="AZ94" s="161">
        <v>0</v>
      </c>
      <c r="BA94" s="161">
        <v>0</v>
      </c>
      <c r="BB94" s="162">
        <v>0</v>
      </c>
    </row>
    <row r="95" spans="1:54" x14ac:dyDescent="0.2">
      <c r="B95" s="146" t="s">
        <v>40</v>
      </c>
      <c r="C95" s="147" t="s">
        <v>383</v>
      </c>
      <c r="D95" s="148">
        <v>0</v>
      </c>
      <c r="E95" s="163">
        <v>0</v>
      </c>
      <c r="F95" s="163">
        <v>0</v>
      </c>
      <c r="G95" s="163">
        <v>0</v>
      </c>
      <c r="H95" s="163">
        <v>0</v>
      </c>
      <c r="I95" s="163">
        <v>0</v>
      </c>
      <c r="J95" s="163">
        <v>0</v>
      </c>
      <c r="K95" s="163">
        <v>0</v>
      </c>
      <c r="L95" s="163">
        <v>0</v>
      </c>
      <c r="M95" s="163">
        <v>0</v>
      </c>
      <c r="N95" s="163">
        <v>0</v>
      </c>
      <c r="O95" s="163">
        <v>0</v>
      </c>
      <c r="P95" s="163">
        <v>0</v>
      </c>
      <c r="Q95" s="163">
        <v>0</v>
      </c>
      <c r="R95" s="163">
        <v>0</v>
      </c>
      <c r="S95" s="163">
        <v>0</v>
      </c>
      <c r="T95" s="163">
        <v>0</v>
      </c>
      <c r="U95" s="163">
        <v>0</v>
      </c>
      <c r="V95" s="163">
        <v>0</v>
      </c>
      <c r="W95" s="163">
        <v>0</v>
      </c>
      <c r="X95" s="163">
        <v>0</v>
      </c>
      <c r="Y95" s="163">
        <v>0</v>
      </c>
      <c r="Z95" s="163">
        <v>0</v>
      </c>
      <c r="AA95" s="163">
        <v>0</v>
      </c>
      <c r="AB95" s="163">
        <v>0</v>
      </c>
      <c r="AC95" s="163">
        <v>0</v>
      </c>
      <c r="AD95" s="163">
        <v>0</v>
      </c>
      <c r="AE95" s="163">
        <v>0</v>
      </c>
      <c r="AF95" s="163">
        <v>0</v>
      </c>
      <c r="AG95" s="163">
        <v>0</v>
      </c>
      <c r="AH95" s="163">
        <v>0</v>
      </c>
      <c r="AI95" s="163">
        <v>0</v>
      </c>
      <c r="AJ95" s="163">
        <v>0</v>
      </c>
      <c r="AK95" s="163">
        <v>0</v>
      </c>
      <c r="AL95" s="163">
        <v>0</v>
      </c>
      <c r="AM95" s="163">
        <v>0</v>
      </c>
      <c r="AN95" s="163">
        <v>0</v>
      </c>
      <c r="AO95" s="163">
        <v>0</v>
      </c>
      <c r="AP95" s="163">
        <v>0</v>
      </c>
      <c r="AQ95" s="163">
        <v>0</v>
      </c>
      <c r="AR95" s="163">
        <v>0</v>
      </c>
      <c r="AS95" s="163">
        <v>0</v>
      </c>
      <c r="AT95" s="163">
        <v>0</v>
      </c>
      <c r="AU95" s="163">
        <v>0</v>
      </c>
      <c r="AV95" s="163">
        <v>0</v>
      </c>
      <c r="AW95" s="163">
        <v>0</v>
      </c>
      <c r="AX95" s="163">
        <v>0</v>
      </c>
      <c r="AY95" s="163">
        <v>0</v>
      </c>
      <c r="AZ95" s="163">
        <v>0</v>
      </c>
      <c r="BA95" s="163">
        <v>0</v>
      </c>
      <c r="BB95" s="164">
        <v>0</v>
      </c>
    </row>
    <row r="96" spans="1:54" x14ac:dyDescent="0.2">
      <c r="B96" s="146" t="s">
        <v>191</v>
      </c>
      <c r="C96" s="147" t="s">
        <v>384</v>
      </c>
      <c r="D96" s="148">
        <v>0</v>
      </c>
      <c r="E96" s="163">
        <v>0</v>
      </c>
      <c r="F96" s="163">
        <v>0</v>
      </c>
      <c r="G96" s="163">
        <v>0</v>
      </c>
      <c r="H96" s="163">
        <v>0</v>
      </c>
      <c r="I96" s="163">
        <v>0</v>
      </c>
      <c r="J96" s="163">
        <v>0</v>
      </c>
      <c r="K96" s="163">
        <v>0</v>
      </c>
      <c r="L96" s="163">
        <v>0</v>
      </c>
      <c r="M96" s="163">
        <v>0</v>
      </c>
      <c r="N96" s="163">
        <v>0</v>
      </c>
      <c r="O96" s="163">
        <v>0</v>
      </c>
      <c r="P96" s="163">
        <v>0</v>
      </c>
      <c r="Q96" s="163">
        <v>0</v>
      </c>
      <c r="R96" s="163">
        <v>0</v>
      </c>
      <c r="S96" s="163">
        <v>0</v>
      </c>
      <c r="T96" s="163">
        <v>0</v>
      </c>
      <c r="U96" s="163">
        <v>0</v>
      </c>
      <c r="V96" s="163">
        <v>0</v>
      </c>
      <c r="W96" s="163">
        <v>0</v>
      </c>
      <c r="X96" s="163">
        <v>0</v>
      </c>
      <c r="Y96" s="163">
        <v>0</v>
      </c>
      <c r="Z96" s="163">
        <v>0</v>
      </c>
      <c r="AA96" s="163">
        <v>0</v>
      </c>
      <c r="AB96" s="163">
        <v>0</v>
      </c>
      <c r="AC96" s="163">
        <v>0</v>
      </c>
      <c r="AD96" s="163">
        <v>0</v>
      </c>
      <c r="AE96" s="163">
        <v>0</v>
      </c>
      <c r="AF96" s="163">
        <v>0</v>
      </c>
      <c r="AG96" s="163">
        <v>0</v>
      </c>
      <c r="AH96" s="163">
        <v>0</v>
      </c>
      <c r="AI96" s="163">
        <v>0</v>
      </c>
      <c r="AJ96" s="163">
        <v>0</v>
      </c>
      <c r="AK96" s="163">
        <v>0</v>
      </c>
      <c r="AL96" s="163">
        <v>0</v>
      </c>
      <c r="AM96" s="163">
        <v>0</v>
      </c>
      <c r="AN96" s="163">
        <v>0</v>
      </c>
      <c r="AO96" s="163">
        <v>0</v>
      </c>
      <c r="AP96" s="163">
        <v>0</v>
      </c>
      <c r="AQ96" s="163">
        <v>0</v>
      </c>
      <c r="AR96" s="163">
        <v>0</v>
      </c>
      <c r="AS96" s="163">
        <v>0</v>
      </c>
      <c r="AT96" s="163">
        <v>0</v>
      </c>
      <c r="AU96" s="163">
        <v>0</v>
      </c>
      <c r="AV96" s="163">
        <v>0</v>
      </c>
      <c r="AW96" s="163">
        <v>0</v>
      </c>
      <c r="AX96" s="163">
        <v>0</v>
      </c>
      <c r="AY96" s="163">
        <v>0</v>
      </c>
      <c r="AZ96" s="163">
        <v>0</v>
      </c>
      <c r="BA96" s="163">
        <v>0</v>
      </c>
      <c r="BB96" s="164">
        <v>0</v>
      </c>
    </row>
    <row r="97" spans="2:54" x14ac:dyDescent="0.2">
      <c r="B97" s="146" t="s">
        <v>192</v>
      </c>
      <c r="C97" s="147" t="s">
        <v>385</v>
      </c>
      <c r="D97" s="148">
        <v>0</v>
      </c>
      <c r="E97" s="163">
        <v>0</v>
      </c>
      <c r="F97" s="163">
        <v>0</v>
      </c>
      <c r="G97" s="163">
        <v>0</v>
      </c>
      <c r="H97" s="163">
        <v>0</v>
      </c>
      <c r="I97" s="163">
        <v>0</v>
      </c>
      <c r="J97" s="163">
        <v>0</v>
      </c>
      <c r="K97" s="163">
        <v>0</v>
      </c>
      <c r="L97" s="163">
        <v>0</v>
      </c>
      <c r="M97" s="163">
        <v>0</v>
      </c>
      <c r="N97" s="163">
        <v>0</v>
      </c>
      <c r="O97" s="163">
        <v>0</v>
      </c>
      <c r="P97" s="163">
        <v>0</v>
      </c>
      <c r="Q97" s="163">
        <v>0</v>
      </c>
      <c r="R97" s="163">
        <v>0</v>
      </c>
      <c r="S97" s="163">
        <v>0</v>
      </c>
      <c r="T97" s="163">
        <v>0</v>
      </c>
      <c r="U97" s="163">
        <v>0</v>
      </c>
      <c r="V97" s="163">
        <v>0</v>
      </c>
      <c r="W97" s="163">
        <v>0</v>
      </c>
      <c r="X97" s="163">
        <v>0</v>
      </c>
      <c r="Y97" s="163">
        <v>0</v>
      </c>
      <c r="Z97" s="163">
        <v>0</v>
      </c>
      <c r="AA97" s="163">
        <v>0</v>
      </c>
      <c r="AB97" s="163">
        <v>0</v>
      </c>
      <c r="AC97" s="163">
        <v>0</v>
      </c>
      <c r="AD97" s="163">
        <v>0</v>
      </c>
      <c r="AE97" s="163">
        <v>0</v>
      </c>
      <c r="AF97" s="163">
        <v>0</v>
      </c>
      <c r="AG97" s="163">
        <v>0</v>
      </c>
      <c r="AH97" s="163">
        <v>0</v>
      </c>
      <c r="AI97" s="163">
        <v>0</v>
      </c>
      <c r="AJ97" s="163">
        <v>0</v>
      </c>
      <c r="AK97" s="163">
        <v>0</v>
      </c>
      <c r="AL97" s="163">
        <v>0</v>
      </c>
      <c r="AM97" s="163">
        <v>0</v>
      </c>
      <c r="AN97" s="163">
        <v>0</v>
      </c>
      <c r="AO97" s="163">
        <v>0</v>
      </c>
      <c r="AP97" s="163">
        <v>0</v>
      </c>
      <c r="AQ97" s="163">
        <v>0</v>
      </c>
      <c r="AR97" s="163">
        <v>0</v>
      </c>
      <c r="AS97" s="163">
        <v>0</v>
      </c>
      <c r="AT97" s="163">
        <v>0</v>
      </c>
      <c r="AU97" s="163">
        <v>0</v>
      </c>
      <c r="AV97" s="163">
        <v>0</v>
      </c>
      <c r="AW97" s="163">
        <v>0</v>
      </c>
      <c r="AX97" s="163">
        <v>0</v>
      </c>
      <c r="AY97" s="163">
        <v>0</v>
      </c>
      <c r="AZ97" s="163">
        <v>0</v>
      </c>
      <c r="BA97" s="163">
        <v>0</v>
      </c>
      <c r="BB97" s="164">
        <v>0</v>
      </c>
    </row>
    <row r="98" spans="2:54" x14ac:dyDescent="0.2">
      <c r="B98" s="146" t="s">
        <v>193</v>
      </c>
      <c r="C98" s="147" t="s">
        <v>386</v>
      </c>
      <c r="D98" s="148">
        <v>0</v>
      </c>
      <c r="E98" s="163">
        <v>0</v>
      </c>
      <c r="F98" s="163">
        <v>0</v>
      </c>
      <c r="G98" s="163">
        <v>0</v>
      </c>
      <c r="H98" s="163">
        <v>0</v>
      </c>
      <c r="I98" s="163">
        <v>0</v>
      </c>
      <c r="J98" s="163">
        <v>0</v>
      </c>
      <c r="K98" s="163">
        <v>0</v>
      </c>
      <c r="L98" s="163">
        <v>0</v>
      </c>
      <c r="M98" s="163">
        <v>0</v>
      </c>
      <c r="N98" s="163">
        <v>0</v>
      </c>
      <c r="O98" s="163">
        <v>0</v>
      </c>
      <c r="P98" s="163">
        <v>0</v>
      </c>
      <c r="Q98" s="163">
        <v>0</v>
      </c>
      <c r="R98" s="163">
        <v>0</v>
      </c>
      <c r="S98" s="163">
        <v>0</v>
      </c>
      <c r="T98" s="163">
        <v>0</v>
      </c>
      <c r="U98" s="163">
        <v>0</v>
      </c>
      <c r="V98" s="163">
        <v>0</v>
      </c>
      <c r="W98" s="163">
        <v>0</v>
      </c>
      <c r="X98" s="163">
        <v>0</v>
      </c>
      <c r="Y98" s="163">
        <v>0</v>
      </c>
      <c r="Z98" s="163">
        <v>0</v>
      </c>
      <c r="AA98" s="163">
        <v>0</v>
      </c>
      <c r="AB98" s="163">
        <v>0</v>
      </c>
      <c r="AC98" s="163">
        <v>0</v>
      </c>
      <c r="AD98" s="163">
        <v>0</v>
      </c>
      <c r="AE98" s="163">
        <v>0</v>
      </c>
      <c r="AF98" s="163">
        <v>0</v>
      </c>
      <c r="AG98" s="163">
        <v>0</v>
      </c>
      <c r="AH98" s="163">
        <v>0</v>
      </c>
      <c r="AI98" s="163">
        <v>0</v>
      </c>
      <c r="AJ98" s="163">
        <v>0</v>
      </c>
      <c r="AK98" s="163">
        <v>0</v>
      </c>
      <c r="AL98" s="163">
        <v>0</v>
      </c>
      <c r="AM98" s="163">
        <v>0</v>
      </c>
      <c r="AN98" s="163">
        <v>0</v>
      </c>
      <c r="AO98" s="163">
        <v>0</v>
      </c>
      <c r="AP98" s="163">
        <v>0</v>
      </c>
      <c r="AQ98" s="163">
        <v>0</v>
      </c>
      <c r="AR98" s="163">
        <v>0</v>
      </c>
      <c r="AS98" s="163">
        <v>0</v>
      </c>
      <c r="AT98" s="163">
        <v>0</v>
      </c>
      <c r="AU98" s="163">
        <v>0</v>
      </c>
      <c r="AV98" s="163">
        <v>0</v>
      </c>
      <c r="AW98" s="163">
        <v>0</v>
      </c>
      <c r="AX98" s="163">
        <v>0</v>
      </c>
      <c r="AY98" s="163">
        <v>0</v>
      </c>
      <c r="AZ98" s="163">
        <v>0</v>
      </c>
      <c r="BA98" s="163">
        <v>0</v>
      </c>
      <c r="BB98" s="164">
        <v>0</v>
      </c>
    </row>
    <row r="99" spans="2:54" x14ac:dyDescent="0.2">
      <c r="B99" s="143" t="s">
        <v>194</v>
      </c>
      <c r="C99" s="144" t="s">
        <v>387</v>
      </c>
      <c r="D99" s="145">
        <v>0</v>
      </c>
      <c r="E99" s="161">
        <v>0</v>
      </c>
      <c r="F99" s="161">
        <v>0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161">
        <v>0</v>
      </c>
      <c r="N99" s="161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161">
        <v>0</v>
      </c>
      <c r="Z99" s="161">
        <v>0</v>
      </c>
      <c r="AA99" s="161">
        <v>0</v>
      </c>
      <c r="AB99" s="161">
        <v>0</v>
      </c>
      <c r="AC99" s="161">
        <v>0</v>
      </c>
      <c r="AD99" s="161">
        <v>0</v>
      </c>
      <c r="AE99" s="161">
        <v>0</v>
      </c>
      <c r="AF99" s="161">
        <v>0</v>
      </c>
      <c r="AG99" s="161">
        <v>0</v>
      </c>
      <c r="AH99" s="161">
        <v>0</v>
      </c>
      <c r="AI99" s="161">
        <v>0</v>
      </c>
      <c r="AJ99" s="161">
        <v>0</v>
      </c>
      <c r="AK99" s="161">
        <v>0</v>
      </c>
      <c r="AL99" s="161">
        <v>0</v>
      </c>
      <c r="AM99" s="161">
        <v>0</v>
      </c>
      <c r="AN99" s="161">
        <v>0</v>
      </c>
      <c r="AO99" s="161">
        <v>0</v>
      </c>
      <c r="AP99" s="161">
        <v>0</v>
      </c>
      <c r="AQ99" s="161">
        <v>0</v>
      </c>
      <c r="AR99" s="161">
        <v>0</v>
      </c>
      <c r="AS99" s="161">
        <v>0</v>
      </c>
      <c r="AT99" s="161">
        <v>0</v>
      </c>
      <c r="AU99" s="161">
        <v>0</v>
      </c>
      <c r="AV99" s="161">
        <v>0</v>
      </c>
      <c r="AW99" s="161">
        <v>0</v>
      </c>
      <c r="AX99" s="161">
        <v>0</v>
      </c>
      <c r="AY99" s="161">
        <v>0</v>
      </c>
      <c r="AZ99" s="161">
        <v>0</v>
      </c>
      <c r="BA99" s="161">
        <v>0</v>
      </c>
      <c r="BB99" s="162">
        <v>0</v>
      </c>
    </row>
    <row r="100" spans="2:54" x14ac:dyDescent="0.2">
      <c r="B100" s="143" t="s">
        <v>195</v>
      </c>
      <c r="C100" s="144" t="s">
        <v>388</v>
      </c>
      <c r="D100" s="145">
        <v>0</v>
      </c>
      <c r="E100" s="161">
        <v>0</v>
      </c>
      <c r="F100" s="161">
        <v>0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1">
        <v>0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161">
        <v>0</v>
      </c>
      <c r="AP100" s="161">
        <v>0</v>
      </c>
      <c r="AQ100" s="161">
        <v>0</v>
      </c>
      <c r="AR100" s="161">
        <v>0</v>
      </c>
      <c r="AS100" s="161">
        <v>0</v>
      </c>
      <c r="AT100" s="161">
        <v>0</v>
      </c>
      <c r="AU100" s="161">
        <v>0</v>
      </c>
      <c r="AV100" s="161">
        <v>0</v>
      </c>
      <c r="AW100" s="161">
        <v>0</v>
      </c>
      <c r="AX100" s="161">
        <v>0</v>
      </c>
      <c r="AY100" s="161">
        <v>0</v>
      </c>
      <c r="AZ100" s="161">
        <v>0</v>
      </c>
      <c r="BA100" s="161">
        <v>0</v>
      </c>
      <c r="BB100" s="162">
        <v>0</v>
      </c>
    </row>
    <row r="101" spans="2:54" x14ac:dyDescent="0.2">
      <c r="B101" s="146" t="s">
        <v>196</v>
      </c>
      <c r="C101" s="147" t="s">
        <v>389</v>
      </c>
      <c r="D101" s="148">
        <v>0</v>
      </c>
      <c r="E101" s="163">
        <v>0</v>
      </c>
      <c r="F101" s="163">
        <v>0</v>
      </c>
      <c r="G101" s="163">
        <v>0</v>
      </c>
      <c r="H101" s="163">
        <v>0</v>
      </c>
      <c r="I101" s="163">
        <v>0</v>
      </c>
      <c r="J101" s="163">
        <v>0</v>
      </c>
      <c r="K101" s="163">
        <v>0</v>
      </c>
      <c r="L101" s="163">
        <v>0</v>
      </c>
      <c r="M101" s="163">
        <v>0</v>
      </c>
      <c r="N101" s="163">
        <v>0</v>
      </c>
      <c r="O101" s="163">
        <v>0</v>
      </c>
      <c r="P101" s="163">
        <v>0</v>
      </c>
      <c r="Q101" s="163">
        <v>0</v>
      </c>
      <c r="R101" s="163">
        <v>0</v>
      </c>
      <c r="S101" s="163">
        <v>0</v>
      </c>
      <c r="T101" s="163">
        <v>0</v>
      </c>
      <c r="U101" s="163">
        <v>0</v>
      </c>
      <c r="V101" s="163">
        <v>0</v>
      </c>
      <c r="W101" s="163">
        <v>0</v>
      </c>
      <c r="X101" s="163">
        <v>0</v>
      </c>
      <c r="Y101" s="163">
        <v>0</v>
      </c>
      <c r="Z101" s="163">
        <v>0</v>
      </c>
      <c r="AA101" s="163">
        <v>0</v>
      </c>
      <c r="AB101" s="163">
        <v>0</v>
      </c>
      <c r="AC101" s="163">
        <v>0</v>
      </c>
      <c r="AD101" s="163">
        <v>0</v>
      </c>
      <c r="AE101" s="163">
        <v>0</v>
      </c>
      <c r="AF101" s="163">
        <v>0</v>
      </c>
      <c r="AG101" s="163">
        <v>0</v>
      </c>
      <c r="AH101" s="163">
        <v>0</v>
      </c>
      <c r="AI101" s="163">
        <v>0</v>
      </c>
      <c r="AJ101" s="163">
        <v>0</v>
      </c>
      <c r="AK101" s="163">
        <v>0</v>
      </c>
      <c r="AL101" s="163">
        <v>0</v>
      </c>
      <c r="AM101" s="163">
        <v>0</v>
      </c>
      <c r="AN101" s="163">
        <v>0</v>
      </c>
      <c r="AO101" s="163">
        <v>0</v>
      </c>
      <c r="AP101" s="163">
        <v>0</v>
      </c>
      <c r="AQ101" s="163">
        <v>0</v>
      </c>
      <c r="AR101" s="163">
        <v>0</v>
      </c>
      <c r="AS101" s="163">
        <v>0</v>
      </c>
      <c r="AT101" s="163">
        <v>0</v>
      </c>
      <c r="AU101" s="163">
        <v>0</v>
      </c>
      <c r="AV101" s="163">
        <v>0</v>
      </c>
      <c r="AW101" s="163">
        <v>0</v>
      </c>
      <c r="AX101" s="163">
        <v>0</v>
      </c>
      <c r="AY101" s="163">
        <v>0</v>
      </c>
      <c r="AZ101" s="163">
        <v>0</v>
      </c>
      <c r="BA101" s="163">
        <v>0</v>
      </c>
      <c r="BB101" s="164">
        <v>0</v>
      </c>
    </row>
    <row r="102" spans="2:54" x14ac:dyDescent="0.2">
      <c r="B102" s="146" t="s">
        <v>197</v>
      </c>
      <c r="C102" s="147" t="s">
        <v>390</v>
      </c>
      <c r="D102" s="148">
        <v>0</v>
      </c>
      <c r="E102" s="163">
        <v>0</v>
      </c>
      <c r="F102" s="163">
        <v>0</v>
      </c>
      <c r="G102" s="163">
        <v>0</v>
      </c>
      <c r="H102" s="163">
        <v>0</v>
      </c>
      <c r="I102" s="163">
        <v>0</v>
      </c>
      <c r="J102" s="163">
        <v>0</v>
      </c>
      <c r="K102" s="163">
        <v>0</v>
      </c>
      <c r="L102" s="163">
        <v>0</v>
      </c>
      <c r="M102" s="163">
        <v>0</v>
      </c>
      <c r="N102" s="163">
        <v>0</v>
      </c>
      <c r="O102" s="163">
        <v>0</v>
      </c>
      <c r="P102" s="163">
        <v>0</v>
      </c>
      <c r="Q102" s="163">
        <v>0</v>
      </c>
      <c r="R102" s="163">
        <v>0</v>
      </c>
      <c r="S102" s="163">
        <v>0</v>
      </c>
      <c r="T102" s="163">
        <v>0</v>
      </c>
      <c r="U102" s="163">
        <v>0</v>
      </c>
      <c r="V102" s="163">
        <v>0</v>
      </c>
      <c r="W102" s="163">
        <v>0</v>
      </c>
      <c r="X102" s="163">
        <v>0</v>
      </c>
      <c r="Y102" s="163">
        <v>0</v>
      </c>
      <c r="Z102" s="163">
        <v>0</v>
      </c>
      <c r="AA102" s="163">
        <v>0</v>
      </c>
      <c r="AB102" s="163">
        <v>0</v>
      </c>
      <c r="AC102" s="163">
        <v>0</v>
      </c>
      <c r="AD102" s="163">
        <v>0</v>
      </c>
      <c r="AE102" s="163">
        <v>0</v>
      </c>
      <c r="AF102" s="163">
        <v>0</v>
      </c>
      <c r="AG102" s="163">
        <v>0</v>
      </c>
      <c r="AH102" s="163">
        <v>0</v>
      </c>
      <c r="AI102" s="163">
        <v>0</v>
      </c>
      <c r="AJ102" s="163">
        <v>0</v>
      </c>
      <c r="AK102" s="163">
        <v>0</v>
      </c>
      <c r="AL102" s="163">
        <v>0</v>
      </c>
      <c r="AM102" s="163">
        <v>0</v>
      </c>
      <c r="AN102" s="163">
        <v>0</v>
      </c>
      <c r="AO102" s="163">
        <v>0</v>
      </c>
      <c r="AP102" s="163">
        <v>0</v>
      </c>
      <c r="AQ102" s="163">
        <v>0</v>
      </c>
      <c r="AR102" s="163">
        <v>0</v>
      </c>
      <c r="AS102" s="163">
        <v>0</v>
      </c>
      <c r="AT102" s="163">
        <v>0</v>
      </c>
      <c r="AU102" s="163">
        <v>0</v>
      </c>
      <c r="AV102" s="163">
        <v>0</v>
      </c>
      <c r="AW102" s="163">
        <v>0</v>
      </c>
      <c r="AX102" s="163">
        <v>0</v>
      </c>
      <c r="AY102" s="163">
        <v>0</v>
      </c>
      <c r="AZ102" s="163">
        <v>0</v>
      </c>
      <c r="BA102" s="163">
        <v>0</v>
      </c>
      <c r="BB102" s="164">
        <v>0</v>
      </c>
    </row>
    <row r="103" spans="2:54" x14ac:dyDescent="0.2">
      <c r="B103" s="143" t="s">
        <v>199</v>
      </c>
      <c r="C103" s="144" t="s">
        <v>391</v>
      </c>
      <c r="D103" s="145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1">
        <v>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161">
        <v>0</v>
      </c>
      <c r="AP103" s="161">
        <v>0</v>
      </c>
      <c r="AQ103" s="161">
        <v>0</v>
      </c>
      <c r="AR103" s="161">
        <v>0</v>
      </c>
      <c r="AS103" s="161">
        <v>0</v>
      </c>
      <c r="AT103" s="161">
        <v>0</v>
      </c>
      <c r="AU103" s="161">
        <v>0</v>
      </c>
      <c r="AV103" s="161">
        <v>0</v>
      </c>
      <c r="AW103" s="161">
        <v>0</v>
      </c>
      <c r="AX103" s="161">
        <v>0</v>
      </c>
      <c r="AY103" s="161">
        <v>0</v>
      </c>
      <c r="AZ103" s="161">
        <v>0</v>
      </c>
      <c r="BA103" s="161">
        <v>0</v>
      </c>
      <c r="BB103" s="162">
        <v>0</v>
      </c>
    </row>
    <row r="104" spans="2:54" x14ac:dyDescent="0.2">
      <c r="B104" s="140" t="s">
        <v>200</v>
      </c>
      <c r="C104" s="141" t="s">
        <v>392</v>
      </c>
      <c r="D104" s="142">
        <v>0</v>
      </c>
      <c r="E104" s="159">
        <v>0</v>
      </c>
      <c r="F104" s="159">
        <v>0</v>
      </c>
      <c r="G104" s="159">
        <v>0</v>
      </c>
      <c r="H104" s="159">
        <v>0</v>
      </c>
      <c r="I104" s="159">
        <v>0</v>
      </c>
      <c r="J104" s="159">
        <v>0</v>
      </c>
      <c r="K104" s="159">
        <v>0</v>
      </c>
      <c r="L104" s="159">
        <v>0</v>
      </c>
      <c r="M104" s="159">
        <v>0</v>
      </c>
      <c r="N104" s="159">
        <v>0</v>
      </c>
      <c r="O104" s="159">
        <v>0</v>
      </c>
      <c r="P104" s="159">
        <v>0</v>
      </c>
      <c r="Q104" s="159">
        <v>0</v>
      </c>
      <c r="R104" s="159">
        <v>0</v>
      </c>
      <c r="S104" s="159">
        <v>0</v>
      </c>
      <c r="T104" s="159">
        <v>0</v>
      </c>
      <c r="U104" s="159">
        <v>0</v>
      </c>
      <c r="V104" s="159">
        <v>0</v>
      </c>
      <c r="W104" s="159">
        <v>0</v>
      </c>
      <c r="X104" s="159">
        <v>0</v>
      </c>
      <c r="Y104" s="159">
        <v>0</v>
      </c>
      <c r="Z104" s="159">
        <v>0</v>
      </c>
      <c r="AA104" s="159">
        <v>0</v>
      </c>
      <c r="AB104" s="159">
        <v>0</v>
      </c>
      <c r="AC104" s="159">
        <v>0</v>
      </c>
      <c r="AD104" s="159">
        <v>0</v>
      </c>
      <c r="AE104" s="159">
        <v>0</v>
      </c>
      <c r="AF104" s="159">
        <v>0</v>
      </c>
      <c r="AG104" s="159">
        <v>0</v>
      </c>
      <c r="AH104" s="159">
        <v>0</v>
      </c>
      <c r="AI104" s="159">
        <v>0</v>
      </c>
      <c r="AJ104" s="159">
        <v>0</v>
      </c>
      <c r="AK104" s="159">
        <v>0</v>
      </c>
      <c r="AL104" s="159">
        <v>0</v>
      </c>
      <c r="AM104" s="159">
        <v>0</v>
      </c>
      <c r="AN104" s="159">
        <v>0</v>
      </c>
      <c r="AO104" s="159">
        <v>0</v>
      </c>
      <c r="AP104" s="159">
        <v>0</v>
      </c>
      <c r="AQ104" s="159">
        <v>0</v>
      </c>
      <c r="AR104" s="159">
        <v>0</v>
      </c>
      <c r="AS104" s="159">
        <v>0</v>
      </c>
      <c r="AT104" s="159">
        <v>0</v>
      </c>
      <c r="AU104" s="159">
        <v>0</v>
      </c>
      <c r="AV104" s="159">
        <v>0</v>
      </c>
      <c r="AW104" s="159">
        <v>0</v>
      </c>
      <c r="AX104" s="159">
        <v>0</v>
      </c>
      <c r="AY104" s="159">
        <v>0</v>
      </c>
      <c r="AZ104" s="159">
        <v>0</v>
      </c>
      <c r="BA104" s="159">
        <v>0</v>
      </c>
      <c r="BB104" s="160">
        <v>0</v>
      </c>
    </row>
    <row r="105" spans="2:54" x14ac:dyDescent="0.2">
      <c r="B105" s="143" t="s">
        <v>201</v>
      </c>
      <c r="C105" s="144" t="s">
        <v>393</v>
      </c>
      <c r="D105" s="145">
        <v>0</v>
      </c>
      <c r="E105" s="161">
        <v>0</v>
      </c>
      <c r="F105" s="161">
        <v>0</v>
      </c>
      <c r="G105" s="161">
        <v>0</v>
      </c>
      <c r="H105" s="161">
        <v>0</v>
      </c>
      <c r="I105" s="161">
        <v>0</v>
      </c>
      <c r="J105" s="161">
        <v>0</v>
      </c>
      <c r="K105" s="161">
        <v>0</v>
      </c>
      <c r="L105" s="161">
        <v>0</v>
      </c>
      <c r="M105" s="161">
        <v>0</v>
      </c>
      <c r="N105" s="161">
        <v>0</v>
      </c>
      <c r="O105" s="161">
        <v>0</v>
      </c>
      <c r="P105" s="161">
        <v>0</v>
      </c>
      <c r="Q105" s="161">
        <v>0</v>
      </c>
      <c r="R105" s="161">
        <v>0</v>
      </c>
      <c r="S105" s="161">
        <v>0</v>
      </c>
      <c r="T105" s="161">
        <v>0</v>
      </c>
      <c r="U105" s="161">
        <v>0</v>
      </c>
      <c r="V105" s="161">
        <v>0</v>
      </c>
      <c r="W105" s="161">
        <v>0</v>
      </c>
      <c r="X105" s="161">
        <v>0</v>
      </c>
      <c r="Y105" s="161">
        <v>0</v>
      </c>
      <c r="Z105" s="161">
        <v>0</v>
      </c>
      <c r="AA105" s="161">
        <v>0</v>
      </c>
      <c r="AB105" s="161">
        <v>0</v>
      </c>
      <c r="AC105" s="161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161">
        <v>0</v>
      </c>
      <c r="AK105" s="161">
        <v>0</v>
      </c>
      <c r="AL105" s="161">
        <v>0</v>
      </c>
      <c r="AM105" s="161">
        <v>0</v>
      </c>
      <c r="AN105" s="161">
        <v>0</v>
      </c>
      <c r="AO105" s="161">
        <v>0</v>
      </c>
      <c r="AP105" s="161">
        <v>0</v>
      </c>
      <c r="AQ105" s="161">
        <v>0</v>
      </c>
      <c r="AR105" s="161">
        <v>0</v>
      </c>
      <c r="AS105" s="161">
        <v>0</v>
      </c>
      <c r="AT105" s="161">
        <v>0</v>
      </c>
      <c r="AU105" s="161">
        <v>0</v>
      </c>
      <c r="AV105" s="161">
        <v>0</v>
      </c>
      <c r="AW105" s="161">
        <v>0</v>
      </c>
      <c r="AX105" s="161">
        <v>0</v>
      </c>
      <c r="AY105" s="161">
        <v>0</v>
      </c>
      <c r="AZ105" s="161">
        <v>0</v>
      </c>
      <c r="BA105" s="161">
        <v>0</v>
      </c>
      <c r="BB105" s="162">
        <v>0</v>
      </c>
    </row>
    <row r="106" spans="2:54" x14ac:dyDescent="0.2">
      <c r="B106" s="143" t="s">
        <v>67</v>
      </c>
      <c r="C106" s="144" t="s">
        <v>394</v>
      </c>
      <c r="D106" s="145">
        <v>0</v>
      </c>
      <c r="E106" s="161">
        <v>0</v>
      </c>
      <c r="F106" s="161">
        <v>0</v>
      </c>
      <c r="G106" s="161">
        <v>0</v>
      </c>
      <c r="H106" s="161">
        <v>0</v>
      </c>
      <c r="I106" s="161">
        <v>0</v>
      </c>
      <c r="J106" s="161">
        <v>0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161">
        <v>0</v>
      </c>
      <c r="S106" s="161">
        <v>0</v>
      </c>
      <c r="T106" s="161">
        <v>0</v>
      </c>
      <c r="U106" s="161">
        <v>0</v>
      </c>
      <c r="V106" s="161">
        <v>0</v>
      </c>
      <c r="W106" s="161">
        <v>0</v>
      </c>
      <c r="X106" s="161">
        <v>0</v>
      </c>
      <c r="Y106" s="161">
        <v>0</v>
      </c>
      <c r="Z106" s="161">
        <v>0</v>
      </c>
      <c r="AA106" s="161">
        <v>0</v>
      </c>
      <c r="AB106" s="161">
        <v>0</v>
      </c>
      <c r="AC106" s="161">
        <v>0</v>
      </c>
      <c r="AD106" s="161">
        <v>0</v>
      </c>
      <c r="AE106" s="161">
        <v>0</v>
      </c>
      <c r="AF106" s="161">
        <v>0</v>
      </c>
      <c r="AG106" s="161">
        <v>0</v>
      </c>
      <c r="AH106" s="161">
        <v>0</v>
      </c>
      <c r="AI106" s="161">
        <v>0</v>
      </c>
      <c r="AJ106" s="161">
        <v>0</v>
      </c>
      <c r="AK106" s="161">
        <v>0</v>
      </c>
      <c r="AL106" s="161">
        <v>0</v>
      </c>
      <c r="AM106" s="161">
        <v>0</v>
      </c>
      <c r="AN106" s="161">
        <v>0</v>
      </c>
      <c r="AO106" s="161">
        <v>0</v>
      </c>
      <c r="AP106" s="161">
        <v>0</v>
      </c>
      <c r="AQ106" s="161">
        <v>0</v>
      </c>
      <c r="AR106" s="161">
        <v>0</v>
      </c>
      <c r="AS106" s="161">
        <v>0</v>
      </c>
      <c r="AT106" s="161">
        <v>0</v>
      </c>
      <c r="AU106" s="161">
        <v>0</v>
      </c>
      <c r="AV106" s="161">
        <v>0</v>
      </c>
      <c r="AW106" s="161">
        <v>0</v>
      </c>
      <c r="AX106" s="161">
        <v>0</v>
      </c>
      <c r="AY106" s="161">
        <v>0</v>
      </c>
      <c r="AZ106" s="161">
        <v>0</v>
      </c>
      <c r="BA106" s="161">
        <v>0</v>
      </c>
      <c r="BB106" s="162">
        <v>0</v>
      </c>
    </row>
    <row r="107" spans="2:54" x14ac:dyDescent="0.2">
      <c r="B107" s="143" t="s">
        <v>202</v>
      </c>
      <c r="C107" s="144" t="s">
        <v>395</v>
      </c>
      <c r="D107" s="145">
        <v>0</v>
      </c>
      <c r="E107" s="161">
        <v>0</v>
      </c>
      <c r="F107" s="161">
        <v>0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161">
        <v>0</v>
      </c>
      <c r="AP107" s="161">
        <v>0</v>
      </c>
      <c r="AQ107" s="161">
        <v>0</v>
      </c>
      <c r="AR107" s="161">
        <v>0</v>
      </c>
      <c r="AS107" s="161">
        <v>0</v>
      </c>
      <c r="AT107" s="161">
        <v>0</v>
      </c>
      <c r="AU107" s="161">
        <v>0</v>
      </c>
      <c r="AV107" s="161">
        <v>0</v>
      </c>
      <c r="AW107" s="161">
        <v>0</v>
      </c>
      <c r="AX107" s="161">
        <v>0</v>
      </c>
      <c r="AY107" s="161">
        <v>0</v>
      </c>
      <c r="AZ107" s="161">
        <v>0</v>
      </c>
      <c r="BA107" s="161">
        <v>0</v>
      </c>
      <c r="BB107" s="162">
        <v>0</v>
      </c>
    </row>
    <row r="108" spans="2:54" x14ac:dyDescent="0.2">
      <c r="B108" s="143" t="s">
        <v>203</v>
      </c>
      <c r="C108" s="144" t="s">
        <v>396</v>
      </c>
      <c r="D108" s="145">
        <v>0</v>
      </c>
      <c r="E108" s="161">
        <v>0</v>
      </c>
      <c r="F108" s="161">
        <v>0</v>
      </c>
      <c r="G108" s="161">
        <v>0</v>
      </c>
      <c r="H108" s="161">
        <v>0</v>
      </c>
      <c r="I108" s="161">
        <v>0</v>
      </c>
      <c r="J108" s="161">
        <v>0</v>
      </c>
      <c r="K108" s="161">
        <v>0</v>
      </c>
      <c r="L108" s="161">
        <v>0</v>
      </c>
      <c r="M108" s="161">
        <v>0</v>
      </c>
      <c r="N108" s="161">
        <v>0</v>
      </c>
      <c r="O108" s="161">
        <v>0</v>
      </c>
      <c r="P108" s="161">
        <v>0</v>
      </c>
      <c r="Q108" s="161">
        <v>0</v>
      </c>
      <c r="R108" s="161">
        <v>0</v>
      </c>
      <c r="S108" s="161">
        <v>0</v>
      </c>
      <c r="T108" s="161">
        <v>0</v>
      </c>
      <c r="U108" s="161">
        <v>0</v>
      </c>
      <c r="V108" s="161">
        <v>0</v>
      </c>
      <c r="W108" s="161">
        <v>0</v>
      </c>
      <c r="X108" s="161">
        <v>0</v>
      </c>
      <c r="Y108" s="161">
        <v>0</v>
      </c>
      <c r="Z108" s="161">
        <v>0</v>
      </c>
      <c r="AA108" s="161">
        <v>0</v>
      </c>
      <c r="AB108" s="161">
        <v>0</v>
      </c>
      <c r="AC108" s="161">
        <v>0</v>
      </c>
      <c r="AD108" s="161">
        <v>0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161">
        <v>0</v>
      </c>
      <c r="AK108" s="161">
        <v>0</v>
      </c>
      <c r="AL108" s="161">
        <v>0</v>
      </c>
      <c r="AM108" s="161">
        <v>0</v>
      </c>
      <c r="AN108" s="161">
        <v>0</v>
      </c>
      <c r="AO108" s="161">
        <v>0</v>
      </c>
      <c r="AP108" s="161">
        <v>0</v>
      </c>
      <c r="AQ108" s="161">
        <v>0</v>
      </c>
      <c r="AR108" s="161">
        <v>0</v>
      </c>
      <c r="AS108" s="161">
        <v>0</v>
      </c>
      <c r="AT108" s="161">
        <v>0</v>
      </c>
      <c r="AU108" s="161">
        <v>0</v>
      </c>
      <c r="AV108" s="161">
        <v>0</v>
      </c>
      <c r="AW108" s="161">
        <v>0</v>
      </c>
      <c r="AX108" s="161">
        <v>0</v>
      </c>
      <c r="AY108" s="161">
        <v>0</v>
      </c>
      <c r="AZ108" s="161">
        <v>0</v>
      </c>
      <c r="BA108" s="161">
        <v>0</v>
      </c>
      <c r="BB108" s="162">
        <v>0</v>
      </c>
    </row>
    <row r="109" spans="2:54" x14ac:dyDescent="0.2">
      <c r="B109" s="140" t="s">
        <v>204</v>
      </c>
      <c r="C109" s="141" t="s">
        <v>397</v>
      </c>
      <c r="D109" s="142">
        <v>0</v>
      </c>
      <c r="E109" s="159">
        <v>0</v>
      </c>
      <c r="F109" s="159">
        <v>0</v>
      </c>
      <c r="G109" s="159">
        <v>0</v>
      </c>
      <c r="H109" s="159">
        <v>0</v>
      </c>
      <c r="I109" s="159">
        <v>0</v>
      </c>
      <c r="J109" s="159">
        <v>0</v>
      </c>
      <c r="K109" s="159">
        <v>0</v>
      </c>
      <c r="L109" s="159">
        <v>0</v>
      </c>
      <c r="M109" s="159">
        <v>0</v>
      </c>
      <c r="N109" s="159">
        <v>0</v>
      </c>
      <c r="O109" s="159">
        <v>0</v>
      </c>
      <c r="P109" s="159">
        <v>0</v>
      </c>
      <c r="Q109" s="159">
        <v>0</v>
      </c>
      <c r="R109" s="159">
        <v>0</v>
      </c>
      <c r="S109" s="159">
        <v>0</v>
      </c>
      <c r="T109" s="159">
        <v>0</v>
      </c>
      <c r="U109" s="159">
        <v>0</v>
      </c>
      <c r="V109" s="159">
        <v>0</v>
      </c>
      <c r="W109" s="159">
        <v>0</v>
      </c>
      <c r="X109" s="159">
        <v>0</v>
      </c>
      <c r="Y109" s="159">
        <v>0</v>
      </c>
      <c r="Z109" s="159">
        <v>0</v>
      </c>
      <c r="AA109" s="159">
        <v>0</v>
      </c>
      <c r="AB109" s="159">
        <v>0</v>
      </c>
      <c r="AC109" s="159">
        <v>0</v>
      </c>
      <c r="AD109" s="159">
        <v>0</v>
      </c>
      <c r="AE109" s="159">
        <v>0</v>
      </c>
      <c r="AF109" s="159">
        <v>0</v>
      </c>
      <c r="AG109" s="159">
        <v>0</v>
      </c>
      <c r="AH109" s="159">
        <v>0</v>
      </c>
      <c r="AI109" s="159">
        <v>0</v>
      </c>
      <c r="AJ109" s="159">
        <v>0</v>
      </c>
      <c r="AK109" s="159">
        <v>0</v>
      </c>
      <c r="AL109" s="159">
        <v>0</v>
      </c>
      <c r="AM109" s="159">
        <v>0</v>
      </c>
      <c r="AN109" s="159">
        <v>0</v>
      </c>
      <c r="AO109" s="159">
        <v>0</v>
      </c>
      <c r="AP109" s="159">
        <v>0</v>
      </c>
      <c r="AQ109" s="159">
        <v>0</v>
      </c>
      <c r="AR109" s="159">
        <v>0</v>
      </c>
      <c r="AS109" s="159">
        <v>0</v>
      </c>
      <c r="AT109" s="159">
        <v>0</v>
      </c>
      <c r="AU109" s="159">
        <v>0</v>
      </c>
      <c r="AV109" s="159">
        <v>0</v>
      </c>
      <c r="AW109" s="159">
        <v>0</v>
      </c>
      <c r="AX109" s="159">
        <v>0</v>
      </c>
      <c r="AY109" s="159">
        <v>0</v>
      </c>
      <c r="AZ109" s="159">
        <v>0</v>
      </c>
      <c r="BA109" s="159">
        <v>0</v>
      </c>
      <c r="BB109" s="160">
        <v>0</v>
      </c>
    </row>
    <row r="110" spans="2:54" x14ac:dyDescent="0.2">
      <c r="B110" s="137" t="s">
        <v>205</v>
      </c>
      <c r="C110" s="138" t="s">
        <v>398</v>
      </c>
      <c r="D110" s="139">
        <v>5499.5947294175312</v>
      </c>
      <c r="E110" s="157">
        <v>5729.5</v>
      </c>
      <c r="F110" s="157">
        <v>6353.8608799999993</v>
      </c>
      <c r="G110" s="157">
        <v>6080.5384599999998</v>
      </c>
      <c r="H110" s="157">
        <v>6029.8391499999998</v>
      </c>
      <c r="I110" s="157">
        <v>6080.4621714976302</v>
      </c>
      <c r="J110" s="157">
        <v>5427.6504500000001</v>
      </c>
      <c r="K110" s="157">
        <v>4860.56819</v>
      </c>
      <c r="L110" s="157">
        <v>5323.1912400000001</v>
      </c>
      <c r="M110" s="157">
        <v>4516.8516300000001</v>
      </c>
      <c r="N110" s="157">
        <v>4682.0300740693056</v>
      </c>
      <c r="O110" s="157">
        <v>4529.1319874437959</v>
      </c>
      <c r="P110" s="157">
        <v>4456.4583930448071</v>
      </c>
      <c r="Q110" s="157">
        <v>3717.5233582819274</v>
      </c>
      <c r="R110" s="157">
        <v>3196.8713370213572</v>
      </c>
      <c r="S110" s="157">
        <v>3368.2110695555334</v>
      </c>
      <c r="T110" s="157">
        <v>3429.4522794183927</v>
      </c>
      <c r="U110" s="157">
        <v>3475.7721626956682</v>
      </c>
      <c r="V110" s="157">
        <v>3423.099680832046</v>
      </c>
      <c r="W110" s="157">
        <v>3376.4886454263406</v>
      </c>
      <c r="X110" s="157">
        <v>3316.2002584444299</v>
      </c>
      <c r="Y110" s="157">
        <v>3273.7183466982533</v>
      </c>
      <c r="Z110" s="157">
        <v>3225.7951746477597</v>
      </c>
      <c r="AA110" s="157">
        <v>3140.3475291807426</v>
      </c>
      <c r="AB110" s="157">
        <v>3069.9960415929263</v>
      </c>
      <c r="AC110" s="157">
        <v>3047.0787877279663</v>
      </c>
      <c r="AD110" s="157">
        <v>3036.9450898225637</v>
      </c>
      <c r="AE110" s="157">
        <v>3030.9223043416728</v>
      </c>
      <c r="AF110" s="157">
        <v>2999.5798941999087</v>
      </c>
      <c r="AG110" s="157">
        <v>2975.8130822566541</v>
      </c>
      <c r="AH110" s="157">
        <v>2958.1164139523908</v>
      </c>
      <c r="AI110" s="157">
        <v>2956.3319958351713</v>
      </c>
      <c r="AJ110" s="157">
        <v>2914.2145603698818</v>
      </c>
      <c r="AK110" s="157">
        <v>2872.1065990254929</v>
      </c>
      <c r="AL110" s="157">
        <v>2838.4700108205898</v>
      </c>
      <c r="AM110" s="157">
        <v>2784.2617940032014</v>
      </c>
      <c r="AN110" s="157">
        <v>2772.3158088014302</v>
      </c>
      <c r="AO110" s="157">
        <v>2745.7039056151984</v>
      </c>
      <c r="AP110" s="157">
        <v>2722.0421157365654</v>
      </c>
      <c r="AQ110" s="157">
        <v>2696.6103440971146</v>
      </c>
      <c r="AR110" s="157">
        <v>2670.5501267043942</v>
      </c>
      <c r="AS110" s="157">
        <v>2646.0790882654542</v>
      </c>
      <c r="AT110" s="157">
        <v>2625.1950340645753</v>
      </c>
      <c r="AU110" s="157">
        <v>2554.919744529584</v>
      </c>
      <c r="AV110" s="157">
        <v>2485.0952807015774</v>
      </c>
      <c r="AW110" s="157">
        <v>2465.0945030525277</v>
      </c>
      <c r="AX110" s="157">
        <v>2444.9368726962712</v>
      </c>
      <c r="AY110" s="157">
        <v>2414.8728467567198</v>
      </c>
      <c r="AZ110" s="157">
        <v>2365.5956488015208</v>
      </c>
      <c r="BA110" s="157">
        <v>2323.67853617831</v>
      </c>
      <c r="BB110" s="158">
        <v>2294.0250938484755</v>
      </c>
    </row>
    <row r="111" spans="2:54" x14ac:dyDescent="0.2">
      <c r="B111" s="140" t="s">
        <v>206</v>
      </c>
      <c r="C111" s="141" t="s">
        <v>399</v>
      </c>
      <c r="D111" s="142">
        <v>0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0</v>
      </c>
      <c r="K111" s="159">
        <v>0</v>
      </c>
      <c r="L111" s="159">
        <v>0</v>
      </c>
      <c r="M111" s="159">
        <v>0</v>
      </c>
      <c r="N111" s="159">
        <v>0</v>
      </c>
      <c r="O111" s="159">
        <v>0</v>
      </c>
      <c r="P111" s="159">
        <v>0</v>
      </c>
      <c r="Q111" s="159">
        <v>0</v>
      </c>
      <c r="R111" s="159">
        <v>0</v>
      </c>
      <c r="S111" s="159">
        <v>0</v>
      </c>
      <c r="T111" s="159">
        <v>0</v>
      </c>
      <c r="U111" s="159">
        <v>0</v>
      </c>
      <c r="V111" s="159">
        <v>0</v>
      </c>
      <c r="W111" s="159">
        <v>0</v>
      </c>
      <c r="X111" s="159">
        <v>0</v>
      </c>
      <c r="Y111" s="159">
        <v>0</v>
      </c>
      <c r="Z111" s="159">
        <v>0</v>
      </c>
      <c r="AA111" s="159">
        <v>0</v>
      </c>
      <c r="AB111" s="159">
        <v>0</v>
      </c>
      <c r="AC111" s="159">
        <v>0</v>
      </c>
      <c r="AD111" s="159">
        <v>0</v>
      </c>
      <c r="AE111" s="159">
        <v>0</v>
      </c>
      <c r="AF111" s="159">
        <v>0</v>
      </c>
      <c r="AG111" s="159">
        <v>0</v>
      </c>
      <c r="AH111" s="159">
        <v>0</v>
      </c>
      <c r="AI111" s="159">
        <v>0</v>
      </c>
      <c r="AJ111" s="159">
        <v>0</v>
      </c>
      <c r="AK111" s="159">
        <v>0</v>
      </c>
      <c r="AL111" s="159">
        <v>0</v>
      </c>
      <c r="AM111" s="159">
        <v>0</v>
      </c>
      <c r="AN111" s="159">
        <v>0</v>
      </c>
      <c r="AO111" s="159">
        <v>0</v>
      </c>
      <c r="AP111" s="159">
        <v>0</v>
      </c>
      <c r="AQ111" s="159">
        <v>0</v>
      </c>
      <c r="AR111" s="159">
        <v>0</v>
      </c>
      <c r="AS111" s="159">
        <v>0</v>
      </c>
      <c r="AT111" s="159">
        <v>0</v>
      </c>
      <c r="AU111" s="159">
        <v>0</v>
      </c>
      <c r="AV111" s="159">
        <v>0</v>
      </c>
      <c r="AW111" s="159">
        <v>0</v>
      </c>
      <c r="AX111" s="159">
        <v>0</v>
      </c>
      <c r="AY111" s="159">
        <v>0</v>
      </c>
      <c r="AZ111" s="159">
        <v>0</v>
      </c>
      <c r="BA111" s="159">
        <v>0</v>
      </c>
      <c r="BB111" s="160">
        <v>0</v>
      </c>
    </row>
    <row r="112" spans="2:54" x14ac:dyDescent="0.2">
      <c r="B112" s="143" t="s">
        <v>207</v>
      </c>
      <c r="C112" s="144" t="s">
        <v>400</v>
      </c>
      <c r="D112" s="145">
        <v>0</v>
      </c>
      <c r="E112" s="161">
        <v>0</v>
      </c>
      <c r="F112" s="161">
        <v>0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161">
        <v>0</v>
      </c>
      <c r="N112" s="161">
        <v>0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161">
        <v>0</v>
      </c>
      <c r="Z112" s="161">
        <v>0</v>
      </c>
      <c r="AA112" s="161">
        <v>0</v>
      </c>
      <c r="AB112" s="161">
        <v>0</v>
      </c>
      <c r="AC112" s="161">
        <v>0</v>
      </c>
      <c r="AD112" s="161">
        <v>0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161">
        <v>0</v>
      </c>
      <c r="AK112" s="161">
        <v>0</v>
      </c>
      <c r="AL112" s="161">
        <v>0</v>
      </c>
      <c r="AM112" s="161">
        <v>0</v>
      </c>
      <c r="AN112" s="161">
        <v>0</v>
      </c>
      <c r="AO112" s="161">
        <v>0</v>
      </c>
      <c r="AP112" s="161">
        <v>0</v>
      </c>
      <c r="AQ112" s="161">
        <v>0</v>
      </c>
      <c r="AR112" s="161">
        <v>0</v>
      </c>
      <c r="AS112" s="161">
        <v>0</v>
      </c>
      <c r="AT112" s="161">
        <v>0</v>
      </c>
      <c r="AU112" s="161">
        <v>0</v>
      </c>
      <c r="AV112" s="161">
        <v>0</v>
      </c>
      <c r="AW112" s="161">
        <v>0</v>
      </c>
      <c r="AX112" s="161">
        <v>0</v>
      </c>
      <c r="AY112" s="161">
        <v>0</v>
      </c>
      <c r="AZ112" s="161">
        <v>0</v>
      </c>
      <c r="BA112" s="161">
        <v>0</v>
      </c>
      <c r="BB112" s="162">
        <v>0</v>
      </c>
    </row>
    <row r="113" spans="2:54" x14ac:dyDescent="0.2">
      <c r="B113" s="146" t="s">
        <v>208</v>
      </c>
      <c r="C113" s="147" t="s">
        <v>401</v>
      </c>
      <c r="D113" s="148">
        <v>0</v>
      </c>
      <c r="E113" s="163">
        <v>0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3">
        <v>0</v>
      </c>
      <c r="N113" s="163">
        <v>0</v>
      </c>
      <c r="O113" s="163">
        <v>0</v>
      </c>
      <c r="P113" s="163">
        <v>0</v>
      </c>
      <c r="Q113" s="163">
        <v>0</v>
      </c>
      <c r="R113" s="163">
        <v>0</v>
      </c>
      <c r="S113" s="163">
        <v>0</v>
      </c>
      <c r="T113" s="163">
        <v>0</v>
      </c>
      <c r="U113" s="163">
        <v>0</v>
      </c>
      <c r="V113" s="163">
        <v>0</v>
      </c>
      <c r="W113" s="163">
        <v>0</v>
      </c>
      <c r="X113" s="163">
        <v>0</v>
      </c>
      <c r="Y113" s="163">
        <v>0</v>
      </c>
      <c r="Z113" s="163">
        <v>0</v>
      </c>
      <c r="AA113" s="163">
        <v>0</v>
      </c>
      <c r="AB113" s="163">
        <v>0</v>
      </c>
      <c r="AC113" s="163">
        <v>0</v>
      </c>
      <c r="AD113" s="163">
        <v>0</v>
      </c>
      <c r="AE113" s="163">
        <v>0</v>
      </c>
      <c r="AF113" s="163">
        <v>0</v>
      </c>
      <c r="AG113" s="163">
        <v>0</v>
      </c>
      <c r="AH113" s="163">
        <v>0</v>
      </c>
      <c r="AI113" s="163">
        <v>0</v>
      </c>
      <c r="AJ113" s="163">
        <v>0</v>
      </c>
      <c r="AK113" s="163">
        <v>0</v>
      </c>
      <c r="AL113" s="163">
        <v>0</v>
      </c>
      <c r="AM113" s="163">
        <v>0</v>
      </c>
      <c r="AN113" s="163">
        <v>0</v>
      </c>
      <c r="AO113" s="163">
        <v>0</v>
      </c>
      <c r="AP113" s="163">
        <v>0</v>
      </c>
      <c r="AQ113" s="163">
        <v>0</v>
      </c>
      <c r="AR113" s="163">
        <v>0</v>
      </c>
      <c r="AS113" s="163">
        <v>0</v>
      </c>
      <c r="AT113" s="163">
        <v>0</v>
      </c>
      <c r="AU113" s="163">
        <v>0</v>
      </c>
      <c r="AV113" s="163">
        <v>0</v>
      </c>
      <c r="AW113" s="163">
        <v>0</v>
      </c>
      <c r="AX113" s="163">
        <v>0</v>
      </c>
      <c r="AY113" s="163">
        <v>0</v>
      </c>
      <c r="AZ113" s="163">
        <v>0</v>
      </c>
      <c r="BA113" s="163">
        <v>0</v>
      </c>
      <c r="BB113" s="164">
        <v>0</v>
      </c>
    </row>
    <row r="114" spans="2:54" x14ac:dyDescent="0.2">
      <c r="B114" s="146" t="s">
        <v>209</v>
      </c>
      <c r="C114" s="147" t="s">
        <v>402</v>
      </c>
      <c r="D114" s="148">
        <v>0</v>
      </c>
      <c r="E114" s="163">
        <v>0</v>
      </c>
      <c r="F114" s="163">
        <v>0</v>
      </c>
      <c r="G114" s="163">
        <v>0</v>
      </c>
      <c r="H114" s="163">
        <v>0</v>
      </c>
      <c r="I114" s="163">
        <v>0</v>
      </c>
      <c r="J114" s="163">
        <v>0</v>
      </c>
      <c r="K114" s="163">
        <v>0</v>
      </c>
      <c r="L114" s="163">
        <v>0</v>
      </c>
      <c r="M114" s="163">
        <v>0</v>
      </c>
      <c r="N114" s="163">
        <v>0</v>
      </c>
      <c r="O114" s="163">
        <v>0</v>
      </c>
      <c r="P114" s="163">
        <v>0</v>
      </c>
      <c r="Q114" s="163">
        <v>0</v>
      </c>
      <c r="R114" s="163">
        <v>0</v>
      </c>
      <c r="S114" s="163">
        <v>0</v>
      </c>
      <c r="T114" s="163">
        <v>0</v>
      </c>
      <c r="U114" s="163">
        <v>0</v>
      </c>
      <c r="V114" s="163">
        <v>0</v>
      </c>
      <c r="W114" s="163">
        <v>0</v>
      </c>
      <c r="X114" s="163">
        <v>0</v>
      </c>
      <c r="Y114" s="163">
        <v>0</v>
      </c>
      <c r="Z114" s="163">
        <v>0</v>
      </c>
      <c r="AA114" s="163">
        <v>0</v>
      </c>
      <c r="AB114" s="163">
        <v>0</v>
      </c>
      <c r="AC114" s="163">
        <v>0</v>
      </c>
      <c r="AD114" s="163">
        <v>0</v>
      </c>
      <c r="AE114" s="163">
        <v>0</v>
      </c>
      <c r="AF114" s="163">
        <v>0</v>
      </c>
      <c r="AG114" s="163">
        <v>0</v>
      </c>
      <c r="AH114" s="163">
        <v>0</v>
      </c>
      <c r="AI114" s="163">
        <v>0</v>
      </c>
      <c r="AJ114" s="163">
        <v>0</v>
      </c>
      <c r="AK114" s="163">
        <v>0</v>
      </c>
      <c r="AL114" s="163">
        <v>0</v>
      </c>
      <c r="AM114" s="163">
        <v>0</v>
      </c>
      <c r="AN114" s="163">
        <v>0</v>
      </c>
      <c r="AO114" s="163">
        <v>0</v>
      </c>
      <c r="AP114" s="163">
        <v>0</v>
      </c>
      <c r="AQ114" s="163">
        <v>0</v>
      </c>
      <c r="AR114" s="163">
        <v>0</v>
      </c>
      <c r="AS114" s="163">
        <v>0</v>
      </c>
      <c r="AT114" s="163">
        <v>0</v>
      </c>
      <c r="AU114" s="163">
        <v>0</v>
      </c>
      <c r="AV114" s="163">
        <v>0</v>
      </c>
      <c r="AW114" s="163">
        <v>0</v>
      </c>
      <c r="AX114" s="163">
        <v>0</v>
      </c>
      <c r="AY114" s="163">
        <v>0</v>
      </c>
      <c r="AZ114" s="163">
        <v>0</v>
      </c>
      <c r="BA114" s="163">
        <v>0</v>
      </c>
      <c r="BB114" s="164">
        <v>0</v>
      </c>
    </row>
    <row r="115" spans="2:54" x14ac:dyDescent="0.2">
      <c r="B115" s="143" t="s">
        <v>210</v>
      </c>
      <c r="C115" s="144" t="s">
        <v>403</v>
      </c>
      <c r="D115" s="145">
        <v>0</v>
      </c>
      <c r="E115" s="161">
        <v>0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0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161">
        <v>0</v>
      </c>
      <c r="AP115" s="161">
        <v>0</v>
      </c>
      <c r="AQ115" s="161">
        <v>0</v>
      </c>
      <c r="AR115" s="161">
        <v>0</v>
      </c>
      <c r="AS115" s="161">
        <v>0</v>
      </c>
      <c r="AT115" s="161">
        <v>0</v>
      </c>
      <c r="AU115" s="161">
        <v>0</v>
      </c>
      <c r="AV115" s="161">
        <v>0</v>
      </c>
      <c r="AW115" s="161">
        <v>0</v>
      </c>
      <c r="AX115" s="161">
        <v>0</v>
      </c>
      <c r="AY115" s="161">
        <v>0</v>
      </c>
      <c r="AZ115" s="161">
        <v>0</v>
      </c>
      <c r="BA115" s="161">
        <v>0</v>
      </c>
      <c r="BB115" s="162">
        <v>0</v>
      </c>
    </row>
    <row r="116" spans="2:54" x14ac:dyDescent="0.2">
      <c r="B116" s="146" t="s">
        <v>211</v>
      </c>
      <c r="C116" s="147" t="s">
        <v>404</v>
      </c>
      <c r="D116" s="148">
        <v>0</v>
      </c>
      <c r="E116" s="163">
        <v>0</v>
      </c>
      <c r="F116" s="163">
        <v>0</v>
      </c>
      <c r="G116" s="163">
        <v>0</v>
      </c>
      <c r="H116" s="163">
        <v>0</v>
      </c>
      <c r="I116" s="163">
        <v>0</v>
      </c>
      <c r="J116" s="163">
        <v>0</v>
      </c>
      <c r="K116" s="163">
        <v>0</v>
      </c>
      <c r="L116" s="163">
        <v>0</v>
      </c>
      <c r="M116" s="163">
        <v>0</v>
      </c>
      <c r="N116" s="163">
        <v>0</v>
      </c>
      <c r="O116" s="163">
        <v>0</v>
      </c>
      <c r="P116" s="163">
        <v>0</v>
      </c>
      <c r="Q116" s="163">
        <v>0</v>
      </c>
      <c r="R116" s="163">
        <v>0</v>
      </c>
      <c r="S116" s="163">
        <v>0</v>
      </c>
      <c r="T116" s="163">
        <v>0</v>
      </c>
      <c r="U116" s="163">
        <v>0</v>
      </c>
      <c r="V116" s="163">
        <v>0</v>
      </c>
      <c r="W116" s="163">
        <v>0</v>
      </c>
      <c r="X116" s="163">
        <v>0</v>
      </c>
      <c r="Y116" s="163">
        <v>0</v>
      </c>
      <c r="Z116" s="163">
        <v>0</v>
      </c>
      <c r="AA116" s="163">
        <v>0</v>
      </c>
      <c r="AB116" s="163">
        <v>0</v>
      </c>
      <c r="AC116" s="163">
        <v>0</v>
      </c>
      <c r="AD116" s="163">
        <v>0</v>
      </c>
      <c r="AE116" s="163">
        <v>0</v>
      </c>
      <c r="AF116" s="163">
        <v>0</v>
      </c>
      <c r="AG116" s="163">
        <v>0</v>
      </c>
      <c r="AH116" s="163">
        <v>0</v>
      </c>
      <c r="AI116" s="163">
        <v>0</v>
      </c>
      <c r="AJ116" s="163">
        <v>0</v>
      </c>
      <c r="AK116" s="163">
        <v>0</v>
      </c>
      <c r="AL116" s="163">
        <v>0</v>
      </c>
      <c r="AM116" s="163">
        <v>0</v>
      </c>
      <c r="AN116" s="163">
        <v>0</v>
      </c>
      <c r="AO116" s="163">
        <v>0</v>
      </c>
      <c r="AP116" s="163">
        <v>0</v>
      </c>
      <c r="AQ116" s="163">
        <v>0</v>
      </c>
      <c r="AR116" s="163">
        <v>0</v>
      </c>
      <c r="AS116" s="163">
        <v>0</v>
      </c>
      <c r="AT116" s="163">
        <v>0</v>
      </c>
      <c r="AU116" s="163">
        <v>0</v>
      </c>
      <c r="AV116" s="163">
        <v>0</v>
      </c>
      <c r="AW116" s="163">
        <v>0</v>
      </c>
      <c r="AX116" s="163">
        <v>0</v>
      </c>
      <c r="AY116" s="163">
        <v>0</v>
      </c>
      <c r="AZ116" s="163">
        <v>0</v>
      </c>
      <c r="BA116" s="163">
        <v>0</v>
      </c>
      <c r="BB116" s="164">
        <v>0</v>
      </c>
    </row>
    <row r="117" spans="2:54" x14ac:dyDescent="0.2">
      <c r="B117" s="146" t="s">
        <v>212</v>
      </c>
      <c r="C117" s="147" t="s">
        <v>405</v>
      </c>
      <c r="D117" s="148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  <c r="O117" s="163">
        <v>0</v>
      </c>
      <c r="P117" s="163">
        <v>0</v>
      </c>
      <c r="Q117" s="163">
        <v>0</v>
      </c>
      <c r="R117" s="163">
        <v>0</v>
      </c>
      <c r="S117" s="163">
        <v>0</v>
      </c>
      <c r="T117" s="163">
        <v>0</v>
      </c>
      <c r="U117" s="163">
        <v>0</v>
      </c>
      <c r="V117" s="163">
        <v>0</v>
      </c>
      <c r="W117" s="163">
        <v>0</v>
      </c>
      <c r="X117" s="163">
        <v>0</v>
      </c>
      <c r="Y117" s="163">
        <v>0</v>
      </c>
      <c r="Z117" s="163">
        <v>0</v>
      </c>
      <c r="AA117" s="163">
        <v>0</v>
      </c>
      <c r="AB117" s="163">
        <v>0</v>
      </c>
      <c r="AC117" s="163">
        <v>0</v>
      </c>
      <c r="AD117" s="163">
        <v>0</v>
      </c>
      <c r="AE117" s="163">
        <v>0</v>
      </c>
      <c r="AF117" s="163">
        <v>0</v>
      </c>
      <c r="AG117" s="163">
        <v>0</v>
      </c>
      <c r="AH117" s="163">
        <v>0</v>
      </c>
      <c r="AI117" s="163">
        <v>0</v>
      </c>
      <c r="AJ117" s="163">
        <v>0</v>
      </c>
      <c r="AK117" s="163">
        <v>0</v>
      </c>
      <c r="AL117" s="163">
        <v>0</v>
      </c>
      <c r="AM117" s="163">
        <v>0</v>
      </c>
      <c r="AN117" s="163">
        <v>0</v>
      </c>
      <c r="AO117" s="163">
        <v>0</v>
      </c>
      <c r="AP117" s="163">
        <v>0</v>
      </c>
      <c r="AQ117" s="163">
        <v>0</v>
      </c>
      <c r="AR117" s="163">
        <v>0</v>
      </c>
      <c r="AS117" s="163">
        <v>0</v>
      </c>
      <c r="AT117" s="163">
        <v>0</v>
      </c>
      <c r="AU117" s="163">
        <v>0</v>
      </c>
      <c r="AV117" s="163">
        <v>0</v>
      </c>
      <c r="AW117" s="163">
        <v>0</v>
      </c>
      <c r="AX117" s="163">
        <v>0</v>
      </c>
      <c r="AY117" s="163">
        <v>0</v>
      </c>
      <c r="AZ117" s="163">
        <v>0</v>
      </c>
      <c r="BA117" s="163">
        <v>0</v>
      </c>
      <c r="BB117" s="164">
        <v>0</v>
      </c>
    </row>
    <row r="118" spans="2:54" x14ac:dyDescent="0.2">
      <c r="B118" s="146" t="s">
        <v>213</v>
      </c>
      <c r="C118" s="147" t="s">
        <v>406</v>
      </c>
      <c r="D118" s="148">
        <v>0</v>
      </c>
      <c r="E118" s="163">
        <v>0</v>
      </c>
      <c r="F118" s="163">
        <v>0</v>
      </c>
      <c r="G118" s="163">
        <v>0</v>
      </c>
      <c r="H118" s="163">
        <v>0</v>
      </c>
      <c r="I118" s="163">
        <v>0</v>
      </c>
      <c r="J118" s="163">
        <v>0</v>
      </c>
      <c r="K118" s="163">
        <v>0</v>
      </c>
      <c r="L118" s="163">
        <v>0</v>
      </c>
      <c r="M118" s="163">
        <v>0</v>
      </c>
      <c r="N118" s="163">
        <v>0</v>
      </c>
      <c r="O118" s="163">
        <v>0</v>
      </c>
      <c r="P118" s="163">
        <v>0</v>
      </c>
      <c r="Q118" s="163">
        <v>0</v>
      </c>
      <c r="R118" s="163">
        <v>0</v>
      </c>
      <c r="S118" s="163">
        <v>0</v>
      </c>
      <c r="T118" s="163">
        <v>0</v>
      </c>
      <c r="U118" s="163">
        <v>0</v>
      </c>
      <c r="V118" s="163">
        <v>0</v>
      </c>
      <c r="W118" s="163">
        <v>0</v>
      </c>
      <c r="X118" s="163">
        <v>0</v>
      </c>
      <c r="Y118" s="163">
        <v>0</v>
      </c>
      <c r="Z118" s="163">
        <v>0</v>
      </c>
      <c r="AA118" s="163">
        <v>0</v>
      </c>
      <c r="AB118" s="163">
        <v>0</v>
      </c>
      <c r="AC118" s="163">
        <v>0</v>
      </c>
      <c r="AD118" s="163">
        <v>0</v>
      </c>
      <c r="AE118" s="163">
        <v>0</v>
      </c>
      <c r="AF118" s="163">
        <v>0</v>
      </c>
      <c r="AG118" s="163">
        <v>0</v>
      </c>
      <c r="AH118" s="163">
        <v>0</v>
      </c>
      <c r="AI118" s="163">
        <v>0</v>
      </c>
      <c r="AJ118" s="163">
        <v>0</v>
      </c>
      <c r="AK118" s="163">
        <v>0</v>
      </c>
      <c r="AL118" s="163">
        <v>0</v>
      </c>
      <c r="AM118" s="163">
        <v>0</v>
      </c>
      <c r="AN118" s="163">
        <v>0</v>
      </c>
      <c r="AO118" s="163">
        <v>0</v>
      </c>
      <c r="AP118" s="163">
        <v>0</v>
      </c>
      <c r="AQ118" s="163">
        <v>0</v>
      </c>
      <c r="AR118" s="163">
        <v>0</v>
      </c>
      <c r="AS118" s="163">
        <v>0</v>
      </c>
      <c r="AT118" s="163">
        <v>0</v>
      </c>
      <c r="AU118" s="163">
        <v>0</v>
      </c>
      <c r="AV118" s="163">
        <v>0</v>
      </c>
      <c r="AW118" s="163">
        <v>0</v>
      </c>
      <c r="AX118" s="163">
        <v>0</v>
      </c>
      <c r="AY118" s="163">
        <v>0</v>
      </c>
      <c r="AZ118" s="163">
        <v>0</v>
      </c>
      <c r="BA118" s="163">
        <v>0</v>
      </c>
      <c r="BB118" s="164">
        <v>0</v>
      </c>
    </row>
    <row r="119" spans="2:54" x14ac:dyDescent="0.2">
      <c r="B119" s="140" t="s">
        <v>214</v>
      </c>
      <c r="C119" s="141" t="s">
        <v>407</v>
      </c>
      <c r="D119" s="142">
        <v>5499.5947294175312</v>
      </c>
      <c r="E119" s="159">
        <v>5729.5</v>
      </c>
      <c r="F119" s="159">
        <v>6353.8608799999993</v>
      </c>
      <c r="G119" s="159">
        <v>6080.5384599999998</v>
      </c>
      <c r="H119" s="159">
        <v>6029.8391499999998</v>
      </c>
      <c r="I119" s="159">
        <v>6080.4621714976302</v>
      </c>
      <c r="J119" s="159">
        <v>5427.6504500000001</v>
      </c>
      <c r="K119" s="159">
        <v>4860.56819</v>
      </c>
      <c r="L119" s="159">
        <v>5323.1912400000001</v>
      </c>
      <c r="M119" s="159">
        <v>4516.8516300000001</v>
      </c>
      <c r="N119" s="159">
        <v>4682.0300740693056</v>
      </c>
      <c r="O119" s="159">
        <v>4529.1319874437959</v>
      </c>
      <c r="P119" s="159">
        <v>4456.4583930448071</v>
      </c>
      <c r="Q119" s="159">
        <v>3717.5233582819274</v>
      </c>
      <c r="R119" s="159">
        <v>3196.8713370213572</v>
      </c>
      <c r="S119" s="159">
        <v>3368.2110695555334</v>
      </c>
      <c r="T119" s="159">
        <v>3429.4522794183927</v>
      </c>
      <c r="U119" s="159">
        <v>3475.7721626956682</v>
      </c>
      <c r="V119" s="159">
        <v>3423.099680832046</v>
      </c>
      <c r="W119" s="159">
        <v>3376.4886454263406</v>
      </c>
      <c r="X119" s="159">
        <v>3316.2002584444299</v>
      </c>
      <c r="Y119" s="159">
        <v>3273.7183466982533</v>
      </c>
      <c r="Z119" s="159">
        <v>3225.7951746477597</v>
      </c>
      <c r="AA119" s="159">
        <v>3140.3475291807426</v>
      </c>
      <c r="AB119" s="159">
        <v>3069.9960415929263</v>
      </c>
      <c r="AC119" s="159">
        <v>3047.0787877279663</v>
      </c>
      <c r="AD119" s="159">
        <v>3036.9450898225637</v>
      </c>
      <c r="AE119" s="159">
        <v>3030.9223043416728</v>
      </c>
      <c r="AF119" s="159">
        <v>2999.5798941999087</v>
      </c>
      <c r="AG119" s="159">
        <v>2975.8130822566541</v>
      </c>
      <c r="AH119" s="159">
        <v>2958.1164139523908</v>
      </c>
      <c r="AI119" s="159">
        <v>2956.3319958351713</v>
      </c>
      <c r="AJ119" s="159">
        <v>2914.2145603698818</v>
      </c>
      <c r="AK119" s="159">
        <v>2872.1065990254929</v>
      </c>
      <c r="AL119" s="159">
        <v>2838.4700108205898</v>
      </c>
      <c r="AM119" s="159">
        <v>2784.2617940032014</v>
      </c>
      <c r="AN119" s="159">
        <v>2772.3158088014302</v>
      </c>
      <c r="AO119" s="159">
        <v>2745.7039056151984</v>
      </c>
      <c r="AP119" s="159">
        <v>2722.0421157365654</v>
      </c>
      <c r="AQ119" s="159">
        <v>2696.6103440971146</v>
      </c>
      <c r="AR119" s="159">
        <v>2670.5501267043942</v>
      </c>
      <c r="AS119" s="159">
        <v>2646.0790882654542</v>
      </c>
      <c r="AT119" s="159">
        <v>2625.1950340645753</v>
      </c>
      <c r="AU119" s="159">
        <v>2554.919744529584</v>
      </c>
      <c r="AV119" s="159">
        <v>2485.0952807015774</v>
      </c>
      <c r="AW119" s="159">
        <v>2465.0945030525277</v>
      </c>
      <c r="AX119" s="159">
        <v>2444.9368726962712</v>
      </c>
      <c r="AY119" s="159">
        <v>2414.8728467567198</v>
      </c>
      <c r="AZ119" s="159">
        <v>2365.5956488015208</v>
      </c>
      <c r="BA119" s="159">
        <v>2323.67853617831</v>
      </c>
      <c r="BB119" s="160">
        <v>2294.0250938484755</v>
      </c>
    </row>
    <row r="120" spans="2:54" x14ac:dyDescent="0.2">
      <c r="B120" s="143" t="s">
        <v>215</v>
      </c>
      <c r="C120" s="144" t="s">
        <v>408</v>
      </c>
      <c r="D120" s="145">
        <v>3263.100735651044</v>
      </c>
      <c r="E120" s="161">
        <v>2968.7</v>
      </c>
      <c r="F120" s="161">
        <v>3154.2999999999997</v>
      </c>
      <c r="G120" s="161">
        <v>2855.2</v>
      </c>
      <c r="H120" s="161">
        <v>3177.5561100000004</v>
      </c>
      <c r="I120" s="161">
        <v>3203.8549152087135</v>
      </c>
      <c r="J120" s="161">
        <v>3124.7999999999997</v>
      </c>
      <c r="K120" s="161">
        <v>2921.4000000000005</v>
      </c>
      <c r="L120" s="161">
        <v>3399.0517599999998</v>
      </c>
      <c r="M120" s="161">
        <v>2802.4</v>
      </c>
      <c r="N120" s="161">
        <v>3052.4027897200731</v>
      </c>
      <c r="O120" s="161">
        <v>2919.7477787331622</v>
      </c>
      <c r="P120" s="161">
        <v>2762.5871787522692</v>
      </c>
      <c r="Q120" s="161">
        <v>2318.2143880768099</v>
      </c>
      <c r="R120" s="161">
        <v>2105.6314318183026</v>
      </c>
      <c r="S120" s="161">
        <v>2131.6996274004023</v>
      </c>
      <c r="T120" s="161">
        <v>2169.9750327755419</v>
      </c>
      <c r="U120" s="161">
        <v>2198.9581618018829</v>
      </c>
      <c r="V120" s="161">
        <v>2207.1309509094722</v>
      </c>
      <c r="W120" s="161">
        <v>2202.7841776291093</v>
      </c>
      <c r="X120" s="161">
        <v>2180.9954825721529</v>
      </c>
      <c r="Y120" s="161">
        <v>2161.7441585661986</v>
      </c>
      <c r="Z120" s="161">
        <v>2147.2293736769871</v>
      </c>
      <c r="AA120" s="161">
        <v>2118.4869707961807</v>
      </c>
      <c r="AB120" s="161">
        <v>2098.5935727594333</v>
      </c>
      <c r="AC120" s="161">
        <v>2088.3464106720439</v>
      </c>
      <c r="AD120" s="161">
        <v>2084.0906058312553</v>
      </c>
      <c r="AE120" s="161">
        <v>2082.5246284076402</v>
      </c>
      <c r="AF120" s="161">
        <v>2079.5522094618696</v>
      </c>
      <c r="AG120" s="161">
        <v>2078.3962969873596</v>
      </c>
      <c r="AH120" s="161">
        <v>2071.2066103866632</v>
      </c>
      <c r="AI120" s="161">
        <v>2072.3370997950278</v>
      </c>
      <c r="AJ120" s="161">
        <v>2066.347472933875</v>
      </c>
      <c r="AK120" s="161">
        <v>2058.7082213894596</v>
      </c>
      <c r="AL120" s="161">
        <v>2051.4163556986259</v>
      </c>
      <c r="AM120" s="161">
        <v>2032.1915435888857</v>
      </c>
      <c r="AN120" s="161">
        <v>2025.8623638614706</v>
      </c>
      <c r="AO120" s="161">
        <v>2013.4712566463543</v>
      </c>
      <c r="AP120" s="161">
        <v>2002.9837291111278</v>
      </c>
      <c r="AQ120" s="161">
        <v>1989.5494967521547</v>
      </c>
      <c r="AR120" s="161">
        <v>1975.7930164208531</v>
      </c>
      <c r="AS120" s="161">
        <v>1959.2617357851179</v>
      </c>
      <c r="AT120" s="161">
        <v>1947.9322994392303</v>
      </c>
      <c r="AU120" s="161">
        <v>1924.6047198269885</v>
      </c>
      <c r="AV120" s="161">
        <v>1906.1086619858313</v>
      </c>
      <c r="AW120" s="161">
        <v>1894.5300973828396</v>
      </c>
      <c r="AX120" s="161">
        <v>1884.3881007063853</v>
      </c>
      <c r="AY120" s="161">
        <v>1870.9512785370666</v>
      </c>
      <c r="AZ120" s="161">
        <v>1855.4350123382576</v>
      </c>
      <c r="BA120" s="161">
        <v>1839.4759789005118</v>
      </c>
      <c r="BB120" s="162">
        <v>1823.2483359520907</v>
      </c>
    </row>
    <row r="121" spans="2:54" x14ac:dyDescent="0.2">
      <c r="B121" s="146" t="s">
        <v>216</v>
      </c>
      <c r="C121" s="147" t="s">
        <v>409</v>
      </c>
      <c r="D121" s="148">
        <v>3203.9868018342718</v>
      </c>
      <c r="E121" s="163">
        <v>2870.6</v>
      </c>
      <c r="F121" s="163">
        <v>3095.1999999999994</v>
      </c>
      <c r="G121" s="163">
        <v>2844.6</v>
      </c>
      <c r="H121" s="163">
        <v>3160.2561100000003</v>
      </c>
      <c r="I121" s="163">
        <v>3198.098786662842</v>
      </c>
      <c r="J121" s="163">
        <v>3124.7999999999997</v>
      </c>
      <c r="K121" s="163">
        <v>2921.4000000000005</v>
      </c>
      <c r="L121" s="163">
        <v>3399.0517599999998</v>
      </c>
      <c r="M121" s="163">
        <v>2802.4</v>
      </c>
      <c r="N121" s="163">
        <v>3052.4027897200731</v>
      </c>
      <c r="O121" s="163">
        <v>2919.7477787331622</v>
      </c>
      <c r="P121" s="163">
        <v>2762.5871787522692</v>
      </c>
      <c r="Q121" s="163">
        <v>2318.2143880768099</v>
      </c>
      <c r="R121" s="163">
        <v>2105.6314318183026</v>
      </c>
      <c r="S121" s="163">
        <v>2131.6996274004023</v>
      </c>
      <c r="T121" s="163">
        <v>2169.9750327755419</v>
      </c>
      <c r="U121" s="163">
        <v>2198.9581618018829</v>
      </c>
      <c r="V121" s="163">
        <v>2207.1309509094722</v>
      </c>
      <c r="W121" s="163">
        <v>2202.7841776291093</v>
      </c>
      <c r="X121" s="163">
        <v>2180.9954825721529</v>
      </c>
      <c r="Y121" s="163">
        <v>2161.7441585661986</v>
      </c>
      <c r="Z121" s="163">
        <v>2147.2293736769871</v>
      </c>
      <c r="AA121" s="163">
        <v>2118.4869707961807</v>
      </c>
      <c r="AB121" s="163">
        <v>2098.5935727594333</v>
      </c>
      <c r="AC121" s="163">
        <v>2088.3464106720439</v>
      </c>
      <c r="AD121" s="163">
        <v>2084.0906058312553</v>
      </c>
      <c r="AE121" s="163">
        <v>2082.5246284076402</v>
      </c>
      <c r="AF121" s="163">
        <v>2079.5522094618696</v>
      </c>
      <c r="AG121" s="163">
        <v>2078.3962969873596</v>
      </c>
      <c r="AH121" s="163">
        <v>2071.2066103866632</v>
      </c>
      <c r="AI121" s="163">
        <v>2072.3370997950278</v>
      </c>
      <c r="AJ121" s="163">
        <v>2066.347472933875</v>
      </c>
      <c r="AK121" s="163">
        <v>2058.7082213894596</v>
      </c>
      <c r="AL121" s="163">
        <v>2051.4163556986259</v>
      </c>
      <c r="AM121" s="163">
        <v>2032.1915435888857</v>
      </c>
      <c r="AN121" s="163">
        <v>2025.8623638614706</v>
      </c>
      <c r="AO121" s="163">
        <v>2013.4712566463543</v>
      </c>
      <c r="AP121" s="163">
        <v>2002.9837291111278</v>
      </c>
      <c r="AQ121" s="163">
        <v>1989.5494967521547</v>
      </c>
      <c r="AR121" s="163">
        <v>1975.7930164208531</v>
      </c>
      <c r="AS121" s="163">
        <v>1959.2617357851179</v>
      </c>
      <c r="AT121" s="163">
        <v>1947.9322994392303</v>
      </c>
      <c r="AU121" s="163">
        <v>1924.6047198269885</v>
      </c>
      <c r="AV121" s="163">
        <v>1906.1086619858313</v>
      </c>
      <c r="AW121" s="163">
        <v>1894.5300973828396</v>
      </c>
      <c r="AX121" s="163">
        <v>1884.3881007063853</v>
      </c>
      <c r="AY121" s="163">
        <v>1870.9512785370666</v>
      </c>
      <c r="AZ121" s="163">
        <v>1855.4350123382576</v>
      </c>
      <c r="BA121" s="163">
        <v>1839.4759789005118</v>
      </c>
      <c r="BB121" s="164">
        <v>1823.2483359520907</v>
      </c>
    </row>
    <row r="122" spans="2:54" x14ac:dyDescent="0.2">
      <c r="B122" s="146" t="s">
        <v>82</v>
      </c>
      <c r="C122" s="147" t="s">
        <v>410</v>
      </c>
      <c r="D122" s="148">
        <v>59.113933816772452</v>
      </c>
      <c r="E122" s="163">
        <v>98.09999999999998</v>
      </c>
      <c r="F122" s="163">
        <v>59.099999999999994</v>
      </c>
      <c r="G122" s="163">
        <v>10.6</v>
      </c>
      <c r="H122" s="163">
        <v>17.3</v>
      </c>
      <c r="I122" s="163">
        <v>5.7561285458714337</v>
      </c>
      <c r="J122" s="163">
        <v>0</v>
      </c>
      <c r="K122" s="163">
        <v>0</v>
      </c>
      <c r="L122" s="163">
        <v>0</v>
      </c>
      <c r="M122" s="163">
        <v>0</v>
      </c>
      <c r="N122" s="163">
        <v>0</v>
      </c>
      <c r="O122" s="163">
        <v>0</v>
      </c>
      <c r="P122" s="163">
        <v>0</v>
      </c>
      <c r="Q122" s="163">
        <v>0</v>
      </c>
      <c r="R122" s="163">
        <v>0</v>
      </c>
      <c r="S122" s="163">
        <v>0</v>
      </c>
      <c r="T122" s="163">
        <v>0</v>
      </c>
      <c r="U122" s="163">
        <v>0</v>
      </c>
      <c r="V122" s="163">
        <v>0</v>
      </c>
      <c r="W122" s="163">
        <v>0</v>
      </c>
      <c r="X122" s="163">
        <v>0</v>
      </c>
      <c r="Y122" s="163">
        <v>0</v>
      </c>
      <c r="Z122" s="163">
        <v>0</v>
      </c>
      <c r="AA122" s="163">
        <v>0</v>
      </c>
      <c r="AB122" s="163">
        <v>0</v>
      </c>
      <c r="AC122" s="163">
        <v>0</v>
      </c>
      <c r="AD122" s="163">
        <v>0</v>
      </c>
      <c r="AE122" s="163">
        <v>0</v>
      </c>
      <c r="AF122" s="163">
        <v>0</v>
      </c>
      <c r="AG122" s="163">
        <v>0</v>
      </c>
      <c r="AH122" s="163">
        <v>0</v>
      </c>
      <c r="AI122" s="163">
        <v>0</v>
      </c>
      <c r="AJ122" s="163">
        <v>0</v>
      </c>
      <c r="AK122" s="163">
        <v>0</v>
      </c>
      <c r="AL122" s="163">
        <v>0</v>
      </c>
      <c r="AM122" s="163">
        <v>0</v>
      </c>
      <c r="AN122" s="163">
        <v>0</v>
      </c>
      <c r="AO122" s="163">
        <v>0</v>
      </c>
      <c r="AP122" s="163">
        <v>0</v>
      </c>
      <c r="AQ122" s="163">
        <v>0</v>
      </c>
      <c r="AR122" s="163">
        <v>0</v>
      </c>
      <c r="AS122" s="163">
        <v>0</v>
      </c>
      <c r="AT122" s="163">
        <v>0</v>
      </c>
      <c r="AU122" s="163">
        <v>0</v>
      </c>
      <c r="AV122" s="163">
        <v>0</v>
      </c>
      <c r="AW122" s="163">
        <v>0</v>
      </c>
      <c r="AX122" s="163">
        <v>0</v>
      </c>
      <c r="AY122" s="163">
        <v>0</v>
      </c>
      <c r="AZ122" s="163">
        <v>0</v>
      </c>
      <c r="BA122" s="163">
        <v>0</v>
      </c>
      <c r="BB122" s="164">
        <v>0</v>
      </c>
    </row>
    <row r="123" spans="2:54" x14ac:dyDescent="0.2">
      <c r="B123" s="143" t="s">
        <v>217</v>
      </c>
      <c r="C123" s="144" t="s">
        <v>411</v>
      </c>
      <c r="D123" s="145">
        <v>42.849225873446045</v>
      </c>
      <c r="E123" s="161">
        <v>86.796860000000379</v>
      </c>
      <c r="F123" s="161">
        <v>10.999870000000556</v>
      </c>
      <c r="G123" s="161">
        <v>20.899599999999737</v>
      </c>
      <c r="H123" s="161">
        <v>21.299879999999575</v>
      </c>
      <c r="I123" s="161">
        <v>42.705219253181106</v>
      </c>
      <c r="J123" s="161">
        <v>42.600959999999752</v>
      </c>
      <c r="K123" s="161">
        <v>43.799289999999012</v>
      </c>
      <c r="L123" s="161">
        <v>0</v>
      </c>
      <c r="M123" s="161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161">
        <v>0</v>
      </c>
      <c r="Z123" s="161">
        <v>0</v>
      </c>
      <c r="AA123" s="161">
        <v>0</v>
      </c>
      <c r="AB123" s="161">
        <v>0</v>
      </c>
      <c r="AC123" s="161">
        <v>0</v>
      </c>
      <c r="AD123" s="161">
        <v>0</v>
      </c>
      <c r="AE123" s="161">
        <v>0</v>
      </c>
      <c r="AF123" s="161">
        <v>0</v>
      </c>
      <c r="AG123" s="161">
        <v>0</v>
      </c>
      <c r="AH123" s="161">
        <v>0</v>
      </c>
      <c r="AI123" s="161">
        <v>0</v>
      </c>
      <c r="AJ123" s="161">
        <v>0</v>
      </c>
      <c r="AK123" s="161">
        <v>0</v>
      </c>
      <c r="AL123" s="161">
        <v>0</v>
      </c>
      <c r="AM123" s="161">
        <v>0</v>
      </c>
      <c r="AN123" s="161">
        <v>0</v>
      </c>
      <c r="AO123" s="161">
        <v>0</v>
      </c>
      <c r="AP123" s="161">
        <v>0</v>
      </c>
      <c r="AQ123" s="161">
        <v>0</v>
      </c>
      <c r="AR123" s="161">
        <v>0</v>
      </c>
      <c r="AS123" s="161">
        <v>0</v>
      </c>
      <c r="AT123" s="161">
        <v>0</v>
      </c>
      <c r="AU123" s="161">
        <v>0</v>
      </c>
      <c r="AV123" s="161">
        <v>0</v>
      </c>
      <c r="AW123" s="161">
        <v>0</v>
      </c>
      <c r="AX123" s="161">
        <v>0</v>
      </c>
      <c r="AY123" s="161">
        <v>0</v>
      </c>
      <c r="AZ123" s="161">
        <v>0</v>
      </c>
      <c r="BA123" s="161">
        <v>0</v>
      </c>
      <c r="BB123" s="162">
        <v>0</v>
      </c>
    </row>
    <row r="124" spans="2:54" x14ac:dyDescent="0.2">
      <c r="B124" s="143" t="s">
        <v>218</v>
      </c>
      <c r="C124" s="144" t="s">
        <v>412</v>
      </c>
      <c r="D124" s="145">
        <v>0</v>
      </c>
      <c r="E124" s="161">
        <v>0</v>
      </c>
      <c r="F124" s="161">
        <v>0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161">
        <v>0</v>
      </c>
      <c r="AD124" s="161">
        <v>0</v>
      </c>
      <c r="AE124" s="161">
        <v>0</v>
      </c>
      <c r="AF124" s="161">
        <v>0</v>
      </c>
      <c r="AG124" s="161">
        <v>0</v>
      </c>
      <c r="AH124" s="161">
        <v>0</v>
      </c>
      <c r="AI124" s="161">
        <v>0</v>
      </c>
      <c r="AJ124" s="161">
        <v>0</v>
      </c>
      <c r="AK124" s="161">
        <v>0</v>
      </c>
      <c r="AL124" s="161">
        <v>0</v>
      </c>
      <c r="AM124" s="161">
        <v>0</v>
      </c>
      <c r="AN124" s="161">
        <v>0</v>
      </c>
      <c r="AO124" s="161">
        <v>0</v>
      </c>
      <c r="AP124" s="161">
        <v>0</v>
      </c>
      <c r="AQ124" s="161">
        <v>0</v>
      </c>
      <c r="AR124" s="161">
        <v>0</v>
      </c>
      <c r="AS124" s="161">
        <v>0</v>
      </c>
      <c r="AT124" s="161">
        <v>0</v>
      </c>
      <c r="AU124" s="161">
        <v>0</v>
      </c>
      <c r="AV124" s="161">
        <v>0</v>
      </c>
      <c r="AW124" s="161">
        <v>0</v>
      </c>
      <c r="AX124" s="161">
        <v>0</v>
      </c>
      <c r="AY124" s="161">
        <v>0</v>
      </c>
      <c r="AZ124" s="161">
        <v>0</v>
      </c>
      <c r="BA124" s="161">
        <v>0</v>
      </c>
      <c r="BB124" s="162">
        <v>0</v>
      </c>
    </row>
    <row r="125" spans="2:54" x14ac:dyDescent="0.2">
      <c r="B125" s="146" t="s">
        <v>219</v>
      </c>
      <c r="C125" s="147" t="s">
        <v>413</v>
      </c>
      <c r="D125" s="148">
        <v>0</v>
      </c>
      <c r="E125" s="163">
        <v>0</v>
      </c>
      <c r="F125" s="163">
        <v>0</v>
      </c>
      <c r="G125" s="163">
        <v>0</v>
      </c>
      <c r="H125" s="163">
        <v>0</v>
      </c>
      <c r="I125" s="163">
        <v>0</v>
      </c>
      <c r="J125" s="163">
        <v>0</v>
      </c>
      <c r="K125" s="163">
        <v>0</v>
      </c>
      <c r="L125" s="163">
        <v>0</v>
      </c>
      <c r="M125" s="163">
        <v>0</v>
      </c>
      <c r="N125" s="163">
        <v>0</v>
      </c>
      <c r="O125" s="163">
        <v>0</v>
      </c>
      <c r="P125" s="163">
        <v>0</v>
      </c>
      <c r="Q125" s="163">
        <v>0</v>
      </c>
      <c r="R125" s="163">
        <v>0</v>
      </c>
      <c r="S125" s="163">
        <v>0</v>
      </c>
      <c r="T125" s="163">
        <v>0</v>
      </c>
      <c r="U125" s="163">
        <v>0</v>
      </c>
      <c r="V125" s="163">
        <v>0</v>
      </c>
      <c r="W125" s="163">
        <v>0</v>
      </c>
      <c r="X125" s="163">
        <v>0</v>
      </c>
      <c r="Y125" s="163">
        <v>0</v>
      </c>
      <c r="Z125" s="163">
        <v>0</v>
      </c>
      <c r="AA125" s="163">
        <v>0</v>
      </c>
      <c r="AB125" s="163">
        <v>0</v>
      </c>
      <c r="AC125" s="163">
        <v>0</v>
      </c>
      <c r="AD125" s="163">
        <v>0</v>
      </c>
      <c r="AE125" s="163">
        <v>0</v>
      </c>
      <c r="AF125" s="163">
        <v>0</v>
      </c>
      <c r="AG125" s="163">
        <v>0</v>
      </c>
      <c r="AH125" s="163">
        <v>0</v>
      </c>
      <c r="AI125" s="163">
        <v>0</v>
      </c>
      <c r="AJ125" s="163">
        <v>0</v>
      </c>
      <c r="AK125" s="163">
        <v>0</v>
      </c>
      <c r="AL125" s="163">
        <v>0</v>
      </c>
      <c r="AM125" s="163">
        <v>0</v>
      </c>
      <c r="AN125" s="163">
        <v>0</v>
      </c>
      <c r="AO125" s="163">
        <v>0</v>
      </c>
      <c r="AP125" s="163">
        <v>0</v>
      </c>
      <c r="AQ125" s="163">
        <v>0</v>
      </c>
      <c r="AR125" s="163">
        <v>0</v>
      </c>
      <c r="AS125" s="163">
        <v>0</v>
      </c>
      <c r="AT125" s="163">
        <v>0</v>
      </c>
      <c r="AU125" s="163">
        <v>0</v>
      </c>
      <c r="AV125" s="163">
        <v>0</v>
      </c>
      <c r="AW125" s="163">
        <v>0</v>
      </c>
      <c r="AX125" s="163">
        <v>0</v>
      </c>
      <c r="AY125" s="163">
        <v>0</v>
      </c>
      <c r="AZ125" s="163">
        <v>0</v>
      </c>
      <c r="BA125" s="163">
        <v>0</v>
      </c>
      <c r="BB125" s="164">
        <v>0</v>
      </c>
    </row>
    <row r="126" spans="2:54" x14ac:dyDescent="0.2">
      <c r="B126" s="146" t="s">
        <v>220</v>
      </c>
      <c r="C126" s="147" t="s">
        <v>414</v>
      </c>
      <c r="D126" s="148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>
        <v>0</v>
      </c>
      <c r="M126" s="163">
        <v>0</v>
      </c>
      <c r="N126" s="163">
        <v>0</v>
      </c>
      <c r="O126" s="163">
        <v>0</v>
      </c>
      <c r="P126" s="163">
        <v>0</v>
      </c>
      <c r="Q126" s="163">
        <v>0</v>
      </c>
      <c r="R126" s="163">
        <v>0</v>
      </c>
      <c r="S126" s="163">
        <v>0</v>
      </c>
      <c r="T126" s="163">
        <v>0</v>
      </c>
      <c r="U126" s="163">
        <v>0</v>
      </c>
      <c r="V126" s="163">
        <v>0</v>
      </c>
      <c r="W126" s="163">
        <v>0</v>
      </c>
      <c r="X126" s="163">
        <v>0</v>
      </c>
      <c r="Y126" s="163">
        <v>0</v>
      </c>
      <c r="Z126" s="163">
        <v>0</v>
      </c>
      <c r="AA126" s="163">
        <v>0</v>
      </c>
      <c r="AB126" s="163">
        <v>0</v>
      </c>
      <c r="AC126" s="163">
        <v>0</v>
      </c>
      <c r="AD126" s="163">
        <v>0</v>
      </c>
      <c r="AE126" s="163">
        <v>0</v>
      </c>
      <c r="AF126" s="163">
        <v>0</v>
      </c>
      <c r="AG126" s="163">
        <v>0</v>
      </c>
      <c r="AH126" s="163">
        <v>0</v>
      </c>
      <c r="AI126" s="163">
        <v>0</v>
      </c>
      <c r="AJ126" s="163">
        <v>0</v>
      </c>
      <c r="AK126" s="163">
        <v>0</v>
      </c>
      <c r="AL126" s="163">
        <v>0</v>
      </c>
      <c r="AM126" s="163">
        <v>0</v>
      </c>
      <c r="AN126" s="163">
        <v>0</v>
      </c>
      <c r="AO126" s="163">
        <v>0</v>
      </c>
      <c r="AP126" s="163">
        <v>0</v>
      </c>
      <c r="AQ126" s="163">
        <v>0</v>
      </c>
      <c r="AR126" s="163">
        <v>0</v>
      </c>
      <c r="AS126" s="163">
        <v>0</v>
      </c>
      <c r="AT126" s="163">
        <v>0</v>
      </c>
      <c r="AU126" s="163">
        <v>0</v>
      </c>
      <c r="AV126" s="163">
        <v>0</v>
      </c>
      <c r="AW126" s="163">
        <v>0</v>
      </c>
      <c r="AX126" s="163">
        <v>0</v>
      </c>
      <c r="AY126" s="163">
        <v>0</v>
      </c>
      <c r="AZ126" s="163">
        <v>0</v>
      </c>
      <c r="BA126" s="163">
        <v>0</v>
      </c>
      <c r="BB126" s="164">
        <v>0</v>
      </c>
    </row>
    <row r="127" spans="2:54" x14ac:dyDescent="0.2">
      <c r="B127" s="143" t="s">
        <v>221</v>
      </c>
      <c r="C127" s="144" t="s">
        <v>415</v>
      </c>
      <c r="D127" s="145">
        <v>0</v>
      </c>
      <c r="E127" s="161">
        <v>0</v>
      </c>
      <c r="F127" s="161">
        <v>0</v>
      </c>
      <c r="G127" s="161">
        <v>0</v>
      </c>
      <c r="H127" s="161">
        <v>0</v>
      </c>
      <c r="I127" s="161">
        <v>0</v>
      </c>
      <c r="J127" s="161">
        <v>1.0000199999999999</v>
      </c>
      <c r="K127" s="161">
        <v>0.99997999999999998</v>
      </c>
      <c r="L127" s="161">
        <v>0</v>
      </c>
      <c r="M127" s="161">
        <v>0</v>
      </c>
      <c r="N127" s="161">
        <v>0</v>
      </c>
      <c r="O127" s="161">
        <v>0</v>
      </c>
      <c r="P127" s="161">
        <v>0</v>
      </c>
      <c r="Q127" s="161">
        <v>0</v>
      </c>
      <c r="R127" s="161">
        <v>0</v>
      </c>
      <c r="S127" s="161">
        <v>0</v>
      </c>
      <c r="T127" s="161">
        <v>0</v>
      </c>
      <c r="U127" s="161">
        <v>0</v>
      </c>
      <c r="V127" s="161">
        <v>0</v>
      </c>
      <c r="W127" s="161">
        <v>0</v>
      </c>
      <c r="X127" s="161">
        <v>0</v>
      </c>
      <c r="Y127" s="161">
        <v>0</v>
      </c>
      <c r="Z127" s="161">
        <v>0</v>
      </c>
      <c r="AA127" s="161">
        <v>0</v>
      </c>
      <c r="AB127" s="161">
        <v>0</v>
      </c>
      <c r="AC127" s="161">
        <v>0</v>
      </c>
      <c r="AD127" s="161">
        <v>0</v>
      </c>
      <c r="AE127" s="161">
        <v>0</v>
      </c>
      <c r="AF127" s="161">
        <v>0</v>
      </c>
      <c r="AG127" s="161">
        <v>0</v>
      </c>
      <c r="AH127" s="161">
        <v>0</v>
      </c>
      <c r="AI127" s="161">
        <v>0</v>
      </c>
      <c r="AJ127" s="161">
        <v>0</v>
      </c>
      <c r="AK127" s="161">
        <v>0</v>
      </c>
      <c r="AL127" s="161">
        <v>0</v>
      </c>
      <c r="AM127" s="161">
        <v>0</v>
      </c>
      <c r="AN127" s="161">
        <v>0</v>
      </c>
      <c r="AO127" s="161">
        <v>0</v>
      </c>
      <c r="AP127" s="161">
        <v>0</v>
      </c>
      <c r="AQ127" s="161">
        <v>0</v>
      </c>
      <c r="AR127" s="161">
        <v>0</v>
      </c>
      <c r="AS127" s="161">
        <v>0</v>
      </c>
      <c r="AT127" s="161">
        <v>0</v>
      </c>
      <c r="AU127" s="161">
        <v>0</v>
      </c>
      <c r="AV127" s="161">
        <v>0</v>
      </c>
      <c r="AW127" s="161">
        <v>0</v>
      </c>
      <c r="AX127" s="161">
        <v>0</v>
      </c>
      <c r="AY127" s="161">
        <v>0</v>
      </c>
      <c r="AZ127" s="161">
        <v>0</v>
      </c>
      <c r="BA127" s="161">
        <v>0</v>
      </c>
      <c r="BB127" s="162">
        <v>0</v>
      </c>
    </row>
    <row r="128" spans="2:54" x14ac:dyDescent="0.2">
      <c r="B128" s="146" t="s">
        <v>222</v>
      </c>
      <c r="C128" s="147" t="s">
        <v>416</v>
      </c>
      <c r="D128" s="148">
        <v>0</v>
      </c>
      <c r="E128" s="163">
        <v>0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3">
        <v>0</v>
      </c>
      <c r="L128" s="163">
        <v>0</v>
      </c>
      <c r="M128" s="163">
        <v>0</v>
      </c>
      <c r="N128" s="163">
        <v>0</v>
      </c>
      <c r="O128" s="163">
        <v>0</v>
      </c>
      <c r="P128" s="163">
        <v>0</v>
      </c>
      <c r="Q128" s="163">
        <v>0</v>
      </c>
      <c r="R128" s="163">
        <v>0</v>
      </c>
      <c r="S128" s="163">
        <v>0</v>
      </c>
      <c r="T128" s="163">
        <v>0</v>
      </c>
      <c r="U128" s="163">
        <v>0</v>
      </c>
      <c r="V128" s="163">
        <v>0</v>
      </c>
      <c r="W128" s="163">
        <v>0</v>
      </c>
      <c r="X128" s="163">
        <v>0</v>
      </c>
      <c r="Y128" s="163">
        <v>0</v>
      </c>
      <c r="Z128" s="163">
        <v>0</v>
      </c>
      <c r="AA128" s="163">
        <v>0</v>
      </c>
      <c r="AB128" s="163">
        <v>0</v>
      </c>
      <c r="AC128" s="163">
        <v>0</v>
      </c>
      <c r="AD128" s="163">
        <v>0</v>
      </c>
      <c r="AE128" s="163">
        <v>0</v>
      </c>
      <c r="AF128" s="163">
        <v>0</v>
      </c>
      <c r="AG128" s="163">
        <v>0</v>
      </c>
      <c r="AH128" s="163">
        <v>0</v>
      </c>
      <c r="AI128" s="163">
        <v>0</v>
      </c>
      <c r="AJ128" s="163">
        <v>0</v>
      </c>
      <c r="AK128" s="163">
        <v>0</v>
      </c>
      <c r="AL128" s="163">
        <v>0</v>
      </c>
      <c r="AM128" s="163">
        <v>0</v>
      </c>
      <c r="AN128" s="163">
        <v>0</v>
      </c>
      <c r="AO128" s="163">
        <v>0</v>
      </c>
      <c r="AP128" s="163">
        <v>0</v>
      </c>
      <c r="AQ128" s="163">
        <v>0</v>
      </c>
      <c r="AR128" s="163">
        <v>0</v>
      </c>
      <c r="AS128" s="163">
        <v>0</v>
      </c>
      <c r="AT128" s="163">
        <v>0</v>
      </c>
      <c r="AU128" s="163">
        <v>0</v>
      </c>
      <c r="AV128" s="163">
        <v>0</v>
      </c>
      <c r="AW128" s="163">
        <v>0</v>
      </c>
      <c r="AX128" s="163">
        <v>0</v>
      </c>
      <c r="AY128" s="163">
        <v>0</v>
      </c>
      <c r="AZ128" s="163">
        <v>0</v>
      </c>
      <c r="BA128" s="163">
        <v>0</v>
      </c>
      <c r="BB128" s="164">
        <v>0</v>
      </c>
    </row>
    <row r="129" spans="2:54" x14ac:dyDescent="0.2">
      <c r="B129" s="146" t="s">
        <v>223</v>
      </c>
      <c r="C129" s="147" t="s">
        <v>417</v>
      </c>
      <c r="D129" s="148">
        <v>0</v>
      </c>
      <c r="E129" s="163">
        <v>0</v>
      </c>
      <c r="F129" s="163">
        <v>0</v>
      </c>
      <c r="G129" s="163">
        <v>0</v>
      </c>
      <c r="H129" s="163">
        <v>0</v>
      </c>
      <c r="I129" s="163">
        <v>0</v>
      </c>
      <c r="J129" s="163">
        <v>0</v>
      </c>
      <c r="K129" s="163">
        <v>0</v>
      </c>
      <c r="L129" s="163">
        <v>0</v>
      </c>
      <c r="M129" s="163">
        <v>0</v>
      </c>
      <c r="N129" s="163">
        <v>0</v>
      </c>
      <c r="O129" s="163">
        <v>0</v>
      </c>
      <c r="P129" s="163">
        <v>0</v>
      </c>
      <c r="Q129" s="163">
        <v>0</v>
      </c>
      <c r="R129" s="163">
        <v>0</v>
      </c>
      <c r="S129" s="163">
        <v>0</v>
      </c>
      <c r="T129" s="163">
        <v>0</v>
      </c>
      <c r="U129" s="163">
        <v>0</v>
      </c>
      <c r="V129" s="163">
        <v>0</v>
      </c>
      <c r="W129" s="163">
        <v>0</v>
      </c>
      <c r="X129" s="163">
        <v>0</v>
      </c>
      <c r="Y129" s="163">
        <v>0</v>
      </c>
      <c r="Z129" s="163">
        <v>0</v>
      </c>
      <c r="AA129" s="163">
        <v>0</v>
      </c>
      <c r="AB129" s="163">
        <v>0</v>
      </c>
      <c r="AC129" s="163">
        <v>0</v>
      </c>
      <c r="AD129" s="163">
        <v>0</v>
      </c>
      <c r="AE129" s="163">
        <v>0</v>
      </c>
      <c r="AF129" s="163">
        <v>0</v>
      </c>
      <c r="AG129" s="163">
        <v>0</v>
      </c>
      <c r="AH129" s="163">
        <v>0</v>
      </c>
      <c r="AI129" s="163">
        <v>0</v>
      </c>
      <c r="AJ129" s="163">
        <v>0</v>
      </c>
      <c r="AK129" s="163">
        <v>0</v>
      </c>
      <c r="AL129" s="163">
        <v>0</v>
      </c>
      <c r="AM129" s="163">
        <v>0</v>
      </c>
      <c r="AN129" s="163">
        <v>0</v>
      </c>
      <c r="AO129" s="163">
        <v>0</v>
      </c>
      <c r="AP129" s="163">
        <v>0</v>
      </c>
      <c r="AQ129" s="163">
        <v>0</v>
      </c>
      <c r="AR129" s="163">
        <v>0</v>
      </c>
      <c r="AS129" s="163">
        <v>0</v>
      </c>
      <c r="AT129" s="163">
        <v>0</v>
      </c>
      <c r="AU129" s="163">
        <v>0</v>
      </c>
      <c r="AV129" s="163">
        <v>0</v>
      </c>
      <c r="AW129" s="163">
        <v>0</v>
      </c>
      <c r="AX129" s="163">
        <v>0</v>
      </c>
      <c r="AY129" s="163">
        <v>0</v>
      </c>
      <c r="AZ129" s="163">
        <v>0</v>
      </c>
      <c r="BA129" s="163">
        <v>0</v>
      </c>
      <c r="BB129" s="164">
        <v>0</v>
      </c>
    </row>
    <row r="130" spans="2:54" x14ac:dyDescent="0.2">
      <c r="B130" s="146" t="s">
        <v>224</v>
      </c>
      <c r="C130" s="147" t="s">
        <v>418</v>
      </c>
      <c r="D130" s="148">
        <v>0</v>
      </c>
      <c r="E130" s="163">
        <v>0</v>
      </c>
      <c r="F130" s="163">
        <v>0</v>
      </c>
      <c r="G130" s="163">
        <v>0</v>
      </c>
      <c r="H130" s="163">
        <v>0</v>
      </c>
      <c r="I130" s="163">
        <v>0</v>
      </c>
      <c r="J130" s="163">
        <v>1.0000199999999999</v>
      </c>
      <c r="K130" s="163">
        <v>0.99997999999999998</v>
      </c>
      <c r="L130" s="163">
        <v>0</v>
      </c>
      <c r="M130" s="163">
        <v>0</v>
      </c>
      <c r="N130" s="163">
        <v>0</v>
      </c>
      <c r="O130" s="163">
        <v>0</v>
      </c>
      <c r="P130" s="163">
        <v>0</v>
      </c>
      <c r="Q130" s="163">
        <v>0</v>
      </c>
      <c r="R130" s="163">
        <v>0</v>
      </c>
      <c r="S130" s="163">
        <v>0</v>
      </c>
      <c r="T130" s="163">
        <v>0</v>
      </c>
      <c r="U130" s="163">
        <v>0</v>
      </c>
      <c r="V130" s="163">
        <v>0</v>
      </c>
      <c r="W130" s="163">
        <v>0</v>
      </c>
      <c r="X130" s="163">
        <v>0</v>
      </c>
      <c r="Y130" s="163">
        <v>0</v>
      </c>
      <c r="Z130" s="163">
        <v>0</v>
      </c>
      <c r="AA130" s="163">
        <v>0</v>
      </c>
      <c r="AB130" s="163">
        <v>0</v>
      </c>
      <c r="AC130" s="163">
        <v>0</v>
      </c>
      <c r="AD130" s="163">
        <v>0</v>
      </c>
      <c r="AE130" s="163">
        <v>0</v>
      </c>
      <c r="AF130" s="163">
        <v>0</v>
      </c>
      <c r="AG130" s="163">
        <v>0</v>
      </c>
      <c r="AH130" s="163">
        <v>0</v>
      </c>
      <c r="AI130" s="163">
        <v>0</v>
      </c>
      <c r="AJ130" s="163">
        <v>0</v>
      </c>
      <c r="AK130" s="163">
        <v>0</v>
      </c>
      <c r="AL130" s="163">
        <v>0</v>
      </c>
      <c r="AM130" s="163">
        <v>0</v>
      </c>
      <c r="AN130" s="163">
        <v>0</v>
      </c>
      <c r="AO130" s="163">
        <v>0</v>
      </c>
      <c r="AP130" s="163">
        <v>0</v>
      </c>
      <c r="AQ130" s="163">
        <v>0</v>
      </c>
      <c r="AR130" s="163">
        <v>0</v>
      </c>
      <c r="AS130" s="163">
        <v>0</v>
      </c>
      <c r="AT130" s="163">
        <v>0</v>
      </c>
      <c r="AU130" s="163">
        <v>0</v>
      </c>
      <c r="AV130" s="163">
        <v>0</v>
      </c>
      <c r="AW130" s="163">
        <v>0</v>
      </c>
      <c r="AX130" s="163">
        <v>0</v>
      </c>
      <c r="AY130" s="163">
        <v>0</v>
      </c>
      <c r="AZ130" s="163">
        <v>0</v>
      </c>
      <c r="BA130" s="163">
        <v>0</v>
      </c>
      <c r="BB130" s="164">
        <v>0</v>
      </c>
    </row>
    <row r="131" spans="2:54" x14ac:dyDescent="0.2">
      <c r="B131" s="143" t="s">
        <v>84</v>
      </c>
      <c r="C131" s="144" t="s">
        <v>419</v>
      </c>
      <c r="D131" s="145">
        <v>19.96760556031742</v>
      </c>
      <c r="E131" s="161">
        <v>60.997789999999995</v>
      </c>
      <c r="F131" s="161">
        <v>20.999739999999999</v>
      </c>
      <c r="G131" s="161">
        <v>13.69974</v>
      </c>
      <c r="H131" s="161">
        <v>7.4999499999999992</v>
      </c>
      <c r="I131" s="161">
        <v>3.2482717105327845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161">
        <v>0</v>
      </c>
      <c r="AP131" s="161">
        <v>0</v>
      </c>
      <c r="AQ131" s="161">
        <v>0</v>
      </c>
      <c r="AR131" s="161">
        <v>0</v>
      </c>
      <c r="AS131" s="161">
        <v>0</v>
      </c>
      <c r="AT131" s="161">
        <v>0</v>
      </c>
      <c r="AU131" s="161">
        <v>0</v>
      </c>
      <c r="AV131" s="161">
        <v>0</v>
      </c>
      <c r="AW131" s="161">
        <v>0</v>
      </c>
      <c r="AX131" s="161">
        <v>0</v>
      </c>
      <c r="AY131" s="161">
        <v>0</v>
      </c>
      <c r="AZ131" s="161">
        <v>0</v>
      </c>
      <c r="BA131" s="161">
        <v>0</v>
      </c>
      <c r="BB131" s="162">
        <v>0</v>
      </c>
    </row>
    <row r="132" spans="2:54" x14ac:dyDescent="0.2">
      <c r="B132" s="143" t="s">
        <v>225</v>
      </c>
      <c r="C132" s="144" t="s">
        <v>420</v>
      </c>
      <c r="D132" s="145">
        <v>8.1950947085232997</v>
      </c>
      <c r="E132" s="161">
        <v>74.79728999999999</v>
      </c>
      <c r="F132" s="161">
        <v>68.699159999999992</v>
      </c>
      <c r="G132" s="161">
        <v>217.19586000000001</v>
      </c>
      <c r="H132" s="161">
        <v>196.69881000000001</v>
      </c>
      <c r="I132" s="161">
        <v>211.06593688538709</v>
      </c>
      <c r="J132" s="161">
        <v>48.200429999999983</v>
      </c>
      <c r="K132" s="161">
        <v>0</v>
      </c>
      <c r="L132" s="161">
        <v>0</v>
      </c>
      <c r="M132" s="161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161">
        <v>0</v>
      </c>
      <c r="Z132" s="161">
        <v>0</v>
      </c>
      <c r="AA132" s="161">
        <v>0</v>
      </c>
      <c r="AB132" s="161">
        <v>0</v>
      </c>
      <c r="AC132" s="161">
        <v>0</v>
      </c>
      <c r="AD132" s="161">
        <v>0</v>
      </c>
      <c r="AE132" s="161">
        <v>0</v>
      </c>
      <c r="AF132" s="161">
        <v>0</v>
      </c>
      <c r="AG132" s="161">
        <v>0</v>
      </c>
      <c r="AH132" s="161">
        <v>0</v>
      </c>
      <c r="AI132" s="161">
        <v>0</v>
      </c>
      <c r="AJ132" s="161">
        <v>0</v>
      </c>
      <c r="AK132" s="161">
        <v>0</v>
      </c>
      <c r="AL132" s="161">
        <v>0</v>
      </c>
      <c r="AM132" s="161">
        <v>0</v>
      </c>
      <c r="AN132" s="161">
        <v>0</v>
      </c>
      <c r="AO132" s="161">
        <v>0</v>
      </c>
      <c r="AP132" s="161">
        <v>0</v>
      </c>
      <c r="AQ132" s="161">
        <v>0</v>
      </c>
      <c r="AR132" s="161">
        <v>0</v>
      </c>
      <c r="AS132" s="161">
        <v>0</v>
      </c>
      <c r="AT132" s="161">
        <v>0</v>
      </c>
      <c r="AU132" s="161">
        <v>0</v>
      </c>
      <c r="AV132" s="161">
        <v>0</v>
      </c>
      <c r="AW132" s="161">
        <v>0</v>
      </c>
      <c r="AX132" s="161">
        <v>0</v>
      </c>
      <c r="AY132" s="161">
        <v>0</v>
      </c>
      <c r="AZ132" s="161">
        <v>0</v>
      </c>
      <c r="BA132" s="161">
        <v>0</v>
      </c>
      <c r="BB132" s="162">
        <v>0</v>
      </c>
    </row>
    <row r="133" spans="2:54" x14ac:dyDescent="0.2">
      <c r="B133" s="143" t="s">
        <v>226</v>
      </c>
      <c r="C133" s="144" t="s">
        <v>227</v>
      </c>
      <c r="D133" s="145">
        <v>1404.420125550093</v>
      </c>
      <c r="E133" s="161">
        <v>2063.5252600000003</v>
      </c>
      <c r="F133" s="161">
        <v>2246.0725400000001</v>
      </c>
      <c r="G133" s="161">
        <v>2195.4581100000005</v>
      </c>
      <c r="H133" s="161">
        <v>1804.6893600000001</v>
      </c>
      <c r="I133" s="161">
        <v>1639.4218397865466</v>
      </c>
      <c r="J133" s="161">
        <v>1108.2245800000003</v>
      </c>
      <c r="K133" s="161">
        <v>973.48402999999985</v>
      </c>
      <c r="L133" s="161">
        <v>814.91672000000017</v>
      </c>
      <c r="M133" s="161">
        <v>570.38391000000001</v>
      </c>
      <c r="N133" s="161">
        <v>583.73282763440341</v>
      </c>
      <c r="O133" s="161">
        <v>454.76054931362177</v>
      </c>
      <c r="P133" s="161">
        <v>390.75188688258254</v>
      </c>
      <c r="Q133" s="161">
        <v>328.65345696962521</v>
      </c>
      <c r="R133" s="161">
        <v>166.2368617626787</v>
      </c>
      <c r="S133" s="161">
        <v>263.68768958621376</v>
      </c>
      <c r="T133" s="161">
        <v>268.58517756602646</v>
      </c>
      <c r="U133" s="161">
        <v>272.2822631873168</v>
      </c>
      <c r="V133" s="161">
        <v>261.74237530466729</v>
      </c>
      <c r="W133" s="161">
        <v>253.95600751011722</v>
      </c>
      <c r="X133" s="161">
        <v>246.44742068180179</v>
      </c>
      <c r="Y133" s="161">
        <v>241.91889092434286</v>
      </c>
      <c r="Z133" s="161">
        <v>235.21055363456878</v>
      </c>
      <c r="AA133" s="161">
        <v>223.23934564327914</v>
      </c>
      <c r="AB133" s="161">
        <v>212.47609503803909</v>
      </c>
      <c r="AC133" s="161">
        <v>209.86495727593066</v>
      </c>
      <c r="AD133" s="161">
        <v>208.6678900421783</v>
      </c>
      <c r="AE133" s="161">
        <v>207.77281875835678</v>
      </c>
      <c r="AF133" s="161">
        <v>201.6052431091928</v>
      </c>
      <c r="AG133" s="161">
        <v>196.80095957769171</v>
      </c>
      <c r="AH133" s="161">
        <v>194.59393150493753</v>
      </c>
      <c r="AI133" s="161">
        <v>194.00842850240221</v>
      </c>
      <c r="AJ133" s="161">
        <v>186.20049027074316</v>
      </c>
      <c r="AK133" s="161">
        <v>178.71137252173745</v>
      </c>
      <c r="AL133" s="161">
        <v>173.02460389041019</v>
      </c>
      <c r="AM133" s="161">
        <v>165.40284052125497</v>
      </c>
      <c r="AN133" s="161">
        <v>164.20355206497769</v>
      </c>
      <c r="AO133" s="161">
        <v>161.15583917694693</v>
      </c>
      <c r="AP133" s="161">
        <v>158.32652373363908</v>
      </c>
      <c r="AQ133" s="161">
        <v>155.74031433379366</v>
      </c>
      <c r="AR133" s="161">
        <v>153.08581165969755</v>
      </c>
      <c r="AS133" s="161">
        <v>151.34092441978859</v>
      </c>
      <c r="AT133" s="161">
        <v>149.26127607358646</v>
      </c>
      <c r="AU133" s="161">
        <v>138.93889149026094</v>
      </c>
      <c r="AV133" s="161">
        <v>127.6684869630031</v>
      </c>
      <c r="AW133" s="161">
        <v>125.82222423685891</v>
      </c>
      <c r="AX133" s="161">
        <v>123.63636076053862</v>
      </c>
      <c r="AY133" s="161">
        <v>120.01328921149468</v>
      </c>
      <c r="AZ133" s="161">
        <v>112.5728101017329</v>
      </c>
      <c r="BA133" s="161">
        <v>106.87829996458942</v>
      </c>
      <c r="BB133" s="162">
        <v>103.94277034760663</v>
      </c>
    </row>
    <row r="134" spans="2:54" x14ac:dyDescent="0.2">
      <c r="B134" s="143" t="s">
        <v>228</v>
      </c>
      <c r="C134" s="144" t="s">
        <v>421</v>
      </c>
      <c r="D134" s="145">
        <v>761.06194207410613</v>
      </c>
      <c r="E134" s="161">
        <v>474.68280000000004</v>
      </c>
      <c r="F134" s="161">
        <v>852.78956999999991</v>
      </c>
      <c r="G134" s="161">
        <v>778.08515</v>
      </c>
      <c r="H134" s="161">
        <v>822.09504000000004</v>
      </c>
      <c r="I134" s="161">
        <v>980.16598865326932</v>
      </c>
      <c r="J134" s="161">
        <v>1102.82446</v>
      </c>
      <c r="K134" s="161">
        <v>920.88488999999993</v>
      </c>
      <c r="L134" s="161">
        <v>1109.2227600000001</v>
      </c>
      <c r="M134" s="161">
        <v>1144.06772</v>
      </c>
      <c r="N134" s="161">
        <v>1045.8944567148287</v>
      </c>
      <c r="O134" s="161">
        <v>1154.6236593970116</v>
      </c>
      <c r="P134" s="161">
        <v>1303.1193274099564</v>
      </c>
      <c r="Q134" s="161">
        <v>1070.6555132354929</v>
      </c>
      <c r="R134" s="161">
        <v>925.00304344037579</v>
      </c>
      <c r="S134" s="161">
        <v>972.82375256891748</v>
      </c>
      <c r="T134" s="161">
        <v>990.89206907682455</v>
      </c>
      <c r="U134" s="161">
        <v>1004.5317377064681</v>
      </c>
      <c r="V134" s="161">
        <v>954.22635461790583</v>
      </c>
      <c r="W134" s="161">
        <v>919.74846028711374</v>
      </c>
      <c r="X134" s="161">
        <v>888.75735519047441</v>
      </c>
      <c r="Y134" s="161">
        <v>870.05529720771221</v>
      </c>
      <c r="Z134" s="161">
        <v>843.355247336204</v>
      </c>
      <c r="AA134" s="161">
        <v>798.62121274128265</v>
      </c>
      <c r="AB134" s="161">
        <v>758.92637379545397</v>
      </c>
      <c r="AC134" s="161">
        <v>748.86741977999191</v>
      </c>
      <c r="AD134" s="161">
        <v>744.18659394912981</v>
      </c>
      <c r="AE134" s="161">
        <v>740.62485717567586</v>
      </c>
      <c r="AF134" s="161">
        <v>718.42244162884595</v>
      </c>
      <c r="AG134" s="161">
        <v>700.61582569160316</v>
      </c>
      <c r="AH134" s="161">
        <v>692.31587206078984</v>
      </c>
      <c r="AI134" s="161">
        <v>689.98646753774142</v>
      </c>
      <c r="AJ134" s="161">
        <v>661.66659716526397</v>
      </c>
      <c r="AK134" s="161">
        <v>634.68700511429597</v>
      </c>
      <c r="AL134" s="161">
        <v>614.02905123155381</v>
      </c>
      <c r="AM134" s="161">
        <v>586.66740989306049</v>
      </c>
      <c r="AN134" s="161">
        <v>582.24989287498136</v>
      </c>
      <c r="AO134" s="161">
        <v>571.07680979189718</v>
      </c>
      <c r="AP134" s="161">
        <v>560.73186289179819</v>
      </c>
      <c r="AQ134" s="161">
        <v>551.32053301116616</v>
      </c>
      <c r="AR134" s="161">
        <v>541.67129862384343</v>
      </c>
      <c r="AS134" s="161">
        <v>535.47642806054728</v>
      </c>
      <c r="AT134" s="161">
        <v>528.00145855175901</v>
      </c>
      <c r="AU134" s="161">
        <v>491.37613321233414</v>
      </c>
      <c r="AV134" s="161">
        <v>451.31813175274311</v>
      </c>
      <c r="AW134" s="161">
        <v>444.74218143282906</v>
      </c>
      <c r="AX134" s="161">
        <v>436.91241122934741</v>
      </c>
      <c r="AY134" s="161">
        <v>423.90827900815884</v>
      </c>
      <c r="AZ134" s="161">
        <v>397.58782636153006</v>
      </c>
      <c r="BA134" s="161">
        <v>377.32425731320831</v>
      </c>
      <c r="BB134" s="162">
        <v>366.83398754877828</v>
      </c>
    </row>
    <row r="135" spans="2:54" x14ac:dyDescent="0.2">
      <c r="B135" s="146" t="s">
        <v>229</v>
      </c>
      <c r="C135" s="147" t="s">
        <v>422</v>
      </c>
      <c r="D135" s="148">
        <v>0</v>
      </c>
      <c r="E135" s="163">
        <v>0</v>
      </c>
      <c r="F135" s="163">
        <v>0</v>
      </c>
      <c r="G135" s="163">
        <v>0</v>
      </c>
      <c r="H135" s="163">
        <v>0</v>
      </c>
      <c r="I135" s="163">
        <v>0</v>
      </c>
      <c r="J135" s="163">
        <v>0</v>
      </c>
      <c r="K135" s="163">
        <v>0</v>
      </c>
      <c r="L135" s="163">
        <v>0</v>
      </c>
      <c r="M135" s="163">
        <v>0</v>
      </c>
      <c r="N135" s="163">
        <v>0</v>
      </c>
      <c r="O135" s="163">
        <v>0</v>
      </c>
      <c r="P135" s="163">
        <v>0</v>
      </c>
      <c r="Q135" s="163">
        <v>0</v>
      </c>
      <c r="R135" s="163">
        <v>0</v>
      </c>
      <c r="S135" s="163">
        <v>0</v>
      </c>
      <c r="T135" s="163">
        <v>0</v>
      </c>
      <c r="U135" s="163">
        <v>0</v>
      </c>
      <c r="V135" s="163">
        <v>0</v>
      </c>
      <c r="W135" s="163">
        <v>0</v>
      </c>
      <c r="X135" s="163">
        <v>0</v>
      </c>
      <c r="Y135" s="163">
        <v>0</v>
      </c>
      <c r="Z135" s="163">
        <v>0</v>
      </c>
      <c r="AA135" s="163">
        <v>0</v>
      </c>
      <c r="AB135" s="163">
        <v>0</v>
      </c>
      <c r="AC135" s="163">
        <v>0</v>
      </c>
      <c r="AD135" s="163">
        <v>0</v>
      </c>
      <c r="AE135" s="163">
        <v>0</v>
      </c>
      <c r="AF135" s="163">
        <v>0</v>
      </c>
      <c r="AG135" s="163">
        <v>0</v>
      </c>
      <c r="AH135" s="163">
        <v>0</v>
      </c>
      <c r="AI135" s="163">
        <v>0</v>
      </c>
      <c r="AJ135" s="163">
        <v>0</v>
      </c>
      <c r="AK135" s="163">
        <v>0</v>
      </c>
      <c r="AL135" s="163">
        <v>0</v>
      </c>
      <c r="AM135" s="163">
        <v>0</v>
      </c>
      <c r="AN135" s="163">
        <v>0</v>
      </c>
      <c r="AO135" s="163">
        <v>0</v>
      </c>
      <c r="AP135" s="163">
        <v>0</v>
      </c>
      <c r="AQ135" s="163">
        <v>0</v>
      </c>
      <c r="AR135" s="163">
        <v>0</v>
      </c>
      <c r="AS135" s="163">
        <v>0</v>
      </c>
      <c r="AT135" s="163">
        <v>0</v>
      </c>
      <c r="AU135" s="163">
        <v>0</v>
      </c>
      <c r="AV135" s="163">
        <v>0</v>
      </c>
      <c r="AW135" s="163">
        <v>0</v>
      </c>
      <c r="AX135" s="163">
        <v>0</v>
      </c>
      <c r="AY135" s="163">
        <v>0</v>
      </c>
      <c r="AZ135" s="163">
        <v>0</v>
      </c>
      <c r="BA135" s="163">
        <v>0</v>
      </c>
      <c r="BB135" s="164">
        <v>0</v>
      </c>
    </row>
    <row r="136" spans="2:54" x14ac:dyDescent="0.2">
      <c r="B136" s="146" t="s">
        <v>96</v>
      </c>
      <c r="C136" s="147" t="s">
        <v>423</v>
      </c>
      <c r="D136" s="148">
        <v>0</v>
      </c>
      <c r="E136" s="163">
        <v>0</v>
      </c>
      <c r="F136" s="163">
        <v>0</v>
      </c>
      <c r="G136" s="163">
        <v>0</v>
      </c>
      <c r="H136" s="163">
        <v>0</v>
      </c>
      <c r="I136" s="163">
        <v>0</v>
      </c>
      <c r="J136" s="163">
        <v>0</v>
      </c>
      <c r="K136" s="163">
        <v>0</v>
      </c>
      <c r="L136" s="163">
        <v>0</v>
      </c>
      <c r="M136" s="163">
        <v>0</v>
      </c>
      <c r="N136" s="163">
        <v>0</v>
      </c>
      <c r="O136" s="163">
        <v>0</v>
      </c>
      <c r="P136" s="163">
        <v>0</v>
      </c>
      <c r="Q136" s="163">
        <v>0</v>
      </c>
      <c r="R136" s="163">
        <v>0</v>
      </c>
      <c r="S136" s="163">
        <v>0</v>
      </c>
      <c r="T136" s="163">
        <v>0</v>
      </c>
      <c r="U136" s="163">
        <v>0</v>
      </c>
      <c r="V136" s="163">
        <v>0</v>
      </c>
      <c r="W136" s="163">
        <v>0</v>
      </c>
      <c r="X136" s="163">
        <v>0</v>
      </c>
      <c r="Y136" s="163">
        <v>0</v>
      </c>
      <c r="Z136" s="163">
        <v>0</v>
      </c>
      <c r="AA136" s="163">
        <v>0</v>
      </c>
      <c r="AB136" s="163">
        <v>0</v>
      </c>
      <c r="AC136" s="163">
        <v>0</v>
      </c>
      <c r="AD136" s="163">
        <v>0</v>
      </c>
      <c r="AE136" s="163">
        <v>0</v>
      </c>
      <c r="AF136" s="163">
        <v>0</v>
      </c>
      <c r="AG136" s="163">
        <v>0</v>
      </c>
      <c r="AH136" s="163">
        <v>0</v>
      </c>
      <c r="AI136" s="163">
        <v>0</v>
      </c>
      <c r="AJ136" s="163">
        <v>0</v>
      </c>
      <c r="AK136" s="163">
        <v>0</v>
      </c>
      <c r="AL136" s="163">
        <v>0</v>
      </c>
      <c r="AM136" s="163">
        <v>0</v>
      </c>
      <c r="AN136" s="163">
        <v>0</v>
      </c>
      <c r="AO136" s="163">
        <v>0</v>
      </c>
      <c r="AP136" s="163">
        <v>0</v>
      </c>
      <c r="AQ136" s="163">
        <v>0</v>
      </c>
      <c r="AR136" s="163">
        <v>0</v>
      </c>
      <c r="AS136" s="163">
        <v>0</v>
      </c>
      <c r="AT136" s="163">
        <v>0</v>
      </c>
      <c r="AU136" s="163">
        <v>0</v>
      </c>
      <c r="AV136" s="163">
        <v>0</v>
      </c>
      <c r="AW136" s="163">
        <v>0</v>
      </c>
      <c r="AX136" s="163">
        <v>0</v>
      </c>
      <c r="AY136" s="163">
        <v>0</v>
      </c>
      <c r="AZ136" s="163">
        <v>0</v>
      </c>
      <c r="BA136" s="163">
        <v>0</v>
      </c>
      <c r="BB136" s="164">
        <v>0</v>
      </c>
    </row>
    <row r="137" spans="2:54" x14ac:dyDescent="0.2">
      <c r="B137" s="146" t="s">
        <v>99</v>
      </c>
      <c r="C137" s="147" t="s">
        <v>424</v>
      </c>
      <c r="D137" s="148">
        <v>0</v>
      </c>
      <c r="E137" s="163">
        <v>0</v>
      </c>
      <c r="F137" s="163">
        <v>0</v>
      </c>
      <c r="G137" s="163">
        <v>0</v>
      </c>
      <c r="H137" s="163">
        <v>0</v>
      </c>
      <c r="I137" s="163">
        <v>0</v>
      </c>
      <c r="J137" s="163">
        <v>0</v>
      </c>
      <c r="K137" s="163">
        <v>0</v>
      </c>
      <c r="L137" s="163">
        <v>0</v>
      </c>
      <c r="M137" s="163">
        <v>0</v>
      </c>
      <c r="N137" s="163">
        <v>0</v>
      </c>
      <c r="O137" s="163">
        <v>0</v>
      </c>
      <c r="P137" s="163">
        <v>0</v>
      </c>
      <c r="Q137" s="163">
        <v>0</v>
      </c>
      <c r="R137" s="163">
        <v>0</v>
      </c>
      <c r="S137" s="163">
        <v>0</v>
      </c>
      <c r="T137" s="163">
        <v>0</v>
      </c>
      <c r="U137" s="163">
        <v>0</v>
      </c>
      <c r="V137" s="163">
        <v>0</v>
      </c>
      <c r="W137" s="163">
        <v>0</v>
      </c>
      <c r="X137" s="163">
        <v>0</v>
      </c>
      <c r="Y137" s="163">
        <v>0</v>
      </c>
      <c r="Z137" s="163">
        <v>0</v>
      </c>
      <c r="AA137" s="163">
        <v>0</v>
      </c>
      <c r="AB137" s="163">
        <v>0</v>
      </c>
      <c r="AC137" s="163">
        <v>0</v>
      </c>
      <c r="AD137" s="163">
        <v>0</v>
      </c>
      <c r="AE137" s="163">
        <v>0</v>
      </c>
      <c r="AF137" s="163">
        <v>0</v>
      </c>
      <c r="AG137" s="163">
        <v>0</v>
      </c>
      <c r="AH137" s="163">
        <v>0</v>
      </c>
      <c r="AI137" s="163">
        <v>0</v>
      </c>
      <c r="AJ137" s="163">
        <v>0</v>
      </c>
      <c r="AK137" s="163">
        <v>0</v>
      </c>
      <c r="AL137" s="163">
        <v>0</v>
      </c>
      <c r="AM137" s="163">
        <v>0</v>
      </c>
      <c r="AN137" s="163">
        <v>0</v>
      </c>
      <c r="AO137" s="163">
        <v>0</v>
      </c>
      <c r="AP137" s="163">
        <v>0</v>
      </c>
      <c r="AQ137" s="163">
        <v>0</v>
      </c>
      <c r="AR137" s="163">
        <v>0</v>
      </c>
      <c r="AS137" s="163">
        <v>0</v>
      </c>
      <c r="AT137" s="163">
        <v>0</v>
      </c>
      <c r="AU137" s="163">
        <v>0</v>
      </c>
      <c r="AV137" s="163">
        <v>0</v>
      </c>
      <c r="AW137" s="163">
        <v>0</v>
      </c>
      <c r="AX137" s="163">
        <v>0</v>
      </c>
      <c r="AY137" s="163">
        <v>0</v>
      </c>
      <c r="AZ137" s="163">
        <v>0</v>
      </c>
      <c r="BA137" s="163">
        <v>0</v>
      </c>
      <c r="BB137" s="164">
        <v>0</v>
      </c>
    </row>
    <row r="138" spans="2:54" x14ac:dyDescent="0.2">
      <c r="B138" s="146" t="s">
        <v>230</v>
      </c>
      <c r="C138" s="147" t="s">
        <v>425</v>
      </c>
      <c r="D138" s="148">
        <v>746.73112468631848</v>
      </c>
      <c r="E138" s="163">
        <v>444.08391</v>
      </c>
      <c r="F138" s="163">
        <v>842.28969999999993</v>
      </c>
      <c r="G138" s="163">
        <v>778.08515</v>
      </c>
      <c r="H138" s="163">
        <v>822.09504000000004</v>
      </c>
      <c r="I138" s="163">
        <v>980.16598865326932</v>
      </c>
      <c r="J138" s="163">
        <v>1102.82446</v>
      </c>
      <c r="K138" s="163">
        <v>920.88488999999993</v>
      </c>
      <c r="L138" s="163">
        <v>1109.2227600000001</v>
      </c>
      <c r="M138" s="163">
        <v>1144.06772</v>
      </c>
      <c r="N138" s="163">
        <v>1045.8944567148287</v>
      </c>
      <c r="O138" s="163">
        <v>1154.6236593970116</v>
      </c>
      <c r="P138" s="163">
        <v>1303.1193274099564</v>
      </c>
      <c r="Q138" s="163">
        <v>1010.2033403001642</v>
      </c>
      <c r="R138" s="163">
        <v>925.00304344037579</v>
      </c>
      <c r="S138" s="163">
        <v>914.44955047516748</v>
      </c>
      <c r="T138" s="163">
        <v>931.43367927020154</v>
      </c>
      <c r="U138" s="163">
        <v>944.25490080603583</v>
      </c>
      <c r="V138" s="163">
        <v>896.57159435572646</v>
      </c>
      <c r="W138" s="163">
        <v>863.91937764875672</v>
      </c>
      <c r="X138" s="163">
        <v>834.79184092762284</v>
      </c>
      <c r="Y138" s="163">
        <v>817.3998352419984</v>
      </c>
      <c r="Z138" s="163">
        <v>792.0513638543689</v>
      </c>
      <c r="AA138" s="163">
        <v>750.02253848629505</v>
      </c>
      <c r="AB138" s="163">
        <v>712.79346849456829</v>
      </c>
      <c r="AC138" s="163">
        <v>703.47031130274274</v>
      </c>
      <c r="AD138" s="163">
        <v>699.17340922798689</v>
      </c>
      <c r="AE138" s="163">
        <v>695.91539209308053</v>
      </c>
      <c r="AF138" s="163">
        <v>675.12657858091018</v>
      </c>
      <c r="AG138" s="163">
        <v>658.32828202081987</v>
      </c>
      <c r="AH138" s="163">
        <v>650.47230912099326</v>
      </c>
      <c r="AI138" s="163">
        <v>648.312694436519</v>
      </c>
      <c r="AJ138" s="163">
        <v>621.49658385905741</v>
      </c>
      <c r="AK138" s="163">
        <v>596.04312251235854</v>
      </c>
      <c r="AL138" s="163">
        <v>576.47783465718692</v>
      </c>
      <c r="AM138" s="163">
        <v>550.70499594426519</v>
      </c>
      <c r="AN138" s="163">
        <v>546.56725619523991</v>
      </c>
      <c r="AO138" s="163">
        <v>535.97290600512849</v>
      </c>
      <c r="AP138" s="163">
        <v>526.18510212434705</v>
      </c>
      <c r="AQ138" s="163">
        <v>517.31330804549464</v>
      </c>
      <c r="AR138" s="163">
        <v>508.21340966695567</v>
      </c>
      <c r="AS138" s="163">
        <v>502.40778558193114</v>
      </c>
      <c r="AT138" s="163">
        <v>495.36071938075639</v>
      </c>
      <c r="AU138" s="163">
        <v>460.96783051689579</v>
      </c>
      <c r="AV138" s="163">
        <v>423.32692394637104</v>
      </c>
      <c r="AW138" s="163">
        <v>417.16992880036941</v>
      </c>
      <c r="AX138" s="163">
        <v>409.79343336670763</v>
      </c>
      <c r="AY138" s="163">
        <v>397.48209372156361</v>
      </c>
      <c r="AZ138" s="163">
        <v>372.81192040800835</v>
      </c>
      <c r="BA138" s="163">
        <v>353.72245689948824</v>
      </c>
      <c r="BB138" s="164">
        <v>343.82527063533394</v>
      </c>
    </row>
    <row r="139" spans="2:54" x14ac:dyDescent="0.2">
      <c r="B139" s="146" t="s">
        <v>231</v>
      </c>
      <c r="C139" s="147" t="s">
        <v>426</v>
      </c>
      <c r="D139" s="148">
        <v>0</v>
      </c>
      <c r="E139" s="163">
        <v>0</v>
      </c>
      <c r="F139" s="163">
        <v>0</v>
      </c>
      <c r="G139" s="163">
        <v>0</v>
      </c>
      <c r="H139" s="163">
        <v>0</v>
      </c>
      <c r="I139" s="163">
        <v>0</v>
      </c>
      <c r="J139" s="163">
        <v>0</v>
      </c>
      <c r="K139" s="163">
        <v>0</v>
      </c>
      <c r="L139" s="163">
        <v>0</v>
      </c>
      <c r="M139" s="163">
        <v>0</v>
      </c>
      <c r="N139" s="163">
        <v>0</v>
      </c>
      <c r="O139" s="163">
        <v>0</v>
      </c>
      <c r="P139" s="163">
        <v>0</v>
      </c>
      <c r="Q139" s="163">
        <v>0</v>
      </c>
      <c r="R139" s="163">
        <v>0</v>
      </c>
      <c r="S139" s="163">
        <v>0</v>
      </c>
      <c r="T139" s="163">
        <v>0</v>
      </c>
      <c r="U139" s="163">
        <v>0</v>
      </c>
      <c r="V139" s="163">
        <v>0</v>
      </c>
      <c r="W139" s="163">
        <v>0</v>
      </c>
      <c r="X139" s="163">
        <v>0</v>
      </c>
      <c r="Y139" s="163">
        <v>0</v>
      </c>
      <c r="Z139" s="163">
        <v>0</v>
      </c>
      <c r="AA139" s="163">
        <v>0</v>
      </c>
      <c r="AB139" s="163">
        <v>0</v>
      </c>
      <c r="AC139" s="163">
        <v>0</v>
      </c>
      <c r="AD139" s="163">
        <v>0</v>
      </c>
      <c r="AE139" s="163">
        <v>0</v>
      </c>
      <c r="AF139" s="163">
        <v>0</v>
      </c>
      <c r="AG139" s="163">
        <v>0</v>
      </c>
      <c r="AH139" s="163">
        <v>0</v>
      </c>
      <c r="AI139" s="163">
        <v>0</v>
      </c>
      <c r="AJ139" s="163">
        <v>0</v>
      </c>
      <c r="AK139" s="163">
        <v>0</v>
      </c>
      <c r="AL139" s="163">
        <v>0</v>
      </c>
      <c r="AM139" s="163">
        <v>0</v>
      </c>
      <c r="AN139" s="163">
        <v>0</v>
      </c>
      <c r="AO139" s="163">
        <v>0</v>
      </c>
      <c r="AP139" s="163">
        <v>0</v>
      </c>
      <c r="AQ139" s="163">
        <v>0</v>
      </c>
      <c r="AR139" s="163">
        <v>0</v>
      </c>
      <c r="AS139" s="163">
        <v>0</v>
      </c>
      <c r="AT139" s="163">
        <v>0</v>
      </c>
      <c r="AU139" s="163">
        <v>0</v>
      </c>
      <c r="AV139" s="163">
        <v>0</v>
      </c>
      <c r="AW139" s="163">
        <v>0</v>
      </c>
      <c r="AX139" s="163">
        <v>0</v>
      </c>
      <c r="AY139" s="163">
        <v>0</v>
      </c>
      <c r="AZ139" s="163">
        <v>0</v>
      </c>
      <c r="BA139" s="163">
        <v>0</v>
      </c>
      <c r="BB139" s="164">
        <v>0</v>
      </c>
    </row>
    <row r="140" spans="2:54" x14ac:dyDescent="0.2">
      <c r="B140" s="146" t="s">
        <v>232</v>
      </c>
      <c r="C140" s="147" t="s">
        <v>427</v>
      </c>
      <c r="D140" s="148">
        <v>14.330817387787633</v>
      </c>
      <c r="E140" s="163">
        <v>30.598889999999994</v>
      </c>
      <c r="F140" s="163">
        <v>10.49987</v>
      </c>
      <c r="G140" s="163">
        <v>0</v>
      </c>
      <c r="H140" s="163">
        <v>0</v>
      </c>
      <c r="I140" s="163">
        <v>0</v>
      </c>
      <c r="J140" s="163">
        <v>0</v>
      </c>
      <c r="K140" s="163">
        <v>0</v>
      </c>
      <c r="L140" s="163">
        <v>0</v>
      </c>
      <c r="M140" s="163">
        <v>0</v>
      </c>
      <c r="N140" s="163">
        <v>0</v>
      </c>
      <c r="O140" s="163">
        <v>0</v>
      </c>
      <c r="P140" s="163">
        <v>0</v>
      </c>
      <c r="Q140" s="163">
        <v>60.452172935328647</v>
      </c>
      <c r="R140" s="163">
        <v>0</v>
      </c>
      <c r="S140" s="163">
        <v>58.374202093749901</v>
      </c>
      <c r="T140" s="163">
        <v>59.458389806623089</v>
      </c>
      <c r="U140" s="163">
        <v>60.276836900432293</v>
      </c>
      <c r="V140" s="163">
        <v>57.65476026217938</v>
      </c>
      <c r="W140" s="163">
        <v>55.829082638356958</v>
      </c>
      <c r="X140" s="163">
        <v>53.965514262851585</v>
      </c>
      <c r="Y140" s="163">
        <v>52.655461965713727</v>
      </c>
      <c r="Z140" s="163">
        <v>51.303883481835086</v>
      </c>
      <c r="AA140" s="163">
        <v>48.598674254987621</v>
      </c>
      <c r="AB140" s="163">
        <v>46.132905300885696</v>
      </c>
      <c r="AC140" s="163">
        <v>45.397108477249169</v>
      </c>
      <c r="AD140" s="163">
        <v>45.013184721142906</v>
      </c>
      <c r="AE140" s="163">
        <v>44.709465082595244</v>
      </c>
      <c r="AF140" s="163">
        <v>43.295863047935747</v>
      </c>
      <c r="AG140" s="163">
        <v>42.287543670783293</v>
      </c>
      <c r="AH140" s="163">
        <v>41.843562939796492</v>
      </c>
      <c r="AI140" s="163">
        <v>41.673773101222352</v>
      </c>
      <c r="AJ140" s="163">
        <v>40.170013306206599</v>
      </c>
      <c r="AK140" s="163">
        <v>38.643882601937385</v>
      </c>
      <c r="AL140" s="163">
        <v>37.551216574366784</v>
      </c>
      <c r="AM140" s="163">
        <v>35.962413948795223</v>
      </c>
      <c r="AN140" s="163">
        <v>35.682636679741549</v>
      </c>
      <c r="AO140" s="163">
        <v>35.103903786768612</v>
      </c>
      <c r="AP140" s="163">
        <v>34.546760767451211</v>
      </c>
      <c r="AQ140" s="163">
        <v>34.007224965671583</v>
      </c>
      <c r="AR140" s="163">
        <v>33.45788895688775</v>
      </c>
      <c r="AS140" s="163">
        <v>33.068642478616127</v>
      </c>
      <c r="AT140" s="163">
        <v>32.640739171002565</v>
      </c>
      <c r="AU140" s="163">
        <v>30.408302695438344</v>
      </c>
      <c r="AV140" s="163">
        <v>27.991207806372088</v>
      </c>
      <c r="AW140" s="163">
        <v>27.57225263245962</v>
      </c>
      <c r="AX140" s="163">
        <v>27.118977862639866</v>
      </c>
      <c r="AY140" s="163">
        <v>26.426185286595238</v>
      </c>
      <c r="AZ140" s="163">
        <v>24.775905953521672</v>
      </c>
      <c r="BA140" s="163">
        <v>23.601800413720028</v>
      </c>
      <c r="BB140" s="164">
        <v>23.008716913444331</v>
      </c>
    </row>
    <row r="141" spans="2:54" x14ac:dyDescent="0.2">
      <c r="B141" s="137" t="s">
        <v>233</v>
      </c>
      <c r="C141" s="138" t="s">
        <v>428</v>
      </c>
      <c r="D141" s="139">
        <v>281.76647908520681</v>
      </c>
      <c r="E141" s="157">
        <v>324.20521999999983</v>
      </c>
      <c r="F141" s="157">
        <v>259.19825000000037</v>
      </c>
      <c r="G141" s="157">
        <v>214.60418000000027</v>
      </c>
      <c r="H141" s="157">
        <v>238.00288000000003</v>
      </c>
      <c r="I141" s="157">
        <v>399.51850465833928</v>
      </c>
      <c r="J141" s="157">
        <v>399.38602000000174</v>
      </c>
      <c r="K141" s="157">
        <v>402.90344999999974</v>
      </c>
      <c r="L141" s="157">
        <v>149.69817999999944</v>
      </c>
      <c r="M141" s="157">
        <v>123.90098999999918</v>
      </c>
      <c r="N141" s="157">
        <v>138.12627390414855</v>
      </c>
      <c r="O141" s="157">
        <v>135.95146704851595</v>
      </c>
      <c r="P141" s="157">
        <v>125.29920612643672</v>
      </c>
      <c r="Q141" s="157">
        <v>89.065802746122216</v>
      </c>
      <c r="R141" s="157">
        <v>88.229756853616891</v>
      </c>
      <c r="S141" s="157">
        <v>88.946598227012132</v>
      </c>
      <c r="T141" s="157">
        <v>90.598608968755897</v>
      </c>
      <c r="U141" s="157">
        <v>91.845702414353624</v>
      </c>
      <c r="V141" s="157">
        <v>102.3896209307172</v>
      </c>
      <c r="W141" s="157">
        <v>100.22488171659438</v>
      </c>
      <c r="X141" s="157">
        <v>97.661274466473785</v>
      </c>
      <c r="Y141" s="157">
        <v>95.919222862206368</v>
      </c>
      <c r="Z141" s="157">
        <v>93.705756654054497</v>
      </c>
      <c r="AA141" s="157">
        <v>89.217231559294149</v>
      </c>
      <c r="AB141" s="157">
        <v>84.916589893533327</v>
      </c>
      <c r="AC141" s="157">
        <v>83.622841607322385</v>
      </c>
      <c r="AD141" s="157">
        <v>83.419061889523945</v>
      </c>
      <c r="AE141" s="157">
        <v>83.287080157759718</v>
      </c>
      <c r="AF141" s="157">
        <v>80.71762199778513</v>
      </c>
      <c r="AG141" s="157">
        <v>79.130343513350439</v>
      </c>
      <c r="AH141" s="157">
        <v>77.98731482514512</v>
      </c>
      <c r="AI141" s="157">
        <v>77.690101409486331</v>
      </c>
      <c r="AJ141" s="157">
        <v>74.437365656210602</v>
      </c>
      <c r="AK141" s="157">
        <v>71.340416623438955</v>
      </c>
      <c r="AL141" s="157">
        <v>69.105279075651495</v>
      </c>
      <c r="AM141" s="157">
        <v>66.107943726581468</v>
      </c>
      <c r="AN141" s="157">
        <v>65.629073680107766</v>
      </c>
      <c r="AO141" s="157">
        <v>64.6122246260759</v>
      </c>
      <c r="AP141" s="157">
        <v>63.675389886831589</v>
      </c>
      <c r="AQ141" s="157">
        <v>62.77889845608501</v>
      </c>
      <c r="AR141" s="157">
        <v>62.054005446201828</v>
      </c>
      <c r="AS141" s="157">
        <v>61.289885141945305</v>
      </c>
      <c r="AT141" s="157">
        <v>60.499926296443604</v>
      </c>
      <c r="AU141" s="157">
        <v>56.357320270433604</v>
      </c>
      <c r="AV141" s="157">
        <v>51.924979890408821</v>
      </c>
      <c r="AW141" s="157">
        <v>51.127248511106444</v>
      </c>
      <c r="AX141" s="157">
        <v>50.237656108894193</v>
      </c>
      <c r="AY141" s="157">
        <v>48.848052514076656</v>
      </c>
      <c r="AZ141" s="157">
        <v>45.809094970130843</v>
      </c>
      <c r="BA141" s="157">
        <v>43.635919591019409</v>
      </c>
      <c r="BB141" s="158">
        <v>42.571263705321726</v>
      </c>
    </row>
    <row r="142" spans="2:54" x14ac:dyDescent="0.2">
      <c r="B142" s="140" t="s">
        <v>71</v>
      </c>
      <c r="C142" s="141" t="s">
        <v>429</v>
      </c>
      <c r="D142" s="142">
        <v>281.76647908520681</v>
      </c>
      <c r="E142" s="159">
        <v>324.20521999999983</v>
      </c>
      <c r="F142" s="159">
        <v>259.19825000000037</v>
      </c>
      <c r="G142" s="159">
        <v>214.60418000000027</v>
      </c>
      <c r="H142" s="159">
        <v>238.00288000000003</v>
      </c>
      <c r="I142" s="159">
        <v>399.51850465833928</v>
      </c>
      <c r="J142" s="159">
        <v>399.38602000000174</v>
      </c>
      <c r="K142" s="159">
        <v>402.90344999999974</v>
      </c>
      <c r="L142" s="159">
        <v>149.69817999999944</v>
      </c>
      <c r="M142" s="159">
        <v>123.90098999999918</v>
      </c>
      <c r="N142" s="159">
        <v>138.12627390414855</v>
      </c>
      <c r="O142" s="159">
        <v>135.95146704851595</v>
      </c>
      <c r="P142" s="159">
        <v>125.29920612643672</v>
      </c>
      <c r="Q142" s="159">
        <v>89.065802746122216</v>
      </c>
      <c r="R142" s="159">
        <v>88.229756853616891</v>
      </c>
      <c r="S142" s="159">
        <v>88.946598227012132</v>
      </c>
      <c r="T142" s="159">
        <v>90.598608968755897</v>
      </c>
      <c r="U142" s="159">
        <v>91.845702414353624</v>
      </c>
      <c r="V142" s="159">
        <v>102.3896209307172</v>
      </c>
      <c r="W142" s="159">
        <v>100.22488171659438</v>
      </c>
      <c r="X142" s="159">
        <v>97.661274466473785</v>
      </c>
      <c r="Y142" s="159">
        <v>95.919222862206368</v>
      </c>
      <c r="Z142" s="159">
        <v>93.705756654054497</v>
      </c>
      <c r="AA142" s="159">
        <v>89.217231559294149</v>
      </c>
      <c r="AB142" s="159">
        <v>84.916589893533327</v>
      </c>
      <c r="AC142" s="159">
        <v>83.622841607322385</v>
      </c>
      <c r="AD142" s="159">
        <v>83.419061889523945</v>
      </c>
      <c r="AE142" s="159">
        <v>83.287080157759718</v>
      </c>
      <c r="AF142" s="159">
        <v>80.71762199778513</v>
      </c>
      <c r="AG142" s="159">
        <v>79.130343513350439</v>
      </c>
      <c r="AH142" s="159">
        <v>77.98731482514512</v>
      </c>
      <c r="AI142" s="159">
        <v>77.690101409486331</v>
      </c>
      <c r="AJ142" s="159">
        <v>74.437365656210602</v>
      </c>
      <c r="AK142" s="159">
        <v>71.340416623438955</v>
      </c>
      <c r="AL142" s="159">
        <v>69.105279075651495</v>
      </c>
      <c r="AM142" s="159">
        <v>66.107943726581468</v>
      </c>
      <c r="AN142" s="159">
        <v>65.629073680107766</v>
      </c>
      <c r="AO142" s="159">
        <v>64.6122246260759</v>
      </c>
      <c r="AP142" s="159">
        <v>63.675389886831589</v>
      </c>
      <c r="AQ142" s="159">
        <v>62.77889845608501</v>
      </c>
      <c r="AR142" s="159">
        <v>62.054005446201828</v>
      </c>
      <c r="AS142" s="159">
        <v>61.289885141945305</v>
      </c>
      <c r="AT142" s="159">
        <v>60.499926296443604</v>
      </c>
      <c r="AU142" s="159">
        <v>56.357320270433604</v>
      </c>
      <c r="AV142" s="159">
        <v>51.924979890408821</v>
      </c>
      <c r="AW142" s="159">
        <v>51.127248511106444</v>
      </c>
      <c r="AX142" s="159">
        <v>50.237656108894193</v>
      </c>
      <c r="AY142" s="159">
        <v>48.848052514076656</v>
      </c>
      <c r="AZ142" s="159">
        <v>45.809094970130843</v>
      </c>
      <c r="BA142" s="159">
        <v>43.635919591019409</v>
      </c>
      <c r="BB142" s="160">
        <v>42.571263705321726</v>
      </c>
    </row>
    <row r="143" spans="2:54" x14ac:dyDescent="0.2">
      <c r="B143" s="140" t="s">
        <v>234</v>
      </c>
      <c r="C143" s="141" t="s">
        <v>430</v>
      </c>
      <c r="D143" s="142">
        <v>0</v>
      </c>
      <c r="E143" s="159">
        <v>0</v>
      </c>
      <c r="F143" s="159">
        <v>0</v>
      </c>
      <c r="G143" s="159">
        <v>0</v>
      </c>
      <c r="H143" s="159">
        <v>0</v>
      </c>
      <c r="I143" s="159">
        <v>0</v>
      </c>
      <c r="J143" s="159">
        <v>0</v>
      </c>
      <c r="K143" s="159">
        <v>0</v>
      </c>
      <c r="L143" s="159">
        <v>0</v>
      </c>
      <c r="M143" s="159">
        <v>0</v>
      </c>
      <c r="N143" s="159">
        <v>0</v>
      </c>
      <c r="O143" s="159">
        <v>0</v>
      </c>
      <c r="P143" s="159">
        <v>0</v>
      </c>
      <c r="Q143" s="159">
        <v>0</v>
      </c>
      <c r="R143" s="159">
        <v>0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59">
        <v>0</v>
      </c>
      <c r="AA143" s="159">
        <v>0</v>
      </c>
      <c r="AB143" s="159">
        <v>0</v>
      </c>
      <c r="AC143" s="159">
        <v>0</v>
      </c>
      <c r="AD143" s="159">
        <v>0</v>
      </c>
      <c r="AE143" s="159">
        <v>0</v>
      </c>
      <c r="AF143" s="159">
        <v>0</v>
      </c>
      <c r="AG143" s="159">
        <v>0</v>
      </c>
      <c r="AH143" s="159">
        <v>0</v>
      </c>
      <c r="AI143" s="159">
        <v>0</v>
      </c>
      <c r="AJ143" s="159">
        <v>0</v>
      </c>
      <c r="AK143" s="159">
        <v>0</v>
      </c>
      <c r="AL143" s="159">
        <v>0</v>
      </c>
      <c r="AM143" s="159">
        <v>0</v>
      </c>
      <c r="AN143" s="159">
        <v>0</v>
      </c>
      <c r="AO143" s="159">
        <v>0</v>
      </c>
      <c r="AP143" s="159">
        <v>0</v>
      </c>
      <c r="AQ143" s="159">
        <v>0</v>
      </c>
      <c r="AR143" s="159">
        <v>0</v>
      </c>
      <c r="AS143" s="159">
        <v>0</v>
      </c>
      <c r="AT143" s="159">
        <v>0</v>
      </c>
      <c r="AU143" s="159">
        <v>0</v>
      </c>
      <c r="AV143" s="159">
        <v>0</v>
      </c>
      <c r="AW143" s="159">
        <v>0</v>
      </c>
      <c r="AX143" s="159">
        <v>0</v>
      </c>
      <c r="AY143" s="159">
        <v>0</v>
      </c>
      <c r="AZ143" s="159">
        <v>0</v>
      </c>
      <c r="BA143" s="159">
        <v>0</v>
      </c>
      <c r="BB143" s="160">
        <v>0</v>
      </c>
    </row>
    <row r="144" spans="2:54" x14ac:dyDescent="0.2">
      <c r="B144" s="143" t="s">
        <v>235</v>
      </c>
      <c r="C144" s="144" t="s">
        <v>431</v>
      </c>
      <c r="D144" s="145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1">
        <v>0</v>
      </c>
      <c r="AH144" s="161">
        <v>0</v>
      </c>
      <c r="AI144" s="161">
        <v>0</v>
      </c>
      <c r="AJ144" s="161">
        <v>0</v>
      </c>
      <c r="AK144" s="161">
        <v>0</v>
      </c>
      <c r="AL144" s="161">
        <v>0</v>
      </c>
      <c r="AM144" s="161">
        <v>0</v>
      </c>
      <c r="AN144" s="161">
        <v>0</v>
      </c>
      <c r="AO144" s="161">
        <v>0</v>
      </c>
      <c r="AP144" s="161">
        <v>0</v>
      </c>
      <c r="AQ144" s="161">
        <v>0</v>
      </c>
      <c r="AR144" s="161">
        <v>0</v>
      </c>
      <c r="AS144" s="161">
        <v>0</v>
      </c>
      <c r="AT144" s="161">
        <v>0</v>
      </c>
      <c r="AU144" s="161">
        <v>0</v>
      </c>
      <c r="AV144" s="161">
        <v>0</v>
      </c>
      <c r="AW144" s="161">
        <v>0</v>
      </c>
      <c r="AX144" s="161">
        <v>0</v>
      </c>
      <c r="AY144" s="161">
        <v>0</v>
      </c>
      <c r="AZ144" s="161">
        <v>0</v>
      </c>
      <c r="BA144" s="161">
        <v>0</v>
      </c>
      <c r="BB144" s="162">
        <v>0</v>
      </c>
    </row>
    <row r="145" spans="2:54" x14ac:dyDescent="0.2">
      <c r="B145" s="143" t="s">
        <v>236</v>
      </c>
      <c r="C145" s="144" t="s">
        <v>432</v>
      </c>
      <c r="D145" s="145">
        <v>0</v>
      </c>
      <c r="E145" s="161">
        <v>0</v>
      </c>
      <c r="F145" s="161">
        <v>0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1">
        <v>0</v>
      </c>
      <c r="AD145" s="161">
        <v>0</v>
      </c>
      <c r="AE145" s="161">
        <v>0</v>
      </c>
      <c r="AF145" s="161">
        <v>0</v>
      </c>
      <c r="AG145" s="161">
        <v>0</v>
      </c>
      <c r="AH145" s="161">
        <v>0</v>
      </c>
      <c r="AI145" s="161">
        <v>0</v>
      </c>
      <c r="AJ145" s="161">
        <v>0</v>
      </c>
      <c r="AK145" s="161">
        <v>0</v>
      </c>
      <c r="AL145" s="161">
        <v>0</v>
      </c>
      <c r="AM145" s="161">
        <v>0</v>
      </c>
      <c r="AN145" s="161">
        <v>0</v>
      </c>
      <c r="AO145" s="161">
        <v>0</v>
      </c>
      <c r="AP145" s="161">
        <v>0</v>
      </c>
      <c r="AQ145" s="161">
        <v>0</v>
      </c>
      <c r="AR145" s="161">
        <v>0</v>
      </c>
      <c r="AS145" s="161">
        <v>0</v>
      </c>
      <c r="AT145" s="161">
        <v>0</v>
      </c>
      <c r="AU145" s="161">
        <v>0</v>
      </c>
      <c r="AV145" s="161">
        <v>0</v>
      </c>
      <c r="AW145" s="161">
        <v>0</v>
      </c>
      <c r="AX145" s="161">
        <v>0</v>
      </c>
      <c r="AY145" s="161">
        <v>0</v>
      </c>
      <c r="AZ145" s="161">
        <v>0</v>
      </c>
      <c r="BA145" s="161">
        <v>0</v>
      </c>
      <c r="BB145" s="162">
        <v>0</v>
      </c>
    </row>
    <row r="146" spans="2:54" x14ac:dyDescent="0.2">
      <c r="B146" s="143" t="s">
        <v>237</v>
      </c>
      <c r="C146" s="144" t="s">
        <v>433</v>
      </c>
      <c r="D146" s="145">
        <v>0</v>
      </c>
      <c r="E146" s="161">
        <v>0</v>
      </c>
      <c r="F146" s="161">
        <v>0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161">
        <v>0</v>
      </c>
      <c r="N146" s="161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161">
        <v>0</v>
      </c>
      <c r="Z146" s="161">
        <v>0</v>
      </c>
      <c r="AA146" s="161">
        <v>0</v>
      </c>
      <c r="AB146" s="161">
        <v>0</v>
      </c>
      <c r="AC146" s="161">
        <v>0</v>
      </c>
      <c r="AD146" s="161">
        <v>0</v>
      </c>
      <c r="AE146" s="161">
        <v>0</v>
      </c>
      <c r="AF146" s="161">
        <v>0</v>
      </c>
      <c r="AG146" s="161">
        <v>0</v>
      </c>
      <c r="AH146" s="161">
        <v>0</v>
      </c>
      <c r="AI146" s="161">
        <v>0</v>
      </c>
      <c r="AJ146" s="161">
        <v>0</v>
      </c>
      <c r="AK146" s="161">
        <v>0</v>
      </c>
      <c r="AL146" s="161">
        <v>0</v>
      </c>
      <c r="AM146" s="161">
        <v>0</v>
      </c>
      <c r="AN146" s="161">
        <v>0</v>
      </c>
      <c r="AO146" s="161">
        <v>0</v>
      </c>
      <c r="AP146" s="161">
        <v>0</v>
      </c>
      <c r="AQ146" s="161">
        <v>0</v>
      </c>
      <c r="AR146" s="161">
        <v>0</v>
      </c>
      <c r="AS146" s="161">
        <v>0</v>
      </c>
      <c r="AT146" s="161">
        <v>0</v>
      </c>
      <c r="AU146" s="161">
        <v>0</v>
      </c>
      <c r="AV146" s="161">
        <v>0</v>
      </c>
      <c r="AW146" s="161">
        <v>0</v>
      </c>
      <c r="AX146" s="161">
        <v>0</v>
      </c>
      <c r="AY146" s="161">
        <v>0</v>
      </c>
      <c r="AZ146" s="161">
        <v>0</v>
      </c>
      <c r="BA146" s="161">
        <v>0</v>
      </c>
      <c r="BB146" s="162">
        <v>0</v>
      </c>
    </row>
    <row r="147" spans="2:54" x14ac:dyDescent="0.2">
      <c r="B147" s="143" t="s">
        <v>65</v>
      </c>
      <c r="C147" s="144" t="s">
        <v>434</v>
      </c>
      <c r="D147" s="145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1">
        <v>0</v>
      </c>
      <c r="AD147" s="161">
        <v>0</v>
      </c>
      <c r="AE147" s="161">
        <v>0</v>
      </c>
      <c r="AF147" s="161">
        <v>0</v>
      </c>
      <c r="AG147" s="161">
        <v>0</v>
      </c>
      <c r="AH147" s="161">
        <v>0</v>
      </c>
      <c r="AI147" s="161">
        <v>0</v>
      </c>
      <c r="AJ147" s="161">
        <v>0</v>
      </c>
      <c r="AK147" s="161">
        <v>0</v>
      </c>
      <c r="AL147" s="161">
        <v>0</v>
      </c>
      <c r="AM147" s="161">
        <v>0</v>
      </c>
      <c r="AN147" s="161">
        <v>0</v>
      </c>
      <c r="AO147" s="161">
        <v>0</v>
      </c>
      <c r="AP147" s="161">
        <v>0</v>
      </c>
      <c r="AQ147" s="161">
        <v>0</v>
      </c>
      <c r="AR147" s="161">
        <v>0</v>
      </c>
      <c r="AS147" s="161">
        <v>0</v>
      </c>
      <c r="AT147" s="161">
        <v>0</v>
      </c>
      <c r="AU147" s="161">
        <v>0</v>
      </c>
      <c r="AV147" s="161">
        <v>0</v>
      </c>
      <c r="AW147" s="161">
        <v>0</v>
      </c>
      <c r="AX147" s="161">
        <v>0</v>
      </c>
      <c r="AY147" s="161">
        <v>0</v>
      </c>
      <c r="AZ147" s="161">
        <v>0</v>
      </c>
      <c r="BA147" s="161">
        <v>0</v>
      </c>
      <c r="BB147" s="162">
        <v>0</v>
      </c>
    </row>
    <row r="148" spans="2:54" x14ac:dyDescent="0.2">
      <c r="B148" s="137" t="s">
        <v>132</v>
      </c>
      <c r="C148" s="138" t="s">
        <v>435</v>
      </c>
      <c r="D148" s="139">
        <v>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7">
        <v>0</v>
      </c>
      <c r="AI148" s="157">
        <v>0</v>
      </c>
      <c r="AJ148" s="157">
        <v>0</v>
      </c>
      <c r="AK148" s="157">
        <v>0</v>
      </c>
      <c r="AL148" s="157">
        <v>0</v>
      </c>
      <c r="AM148" s="157">
        <v>0</v>
      </c>
      <c r="AN148" s="157">
        <v>0</v>
      </c>
      <c r="AO148" s="157">
        <v>0</v>
      </c>
      <c r="AP148" s="157">
        <v>0</v>
      </c>
      <c r="AQ148" s="157">
        <v>0</v>
      </c>
      <c r="AR148" s="157">
        <v>0</v>
      </c>
      <c r="AS148" s="157">
        <v>0</v>
      </c>
      <c r="AT148" s="157">
        <v>0</v>
      </c>
      <c r="AU148" s="157">
        <v>0</v>
      </c>
      <c r="AV148" s="157">
        <v>0</v>
      </c>
      <c r="AW148" s="157">
        <v>0</v>
      </c>
      <c r="AX148" s="157">
        <v>0</v>
      </c>
      <c r="AY148" s="157">
        <v>0</v>
      </c>
      <c r="AZ148" s="157">
        <v>0</v>
      </c>
      <c r="BA148" s="157">
        <v>0</v>
      </c>
      <c r="BB148" s="158">
        <v>0</v>
      </c>
    </row>
    <row r="149" spans="2:54" x14ac:dyDescent="0.2">
      <c r="B149" s="137" t="s">
        <v>238</v>
      </c>
      <c r="C149" s="138" t="s">
        <v>436</v>
      </c>
      <c r="D149" s="139">
        <v>0</v>
      </c>
      <c r="E149" s="157">
        <v>0</v>
      </c>
      <c r="F149" s="157">
        <v>0</v>
      </c>
      <c r="G149" s="157">
        <v>0</v>
      </c>
      <c r="H149" s="157">
        <v>13.899999999999999</v>
      </c>
      <c r="I149" s="157">
        <v>71.462144000858018</v>
      </c>
      <c r="J149" s="157">
        <v>60</v>
      </c>
      <c r="K149" s="157">
        <v>67.602400000000017</v>
      </c>
      <c r="L149" s="157">
        <v>71.597669999999994</v>
      </c>
      <c r="M149" s="157">
        <v>94.399999999999991</v>
      </c>
      <c r="N149" s="157">
        <v>94.224706219547187</v>
      </c>
      <c r="O149" s="157">
        <v>182.19164994745375</v>
      </c>
      <c r="P149" s="157">
        <v>307.17970765262288</v>
      </c>
      <c r="Q149" s="157">
        <v>159.57294353683</v>
      </c>
      <c r="R149" s="157">
        <v>285.34919270086954</v>
      </c>
      <c r="S149" s="157">
        <v>270.15859367536098</v>
      </c>
      <c r="T149" s="157">
        <v>275.17626616225033</v>
      </c>
      <c r="U149" s="157">
        <v>278.96407837947038</v>
      </c>
      <c r="V149" s="157">
        <v>300.69520474680644</v>
      </c>
      <c r="W149" s="157">
        <v>314.98935085930276</v>
      </c>
      <c r="X149" s="157">
        <v>321.68231752232111</v>
      </c>
      <c r="Y149" s="157">
        <v>324.91394017016137</v>
      </c>
      <c r="Z149" s="157">
        <v>332.56418210839018</v>
      </c>
      <c r="AA149" s="157">
        <v>326.47585140120776</v>
      </c>
      <c r="AB149" s="157">
        <v>317.48025352504243</v>
      </c>
      <c r="AC149" s="157">
        <v>316.38314560314376</v>
      </c>
      <c r="AD149" s="157">
        <v>315.60867526971828</v>
      </c>
      <c r="AE149" s="157">
        <v>315.19847037278754</v>
      </c>
      <c r="AF149" s="157">
        <v>305.98435951953672</v>
      </c>
      <c r="AG149" s="157">
        <v>304.48848982050731</v>
      </c>
      <c r="AH149" s="157">
        <v>305.20577972612978</v>
      </c>
      <c r="AI149" s="157">
        <v>305.46047008038369</v>
      </c>
      <c r="AJ149" s="157">
        <v>301.3118177951514</v>
      </c>
      <c r="AK149" s="157">
        <v>294.38611592512927</v>
      </c>
      <c r="AL149" s="157">
        <v>292.5248088672875</v>
      </c>
      <c r="AM149" s="157">
        <v>284.36830468708672</v>
      </c>
      <c r="AN149" s="157">
        <v>283.52926144518489</v>
      </c>
      <c r="AO149" s="157">
        <v>284.36744606067504</v>
      </c>
      <c r="AP149" s="157">
        <v>284.61995785210286</v>
      </c>
      <c r="AQ149" s="157">
        <v>283.67670000960993</v>
      </c>
      <c r="AR149" s="157">
        <v>282.85011039977906</v>
      </c>
      <c r="AS149" s="157">
        <v>279.51738011882537</v>
      </c>
      <c r="AT149" s="157">
        <v>277.86181582073112</v>
      </c>
      <c r="AU149" s="157">
        <v>260.75922003798735</v>
      </c>
      <c r="AV149" s="157">
        <v>243.82671656106874</v>
      </c>
      <c r="AW149" s="157">
        <v>240.43361385900337</v>
      </c>
      <c r="AX149" s="157">
        <v>238.471161623233</v>
      </c>
      <c r="AY149" s="157">
        <v>237.88633861259913</v>
      </c>
      <c r="AZ149" s="157">
        <v>223.22442932440094</v>
      </c>
      <c r="BA149" s="157">
        <v>217.18508384424266</v>
      </c>
      <c r="BB149" s="158">
        <v>215.44046474421984</v>
      </c>
    </row>
    <row r="150" spans="2:54" x14ac:dyDescent="0.2">
      <c r="B150" s="137" t="s">
        <v>239</v>
      </c>
      <c r="C150" s="138" t="s">
        <v>437</v>
      </c>
      <c r="D150" s="139">
        <v>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7">
        <v>0</v>
      </c>
      <c r="AI150" s="157">
        <v>0</v>
      </c>
      <c r="AJ150" s="157">
        <v>0</v>
      </c>
      <c r="AK150" s="157">
        <v>0</v>
      </c>
      <c r="AL150" s="157">
        <v>0</v>
      </c>
      <c r="AM150" s="157">
        <v>0</v>
      </c>
      <c r="AN150" s="157">
        <v>0</v>
      </c>
      <c r="AO150" s="157">
        <v>0</v>
      </c>
      <c r="AP150" s="157">
        <v>0</v>
      </c>
      <c r="AQ150" s="157">
        <v>0</v>
      </c>
      <c r="AR150" s="157">
        <v>0</v>
      </c>
      <c r="AS150" s="157">
        <v>0</v>
      </c>
      <c r="AT150" s="157">
        <v>0</v>
      </c>
      <c r="AU150" s="157">
        <v>0</v>
      </c>
      <c r="AV150" s="157">
        <v>0</v>
      </c>
      <c r="AW150" s="157">
        <v>0</v>
      </c>
      <c r="AX150" s="157">
        <v>0</v>
      </c>
      <c r="AY150" s="157">
        <v>0</v>
      </c>
      <c r="AZ150" s="157">
        <v>0</v>
      </c>
      <c r="BA150" s="157">
        <v>0</v>
      </c>
      <c r="BB150" s="158">
        <v>0</v>
      </c>
    </row>
    <row r="151" spans="2:54" x14ac:dyDescent="0.2">
      <c r="B151" s="140" t="s">
        <v>240</v>
      </c>
      <c r="C151" s="141" t="s">
        <v>438</v>
      </c>
      <c r="D151" s="142">
        <v>0</v>
      </c>
      <c r="E151" s="159">
        <v>0</v>
      </c>
      <c r="F151" s="159">
        <v>0</v>
      </c>
      <c r="G151" s="159">
        <v>0</v>
      </c>
      <c r="H151" s="159">
        <v>0</v>
      </c>
      <c r="I151" s="159">
        <v>0</v>
      </c>
      <c r="J151" s="159">
        <v>0</v>
      </c>
      <c r="K151" s="159">
        <v>0</v>
      </c>
      <c r="L151" s="159">
        <v>0</v>
      </c>
      <c r="M151" s="159">
        <v>0</v>
      </c>
      <c r="N151" s="159">
        <v>0</v>
      </c>
      <c r="O151" s="159">
        <v>0</v>
      </c>
      <c r="P151" s="159">
        <v>0</v>
      </c>
      <c r="Q151" s="159">
        <v>0</v>
      </c>
      <c r="R151" s="159">
        <v>0</v>
      </c>
      <c r="S151" s="159">
        <v>0</v>
      </c>
      <c r="T151" s="159">
        <v>0</v>
      </c>
      <c r="U151" s="159">
        <v>0</v>
      </c>
      <c r="V151" s="159">
        <v>0</v>
      </c>
      <c r="W151" s="159">
        <v>0</v>
      </c>
      <c r="X151" s="159">
        <v>0</v>
      </c>
      <c r="Y151" s="159">
        <v>0</v>
      </c>
      <c r="Z151" s="159">
        <v>0</v>
      </c>
      <c r="AA151" s="159">
        <v>0</v>
      </c>
      <c r="AB151" s="159">
        <v>0</v>
      </c>
      <c r="AC151" s="159">
        <v>0</v>
      </c>
      <c r="AD151" s="159">
        <v>0</v>
      </c>
      <c r="AE151" s="159">
        <v>0</v>
      </c>
      <c r="AF151" s="159">
        <v>0</v>
      </c>
      <c r="AG151" s="159">
        <v>0</v>
      </c>
      <c r="AH151" s="159">
        <v>0</v>
      </c>
      <c r="AI151" s="159">
        <v>0</v>
      </c>
      <c r="AJ151" s="159">
        <v>0</v>
      </c>
      <c r="AK151" s="159">
        <v>0</v>
      </c>
      <c r="AL151" s="159">
        <v>0</v>
      </c>
      <c r="AM151" s="159">
        <v>0</v>
      </c>
      <c r="AN151" s="159">
        <v>0</v>
      </c>
      <c r="AO151" s="159">
        <v>0</v>
      </c>
      <c r="AP151" s="159">
        <v>0</v>
      </c>
      <c r="AQ151" s="159">
        <v>0</v>
      </c>
      <c r="AR151" s="159">
        <v>0</v>
      </c>
      <c r="AS151" s="159">
        <v>0</v>
      </c>
      <c r="AT151" s="159">
        <v>0</v>
      </c>
      <c r="AU151" s="159">
        <v>0</v>
      </c>
      <c r="AV151" s="159">
        <v>0</v>
      </c>
      <c r="AW151" s="159">
        <v>0</v>
      </c>
      <c r="AX151" s="159">
        <v>0</v>
      </c>
      <c r="AY151" s="159">
        <v>0</v>
      </c>
      <c r="AZ151" s="159">
        <v>0</v>
      </c>
      <c r="BA151" s="159">
        <v>0</v>
      </c>
      <c r="BB151" s="160">
        <v>0</v>
      </c>
    </row>
    <row r="152" spans="2:54" x14ac:dyDescent="0.2">
      <c r="B152" s="140" t="s">
        <v>241</v>
      </c>
      <c r="C152" s="141" t="s">
        <v>439</v>
      </c>
      <c r="D152" s="142">
        <v>0</v>
      </c>
      <c r="E152" s="159">
        <v>0</v>
      </c>
      <c r="F152" s="159">
        <v>0</v>
      </c>
      <c r="G152" s="159">
        <v>0</v>
      </c>
      <c r="H152" s="159">
        <v>0</v>
      </c>
      <c r="I152" s="159">
        <v>0</v>
      </c>
      <c r="J152" s="159">
        <v>0</v>
      </c>
      <c r="K152" s="159">
        <v>0</v>
      </c>
      <c r="L152" s="159">
        <v>0</v>
      </c>
      <c r="M152" s="159">
        <v>0</v>
      </c>
      <c r="N152" s="159">
        <v>0</v>
      </c>
      <c r="O152" s="159">
        <v>0</v>
      </c>
      <c r="P152" s="159">
        <v>0</v>
      </c>
      <c r="Q152" s="159">
        <v>0</v>
      </c>
      <c r="R152" s="159">
        <v>0</v>
      </c>
      <c r="S152" s="159">
        <v>0</v>
      </c>
      <c r="T152" s="159">
        <v>0</v>
      </c>
      <c r="U152" s="159">
        <v>0</v>
      </c>
      <c r="V152" s="159">
        <v>0</v>
      </c>
      <c r="W152" s="159">
        <v>0</v>
      </c>
      <c r="X152" s="159">
        <v>0</v>
      </c>
      <c r="Y152" s="159">
        <v>0</v>
      </c>
      <c r="Z152" s="159">
        <v>0</v>
      </c>
      <c r="AA152" s="159">
        <v>0</v>
      </c>
      <c r="AB152" s="159">
        <v>0</v>
      </c>
      <c r="AC152" s="159">
        <v>0</v>
      </c>
      <c r="AD152" s="159">
        <v>0</v>
      </c>
      <c r="AE152" s="159">
        <v>0</v>
      </c>
      <c r="AF152" s="159">
        <v>0</v>
      </c>
      <c r="AG152" s="159">
        <v>0</v>
      </c>
      <c r="AH152" s="159">
        <v>0</v>
      </c>
      <c r="AI152" s="159">
        <v>0</v>
      </c>
      <c r="AJ152" s="159">
        <v>0</v>
      </c>
      <c r="AK152" s="159">
        <v>0</v>
      </c>
      <c r="AL152" s="159">
        <v>0</v>
      </c>
      <c r="AM152" s="159">
        <v>0</v>
      </c>
      <c r="AN152" s="159">
        <v>0</v>
      </c>
      <c r="AO152" s="159">
        <v>0</v>
      </c>
      <c r="AP152" s="159">
        <v>0</v>
      </c>
      <c r="AQ152" s="159">
        <v>0</v>
      </c>
      <c r="AR152" s="159">
        <v>0</v>
      </c>
      <c r="AS152" s="159">
        <v>0</v>
      </c>
      <c r="AT152" s="159">
        <v>0</v>
      </c>
      <c r="AU152" s="159">
        <v>0</v>
      </c>
      <c r="AV152" s="159">
        <v>0</v>
      </c>
      <c r="AW152" s="159">
        <v>0</v>
      </c>
      <c r="AX152" s="159">
        <v>0</v>
      </c>
      <c r="AY152" s="159">
        <v>0</v>
      </c>
      <c r="AZ152" s="159">
        <v>0</v>
      </c>
      <c r="BA152" s="159">
        <v>0</v>
      </c>
      <c r="BB152" s="160">
        <v>0</v>
      </c>
    </row>
    <row r="153" spans="2:54" x14ac:dyDescent="0.2">
      <c r="B153" s="140" t="s">
        <v>242</v>
      </c>
      <c r="C153" s="141" t="s">
        <v>440</v>
      </c>
      <c r="D153" s="142">
        <v>0</v>
      </c>
      <c r="E153" s="159">
        <v>0</v>
      </c>
      <c r="F153" s="159">
        <v>0</v>
      </c>
      <c r="G153" s="159">
        <v>0</v>
      </c>
      <c r="H153" s="159">
        <v>0</v>
      </c>
      <c r="I153" s="159">
        <v>0</v>
      </c>
      <c r="J153" s="159">
        <v>0</v>
      </c>
      <c r="K153" s="159">
        <v>0</v>
      </c>
      <c r="L153" s="159">
        <v>0</v>
      </c>
      <c r="M153" s="159">
        <v>0</v>
      </c>
      <c r="N153" s="159">
        <v>0</v>
      </c>
      <c r="O153" s="159">
        <v>0</v>
      </c>
      <c r="P153" s="159">
        <v>0</v>
      </c>
      <c r="Q153" s="159">
        <v>0</v>
      </c>
      <c r="R153" s="159">
        <v>0</v>
      </c>
      <c r="S153" s="159">
        <v>0</v>
      </c>
      <c r="T153" s="159">
        <v>0</v>
      </c>
      <c r="U153" s="159">
        <v>0</v>
      </c>
      <c r="V153" s="159">
        <v>0</v>
      </c>
      <c r="W153" s="159">
        <v>0</v>
      </c>
      <c r="X153" s="159">
        <v>0</v>
      </c>
      <c r="Y153" s="159">
        <v>0</v>
      </c>
      <c r="Z153" s="159">
        <v>0</v>
      </c>
      <c r="AA153" s="159">
        <v>0</v>
      </c>
      <c r="AB153" s="159">
        <v>0</v>
      </c>
      <c r="AC153" s="159">
        <v>0</v>
      </c>
      <c r="AD153" s="159">
        <v>0</v>
      </c>
      <c r="AE153" s="159">
        <v>0</v>
      </c>
      <c r="AF153" s="159">
        <v>0</v>
      </c>
      <c r="AG153" s="159">
        <v>0</v>
      </c>
      <c r="AH153" s="159">
        <v>0</v>
      </c>
      <c r="AI153" s="159">
        <v>0</v>
      </c>
      <c r="AJ153" s="159">
        <v>0</v>
      </c>
      <c r="AK153" s="159">
        <v>0</v>
      </c>
      <c r="AL153" s="159">
        <v>0</v>
      </c>
      <c r="AM153" s="159">
        <v>0</v>
      </c>
      <c r="AN153" s="159">
        <v>0</v>
      </c>
      <c r="AO153" s="159">
        <v>0</v>
      </c>
      <c r="AP153" s="159">
        <v>0</v>
      </c>
      <c r="AQ153" s="159">
        <v>0</v>
      </c>
      <c r="AR153" s="159">
        <v>0</v>
      </c>
      <c r="AS153" s="159">
        <v>0</v>
      </c>
      <c r="AT153" s="159">
        <v>0</v>
      </c>
      <c r="AU153" s="159">
        <v>0</v>
      </c>
      <c r="AV153" s="159">
        <v>0</v>
      </c>
      <c r="AW153" s="159">
        <v>0</v>
      </c>
      <c r="AX153" s="159">
        <v>0</v>
      </c>
      <c r="AY153" s="159">
        <v>0</v>
      </c>
      <c r="AZ153" s="159">
        <v>0</v>
      </c>
      <c r="BA153" s="159">
        <v>0</v>
      </c>
      <c r="BB153" s="160">
        <v>0</v>
      </c>
    </row>
    <row r="154" spans="2:54" x14ac:dyDescent="0.2">
      <c r="B154" s="143" t="s">
        <v>108</v>
      </c>
      <c r="C154" s="144" t="s">
        <v>441</v>
      </c>
      <c r="D154" s="145">
        <v>0</v>
      </c>
      <c r="E154" s="161">
        <v>0</v>
      </c>
      <c r="F154" s="161">
        <v>0</v>
      </c>
      <c r="G154" s="16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161">
        <v>0</v>
      </c>
      <c r="U154" s="161">
        <v>0</v>
      </c>
      <c r="V154" s="161">
        <v>0</v>
      </c>
      <c r="W154" s="161">
        <v>0</v>
      </c>
      <c r="X154" s="161">
        <v>0</v>
      </c>
      <c r="Y154" s="161">
        <v>0</v>
      </c>
      <c r="Z154" s="161">
        <v>0</v>
      </c>
      <c r="AA154" s="161">
        <v>0</v>
      </c>
      <c r="AB154" s="161">
        <v>0</v>
      </c>
      <c r="AC154" s="161">
        <v>0</v>
      </c>
      <c r="AD154" s="161">
        <v>0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161">
        <v>0</v>
      </c>
      <c r="AK154" s="161">
        <v>0</v>
      </c>
      <c r="AL154" s="161">
        <v>0</v>
      </c>
      <c r="AM154" s="161">
        <v>0</v>
      </c>
      <c r="AN154" s="161">
        <v>0</v>
      </c>
      <c r="AO154" s="161">
        <v>0</v>
      </c>
      <c r="AP154" s="161">
        <v>0</v>
      </c>
      <c r="AQ154" s="161">
        <v>0</v>
      </c>
      <c r="AR154" s="161">
        <v>0</v>
      </c>
      <c r="AS154" s="161">
        <v>0</v>
      </c>
      <c r="AT154" s="161">
        <v>0</v>
      </c>
      <c r="AU154" s="161">
        <v>0</v>
      </c>
      <c r="AV154" s="161">
        <v>0</v>
      </c>
      <c r="AW154" s="161">
        <v>0</v>
      </c>
      <c r="AX154" s="161">
        <v>0</v>
      </c>
      <c r="AY154" s="161">
        <v>0</v>
      </c>
      <c r="AZ154" s="161">
        <v>0</v>
      </c>
      <c r="BA154" s="161">
        <v>0</v>
      </c>
      <c r="BB154" s="162">
        <v>0</v>
      </c>
    </row>
    <row r="155" spans="2:54" x14ac:dyDescent="0.2">
      <c r="B155" s="143" t="s">
        <v>243</v>
      </c>
      <c r="C155" s="144" t="s">
        <v>442</v>
      </c>
      <c r="D155" s="145">
        <v>0</v>
      </c>
      <c r="E155" s="161">
        <v>0</v>
      </c>
      <c r="F155" s="161">
        <v>0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161">
        <v>0</v>
      </c>
      <c r="AP155" s="161">
        <v>0</v>
      </c>
      <c r="AQ155" s="161">
        <v>0</v>
      </c>
      <c r="AR155" s="161">
        <v>0</v>
      </c>
      <c r="AS155" s="161">
        <v>0</v>
      </c>
      <c r="AT155" s="161">
        <v>0</v>
      </c>
      <c r="AU155" s="161">
        <v>0</v>
      </c>
      <c r="AV155" s="161">
        <v>0</v>
      </c>
      <c r="AW155" s="161">
        <v>0</v>
      </c>
      <c r="AX155" s="161">
        <v>0</v>
      </c>
      <c r="AY155" s="161">
        <v>0</v>
      </c>
      <c r="AZ155" s="161">
        <v>0</v>
      </c>
      <c r="BA155" s="161">
        <v>0</v>
      </c>
      <c r="BB155" s="162">
        <v>0</v>
      </c>
    </row>
    <row r="156" spans="2:54" x14ac:dyDescent="0.2">
      <c r="B156" s="140" t="s">
        <v>244</v>
      </c>
      <c r="C156" s="141" t="s">
        <v>443</v>
      </c>
      <c r="D156" s="142">
        <v>0</v>
      </c>
      <c r="E156" s="159">
        <v>0</v>
      </c>
      <c r="F156" s="159">
        <v>0</v>
      </c>
      <c r="G156" s="159">
        <v>0</v>
      </c>
      <c r="H156" s="159">
        <v>0</v>
      </c>
      <c r="I156" s="159">
        <v>0</v>
      </c>
      <c r="J156" s="159">
        <v>0</v>
      </c>
      <c r="K156" s="159">
        <v>0</v>
      </c>
      <c r="L156" s="159">
        <v>0</v>
      </c>
      <c r="M156" s="159">
        <v>0</v>
      </c>
      <c r="N156" s="159">
        <v>0</v>
      </c>
      <c r="O156" s="159">
        <v>0</v>
      </c>
      <c r="P156" s="159">
        <v>0</v>
      </c>
      <c r="Q156" s="159">
        <v>0</v>
      </c>
      <c r="R156" s="159">
        <v>0</v>
      </c>
      <c r="S156" s="159">
        <v>0</v>
      </c>
      <c r="T156" s="159">
        <v>0</v>
      </c>
      <c r="U156" s="159">
        <v>0</v>
      </c>
      <c r="V156" s="159">
        <v>0</v>
      </c>
      <c r="W156" s="159">
        <v>0</v>
      </c>
      <c r="X156" s="159">
        <v>0</v>
      </c>
      <c r="Y156" s="159">
        <v>0</v>
      </c>
      <c r="Z156" s="159">
        <v>0</v>
      </c>
      <c r="AA156" s="159">
        <v>0</v>
      </c>
      <c r="AB156" s="159">
        <v>0</v>
      </c>
      <c r="AC156" s="159">
        <v>0</v>
      </c>
      <c r="AD156" s="159">
        <v>0</v>
      </c>
      <c r="AE156" s="159">
        <v>0</v>
      </c>
      <c r="AF156" s="159">
        <v>0</v>
      </c>
      <c r="AG156" s="159">
        <v>0</v>
      </c>
      <c r="AH156" s="159">
        <v>0</v>
      </c>
      <c r="AI156" s="159">
        <v>0</v>
      </c>
      <c r="AJ156" s="159">
        <v>0</v>
      </c>
      <c r="AK156" s="159">
        <v>0</v>
      </c>
      <c r="AL156" s="159">
        <v>0</v>
      </c>
      <c r="AM156" s="159">
        <v>0</v>
      </c>
      <c r="AN156" s="159">
        <v>0</v>
      </c>
      <c r="AO156" s="159">
        <v>0</v>
      </c>
      <c r="AP156" s="159">
        <v>0</v>
      </c>
      <c r="AQ156" s="159">
        <v>0</v>
      </c>
      <c r="AR156" s="159">
        <v>0</v>
      </c>
      <c r="AS156" s="159">
        <v>0</v>
      </c>
      <c r="AT156" s="159">
        <v>0</v>
      </c>
      <c r="AU156" s="159">
        <v>0</v>
      </c>
      <c r="AV156" s="159">
        <v>0</v>
      </c>
      <c r="AW156" s="159">
        <v>0</v>
      </c>
      <c r="AX156" s="159">
        <v>0</v>
      </c>
      <c r="AY156" s="159">
        <v>0</v>
      </c>
      <c r="AZ156" s="159">
        <v>0</v>
      </c>
      <c r="BA156" s="159">
        <v>0</v>
      </c>
      <c r="BB156" s="160">
        <v>0</v>
      </c>
    </row>
    <row r="157" spans="2:54" x14ac:dyDescent="0.2">
      <c r="B157" s="140" t="s">
        <v>245</v>
      </c>
      <c r="C157" s="141" t="s">
        <v>444</v>
      </c>
      <c r="D157" s="142">
        <v>0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0</v>
      </c>
      <c r="K157" s="159">
        <v>0</v>
      </c>
      <c r="L157" s="159">
        <v>0</v>
      </c>
      <c r="M157" s="159">
        <v>0</v>
      </c>
      <c r="N157" s="159">
        <v>0</v>
      </c>
      <c r="O157" s="159">
        <v>0</v>
      </c>
      <c r="P157" s="159">
        <v>0</v>
      </c>
      <c r="Q157" s="159">
        <v>0</v>
      </c>
      <c r="R157" s="159">
        <v>0</v>
      </c>
      <c r="S157" s="159">
        <v>0</v>
      </c>
      <c r="T157" s="159">
        <v>0</v>
      </c>
      <c r="U157" s="159">
        <v>0</v>
      </c>
      <c r="V157" s="159">
        <v>0</v>
      </c>
      <c r="W157" s="159">
        <v>0</v>
      </c>
      <c r="X157" s="159">
        <v>0</v>
      </c>
      <c r="Y157" s="159">
        <v>0</v>
      </c>
      <c r="Z157" s="159">
        <v>0</v>
      </c>
      <c r="AA157" s="159">
        <v>0</v>
      </c>
      <c r="AB157" s="159">
        <v>0</v>
      </c>
      <c r="AC157" s="159">
        <v>0</v>
      </c>
      <c r="AD157" s="159">
        <v>0</v>
      </c>
      <c r="AE157" s="159">
        <v>0</v>
      </c>
      <c r="AF157" s="159">
        <v>0</v>
      </c>
      <c r="AG157" s="159">
        <v>0</v>
      </c>
      <c r="AH157" s="159">
        <v>0</v>
      </c>
      <c r="AI157" s="159">
        <v>0</v>
      </c>
      <c r="AJ157" s="159">
        <v>0</v>
      </c>
      <c r="AK157" s="159">
        <v>0</v>
      </c>
      <c r="AL157" s="159">
        <v>0</v>
      </c>
      <c r="AM157" s="159">
        <v>0</v>
      </c>
      <c r="AN157" s="159">
        <v>0</v>
      </c>
      <c r="AO157" s="159">
        <v>0</v>
      </c>
      <c r="AP157" s="159">
        <v>0</v>
      </c>
      <c r="AQ157" s="159">
        <v>0</v>
      </c>
      <c r="AR157" s="159">
        <v>0</v>
      </c>
      <c r="AS157" s="159">
        <v>0</v>
      </c>
      <c r="AT157" s="159">
        <v>0</v>
      </c>
      <c r="AU157" s="159">
        <v>0</v>
      </c>
      <c r="AV157" s="159">
        <v>0</v>
      </c>
      <c r="AW157" s="159">
        <v>0</v>
      </c>
      <c r="AX157" s="159">
        <v>0</v>
      </c>
      <c r="AY157" s="159">
        <v>0</v>
      </c>
      <c r="AZ157" s="159">
        <v>0</v>
      </c>
      <c r="BA157" s="159">
        <v>0</v>
      </c>
      <c r="BB157" s="160">
        <v>0</v>
      </c>
    </row>
    <row r="158" spans="2:54" x14ac:dyDescent="0.2">
      <c r="B158" s="143" t="s">
        <v>246</v>
      </c>
      <c r="C158" s="144" t="s">
        <v>445</v>
      </c>
      <c r="D158" s="145">
        <v>0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  <c r="O158" s="161">
        <v>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1">
        <v>0</v>
      </c>
      <c r="V158" s="161">
        <v>0</v>
      </c>
      <c r="W158" s="161">
        <v>0</v>
      </c>
      <c r="X158" s="161">
        <v>0</v>
      </c>
      <c r="Y158" s="161">
        <v>0</v>
      </c>
      <c r="Z158" s="161">
        <v>0</v>
      </c>
      <c r="AA158" s="161">
        <v>0</v>
      </c>
      <c r="AB158" s="161">
        <v>0</v>
      </c>
      <c r="AC158" s="161">
        <v>0</v>
      </c>
      <c r="AD158" s="161">
        <v>0</v>
      </c>
      <c r="AE158" s="161">
        <v>0</v>
      </c>
      <c r="AF158" s="161">
        <v>0</v>
      </c>
      <c r="AG158" s="161">
        <v>0</v>
      </c>
      <c r="AH158" s="161">
        <v>0</v>
      </c>
      <c r="AI158" s="161">
        <v>0</v>
      </c>
      <c r="AJ158" s="161">
        <v>0</v>
      </c>
      <c r="AK158" s="161">
        <v>0</v>
      </c>
      <c r="AL158" s="161">
        <v>0</v>
      </c>
      <c r="AM158" s="161">
        <v>0</v>
      </c>
      <c r="AN158" s="161">
        <v>0</v>
      </c>
      <c r="AO158" s="161">
        <v>0</v>
      </c>
      <c r="AP158" s="161">
        <v>0</v>
      </c>
      <c r="AQ158" s="161">
        <v>0</v>
      </c>
      <c r="AR158" s="161">
        <v>0</v>
      </c>
      <c r="AS158" s="161">
        <v>0</v>
      </c>
      <c r="AT158" s="161">
        <v>0</v>
      </c>
      <c r="AU158" s="161">
        <v>0</v>
      </c>
      <c r="AV158" s="161">
        <v>0</v>
      </c>
      <c r="AW158" s="161">
        <v>0</v>
      </c>
      <c r="AX158" s="161">
        <v>0</v>
      </c>
      <c r="AY158" s="161">
        <v>0</v>
      </c>
      <c r="AZ158" s="161">
        <v>0</v>
      </c>
      <c r="BA158" s="161">
        <v>0</v>
      </c>
      <c r="BB158" s="162">
        <v>0</v>
      </c>
    </row>
    <row r="159" spans="2:54" x14ac:dyDescent="0.2">
      <c r="B159" s="143" t="s">
        <v>116</v>
      </c>
      <c r="C159" s="144" t="s">
        <v>446</v>
      </c>
      <c r="D159" s="145">
        <v>0</v>
      </c>
      <c r="E159" s="161">
        <v>0</v>
      </c>
      <c r="F159" s="161">
        <v>0</v>
      </c>
      <c r="G159" s="161">
        <v>0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161">
        <v>0</v>
      </c>
      <c r="S159" s="161">
        <v>0</v>
      </c>
      <c r="T159" s="161">
        <v>0</v>
      </c>
      <c r="U159" s="161">
        <v>0</v>
      </c>
      <c r="V159" s="161">
        <v>0</v>
      </c>
      <c r="W159" s="161">
        <v>0</v>
      </c>
      <c r="X159" s="161">
        <v>0</v>
      </c>
      <c r="Y159" s="161">
        <v>0</v>
      </c>
      <c r="Z159" s="161">
        <v>0</v>
      </c>
      <c r="AA159" s="161">
        <v>0</v>
      </c>
      <c r="AB159" s="161">
        <v>0</v>
      </c>
      <c r="AC159" s="161">
        <v>0</v>
      </c>
      <c r="AD159" s="161">
        <v>0</v>
      </c>
      <c r="AE159" s="161">
        <v>0</v>
      </c>
      <c r="AF159" s="161">
        <v>0</v>
      </c>
      <c r="AG159" s="161">
        <v>0</v>
      </c>
      <c r="AH159" s="161">
        <v>0</v>
      </c>
      <c r="AI159" s="161">
        <v>0</v>
      </c>
      <c r="AJ159" s="161">
        <v>0</v>
      </c>
      <c r="AK159" s="161">
        <v>0</v>
      </c>
      <c r="AL159" s="161">
        <v>0</v>
      </c>
      <c r="AM159" s="161">
        <v>0</v>
      </c>
      <c r="AN159" s="161">
        <v>0</v>
      </c>
      <c r="AO159" s="161">
        <v>0</v>
      </c>
      <c r="AP159" s="161">
        <v>0</v>
      </c>
      <c r="AQ159" s="161">
        <v>0</v>
      </c>
      <c r="AR159" s="161">
        <v>0</v>
      </c>
      <c r="AS159" s="161">
        <v>0</v>
      </c>
      <c r="AT159" s="161">
        <v>0</v>
      </c>
      <c r="AU159" s="161">
        <v>0</v>
      </c>
      <c r="AV159" s="161">
        <v>0</v>
      </c>
      <c r="AW159" s="161">
        <v>0</v>
      </c>
      <c r="AX159" s="161">
        <v>0</v>
      </c>
      <c r="AY159" s="161">
        <v>0</v>
      </c>
      <c r="AZ159" s="161">
        <v>0</v>
      </c>
      <c r="BA159" s="161">
        <v>0</v>
      </c>
      <c r="BB159" s="162">
        <v>0</v>
      </c>
    </row>
    <row r="160" spans="2:54" x14ac:dyDescent="0.2">
      <c r="B160" s="143" t="s">
        <v>247</v>
      </c>
      <c r="C160" s="144" t="s">
        <v>447</v>
      </c>
      <c r="D160" s="145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>
        <v>0</v>
      </c>
      <c r="N160" s="161">
        <v>0</v>
      </c>
      <c r="O160" s="161">
        <v>0</v>
      </c>
      <c r="P160" s="161">
        <v>0</v>
      </c>
      <c r="Q160" s="161">
        <v>0</v>
      </c>
      <c r="R160" s="161">
        <v>0</v>
      </c>
      <c r="S160" s="161">
        <v>0</v>
      </c>
      <c r="T160" s="161">
        <v>0</v>
      </c>
      <c r="U160" s="161">
        <v>0</v>
      </c>
      <c r="V160" s="161">
        <v>0</v>
      </c>
      <c r="W160" s="161">
        <v>0</v>
      </c>
      <c r="X160" s="161">
        <v>0</v>
      </c>
      <c r="Y160" s="161">
        <v>0</v>
      </c>
      <c r="Z160" s="161">
        <v>0</v>
      </c>
      <c r="AA160" s="161">
        <v>0</v>
      </c>
      <c r="AB160" s="161">
        <v>0</v>
      </c>
      <c r="AC160" s="161">
        <v>0</v>
      </c>
      <c r="AD160" s="161">
        <v>0</v>
      </c>
      <c r="AE160" s="161">
        <v>0</v>
      </c>
      <c r="AF160" s="161">
        <v>0</v>
      </c>
      <c r="AG160" s="161">
        <v>0</v>
      </c>
      <c r="AH160" s="161">
        <v>0</v>
      </c>
      <c r="AI160" s="161">
        <v>0</v>
      </c>
      <c r="AJ160" s="161">
        <v>0</v>
      </c>
      <c r="AK160" s="161">
        <v>0</v>
      </c>
      <c r="AL160" s="161">
        <v>0</v>
      </c>
      <c r="AM160" s="161">
        <v>0</v>
      </c>
      <c r="AN160" s="161">
        <v>0</v>
      </c>
      <c r="AO160" s="161">
        <v>0</v>
      </c>
      <c r="AP160" s="161">
        <v>0</v>
      </c>
      <c r="AQ160" s="161">
        <v>0</v>
      </c>
      <c r="AR160" s="161">
        <v>0</v>
      </c>
      <c r="AS160" s="161">
        <v>0</v>
      </c>
      <c r="AT160" s="161">
        <v>0</v>
      </c>
      <c r="AU160" s="161">
        <v>0</v>
      </c>
      <c r="AV160" s="161">
        <v>0</v>
      </c>
      <c r="AW160" s="161">
        <v>0</v>
      </c>
      <c r="AX160" s="161">
        <v>0</v>
      </c>
      <c r="AY160" s="161">
        <v>0</v>
      </c>
      <c r="AZ160" s="161">
        <v>0</v>
      </c>
      <c r="BA160" s="161">
        <v>0</v>
      </c>
      <c r="BB160" s="162">
        <v>0</v>
      </c>
    </row>
    <row r="161" spans="2:54" x14ac:dyDescent="0.2">
      <c r="B161" s="143" t="s">
        <v>248</v>
      </c>
      <c r="C161" s="144" t="s">
        <v>448</v>
      </c>
      <c r="D161" s="145">
        <v>0</v>
      </c>
      <c r="E161" s="161">
        <v>0</v>
      </c>
      <c r="F161" s="161">
        <v>0</v>
      </c>
      <c r="G161" s="16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161">
        <v>0</v>
      </c>
      <c r="S161" s="161">
        <v>0</v>
      </c>
      <c r="T161" s="161">
        <v>0</v>
      </c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0</v>
      </c>
      <c r="AH161" s="161">
        <v>0</v>
      </c>
      <c r="AI161" s="161">
        <v>0</v>
      </c>
      <c r="AJ161" s="161">
        <v>0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V161" s="161">
        <v>0</v>
      </c>
      <c r="AW161" s="161">
        <v>0</v>
      </c>
      <c r="AX161" s="161">
        <v>0</v>
      </c>
      <c r="AY161" s="161">
        <v>0</v>
      </c>
      <c r="AZ161" s="161">
        <v>0</v>
      </c>
      <c r="BA161" s="161">
        <v>0</v>
      </c>
      <c r="BB161" s="162">
        <v>0</v>
      </c>
    </row>
    <row r="162" spans="2:54" x14ac:dyDescent="0.2">
      <c r="B162" s="143" t="s">
        <v>249</v>
      </c>
      <c r="C162" s="144" t="s">
        <v>449</v>
      </c>
      <c r="D162" s="145">
        <v>0</v>
      </c>
      <c r="E162" s="161">
        <v>0</v>
      </c>
      <c r="F162" s="161">
        <v>0</v>
      </c>
      <c r="G162" s="161">
        <v>0</v>
      </c>
      <c r="H162" s="161">
        <v>0</v>
      </c>
      <c r="I162" s="161">
        <v>0</v>
      </c>
      <c r="J162" s="161">
        <v>0</v>
      </c>
      <c r="K162" s="161">
        <v>0</v>
      </c>
      <c r="L162" s="161">
        <v>0</v>
      </c>
      <c r="M162" s="161">
        <v>0</v>
      </c>
      <c r="N162" s="161">
        <v>0</v>
      </c>
      <c r="O162" s="161">
        <v>0</v>
      </c>
      <c r="P162" s="161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>
        <v>0</v>
      </c>
      <c r="AB162" s="161">
        <v>0</v>
      </c>
      <c r="AC162" s="161">
        <v>0</v>
      </c>
      <c r="AD162" s="161">
        <v>0</v>
      </c>
      <c r="AE162" s="161">
        <v>0</v>
      </c>
      <c r="AF162" s="161">
        <v>0</v>
      </c>
      <c r="AG162" s="161">
        <v>0</v>
      </c>
      <c r="AH162" s="161">
        <v>0</v>
      </c>
      <c r="AI162" s="161">
        <v>0</v>
      </c>
      <c r="AJ162" s="161">
        <v>0</v>
      </c>
      <c r="AK162" s="161">
        <v>0</v>
      </c>
      <c r="AL162" s="161">
        <v>0</v>
      </c>
      <c r="AM162" s="161">
        <v>0</v>
      </c>
      <c r="AN162" s="161">
        <v>0</v>
      </c>
      <c r="AO162" s="161">
        <v>0</v>
      </c>
      <c r="AP162" s="161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V162" s="161">
        <v>0</v>
      </c>
      <c r="AW162" s="161">
        <v>0</v>
      </c>
      <c r="AX162" s="161">
        <v>0</v>
      </c>
      <c r="AY162" s="161">
        <v>0</v>
      </c>
      <c r="AZ162" s="161">
        <v>0</v>
      </c>
      <c r="BA162" s="161">
        <v>0</v>
      </c>
      <c r="BB162" s="162">
        <v>0</v>
      </c>
    </row>
    <row r="163" spans="2:54" x14ac:dyDescent="0.2">
      <c r="B163" s="146" t="s">
        <v>250</v>
      </c>
      <c r="C163" s="147" t="s">
        <v>450</v>
      </c>
      <c r="D163" s="148">
        <v>0</v>
      </c>
      <c r="E163" s="163">
        <v>0</v>
      </c>
      <c r="F163" s="163">
        <v>0</v>
      </c>
      <c r="G163" s="163">
        <v>0</v>
      </c>
      <c r="H163" s="163">
        <v>0</v>
      </c>
      <c r="I163" s="163">
        <v>0</v>
      </c>
      <c r="J163" s="163">
        <v>0</v>
      </c>
      <c r="K163" s="163">
        <v>0</v>
      </c>
      <c r="L163" s="163">
        <v>0</v>
      </c>
      <c r="M163" s="163">
        <v>0</v>
      </c>
      <c r="N163" s="163">
        <v>0</v>
      </c>
      <c r="O163" s="163">
        <v>0</v>
      </c>
      <c r="P163" s="163">
        <v>0</v>
      </c>
      <c r="Q163" s="163">
        <v>0</v>
      </c>
      <c r="R163" s="163">
        <v>0</v>
      </c>
      <c r="S163" s="163">
        <v>0</v>
      </c>
      <c r="T163" s="163">
        <v>0</v>
      </c>
      <c r="U163" s="163">
        <v>0</v>
      </c>
      <c r="V163" s="163">
        <v>0</v>
      </c>
      <c r="W163" s="163">
        <v>0</v>
      </c>
      <c r="X163" s="163">
        <v>0</v>
      </c>
      <c r="Y163" s="163">
        <v>0</v>
      </c>
      <c r="Z163" s="163">
        <v>0</v>
      </c>
      <c r="AA163" s="163">
        <v>0</v>
      </c>
      <c r="AB163" s="163">
        <v>0</v>
      </c>
      <c r="AC163" s="163">
        <v>0</v>
      </c>
      <c r="AD163" s="163">
        <v>0</v>
      </c>
      <c r="AE163" s="163">
        <v>0</v>
      </c>
      <c r="AF163" s="163">
        <v>0</v>
      </c>
      <c r="AG163" s="163">
        <v>0</v>
      </c>
      <c r="AH163" s="163">
        <v>0</v>
      </c>
      <c r="AI163" s="163">
        <v>0</v>
      </c>
      <c r="AJ163" s="163">
        <v>0</v>
      </c>
      <c r="AK163" s="163">
        <v>0</v>
      </c>
      <c r="AL163" s="163">
        <v>0</v>
      </c>
      <c r="AM163" s="163">
        <v>0</v>
      </c>
      <c r="AN163" s="163">
        <v>0</v>
      </c>
      <c r="AO163" s="163">
        <v>0</v>
      </c>
      <c r="AP163" s="163">
        <v>0</v>
      </c>
      <c r="AQ163" s="163">
        <v>0</v>
      </c>
      <c r="AR163" s="163">
        <v>0</v>
      </c>
      <c r="AS163" s="163">
        <v>0</v>
      </c>
      <c r="AT163" s="163">
        <v>0</v>
      </c>
      <c r="AU163" s="163">
        <v>0</v>
      </c>
      <c r="AV163" s="163">
        <v>0</v>
      </c>
      <c r="AW163" s="163">
        <v>0</v>
      </c>
      <c r="AX163" s="163">
        <v>0</v>
      </c>
      <c r="AY163" s="163">
        <v>0</v>
      </c>
      <c r="AZ163" s="163">
        <v>0</v>
      </c>
      <c r="BA163" s="163">
        <v>0</v>
      </c>
      <c r="BB163" s="164">
        <v>0</v>
      </c>
    </row>
    <row r="164" spans="2:54" x14ac:dyDescent="0.2">
      <c r="B164" s="146" t="s">
        <v>251</v>
      </c>
      <c r="C164" s="147" t="s">
        <v>451</v>
      </c>
      <c r="D164" s="148">
        <v>0</v>
      </c>
      <c r="E164" s="163">
        <v>0</v>
      </c>
      <c r="F164" s="163">
        <v>0</v>
      </c>
      <c r="G164" s="163">
        <v>0</v>
      </c>
      <c r="H164" s="163">
        <v>0</v>
      </c>
      <c r="I164" s="163">
        <v>0</v>
      </c>
      <c r="J164" s="163">
        <v>0</v>
      </c>
      <c r="K164" s="163">
        <v>0</v>
      </c>
      <c r="L164" s="163">
        <v>0</v>
      </c>
      <c r="M164" s="163">
        <v>0</v>
      </c>
      <c r="N164" s="163">
        <v>0</v>
      </c>
      <c r="O164" s="163">
        <v>0</v>
      </c>
      <c r="P164" s="163">
        <v>0</v>
      </c>
      <c r="Q164" s="163">
        <v>0</v>
      </c>
      <c r="R164" s="163">
        <v>0</v>
      </c>
      <c r="S164" s="163">
        <v>0</v>
      </c>
      <c r="T164" s="163">
        <v>0</v>
      </c>
      <c r="U164" s="163">
        <v>0</v>
      </c>
      <c r="V164" s="163">
        <v>0</v>
      </c>
      <c r="W164" s="163">
        <v>0</v>
      </c>
      <c r="X164" s="163">
        <v>0</v>
      </c>
      <c r="Y164" s="163">
        <v>0</v>
      </c>
      <c r="Z164" s="163">
        <v>0</v>
      </c>
      <c r="AA164" s="163">
        <v>0</v>
      </c>
      <c r="AB164" s="163">
        <v>0</v>
      </c>
      <c r="AC164" s="163">
        <v>0</v>
      </c>
      <c r="AD164" s="163">
        <v>0</v>
      </c>
      <c r="AE164" s="163">
        <v>0</v>
      </c>
      <c r="AF164" s="163">
        <v>0</v>
      </c>
      <c r="AG164" s="163">
        <v>0</v>
      </c>
      <c r="AH164" s="163">
        <v>0</v>
      </c>
      <c r="AI164" s="163">
        <v>0</v>
      </c>
      <c r="AJ164" s="163">
        <v>0</v>
      </c>
      <c r="AK164" s="163">
        <v>0</v>
      </c>
      <c r="AL164" s="163">
        <v>0</v>
      </c>
      <c r="AM164" s="163">
        <v>0</v>
      </c>
      <c r="AN164" s="163">
        <v>0</v>
      </c>
      <c r="AO164" s="163">
        <v>0</v>
      </c>
      <c r="AP164" s="163">
        <v>0</v>
      </c>
      <c r="AQ164" s="163">
        <v>0</v>
      </c>
      <c r="AR164" s="163">
        <v>0</v>
      </c>
      <c r="AS164" s="163">
        <v>0</v>
      </c>
      <c r="AT164" s="163">
        <v>0</v>
      </c>
      <c r="AU164" s="163">
        <v>0</v>
      </c>
      <c r="AV164" s="163">
        <v>0</v>
      </c>
      <c r="AW164" s="163">
        <v>0</v>
      </c>
      <c r="AX164" s="163">
        <v>0</v>
      </c>
      <c r="AY164" s="163">
        <v>0</v>
      </c>
      <c r="AZ164" s="163">
        <v>0</v>
      </c>
      <c r="BA164" s="163">
        <v>0</v>
      </c>
      <c r="BB164" s="164">
        <v>0</v>
      </c>
    </row>
    <row r="165" spans="2:54" x14ac:dyDescent="0.2">
      <c r="B165" s="146" t="s">
        <v>252</v>
      </c>
      <c r="C165" s="147" t="s">
        <v>452</v>
      </c>
      <c r="D165" s="148">
        <v>0</v>
      </c>
      <c r="E165" s="163">
        <v>0</v>
      </c>
      <c r="F165" s="163">
        <v>0</v>
      </c>
      <c r="G165" s="163">
        <v>0</v>
      </c>
      <c r="H165" s="163">
        <v>0</v>
      </c>
      <c r="I165" s="163">
        <v>0</v>
      </c>
      <c r="J165" s="163">
        <v>0</v>
      </c>
      <c r="K165" s="163">
        <v>0</v>
      </c>
      <c r="L165" s="163">
        <v>0</v>
      </c>
      <c r="M165" s="163">
        <v>0</v>
      </c>
      <c r="N165" s="163">
        <v>0</v>
      </c>
      <c r="O165" s="163">
        <v>0</v>
      </c>
      <c r="P165" s="163">
        <v>0</v>
      </c>
      <c r="Q165" s="163">
        <v>0</v>
      </c>
      <c r="R165" s="163">
        <v>0</v>
      </c>
      <c r="S165" s="163">
        <v>0</v>
      </c>
      <c r="T165" s="163">
        <v>0</v>
      </c>
      <c r="U165" s="163">
        <v>0</v>
      </c>
      <c r="V165" s="163">
        <v>0</v>
      </c>
      <c r="W165" s="163">
        <v>0</v>
      </c>
      <c r="X165" s="163">
        <v>0</v>
      </c>
      <c r="Y165" s="163">
        <v>0</v>
      </c>
      <c r="Z165" s="163">
        <v>0</v>
      </c>
      <c r="AA165" s="163">
        <v>0</v>
      </c>
      <c r="AB165" s="163">
        <v>0</v>
      </c>
      <c r="AC165" s="163">
        <v>0</v>
      </c>
      <c r="AD165" s="163">
        <v>0</v>
      </c>
      <c r="AE165" s="163">
        <v>0</v>
      </c>
      <c r="AF165" s="163">
        <v>0</v>
      </c>
      <c r="AG165" s="163">
        <v>0</v>
      </c>
      <c r="AH165" s="163">
        <v>0</v>
      </c>
      <c r="AI165" s="163">
        <v>0</v>
      </c>
      <c r="AJ165" s="163">
        <v>0</v>
      </c>
      <c r="AK165" s="163">
        <v>0</v>
      </c>
      <c r="AL165" s="163">
        <v>0</v>
      </c>
      <c r="AM165" s="163">
        <v>0</v>
      </c>
      <c r="AN165" s="163">
        <v>0</v>
      </c>
      <c r="AO165" s="163">
        <v>0</v>
      </c>
      <c r="AP165" s="163">
        <v>0</v>
      </c>
      <c r="AQ165" s="163">
        <v>0</v>
      </c>
      <c r="AR165" s="163">
        <v>0</v>
      </c>
      <c r="AS165" s="163">
        <v>0</v>
      </c>
      <c r="AT165" s="163">
        <v>0</v>
      </c>
      <c r="AU165" s="163">
        <v>0</v>
      </c>
      <c r="AV165" s="163">
        <v>0</v>
      </c>
      <c r="AW165" s="163">
        <v>0</v>
      </c>
      <c r="AX165" s="163">
        <v>0</v>
      </c>
      <c r="AY165" s="163">
        <v>0</v>
      </c>
      <c r="AZ165" s="163">
        <v>0</v>
      </c>
      <c r="BA165" s="163">
        <v>0</v>
      </c>
      <c r="BB165" s="164">
        <v>0</v>
      </c>
    </row>
    <row r="166" spans="2:54" x14ac:dyDescent="0.2">
      <c r="B166" s="146" t="s">
        <v>125</v>
      </c>
      <c r="C166" s="147" t="s">
        <v>453</v>
      </c>
      <c r="D166" s="148">
        <v>0</v>
      </c>
      <c r="E166" s="163">
        <v>0</v>
      </c>
      <c r="F166" s="163">
        <v>0</v>
      </c>
      <c r="G166" s="163">
        <v>0</v>
      </c>
      <c r="H166" s="163">
        <v>0</v>
      </c>
      <c r="I166" s="163">
        <v>0</v>
      </c>
      <c r="J166" s="163">
        <v>0</v>
      </c>
      <c r="K166" s="163">
        <v>0</v>
      </c>
      <c r="L166" s="163">
        <v>0</v>
      </c>
      <c r="M166" s="163">
        <v>0</v>
      </c>
      <c r="N166" s="163">
        <v>0</v>
      </c>
      <c r="O166" s="163">
        <v>0</v>
      </c>
      <c r="P166" s="163">
        <v>0</v>
      </c>
      <c r="Q166" s="163">
        <v>0</v>
      </c>
      <c r="R166" s="163">
        <v>0</v>
      </c>
      <c r="S166" s="163">
        <v>0</v>
      </c>
      <c r="T166" s="163">
        <v>0</v>
      </c>
      <c r="U166" s="163">
        <v>0</v>
      </c>
      <c r="V166" s="163">
        <v>0</v>
      </c>
      <c r="W166" s="163">
        <v>0</v>
      </c>
      <c r="X166" s="163">
        <v>0</v>
      </c>
      <c r="Y166" s="163">
        <v>0</v>
      </c>
      <c r="Z166" s="163">
        <v>0</v>
      </c>
      <c r="AA166" s="163">
        <v>0</v>
      </c>
      <c r="AB166" s="163">
        <v>0</v>
      </c>
      <c r="AC166" s="163">
        <v>0</v>
      </c>
      <c r="AD166" s="163">
        <v>0</v>
      </c>
      <c r="AE166" s="163">
        <v>0</v>
      </c>
      <c r="AF166" s="163">
        <v>0</v>
      </c>
      <c r="AG166" s="163">
        <v>0</v>
      </c>
      <c r="AH166" s="163">
        <v>0</v>
      </c>
      <c r="AI166" s="163">
        <v>0</v>
      </c>
      <c r="AJ166" s="163">
        <v>0</v>
      </c>
      <c r="AK166" s="163">
        <v>0</v>
      </c>
      <c r="AL166" s="163">
        <v>0</v>
      </c>
      <c r="AM166" s="163">
        <v>0</v>
      </c>
      <c r="AN166" s="163">
        <v>0</v>
      </c>
      <c r="AO166" s="163">
        <v>0</v>
      </c>
      <c r="AP166" s="163">
        <v>0</v>
      </c>
      <c r="AQ166" s="163">
        <v>0</v>
      </c>
      <c r="AR166" s="163">
        <v>0</v>
      </c>
      <c r="AS166" s="163">
        <v>0</v>
      </c>
      <c r="AT166" s="163">
        <v>0</v>
      </c>
      <c r="AU166" s="163">
        <v>0</v>
      </c>
      <c r="AV166" s="163">
        <v>0</v>
      </c>
      <c r="AW166" s="163">
        <v>0</v>
      </c>
      <c r="AX166" s="163">
        <v>0</v>
      </c>
      <c r="AY166" s="163">
        <v>0</v>
      </c>
      <c r="AZ166" s="163">
        <v>0</v>
      </c>
      <c r="BA166" s="163">
        <v>0</v>
      </c>
      <c r="BB166" s="164">
        <v>0</v>
      </c>
    </row>
    <row r="167" spans="2:54" x14ac:dyDescent="0.2">
      <c r="B167" s="140" t="s">
        <v>104</v>
      </c>
      <c r="C167" s="141" t="s">
        <v>454</v>
      </c>
      <c r="D167" s="142">
        <v>0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0</v>
      </c>
      <c r="K167" s="159">
        <v>0</v>
      </c>
      <c r="L167" s="159">
        <v>0</v>
      </c>
      <c r="M167" s="159">
        <v>0</v>
      </c>
      <c r="N167" s="159">
        <v>0</v>
      </c>
      <c r="O167" s="159">
        <v>0</v>
      </c>
      <c r="P167" s="159">
        <v>0</v>
      </c>
      <c r="Q167" s="159">
        <v>0</v>
      </c>
      <c r="R167" s="159">
        <v>0</v>
      </c>
      <c r="S167" s="159">
        <v>0</v>
      </c>
      <c r="T167" s="159">
        <v>0</v>
      </c>
      <c r="U167" s="159">
        <v>0</v>
      </c>
      <c r="V167" s="159">
        <v>0</v>
      </c>
      <c r="W167" s="159">
        <v>0</v>
      </c>
      <c r="X167" s="159">
        <v>0</v>
      </c>
      <c r="Y167" s="159">
        <v>0</v>
      </c>
      <c r="Z167" s="159">
        <v>0</v>
      </c>
      <c r="AA167" s="159">
        <v>0</v>
      </c>
      <c r="AB167" s="159">
        <v>0</v>
      </c>
      <c r="AC167" s="159">
        <v>0</v>
      </c>
      <c r="AD167" s="159">
        <v>0</v>
      </c>
      <c r="AE167" s="159">
        <v>0</v>
      </c>
      <c r="AF167" s="159">
        <v>0</v>
      </c>
      <c r="AG167" s="159">
        <v>0</v>
      </c>
      <c r="AH167" s="159">
        <v>0</v>
      </c>
      <c r="AI167" s="159">
        <v>0</v>
      </c>
      <c r="AJ167" s="159">
        <v>0</v>
      </c>
      <c r="AK167" s="159">
        <v>0</v>
      </c>
      <c r="AL167" s="159">
        <v>0</v>
      </c>
      <c r="AM167" s="159">
        <v>0</v>
      </c>
      <c r="AN167" s="159">
        <v>0</v>
      </c>
      <c r="AO167" s="159">
        <v>0</v>
      </c>
      <c r="AP167" s="159">
        <v>0</v>
      </c>
      <c r="AQ167" s="159">
        <v>0</v>
      </c>
      <c r="AR167" s="159">
        <v>0</v>
      </c>
      <c r="AS167" s="159">
        <v>0</v>
      </c>
      <c r="AT167" s="159">
        <v>0</v>
      </c>
      <c r="AU167" s="159">
        <v>0</v>
      </c>
      <c r="AV167" s="159">
        <v>0</v>
      </c>
      <c r="AW167" s="159">
        <v>0</v>
      </c>
      <c r="AX167" s="159">
        <v>0</v>
      </c>
      <c r="AY167" s="159">
        <v>0</v>
      </c>
      <c r="AZ167" s="159">
        <v>0</v>
      </c>
      <c r="BA167" s="159">
        <v>0</v>
      </c>
      <c r="BB167" s="160">
        <v>0</v>
      </c>
    </row>
    <row r="168" spans="2:54" x14ac:dyDescent="0.2">
      <c r="B168" s="137" t="s">
        <v>134</v>
      </c>
      <c r="C168" s="138" t="s">
        <v>455</v>
      </c>
      <c r="D168" s="139">
        <v>547.03580950853404</v>
      </c>
      <c r="E168" s="157">
        <v>449.78116000000006</v>
      </c>
      <c r="F168" s="157">
        <v>563.47333000000015</v>
      </c>
      <c r="G168" s="157">
        <v>496.02913999999993</v>
      </c>
      <c r="H168" s="157">
        <v>402.50259999999997</v>
      </c>
      <c r="I168" s="157">
        <v>383.40314183742692</v>
      </c>
      <c r="J168" s="157">
        <v>400.68853999999993</v>
      </c>
      <c r="K168" s="157">
        <v>484.41446999999994</v>
      </c>
      <c r="L168" s="157">
        <v>374.09611000000001</v>
      </c>
      <c r="M168" s="157">
        <v>388.57148000000001</v>
      </c>
      <c r="N168" s="157">
        <v>432.8390547645252</v>
      </c>
      <c r="O168" s="157">
        <v>402.74267381193818</v>
      </c>
      <c r="P168" s="157">
        <v>326.14754737843174</v>
      </c>
      <c r="Q168" s="157">
        <v>402.49563551101198</v>
      </c>
      <c r="R168" s="157">
        <v>419.00047821898244</v>
      </c>
      <c r="S168" s="157">
        <v>414.01290461154218</v>
      </c>
      <c r="T168" s="157">
        <v>421.70239222851882</v>
      </c>
      <c r="U168" s="157">
        <v>427.50714238227044</v>
      </c>
      <c r="V168" s="157">
        <v>460.80968007104946</v>
      </c>
      <c r="W168" s="157">
        <v>482.71518701963737</v>
      </c>
      <c r="X168" s="157">
        <v>492.97203108640144</v>
      </c>
      <c r="Y168" s="157">
        <v>497.92443130746767</v>
      </c>
      <c r="Z168" s="157">
        <v>509.64828151981067</v>
      </c>
      <c r="AA168" s="157">
        <v>500.31803055120662</v>
      </c>
      <c r="AB168" s="157">
        <v>486.53244796150767</v>
      </c>
      <c r="AC168" s="157">
        <v>484.85115094541715</v>
      </c>
      <c r="AD168" s="157">
        <v>483.6642898949695</v>
      </c>
      <c r="AE168" s="157">
        <v>483.03565869522214</v>
      </c>
      <c r="AF168" s="157">
        <v>468.91520912569592</v>
      </c>
      <c r="AG168" s="157">
        <v>466.62281727322812</v>
      </c>
      <c r="AH168" s="157">
        <v>467.7220504060158</v>
      </c>
      <c r="AI168" s="157">
        <v>468.11235852802167</v>
      </c>
      <c r="AJ168" s="157">
        <v>461.75462783559635</v>
      </c>
      <c r="AK168" s="157">
        <v>451.14112149225571</v>
      </c>
      <c r="AL168" s="157">
        <v>448.28870384043353</v>
      </c>
      <c r="AM168" s="157">
        <v>435.7890163747112</v>
      </c>
      <c r="AN168" s="157">
        <v>434.50319857062556</v>
      </c>
      <c r="AO168" s="157">
        <v>435.78770054607196</v>
      </c>
      <c r="AP168" s="157">
        <v>436.17467006199752</v>
      </c>
      <c r="AQ168" s="157">
        <v>434.72914536535438</v>
      </c>
      <c r="AR168" s="157">
        <v>433.46241251546763</v>
      </c>
      <c r="AS168" s="157">
        <v>428.35506677038825</v>
      </c>
      <c r="AT168" s="157">
        <v>425.8179459832968</v>
      </c>
      <c r="AU168" s="157">
        <v>399.60854335026607</v>
      </c>
      <c r="AV168" s="157">
        <v>373.65980393963645</v>
      </c>
      <c r="AW168" s="157">
        <v>368.45993860788468</v>
      </c>
      <c r="AX168" s="157">
        <v>365.45251789533438</v>
      </c>
      <c r="AY168" s="157">
        <v>364.55628775872373</v>
      </c>
      <c r="AZ168" s="157">
        <v>342.08719074065061</v>
      </c>
      <c r="BA168" s="157">
        <v>332.83200870043947</v>
      </c>
      <c r="BB168" s="158">
        <v>330.15841312380127</v>
      </c>
    </row>
    <row r="169" spans="2:54" x14ac:dyDescent="0.2">
      <c r="B169" s="137" t="s">
        <v>253</v>
      </c>
      <c r="C169" s="138">
        <v>7200</v>
      </c>
      <c r="D169" s="139">
        <v>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7">
        <v>0</v>
      </c>
      <c r="AI169" s="157">
        <v>0</v>
      </c>
      <c r="AJ169" s="157">
        <v>0</v>
      </c>
      <c r="AK169" s="157">
        <v>0</v>
      </c>
      <c r="AL169" s="157">
        <v>0</v>
      </c>
      <c r="AM169" s="157">
        <v>0</v>
      </c>
      <c r="AN169" s="157">
        <v>0</v>
      </c>
      <c r="AO169" s="157">
        <v>0</v>
      </c>
      <c r="AP169" s="157">
        <v>0</v>
      </c>
      <c r="AQ169" s="157">
        <v>0</v>
      </c>
      <c r="AR169" s="157">
        <v>0</v>
      </c>
      <c r="AS169" s="157">
        <v>0</v>
      </c>
      <c r="AT169" s="157">
        <v>0</v>
      </c>
      <c r="AU169" s="157">
        <v>0</v>
      </c>
      <c r="AV169" s="157">
        <v>0</v>
      </c>
      <c r="AW169" s="157">
        <v>0</v>
      </c>
      <c r="AX169" s="157">
        <v>0</v>
      </c>
      <c r="AY169" s="157">
        <v>0</v>
      </c>
      <c r="AZ169" s="157">
        <v>0</v>
      </c>
      <c r="BA169" s="157">
        <v>0</v>
      </c>
      <c r="BB169" s="158">
        <v>0</v>
      </c>
    </row>
    <row r="170" spans="2:54" x14ac:dyDescent="0.2">
      <c r="B170" s="140" t="s">
        <v>254</v>
      </c>
      <c r="C170" s="141" t="s">
        <v>456</v>
      </c>
      <c r="D170" s="142">
        <v>0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0</v>
      </c>
      <c r="K170" s="159">
        <v>0</v>
      </c>
      <c r="L170" s="159">
        <v>0</v>
      </c>
      <c r="M170" s="159">
        <v>0</v>
      </c>
      <c r="N170" s="159">
        <v>0</v>
      </c>
      <c r="O170" s="159">
        <v>0</v>
      </c>
      <c r="P170" s="159">
        <v>0</v>
      </c>
      <c r="Q170" s="159">
        <v>0</v>
      </c>
      <c r="R170" s="159">
        <v>0</v>
      </c>
      <c r="S170" s="159">
        <v>0</v>
      </c>
      <c r="T170" s="159">
        <v>0</v>
      </c>
      <c r="U170" s="159">
        <v>0</v>
      </c>
      <c r="V170" s="159">
        <v>0</v>
      </c>
      <c r="W170" s="159">
        <v>0</v>
      </c>
      <c r="X170" s="159">
        <v>0</v>
      </c>
      <c r="Y170" s="159">
        <v>0</v>
      </c>
      <c r="Z170" s="159">
        <v>0</v>
      </c>
      <c r="AA170" s="159">
        <v>0</v>
      </c>
      <c r="AB170" s="159">
        <v>0</v>
      </c>
      <c r="AC170" s="159">
        <v>0</v>
      </c>
      <c r="AD170" s="159">
        <v>0</v>
      </c>
      <c r="AE170" s="159">
        <v>0</v>
      </c>
      <c r="AF170" s="159">
        <v>0</v>
      </c>
      <c r="AG170" s="159">
        <v>0</v>
      </c>
      <c r="AH170" s="159">
        <v>0</v>
      </c>
      <c r="AI170" s="159">
        <v>0</v>
      </c>
      <c r="AJ170" s="159">
        <v>0</v>
      </c>
      <c r="AK170" s="159">
        <v>0</v>
      </c>
      <c r="AL170" s="159">
        <v>0</v>
      </c>
      <c r="AM170" s="159">
        <v>0</v>
      </c>
      <c r="AN170" s="159">
        <v>0</v>
      </c>
      <c r="AO170" s="159">
        <v>0</v>
      </c>
      <c r="AP170" s="159">
        <v>0</v>
      </c>
      <c r="AQ170" s="159">
        <v>0</v>
      </c>
      <c r="AR170" s="159">
        <v>0</v>
      </c>
      <c r="AS170" s="159">
        <v>0</v>
      </c>
      <c r="AT170" s="159">
        <v>0</v>
      </c>
      <c r="AU170" s="159">
        <v>0</v>
      </c>
      <c r="AV170" s="159">
        <v>0</v>
      </c>
      <c r="AW170" s="159">
        <v>0</v>
      </c>
      <c r="AX170" s="159">
        <v>0</v>
      </c>
      <c r="AY170" s="159">
        <v>0</v>
      </c>
      <c r="AZ170" s="159">
        <v>0</v>
      </c>
      <c r="BA170" s="159">
        <v>0</v>
      </c>
      <c r="BB170" s="160">
        <v>0</v>
      </c>
    </row>
    <row r="171" spans="2:54" x14ac:dyDescent="0.2">
      <c r="B171" s="140" t="s">
        <v>255</v>
      </c>
      <c r="C171" s="141" t="s">
        <v>457</v>
      </c>
      <c r="D171" s="142">
        <v>0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0</v>
      </c>
      <c r="K171" s="159">
        <v>0</v>
      </c>
      <c r="L171" s="159">
        <v>0</v>
      </c>
      <c r="M171" s="159">
        <v>0</v>
      </c>
      <c r="N171" s="159">
        <v>0</v>
      </c>
      <c r="O171" s="159">
        <v>0</v>
      </c>
      <c r="P171" s="159">
        <v>0</v>
      </c>
      <c r="Q171" s="159">
        <v>0</v>
      </c>
      <c r="R171" s="159">
        <v>0</v>
      </c>
      <c r="S171" s="159">
        <v>0</v>
      </c>
      <c r="T171" s="159">
        <v>0</v>
      </c>
      <c r="U171" s="159">
        <v>0</v>
      </c>
      <c r="V171" s="159">
        <v>0</v>
      </c>
      <c r="W171" s="159">
        <v>0</v>
      </c>
      <c r="X171" s="159">
        <v>0</v>
      </c>
      <c r="Y171" s="159">
        <v>0</v>
      </c>
      <c r="Z171" s="159">
        <v>0</v>
      </c>
      <c r="AA171" s="159">
        <v>0</v>
      </c>
      <c r="AB171" s="159">
        <v>0</v>
      </c>
      <c r="AC171" s="159">
        <v>0</v>
      </c>
      <c r="AD171" s="159">
        <v>0</v>
      </c>
      <c r="AE171" s="159">
        <v>0</v>
      </c>
      <c r="AF171" s="159">
        <v>0</v>
      </c>
      <c r="AG171" s="159">
        <v>0</v>
      </c>
      <c r="AH171" s="159">
        <v>0</v>
      </c>
      <c r="AI171" s="159">
        <v>0</v>
      </c>
      <c r="AJ171" s="159">
        <v>0</v>
      </c>
      <c r="AK171" s="159">
        <v>0</v>
      </c>
      <c r="AL171" s="159">
        <v>0</v>
      </c>
      <c r="AM171" s="159">
        <v>0</v>
      </c>
      <c r="AN171" s="159">
        <v>0</v>
      </c>
      <c r="AO171" s="159">
        <v>0</v>
      </c>
      <c r="AP171" s="159">
        <v>0</v>
      </c>
      <c r="AQ171" s="159">
        <v>0</v>
      </c>
      <c r="AR171" s="159">
        <v>0</v>
      </c>
      <c r="AS171" s="159">
        <v>0</v>
      </c>
      <c r="AT171" s="159">
        <v>0</v>
      </c>
      <c r="AU171" s="159">
        <v>0</v>
      </c>
      <c r="AV171" s="159">
        <v>0</v>
      </c>
      <c r="AW171" s="159">
        <v>0</v>
      </c>
      <c r="AX171" s="159">
        <v>0</v>
      </c>
      <c r="AY171" s="159">
        <v>0</v>
      </c>
      <c r="AZ171" s="159">
        <v>0</v>
      </c>
      <c r="BA171" s="159">
        <v>0</v>
      </c>
      <c r="BB171" s="160">
        <v>0</v>
      </c>
    </row>
    <row r="172" spans="2:54" x14ac:dyDescent="0.2">
      <c r="B172" s="137" t="s">
        <v>256</v>
      </c>
      <c r="C172" s="138" t="s">
        <v>258</v>
      </c>
      <c r="D172" s="139">
        <v>0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7">
        <v>0</v>
      </c>
      <c r="AH172" s="157">
        <v>0</v>
      </c>
      <c r="AI172" s="157">
        <v>0</v>
      </c>
      <c r="AJ172" s="157">
        <v>0</v>
      </c>
      <c r="AK172" s="157">
        <v>0</v>
      </c>
      <c r="AL172" s="157">
        <v>0</v>
      </c>
      <c r="AM172" s="157">
        <v>0</v>
      </c>
      <c r="AN172" s="157">
        <v>0</v>
      </c>
      <c r="AO172" s="157">
        <v>0</v>
      </c>
      <c r="AP172" s="157">
        <v>0</v>
      </c>
      <c r="AQ172" s="157">
        <v>0</v>
      </c>
      <c r="AR172" s="157">
        <v>0</v>
      </c>
      <c r="AS172" s="157">
        <v>0</v>
      </c>
      <c r="AT172" s="157">
        <v>0</v>
      </c>
      <c r="AU172" s="157">
        <v>0</v>
      </c>
      <c r="AV172" s="157">
        <v>0</v>
      </c>
      <c r="AW172" s="157">
        <v>0</v>
      </c>
      <c r="AX172" s="157">
        <v>0</v>
      </c>
      <c r="AY172" s="157">
        <v>0</v>
      </c>
      <c r="AZ172" s="157">
        <v>0</v>
      </c>
      <c r="BA172" s="157">
        <v>0</v>
      </c>
      <c r="BB172" s="158">
        <v>0</v>
      </c>
    </row>
    <row r="173" spans="2:54" x14ac:dyDescent="0.2">
      <c r="B173" s="149" t="s">
        <v>259</v>
      </c>
      <c r="C173" s="150" t="s">
        <v>260</v>
      </c>
      <c r="D173" s="151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65">
        <v>0</v>
      </c>
      <c r="Q173" s="165">
        <v>0</v>
      </c>
      <c r="R173" s="165">
        <v>0</v>
      </c>
      <c r="S173" s="165">
        <v>0</v>
      </c>
      <c r="T173" s="165">
        <v>0</v>
      </c>
      <c r="U173" s="165">
        <v>0</v>
      </c>
      <c r="V173" s="165">
        <v>0</v>
      </c>
      <c r="W173" s="165">
        <v>0</v>
      </c>
      <c r="X173" s="165">
        <v>0</v>
      </c>
      <c r="Y173" s="165">
        <v>0</v>
      </c>
      <c r="Z173" s="165">
        <v>0</v>
      </c>
      <c r="AA173" s="165">
        <v>0</v>
      </c>
      <c r="AB173" s="165">
        <v>0</v>
      </c>
      <c r="AC173" s="165">
        <v>0</v>
      </c>
      <c r="AD173" s="165">
        <v>0</v>
      </c>
      <c r="AE173" s="165">
        <v>0</v>
      </c>
      <c r="AF173" s="165">
        <v>0</v>
      </c>
      <c r="AG173" s="165">
        <v>0</v>
      </c>
      <c r="AH173" s="165">
        <v>0</v>
      </c>
      <c r="AI173" s="165">
        <v>0</v>
      </c>
      <c r="AJ173" s="165">
        <v>0</v>
      </c>
      <c r="AK173" s="165">
        <v>0</v>
      </c>
      <c r="AL173" s="165">
        <v>0</v>
      </c>
      <c r="AM173" s="165">
        <v>0</v>
      </c>
      <c r="AN173" s="165">
        <v>0</v>
      </c>
      <c r="AO173" s="165">
        <v>0</v>
      </c>
      <c r="AP173" s="165">
        <v>0</v>
      </c>
      <c r="AQ173" s="165">
        <v>0</v>
      </c>
      <c r="AR173" s="165">
        <v>0</v>
      </c>
      <c r="AS173" s="165">
        <v>0</v>
      </c>
      <c r="AT173" s="165">
        <v>0</v>
      </c>
      <c r="AU173" s="165">
        <v>0</v>
      </c>
      <c r="AV173" s="165">
        <v>0</v>
      </c>
      <c r="AW173" s="165">
        <v>0</v>
      </c>
      <c r="AX173" s="165">
        <v>0</v>
      </c>
      <c r="AY173" s="165">
        <v>0</v>
      </c>
      <c r="AZ173" s="165">
        <v>0</v>
      </c>
      <c r="BA173" s="165">
        <v>0</v>
      </c>
      <c r="BB173" s="166">
        <v>0</v>
      </c>
    </row>
    <row r="174" spans="2:54" x14ac:dyDescent="0.2">
      <c r="B174" s="152" t="s">
        <v>261</v>
      </c>
      <c r="C174" s="153" t="s">
        <v>262</v>
      </c>
      <c r="D174" s="154">
        <v>0</v>
      </c>
      <c r="E174" s="167">
        <v>0</v>
      </c>
      <c r="F174" s="167">
        <v>0</v>
      </c>
      <c r="G174" s="167">
        <v>0</v>
      </c>
      <c r="H174" s="167">
        <v>0</v>
      </c>
      <c r="I174" s="167">
        <v>0</v>
      </c>
      <c r="J174" s="167">
        <v>0</v>
      </c>
      <c r="K174" s="167">
        <v>0</v>
      </c>
      <c r="L174" s="167">
        <v>0</v>
      </c>
      <c r="M174" s="167">
        <v>0</v>
      </c>
      <c r="N174" s="167">
        <v>0</v>
      </c>
      <c r="O174" s="167">
        <v>0</v>
      </c>
      <c r="P174" s="167">
        <v>0</v>
      </c>
      <c r="Q174" s="167">
        <v>0</v>
      </c>
      <c r="R174" s="167">
        <v>0</v>
      </c>
      <c r="S174" s="167">
        <v>0</v>
      </c>
      <c r="T174" s="167">
        <v>0</v>
      </c>
      <c r="U174" s="167">
        <v>0</v>
      </c>
      <c r="V174" s="167">
        <v>0</v>
      </c>
      <c r="W174" s="167">
        <v>0</v>
      </c>
      <c r="X174" s="167">
        <v>0</v>
      </c>
      <c r="Y174" s="167">
        <v>0</v>
      </c>
      <c r="Z174" s="167">
        <v>0</v>
      </c>
      <c r="AA174" s="167">
        <v>0</v>
      </c>
      <c r="AB174" s="167">
        <v>0</v>
      </c>
      <c r="AC174" s="167">
        <v>0</v>
      </c>
      <c r="AD174" s="167">
        <v>0</v>
      </c>
      <c r="AE174" s="167">
        <v>0</v>
      </c>
      <c r="AF174" s="167">
        <v>0</v>
      </c>
      <c r="AG174" s="167">
        <v>0</v>
      </c>
      <c r="AH174" s="167">
        <v>0</v>
      </c>
      <c r="AI174" s="167">
        <v>0</v>
      </c>
      <c r="AJ174" s="167">
        <v>0</v>
      </c>
      <c r="AK174" s="167">
        <v>0</v>
      </c>
      <c r="AL174" s="167">
        <v>0</v>
      </c>
      <c r="AM174" s="167">
        <v>0</v>
      </c>
      <c r="AN174" s="167">
        <v>0</v>
      </c>
      <c r="AO174" s="167">
        <v>0</v>
      </c>
      <c r="AP174" s="167">
        <v>0</v>
      </c>
      <c r="AQ174" s="167">
        <v>0</v>
      </c>
      <c r="AR174" s="167">
        <v>0</v>
      </c>
      <c r="AS174" s="167">
        <v>0</v>
      </c>
      <c r="AT174" s="167">
        <v>0</v>
      </c>
      <c r="AU174" s="167">
        <v>0</v>
      </c>
      <c r="AV174" s="167">
        <v>0</v>
      </c>
      <c r="AW174" s="167">
        <v>0</v>
      </c>
      <c r="AX174" s="167">
        <v>0</v>
      </c>
      <c r="AY174" s="167">
        <v>0</v>
      </c>
      <c r="AZ174" s="167">
        <v>0</v>
      </c>
      <c r="BA174" s="167">
        <v>0</v>
      </c>
      <c r="BB174" s="168">
        <v>0</v>
      </c>
    </row>
    <row r="178" spans="2:54" x14ac:dyDescent="0.2">
      <c r="B178" s="127" t="s">
        <v>459</v>
      </c>
      <c r="C178" s="128" t="s">
        <v>145</v>
      </c>
      <c r="D178" s="129">
        <v>2000</v>
      </c>
      <c r="E178" s="130">
        <v>2001</v>
      </c>
      <c r="F178" s="130">
        <v>2002</v>
      </c>
      <c r="G178" s="130">
        <v>2003</v>
      </c>
      <c r="H178" s="130">
        <v>2004</v>
      </c>
      <c r="I178" s="130">
        <v>2005</v>
      </c>
      <c r="J178" s="130">
        <v>2006</v>
      </c>
      <c r="K178" s="130">
        <v>2007</v>
      </c>
      <c r="L178" s="130">
        <v>2008</v>
      </c>
      <c r="M178" s="130">
        <v>2009</v>
      </c>
      <c r="N178" s="130">
        <v>2010</v>
      </c>
      <c r="O178" s="130">
        <v>2011</v>
      </c>
      <c r="P178" s="130">
        <v>2012</v>
      </c>
      <c r="Q178" s="130">
        <v>2013</v>
      </c>
      <c r="R178" s="130">
        <v>2014</v>
      </c>
      <c r="S178" s="130">
        <v>2015</v>
      </c>
      <c r="T178" s="130">
        <v>2016</v>
      </c>
      <c r="U178" s="130">
        <v>2017</v>
      </c>
      <c r="V178" s="130">
        <v>2018</v>
      </c>
      <c r="W178" s="130">
        <v>2019</v>
      </c>
      <c r="X178" s="130">
        <v>2020</v>
      </c>
      <c r="Y178" s="130">
        <v>2021</v>
      </c>
      <c r="Z178" s="130">
        <v>2022</v>
      </c>
      <c r="AA178" s="130">
        <v>2023</v>
      </c>
      <c r="AB178" s="130">
        <v>2024</v>
      </c>
      <c r="AC178" s="130">
        <v>2025</v>
      </c>
      <c r="AD178" s="130">
        <v>2026</v>
      </c>
      <c r="AE178" s="130">
        <v>2027</v>
      </c>
      <c r="AF178" s="130">
        <v>2028</v>
      </c>
      <c r="AG178" s="130">
        <v>2029</v>
      </c>
      <c r="AH178" s="130">
        <v>2030</v>
      </c>
      <c r="AI178" s="130">
        <v>2031</v>
      </c>
      <c r="AJ178" s="130">
        <v>2032</v>
      </c>
      <c r="AK178" s="130">
        <v>2033</v>
      </c>
      <c r="AL178" s="130">
        <v>2034</v>
      </c>
      <c r="AM178" s="130">
        <v>2035</v>
      </c>
      <c r="AN178" s="130">
        <v>2036</v>
      </c>
      <c r="AO178" s="130">
        <v>2037</v>
      </c>
      <c r="AP178" s="130">
        <v>2038</v>
      </c>
      <c r="AQ178" s="130">
        <v>2039</v>
      </c>
      <c r="AR178" s="130">
        <v>2040</v>
      </c>
      <c r="AS178" s="130">
        <v>2041</v>
      </c>
      <c r="AT178" s="130">
        <v>2042</v>
      </c>
      <c r="AU178" s="130">
        <v>2043</v>
      </c>
      <c r="AV178" s="130">
        <v>2044</v>
      </c>
      <c r="AW178" s="130">
        <v>2045</v>
      </c>
      <c r="AX178" s="130">
        <v>2046</v>
      </c>
      <c r="AY178" s="130">
        <v>2047</v>
      </c>
      <c r="AZ178" s="130">
        <v>2048</v>
      </c>
      <c r="BA178" s="130">
        <v>2049</v>
      </c>
      <c r="BB178" s="131">
        <v>2050</v>
      </c>
    </row>
    <row r="179" spans="2:54" x14ac:dyDescent="0.2">
      <c r="B179" s="133" t="s">
        <v>187</v>
      </c>
      <c r="C179" s="134" t="s">
        <v>380</v>
      </c>
      <c r="D179" s="135">
        <v>45834.918637856841</v>
      </c>
      <c r="E179" s="155">
        <v>46313.046959999992</v>
      </c>
      <c r="F179" s="155">
        <v>46835.841770000006</v>
      </c>
      <c r="G179" s="155">
        <v>46952.50275</v>
      </c>
      <c r="H179" s="155">
        <v>48475.440850000006</v>
      </c>
      <c r="I179" s="155">
        <v>49564.921825796329</v>
      </c>
      <c r="J179" s="155">
        <v>48995.173329999998</v>
      </c>
      <c r="K179" s="155">
        <v>49417.528309999994</v>
      </c>
      <c r="L179" s="155">
        <v>49926.475230000004</v>
      </c>
      <c r="M179" s="155">
        <v>47576.066180000009</v>
      </c>
      <c r="N179" s="155">
        <v>47173.217675037034</v>
      </c>
      <c r="O179" s="155">
        <v>46283.235847511649</v>
      </c>
      <c r="P179" s="155">
        <v>45503.755147661766</v>
      </c>
      <c r="Q179" s="155">
        <v>43629.131523543816</v>
      </c>
      <c r="R179" s="155">
        <v>42584.163646242225</v>
      </c>
      <c r="S179" s="155">
        <v>45352.126926640864</v>
      </c>
      <c r="T179" s="155">
        <v>46264.05606028175</v>
      </c>
      <c r="U179" s="155">
        <v>46765.96448257241</v>
      </c>
      <c r="V179" s="155">
        <v>46926.67902809057</v>
      </c>
      <c r="W179" s="155">
        <v>46885.488254174954</v>
      </c>
      <c r="X179" s="155">
        <v>46582.513860992738</v>
      </c>
      <c r="Y179" s="155">
        <v>46325.081822492633</v>
      </c>
      <c r="Z179" s="155">
        <v>46045.141378006803</v>
      </c>
      <c r="AA179" s="155">
        <v>45347.018318967763</v>
      </c>
      <c r="AB179" s="155">
        <v>44666.887441297331</v>
      </c>
      <c r="AC179" s="155">
        <v>44110.044415673809</v>
      </c>
      <c r="AD179" s="155">
        <v>43559.115336881565</v>
      </c>
      <c r="AE179" s="155">
        <v>42780.649180507142</v>
      </c>
      <c r="AF179" s="155">
        <v>42272.374764020002</v>
      </c>
      <c r="AG179" s="155">
        <v>41860.183787261754</v>
      </c>
      <c r="AH179" s="155">
        <v>41112.899344539022</v>
      </c>
      <c r="AI179" s="155">
        <v>40660.823305536716</v>
      </c>
      <c r="AJ179" s="155">
        <v>40222.303744187302</v>
      </c>
      <c r="AK179" s="155">
        <v>39681.911662373379</v>
      </c>
      <c r="AL179" s="155">
        <v>39229.216409880806</v>
      </c>
      <c r="AM179" s="155">
        <v>38667.855794961171</v>
      </c>
      <c r="AN179" s="155">
        <v>38400.823455988553</v>
      </c>
      <c r="AO179" s="155">
        <v>37993.413210159422</v>
      </c>
      <c r="AP179" s="155">
        <v>37593.254672031791</v>
      </c>
      <c r="AQ179" s="155">
        <v>37168.656189367488</v>
      </c>
      <c r="AR179" s="155">
        <v>36702.359078480637</v>
      </c>
      <c r="AS179" s="155">
        <v>36290.140126572922</v>
      </c>
      <c r="AT179" s="155">
        <v>35884.520934280357</v>
      </c>
      <c r="AU179" s="155">
        <v>35133.167265537712</v>
      </c>
      <c r="AV179" s="155">
        <v>34564.812168319557</v>
      </c>
      <c r="AW179" s="155">
        <v>34077.433134328159</v>
      </c>
      <c r="AX179" s="155">
        <v>33479.426802381793</v>
      </c>
      <c r="AY179" s="155">
        <v>32741.700761354216</v>
      </c>
      <c r="AZ179" s="155">
        <v>32176.429138866977</v>
      </c>
      <c r="BA179" s="155">
        <v>31682.311913217502</v>
      </c>
      <c r="BB179" s="156">
        <v>30949.552370227902</v>
      </c>
    </row>
    <row r="180" spans="2:54" x14ac:dyDescent="0.2">
      <c r="B180" s="137" t="s">
        <v>188</v>
      </c>
      <c r="C180" s="138" t="s">
        <v>146</v>
      </c>
      <c r="D180" s="139">
        <v>4.9678785367933918</v>
      </c>
      <c r="E180" s="157">
        <v>1.6998899999999999</v>
      </c>
      <c r="F180" s="157">
        <v>0.60002999999999995</v>
      </c>
      <c r="G180" s="157">
        <v>0</v>
      </c>
      <c r="H180" s="157">
        <v>0</v>
      </c>
      <c r="I180" s="157">
        <v>0</v>
      </c>
      <c r="J180" s="157">
        <v>23.800170000001572</v>
      </c>
      <c r="K180" s="157">
        <v>23.80847</v>
      </c>
      <c r="L180" s="157">
        <v>91.900660000001238</v>
      </c>
      <c r="M180" s="157">
        <v>58.499789999999997</v>
      </c>
      <c r="N180" s="157">
        <v>60.577004643703809</v>
      </c>
      <c r="O180" s="157">
        <v>57.70525481956431</v>
      </c>
      <c r="P180" s="157">
        <v>55.102586709836288</v>
      </c>
      <c r="Q180" s="157">
        <v>4.2040855298796735</v>
      </c>
      <c r="R180" s="157">
        <v>4.3263692952986643</v>
      </c>
      <c r="S180" s="157">
        <v>22.141105067124077</v>
      </c>
      <c r="T180" s="157">
        <v>23.892693866407097</v>
      </c>
      <c r="U180" s="157">
        <v>26.512440348160553</v>
      </c>
      <c r="V180" s="157">
        <v>22.072019207683518</v>
      </c>
      <c r="W180" s="157">
        <v>21.949454769910574</v>
      </c>
      <c r="X180" s="157">
        <v>22.255299286560042</v>
      </c>
      <c r="Y180" s="157">
        <v>23.11963111382121</v>
      </c>
      <c r="Z180" s="157">
        <v>22.306284715365749</v>
      </c>
      <c r="AA180" s="157">
        <v>22.097970101676751</v>
      </c>
      <c r="AB180" s="157">
        <v>22.427139079167212</v>
      </c>
      <c r="AC180" s="157">
        <v>22.928284658221809</v>
      </c>
      <c r="AD180" s="157">
        <v>22.866005267025532</v>
      </c>
      <c r="AE180" s="157">
        <v>22.771899030782308</v>
      </c>
      <c r="AF180" s="157">
        <v>22.68952149671599</v>
      </c>
      <c r="AG180" s="157">
        <v>22.116693512641977</v>
      </c>
      <c r="AH180" s="157">
        <v>21.370468411360559</v>
      </c>
      <c r="AI180" s="157">
        <v>21.084342285752008</v>
      </c>
      <c r="AJ180" s="157">
        <v>20.019236209576182</v>
      </c>
      <c r="AK180" s="157">
        <v>18.890621172183589</v>
      </c>
      <c r="AL180" s="157">
        <v>18.171583424675628</v>
      </c>
      <c r="AM180" s="157">
        <v>17.764137192281666</v>
      </c>
      <c r="AN180" s="157">
        <v>17.711684509637458</v>
      </c>
      <c r="AO180" s="157">
        <v>17.027024059757206</v>
      </c>
      <c r="AP180" s="157">
        <v>16.417255159522181</v>
      </c>
      <c r="AQ180" s="157">
        <v>15.968226737897051</v>
      </c>
      <c r="AR180" s="157">
        <v>15.469466239751107</v>
      </c>
      <c r="AS180" s="157">
        <v>15.253896325262666</v>
      </c>
      <c r="AT180" s="157">
        <v>14.879394017286863</v>
      </c>
      <c r="AU180" s="157">
        <v>14.293619760402795</v>
      </c>
      <c r="AV180" s="157">
        <v>13.866315839385173</v>
      </c>
      <c r="AW180" s="157">
        <v>13.538898770132372</v>
      </c>
      <c r="AX180" s="157">
        <v>12.974241301962692</v>
      </c>
      <c r="AY180" s="157">
        <v>12.194357203287097</v>
      </c>
      <c r="AZ180" s="157">
        <v>11.902229053782184</v>
      </c>
      <c r="BA180" s="157">
        <v>11.290732517028227</v>
      </c>
      <c r="BB180" s="158">
        <v>10.651184491135522</v>
      </c>
    </row>
    <row r="181" spans="2:54" x14ac:dyDescent="0.2">
      <c r="B181" s="140" t="s">
        <v>189</v>
      </c>
      <c r="C181" s="141" t="s">
        <v>381</v>
      </c>
      <c r="D181" s="142">
        <v>4.9678785367933918</v>
      </c>
      <c r="E181" s="159">
        <v>1.6998899999999999</v>
      </c>
      <c r="F181" s="159">
        <v>0.60002999999999995</v>
      </c>
      <c r="G181" s="159">
        <v>0</v>
      </c>
      <c r="H181" s="159">
        <v>0</v>
      </c>
      <c r="I181" s="159">
        <v>0</v>
      </c>
      <c r="J181" s="159">
        <v>23.800170000001572</v>
      </c>
      <c r="K181" s="159">
        <v>23.80847</v>
      </c>
      <c r="L181" s="159">
        <v>91.900660000001238</v>
      </c>
      <c r="M181" s="159">
        <v>58.499789999999997</v>
      </c>
      <c r="N181" s="159">
        <v>60.577004643703809</v>
      </c>
      <c r="O181" s="159">
        <v>56.510515089236087</v>
      </c>
      <c r="P181" s="159">
        <v>54.576452700996398</v>
      </c>
      <c r="Q181" s="159">
        <v>2.6979387577136489</v>
      </c>
      <c r="R181" s="159">
        <v>3.7761284956541901</v>
      </c>
      <c r="S181" s="159">
        <v>21.878373507535763</v>
      </c>
      <c r="T181" s="159">
        <v>23.609177542210247</v>
      </c>
      <c r="U181" s="159">
        <v>26.197837496132749</v>
      </c>
      <c r="V181" s="159">
        <v>21.810831554169859</v>
      </c>
      <c r="W181" s="159">
        <v>21.690484721091877</v>
      </c>
      <c r="X181" s="159">
        <v>21.992953523264173</v>
      </c>
      <c r="Y181" s="159">
        <v>22.846790120739104</v>
      </c>
      <c r="Z181" s="159">
        <v>22.043812217889695</v>
      </c>
      <c r="AA181" s="159">
        <v>21.838128172118626</v>
      </c>
      <c r="AB181" s="159">
        <v>22.163395268798638</v>
      </c>
      <c r="AC181" s="159">
        <v>22.658362562198139</v>
      </c>
      <c r="AD181" s="159">
        <v>22.596480558273598</v>
      </c>
      <c r="AE181" s="159">
        <v>22.503163306163469</v>
      </c>
      <c r="AF181" s="159">
        <v>22.42145242905481</v>
      </c>
      <c r="AG181" s="159">
        <v>21.855611782238565</v>
      </c>
      <c r="AH181" s="159">
        <v>21.118349308579461</v>
      </c>
      <c r="AI181" s="159">
        <v>20.835508637560263</v>
      </c>
      <c r="AJ181" s="159">
        <v>19.783596330327768</v>
      </c>
      <c r="AK181" s="159">
        <v>18.668554784424135</v>
      </c>
      <c r="AL181" s="159">
        <v>17.958361349496677</v>
      </c>
      <c r="AM181" s="159">
        <v>17.555883816463027</v>
      </c>
      <c r="AN181" s="159">
        <v>17.504030378172921</v>
      </c>
      <c r="AO181" s="159">
        <v>16.827623480168924</v>
      </c>
      <c r="AP181" s="159">
        <v>16.225151298667722</v>
      </c>
      <c r="AQ181" s="159">
        <v>15.781453907268817</v>
      </c>
      <c r="AR181" s="159">
        <v>15.288614502768603</v>
      </c>
      <c r="AS181" s="159">
        <v>15.075542019914726</v>
      </c>
      <c r="AT181" s="159">
        <v>14.705469482708285</v>
      </c>
      <c r="AU181" s="159">
        <v>14.126591107125718</v>
      </c>
      <c r="AV181" s="159">
        <v>13.704389210975013</v>
      </c>
      <c r="AW181" s="159">
        <v>13.38077163768823</v>
      </c>
      <c r="AX181" s="159">
        <v>12.822760157192741</v>
      </c>
      <c r="AY181" s="159">
        <v>12.052147598838099</v>
      </c>
      <c r="AZ181" s="159">
        <v>11.763409472235358</v>
      </c>
      <c r="BA181" s="159">
        <v>11.159170220641411</v>
      </c>
      <c r="BB181" s="160">
        <v>10.527154535675399</v>
      </c>
    </row>
    <row r="182" spans="2:54" x14ac:dyDescent="0.2">
      <c r="B182" s="143" t="s">
        <v>190</v>
      </c>
      <c r="C182" s="144" t="s">
        <v>382</v>
      </c>
      <c r="D182" s="145">
        <v>4.9678785367933918</v>
      </c>
      <c r="E182" s="161">
        <v>1.6998899999999999</v>
      </c>
      <c r="F182" s="161">
        <v>0.60002999999999995</v>
      </c>
      <c r="G182" s="161">
        <v>0</v>
      </c>
      <c r="H182" s="161">
        <v>0</v>
      </c>
      <c r="I182" s="161">
        <v>0</v>
      </c>
      <c r="J182" s="161">
        <v>0</v>
      </c>
      <c r="K182" s="161">
        <v>0</v>
      </c>
      <c r="L182" s="161">
        <v>0</v>
      </c>
      <c r="M182" s="161">
        <v>2.6997899999999997</v>
      </c>
      <c r="N182" s="161">
        <v>2.7240607267275205</v>
      </c>
      <c r="O182" s="161">
        <v>2.72241916872344</v>
      </c>
      <c r="P182" s="161">
        <v>2.1736629809238073</v>
      </c>
      <c r="Q182" s="161">
        <v>2.6979387577136489</v>
      </c>
      <c r="R182" s="161">
        <v>3.7761284956541901</v>
      </c>
      <c r="S182" s="161">
        <v>21.878373507535763</v>
      </c>
      <c r="T182" s="161">
        <v>23.609177542210247</v>
      </c>
      <c r="U182" s="161">
        <v>26.197837496132749</v>
      </c>
      <c r="V182" s="161">
        <v>21.810831554169859</v>
      </c>
      <c r="W182" s="161">
        <v>21.690484721091877</v>
      </c>
      <c r="X182" s="161">
        <v>21.992953523264173</v>
      </c>
      <c r="Y182" s="161">
        <v>22.846790120739104</v>
      </c>
      <c r="Z182" s="161">
        <v>22.043812217889695</v>
      </c>
      <c r="AA182" s="161">
        <v>21.838128172118626</v>
      </c>
      <c r="AB182" s="161">
        <v>22.163395268798638</v>
      </c>
      <c r="AC182" s="161">
        <v>22.658362562198139</v>
      </c>
      <c r="AD182" s="161">
        <v>22.596480558273598</v>
      </c>
      <c r="AE182" s="161">
        <v>22.503163306163469</v>
      </c>
      <c r="AF182" s="161">
        <v>22.42145242905481</v>
      </c>
      <c r="AG182" s="161">
        <v>21.855611782238565</v>
      </c>
      <c r="AH182" s="161">
        <v>21.118349308579461</v>
      </c>
      <c r="AI182" s="161">
        <v>20.835508637560263</v>
      </c>
      <c r="AJ182" s="161">
        <v>19.783596330327768</v>
      </c>
      <c r="AK182" s="161">
        <v>18.668554784424135</v>
      </c>
      <c r="AL182" s="161">
        <v>17.958361349496677</v>
      </c>
      <c r="AM182" s="161">
        <v>17.555883816463027</v>
      </c>
      <c r="AN182" s="161">
        <v>17.504030378172921</v>
      </c>
      <c r="AO182" s="161">
        <v>16.827623480168924</v>
      </c>
      <c r="AP182" s="161">
        <v>16.225151298667722</v>
      </c>
      <c r="AQ182" s="161">
        <v>15.781453907268817</v>
      </c>
      <c r="AR182" s="161">
        <v>15.288614502768603</v>
      </c>
      <c r="AS182" s="161">
        <v>15.075542019914726</v>
      </c>
      <c r="AT182" s="161">
        <v>14.705469482708285</v>
      </c>
      <c r="AU182" s="161">
        <v>14.126591107125718</v>
      </c>
      <c r="AV182" s="161">
        <v>13.704389210975013</v>
      </c>
      <c r="AW182" s="161">
        <v>13.38077163768823</v>
      </c>
      <c r="AX182" s="161">
        <v>12.822760157192741</v>
      </c>
      <c r="AY182" s="161">
        <v>12.052147598838099</v>
      </c>
      <c r="AZ182" s="161">
        <v>11.763409472235358</v>
      </c>
      <c r="BA182" s="161">
        <v>11.159170220641411</v>
      </c>
      <c r="BB182" s="162">
        <v>10.527154535675399</v>
      </c>
    </row>
    <row r="183" spans="2:54" x14ac:dyDescent="0.2">
      <c r="B183" s="146" t="s">
        <v>40</v>
      </c>
      <c r="C183" s="147" t="s">
        <v>383</v>
      </c>
      <c r="D183" s="148">
        <v>0</v>
      </c>
      <c r="E183" s="163">
        <v>0</v>
      </c>
      <c r="F183" s="163">
        <v>0</v>
      </c>
      <c r="G183" s="163">
        <v>0</v>
      </c>
      <c r="H183" s="163">
        <v>0</v>
      </c>
      <c r="I183" s="163">
        <v>0</v>
      </c>
      <c r="J183" s="163">
        <v>0</v>
      </c>
      <c r="K183" s="163">
        <v>0</v>
      </c>
      <c r="L183" s="163">
        <v>0</v>
      </c>
      <c r="M183" s="163">
        <v>0</v>
      </c>
      <c r="N183" s="163">
        <v>0</v>
      </c>
      <c r="O183" s="163">
        <v>0</v>
      </c>
      <c r="P183" s="163">
        <v>0</v>
      </c>
      <c r="Q183" s="163">
        <v>0</v>
      </c>
      <c r="R183" s="163">
        <v>0</v>
      </c>
      <c r="S183" s="163">
        <v>0</v>
      </c>
      <c r="T183" s="163">
        <v>0</v>
      </c>
      <c r="U183" s="163">
        <v>0</v>
      </c>
      <c r="V183" s="163">
        <v>0</v>
      </c>
      <c r="W183" s="163">
        <v>0</v>
      </c>
      <c r="X183" s="163">
        <v>0</v>
      </c>
      <c r="Y183" s="163">
        <v>0</v>
      </c>
      <c r="Z183" s="163">
        <v>0</v>
      </c>
      <c r="AA183" s="163">
        <v>0</v>
      </c>
      <c r="AB183" s="163">
        <v>0</v>
      </c>
      <c r="AC183" s="163">
        <v>0</v>
      </c>
      <c r="AD183" s="163">
        <v>0</v>
      </c>
      <c r="AE183" s="163">
        <v>0</v>
      </c>
      <c r="AF183" s="163">
        <v>0</v>
      </c>
      <c r="AG183" s="163">
        <v>0</v>
      </c>
      <c r="AH183" s="163">
        <v>0</v>
      </c>
      <c r="AI183" s="163">
        <v>0</v>
      </c>
      <c r="AJ183" s="163">
        <v>0</v>
      </c>
      <c r="AK183" s="163">
        <v>0</v>
      </c>
      <c r="AL183" s="163">
        <v>0</v>
      </c>
      <c r="AM183" s="163">
        <v>0</v>
      </c>
      <c r="AN183" s="163">
        <v>0</v>
      </c>
      <c r="AO183" s="163">
        <v>0</v>
      </c>
      <c r="AP183" s="163">
        <v>0</v>
      </c>
      <c r="AQ183" s="163">
        <v>0</v>
      </c>
      <c r="AR183" s="163">
        <v>0</v>
      </c>
      <c r="AS183" s="163">
        <v>0</v>
      </c>
      <c r="AT183" s="163">
        <v>0</v>
      </c>
      <c r="AU183" s="163">
        <v>0</v>
      </c>
      <c r="AV183" s="163">
        <v>0</v>
      </c>
      <c r="AW183" s="163">
        <v>0</v>
      </c>
      <c r="AX183" s="163">
        <v>0</v>
      </c>
      <c r="AY183" s="163">
        <v>0</v>
      </c>
      <c r="AZ183" s="163">
        <v>0</v>
      </c>
      <c r="BA183" s="163">
        <v>0</v>
      </c>
      <c r="BB183" s="164">
        <v>0</v>
      </c>
    </row>
    <row r="184" spans="2:54" x14ac:dyDescent="0.2">
      <c r="B184" s="146" t="s">
        <v>191</v>
      </c>
      <c r="C184" s="147" t="s">
        <v>384</v>
      </c>
      <c r="D184" s="148">
        <v>0</v>
      </c>
      <c r="E184" s="163">
        <v>0</v>
      </c>
      <c r="F184" s="163">
        <v>0</v>
      </c>
      <c r="G184" s="163">
        <v>0</v>
      </c>
      <c r="H184" s="163">
        <v>0</v>
      </c>
      <c r="I184" s="163">
        <v>0</v>
      </c>
      <c r="J184" s="163">
        <v>0</v>
      </c>
      <c r="K184" s="163">
        <v>0</v>
      </c>
      <c r="L184" s="163">
        <v>0</v>
      </c>
      <c r="M184" s="163">
        <v>0</v>
      </c>
      <c r="N184" s="163">
        <v>0</v>
      </c>
      <c r="O184" s="163">
        <v>0</v>
      </c>
      <c r="P184" s="163">
        <v>0</v>
      </c>
      <c r="Q184" s="163">
        <v>0</v>
      </c>
      <c r="R184" s="163">
        <v>0</v>
      </c>
      <c r="S184" s="163">
        <v>0</v>
      </c>
      <c r="T184" s="163">
        <v>0</v>
      </c>
      <c r="U184" s="163">
        <v>0</v>
      </c>
      <c r="V184" s="163">
        <v>0</v>
      </c>
      <c r="W184" s="163">
        <v>0</v>
      </c>
      <c r="X184" s="163">
        <v>0</v>
      </c>
      <c r="Y184" s="163">
        <v>0</v>
      </c>
      <c r="Z184" s="163">
        <v>0</v>
      </c>
      <c r="AA184" s="163">
        <v>0</v>
      </c>
      <c r="AB184" s="163">
        <v>0</v>
      </c>
      <c r="AC184" s="163">
        <v>0</v>
      </c>
      <c r="AD184" s="163">
        <v>0</v>
      </c>
      <c r="AE184" s="163">
        <v>0</v>
      </c>
      <c r="AF184" s="163">
        <v>0</v>
      </c>
      <c r="AG184" s="163">
        <v>0</v>
      </c>
      <c r="AH184" s="163">
        <v>0</v>
      </c>
      <c r="AI184" s="163">
        <v>0</v>
      </c>
      <c r="AJ184" s="163">
        <v>0</v>
      </c>
      <c r="AK184" s="163">
        <v>0</v>
      </c>
      <c r="AL184" s="163">
        <v>0</v>
      </c>
      <c r="AM184" s="163">
        <v>0</v>
      </c>
      <c r="AN184" s="163">
        <v>0</v>
      </c>
      <c r="AO184" s="163">
        <v>0</v>
      </c>
      <c r="AP184" s="163">
        <v>0</v>
      </c>
      <c r="AQ184" s="163">
        <v>0</v>
      </c>
      <c r="AR184" s="163">
        <v>0</v>
      </c>
      <c r="AS184" s="163">
        <v>0</v>
      </c>
      <c r="AT184" s="163">
        <v>0</v>
      </c>
      <c r="AU184" s="163">
        <v>0</v>
      </c>
      <c r="AV184" s="163">
        <v>0</v>
      </c>
      <c r="AW184" s="163">
        <v>0</v>
      </c>
      <c r="AX184" s="163">
        <v>0</v>
      </c>
      <c r="AY184" s="163">
        <v>0</v>
      </c>
      <c r="AZ184" s="163">
        <v>0</v>
      </c>
      <c r="BA184" s="163">
        <v>0</v>
      </c>
      <c r="BB184" s="164">
        <v>0</v>
      </c>
    </row>
    <row r="185" spans="2:54" x14ac:dyDescent="0.2">
      <c r="B185" s="146" t="s">
        <v>192</v>
      </c>
      <c r="C185" s="147" t="s">
        <v>385</v>
      </c>
      <c r="D185" s="148">
        <v>4.9678785367933918</v>
      </c>
      <c r="E185" s="163">
        <v>1.6998899999999999</v>
      </c>
      <c r="F185" s="163">
        <v>0.60002999999999995</v>
      </c>
      <c r="G185" s="163">
        <v>0</v>
      </c>
      <c r="H185" s="163">
        <v>0</v>
      </c>
      <c r="I185" s="163">
        <v>0</v>
      </c>
      <c r="J185" s="163">
        <v>0</v>
      </c>
      <c r="K185" s="163">
        <v>0</v>
      </c>
      <c r="L185" s="163">
        <v>0</v>
      </c>
      <c r="M185" s="163">
        <v>2.6997899999999997</v>
      </c>
      <c r="N185" s="163">
        <v>2.7240607267275205</v>
      </c>
      <c r="O185" s="163">
        <v>2.72241916872344</v>
      </c>
      <c r="P185" s="163">
        <v>2.1736629809238073</v>
      </c>
      <c r="Q185" s="163">
        <v>2.6979387577136489</v>
      </c>
      <c r="R185" s="163">
        <v>3.7761284956541901</v>
      </c>
      <c r="S185" s="163">
        <v>21.878373507535763</v>
      </c>
      <c r="T185" s="163">
        <v>23.609177542210247</v>
      </c>
      <c r="U185" s="163">
        <v>26.197837496132749</v>
      </c>
      <c r="V185" s="163">
        <v>21.810831554169859</v>
      </c>
      <c r="W185" s="163">
        <v>21.690484721091877</v>
      </c>
      <c r="X185" s="163">
        <v>21.992953523264173</v>
      </c>
      <c r="Y185" s="163">
        <v>22.846790120739104</v>
      </c>
      <c r="Z185" s="163">
        <v>22.043812217889695</v>
      </c>
      <c r="AA185" s="163">
        <v>21.838128172118626</v>
      </c>
      <c r="AB185" s="163">
        <v>22.163395268798638</v>
      </c>
      <c r="AC185" s="163">
        <v>22.658362562198139</v>
      </c>
      <c r="AD185" s="163">
        <v>22.596480558273598</v>
      </c>
      <c r="AE185" s="163">
        <v>22.503163306163469</v>
      </c>
      <c r="AF185" s="163">
        <v>22.42145242905481</v>
      </c>
      <c r="AG185" s="163">
        <v>21.855611782238565</v>
      </c>
      <c r="AH185" s="163">
        <v>21.118349308579461</v>
      </c>
      <c r="AI185" s="163">
        <v>20.835508637560263</v>
      </c>
      <c r="AJ185" s="163">
        <v>19.783596330327768</v>
      </c>
      <c r="AK185" s="163">
        <v>18.668554784424135</v>
      </c>
      <c r="AL185" s="163">
        <v>17.958361349496677</v>
      </c>
      <c r="AM185" s="163">
        <v>17.555883816463027</v>
      </c>
      <c r="AN185" s="163">
        <v>17.504030378172921</v>
      </c>
      <c r="AO185" s="163">
        <v>16.827623480168924</v>
      </c>
      <c r="AP185" s="163">
        <v>16.225151298667722</v>
      </c>
      <c r="AQ185" s="163">
        <v>15.781453907268817</v>
      </c>
      <c r="AR185" s="163">
        <v>15.288614502768603</v>
      </c>
      <c r="AS185" s="163">
        <v>15.075542019914726</v>
      </c>
      <c r="AT185" s="163">
        <v>14.705469482708285</v>
      </c>
      <c r="AU185" s="163">
        <v>14.126591107125718</v>
      </c>
      <c r="AV185" s="163">
        <v>13.704389210975013</v>
      </c>
      <c r="AW185" s="163">
        <v>13.38077163768823</v>
      </c>
      <c r="AX185" s="163">
        <v>12.822760157192741</v>
      </c>
      <c r="AY185" s="163">
        <v>12.052147598838099</v>
      </c>
      <c r="AZ185" s="163">
        <v>11.763409472235358</v>
      </c>
      <c r="BA185" s="163">
        <v>11.159170220641411</v>
      </c>
      <c r="BB185" s="164">
        <v>10.527154535675399</v>
      </c>
    </row>
    <row r="186" spans="2:54" x14ac:dyDescent="0.2">
      <c r="B186" s="146" t="s">
        <v>193</v>
      </c>
      <c r="C186" s="147" t="s">
        <v>386</v>
      </c>
      <c r="D186" s="148">
        <v>0</v>
      </c>
      <c r="E186" s="163">
        <v>0</v>
      </c>
      <c r="F186" s="163">
        <v>0</v>
      </c>
      <c r="G186" s="163">
        <v>0</v>
      </c>
      <c r="H186" s="163">
        <v>0</v>
      </c>
      <c r="I186" s="163">
        <v>0</v>
      </c>
      <c r="J186" s="163">
        <v>0</v>
      </c>
      <c r="K186" s="163">
        <v>0</v>
      </c>
      <c r="L186" s="163">
        <v>0</v>
      </c>
      <c r="M186" s="163">
        <v>0</v>
      </c>
      <c r="N186" s="163">
        <v>0</v>
      </c>
      <c r="O186" s="163">
        <v>0</v>
      </c>
      <c r="P186" s="163">
        <v>0</v>
      </c>
      <c r="Q186" s="163">
        <v>0</v>
      </c>
      <c r="R186" s="163">
        <v>0</v>
      </c>
      <c r="S186" s="163">
        <v>0</v>
      </c>
      <c r="T186" s="163">
        <v>0</v>
      </c>
      <c r="U186" s="163">
        <v>0</v>
      </c>
      <c r="V186" s="163">
        <v>0</v>
      </c>
      <c r="W186" s="163">
        <v>0</v>
      </c>
      <c r="X186" s="163">
        <v>0</v>
      </c>
      <c r="Y186" s="163">
        <v>0</v>
      </c>
      <c r="Z186" s="163">
        <v>0</v>
      </c>
      <c r="AA186" s="163">
        <v>0</v>
      </c>
      <c r="AB186" s="163">
        <v>0</v>
      </c>
      <c r="AC186" s="163">
        <v>0</v>
      </c>
      <c r="AD186" s="163">
        <v>0</v>
      </c>
      <c r="AE186" s="163">
        <v>0</v>
      </c>
      <c r="AF186" s="163">
        <v>0</v>
      </c>
      <c r="AG186" s="163">
        <v>0</v>
      </c>
      <c r="AH186" s="163">
        <v>0</v>
      </c>
      <c r="AI186" s="163">
        <v>0</v>
      </c>
      <c r="AJ186" s="163">
        <v>0</v>
      </c>
      <c r="AK186" s="163">
        <v>0</v>
      </c>
      <c r="AL186" s="163">
        <v>0</v>
      </c>
      <c r="AM186" s="163">
        <v>0</v>
      </c>
      <c r="AN186" s="163">
        <v>0</v>
      </c>
      <c r="AO186" s="163">
        <v>0</v>
      </c>
      <c r="AP186" s="163">
        <v>0</v>
      </c>
      <c r="AQ186" s="163">
        <v>0</v>
      </c>
      <c r="AR186" s="163">
        <v>0</v>
      </c>
      <c r="AS186" s="163">
        <v>0</v>
      </c>
      <c r="AT186" s="163">
        <v>0</v>
      </c>
      <c r="AU186" s="163">
        <v>0</v>
      </c>
      <c r="AV186" s="163">
        <v>0</v>
      </c>
      <c r="AW186" s="163">
        <v>0</v>
      </c>
      <c r="AX186" s="163">
        <v>0</v>
      </c>
      <c r="AY186" s="163">
        <v>0</v>
      </c>
      <c r="AZ186" s="163">
        <v>0</v>
      </c>
      <c r="BA186" s="163">
        <v>0</v>
      </c>
      <c r="BB186" s="164">
        <v>0</v>
      </c>
    </row>
    <row r="187" spans="2:54" x14ac:dyDescent="0.2">
      <c r="B187" s="143" t="s">
        <v>194</v>
      </c>
      <c r="C187" s="144" t="s">
        <v>387</v>
      </c>
      <c r="D187" s="145">
        <v>0</v>
      </c>
      <c r="E187" s="161">
        <v>0</v>
      </c>
      <c r="F187" s="161">
        <v>0</v>
      </c>
      <c r="G187" s="161">
        <v>0</v>
      </c>
      <c r="H187" s="161">
        <v>0</v>
      </c>
      <c r="I187" s="161">
        <v>0</v>
      </c>
      <c r="J187" s="161">
        <v>0</v>
      </c>
      <c r="K187" s="161">
        <v>0</v>
      </c>
      <c r="L187" s="161">
        <v>0</v>
      </c>
      <c r="M187" s="161">
        <v>0</v>
      </c>
      <c r="N187" s="161">
        <v>0</v>
      </c>
      <c r="O187" s="161">
        <v>0</v>
      </c>
      <c r="P187" s="161">
        <v>0</v>
      </c>
      <c r="Q187" s="161">
        <v>0</v>
      </c>
      <c r="R187" s="161">
        <v>0</v>
      </c>
      <c r="S187" s="161">
        <v>0</v>
      </c>
      <c r="T187" s="161">
        <v>0</v>
      </c>
      <c r="U187" s="161">
        <v>0</v>
      </c>
      <c r="V187" s="161">
        <v>0</v>
      </c>
      <c r="W187" s="161">
        <v>0</v>
      </c>
      <c r="X187" s="161">
        <v>0</v>
      </c>
      <c r="Y187" s="161">
        <v>0</v>
      </c>
      <c r="Z187" s="161">
        <v>0</v>
      </c>
      <c r="AA187" s="161">
        <v>0</v>
      </c>
      <c r="AB187" s="161">
        <v>0</v>
      </c>
      <c r="AC187" s="161">
        <v>0</v>
      </c>
      <c r="AD187" s="161">
        <v>0</v>
      </c>
      <c r="AE187" s="161">
        <v>0</v>
      </c>
      <c r="AF187" s="161">
        <v>0</v>
      </c>
      <c r="AG187" s="161">
        <v>0</v>
      </c>
      <c r="AH187" s="161">
        <v>0</v>
      </c>
      <c r="AI187" s="161">
        <v>0</v>
      </c>
      <c r="AJ187" s="161">
        <v>0</v>
      </c>
      <c r="AK187" s="161">
        <v>0</v>
      </c>
      <c r="AL187" s="161">
        <v>0</v>
      </c>
      <c r="AM187" s="161">
        <v>0</v>
      </c>
      <c r="AN187" s="161">
        <v>0</v>
      </c>
      <c r="AO187" s="161">
        <v>0</v>
      </c>
      <c r="AP187" s="161">
        <v>0</v>
      </c>
      <c r="AQ187" s="161">
        <v>0</v>
      </c>
      <c r="AR187" s="161">
        <v>0</v>
      </c>
      <c r="AS187" s="161">
        <v>0</v>
      </c>
      <c r="AT187" s="161">
        <v>0</v>
      </c>
      <c r="AU187" s="161">
        <v>0</v>
      </c>
      <c r="AV187" s="161">
        <v>0</v>
      </c>
      <c r="AW187" s="161">
        <v>0</v>
      </c>
      <c r="AX187" s="161">
        <v>0</v>
      </c>
      <c r="AY187" s="161">
        <v>0</v>
      </c>
      <c r="AZ187" s="161">
        <v>0</v>
      </c>
      <c r="BA187" s="161">
        <v>0</v>
      </c>
      <c r="BB187" s="162">
        <v>0</v>
      </c>
    </row>
    <row r="188" spans="2:54" x14ac:dyDescent="0.2">
      <c r="B188" s="143" t="s">
        <v>195</v>
      </c>
      <c r="C188" s="144" t="s">
        <v>388</v>
      </c>
      <c r="D188" s="145">
        <v>0</v>
      </c>
      <c r="E188" s="161">
        <v>0</v>
      </c>
      <c r="F188" s="161">
        <v>0</v>
      </c>
      <c r="G188" s="161">
        <v>0</v>
      </c>
      <c r="H188" s="161">
        <v>0</v>
      </c>
      <c r="I188" s="161">
        <v>0</v>
      </c>
      <c r="J188" s="161">
        <v>23.800170000001572</v>
      </c>
      <c r="K188" s="161">
        <v>23.80847</v>
      </c>
      <c r="L188" s="161">
        <v>91.900660000001238</v>
      </c>
      <c r="M188" s="161">
        <v>55.8</v>
      </c>
      <c r="N188" s="161">
        <v>57.852943916976287</v>
      </c>
      <c r="O188" s="161">
        <v>53.788095920512646</v>
      </c>
      <c r="P188" s="161">
        <v>52.402789720072597</v>
      </c>
      <c r="Q188" s="161">
        <v>0</v>
      </c>
      <c r="R188" s="161">
        <v>0</v>
      </c>
      <c r="S188" s="161">
        <v>0</v>
      </c>
      <c r="T188" s="161">
        <v>0</v>
      </c>
      <c r="U188" s="161">
        <v>0</v>
      </c>
      <c r="V188" s="161">
        <v>0</v>
      </c>
      <c r="W188" s="161">
        <v>0</v>
      </c>
      <c r="X188" s="161">
        <v>0</v>
      </c>
      <c r="Y188" s="161">
        <v>0</v>
      </c>
      <c r="Z188" s="161">
        <v>0</v>
      </c>
      <c r="AA188" s="161">
        <v>0</v>
      </c>
      <c r="AB188" s="161">
        <v>0</v>
      </c>
      <c r="AC188" s="161">
        <v>0</v>
      </c>
      <c r="AD188" s="161">
        <v>0</v>
      </c>
      <c r="AE188" s="161">
        <v>0</v>
      </c>
      <c r="AF188" s="161">
        <v>0</v>
      </c>
      <c r="AG188" s="161">
        <v>0</v>
      </c>
      <c r="AH188" s="161">
        <v>0</v>
      </c>
      <c r="AI188" s="161">
        <v>0</v>
      </c>
      <c r="AJ188" s="161">
        <v>0</v>
      </c>
      <c r="AK188" s="161">
        <v>0</v>
      </c>
      <c r="AL188" s="161">
        <v>0</v>
      </c>
      <c r="AM188" s="161">
        <v>0</v>
      </c>
      <c r="AN188" s="161">
        <v>0</v>
      </c>
      <c r="AO188" s="161">
        <v>0</v>
      </c>
      <c r="AP188" s="161">
        <v>0</v>
      </c>
      <c r="AQ188" s="161">
        <v>0</v>
      </c>
      <c r="AR188" s="161">
        <v>0</v>
      </c>
      <c r="AS188" s="161">
        <v>0</v>
      </c>
      <c r="AT188" s="161">
        <v>0</v>
      </c>
      <c r="AU188" s="161">
        <v>0</v>
      </c>
      <c r="AV188" s="161">
        <v>0</v>
      </c>
      <c r="AW188" s="161">
        <v>0</v>
      </c>
      <c r="AX188" s="161">
        <v>0</v>
      </c>
      <c r="AY188" s="161">
        <v>0</v>
      </c>
      <c r="AZ188" s="161">
        <v>0</v>
      </c>
      <c r="BA188" s="161">
        <v>0</v>
      </c>
      <c r="BB188" s="162">
        <v>0</v>
      </c>
    </row>
    <row r="189" spans="2:54" x14ac:dyDescent="0.2">
      <c r="B189" s="146" t="s">
        <v>196</v>
      </c>
      <c r="C189" s="147" t="s">
        <v>389</v>
      </c>
      <c r="D189" s="148">
        <v>0</v>
      </c>
      <c r="E189" s="163">
        <v>0</v>
      </c>
      <c r="F189" s="163">
        <v>0</v>
      </c>
      <c r="G189" s="163">
        <v>0</v>
      </c>
      <c r="H189" s="163">
        <v>0</v>
      </c>
      <c r="I189" s="163">
        <v>0</v>
      </c>
      <c r="J189" s="163">
        <v>23.800170000001572</v>
      </c>
      <c r="K189" s="163">
        <v>23.80847</v>
      </c>
      <c r="L189" s="163">
        <v>91.900660000001238</v>
      </c>
      <c r="M189" s="163">
        <v>55.8</v>
      </c>
      <c r="N189" s="163">
        <v>57.852943916976287</v>
      </c>
      <c r="O189" s="163">
        <v>53.788095920512646</v>
      </c>
      <c r="P189" s="163">
        <v>52.402789720072597</v>
      </c>
      <c r="Q189" s="163">
        <v>0</v>
      </c>
      <c r="R189" s="163">
        <v>0</v>
      </c>
      <c r="S189" s="163">
        <v>0</v>
      </c>
      <c r="T189" s="163">
        <v>0</v>
      </c>
      <c r="U189" s="163">
        <v>0</v>
      </c>
      <c r="V189" s="163">
        <v>0</v>
      </c>
      <c r="W189" s="163">
        <v>0</v>
      </c>
      <c r="X189" s="163">
        <v>0</v>
      </c>
      <c r="Y189" s="163">
        <v>0</v>
      </c>
      <c r="Z189" s="163">
        <v>0</v>
      </c>
      <c r="AA189" s="163">
        <v>0</v>
      </c>
      <c r="AB189" s="163">
        <v>0</v>
      </c>
      <c r="AC189" s="163">
        <v>0</v>
      </c>
      <c r="AD189" s="163">
        <v>0</v>
      </c>
      <c r="AE189" s="163">
        <v>0</v>
      </c>
      <c r="AF189" s="163">
        <v>0</v>
      </c>
      <c r="AG189" s="163">
        <v>0</v>
      </c>
      <c r="AH189" s="163">
        <v>0</v>
      </c>
      <c r="AI189" s="163">
        <v>0</v>
      </c>
      <c r="AJ189" s="163">
        <v>0</v>
      </c>
      <c r="AK189" s="163">
        <v>0</v>
      </c>
      <c r="AL189" s="163">
        <v>0</v>
      </c>
      <c r="AM189" s="163">
        <v>0</v>
      </c>
      <c r="AN189" s="163">
        <v>0</v>
      </c>
      <c r="AO189" s="163">
        <v>0</v>
      </c>
      <c r="AP189" s="163">
        <v>0</v>
      </c>
      <c r="AQ189" s="163">
        <v>0</v>
      </c>
      <c r="AR189" s="163">
        <v>0</v>
      </c>
      <c r="AS189" s="163">
        <v>0</v>
      </c>
      <c r="AT189" s="163">
        <v>0</v>
      </c>
      <c r="AU189" s="163">
        <v>0</v>
      </c>
      <c r="AV189" s="163">
        <v>0</v>
      </c>
      <c r="AW189" s="163">
        <v>0</v>
      </c>
      <c r="AX189" s="163">
        <v>0</v>
      </c>
      <c r="AY189" s="163">
        <v>0</v>
      </c>
      <c r="AZ189" s="163">
        <v>0</v>
      </c>
      <c r="BA189" s="163">
        <v>0</v>
      </c>
      <c r="BB189" s="164">
        <v>0</v>
      </c>
    </row>
    <row r="190" spans="2:54" x14ac:dyDescent="0.2">
      <c r="B190" s="146" t="s">
        <v>197</v>
      </c>
      <c r="C190" s="147" t="s">
        <v>390</v>
      </c>
      <c r="D190" s="148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>
        <v>0</v>
      </c>
      <c r="M190" s="163">
        <v>0</v>
      </c>
      <c r="N190" s="163">
        <v>0</v>
      </c>
      <c r="O190" s="163">
        <v>0</v>
      </c>
      <c r="P190" s="163">
        <v>0</v>
      </c>
      <c r="Q190" s="163">
        <v>0</v>
      </c>
      <c r="R190" s="163">
        <v>0</v>
      </c>
      <c r="S190" s="163">
        <v>0</v>
      </c>
      <c r="T190" s="163">
        <v>0</v>
      </c>
      <c r="U190" s="163">
        <v>0</v>
      </c>
      <c r="V190" s="163">
        <v>0</v>
      </c>
      <c r="W190" s="163">
        <v>0</v>
      </c>
      <c r="X190" s="163">
        <v>0</v>
      </c>
      <c r="Y190" s="163">
        <v>0</v>
      </c>
      <c r="Z190" s="163">
        <v>0</v>
      </c>
      <c r="AA190" s="163">
        <v>0</v>
      </c>
      <c r="AB190" s="163">
        <v>0</v>
      </c>
      <c r="AC190" s="163">
        <v>0</v>
      </c>
      <c r="AD190" s="163">
        <v>0</v>
      </c>
      <c r="AE190" s="163">
        <v>0</v>
      </c>
      <c r="AF190" s="163">
        <v>0</v>
      </c>
      <c r="AG190" s="163">
        <v>0</v>
      </c>
      <c r="AH190" s="163">
        <v>0</v>
      </c>
      <c r="AI190" s="163">
        <v>0</v>
      </c>
      <c r="AJ190" s="163">
        <v>0</v>
      </c>
      <c r="AK190" s="163">
        <v>0</v>
      </c>
      <c r="AL190" s="163">
        <v>0</v>
      </c>
      <c r="AM190" s="163">
        <v>0</v>
      </c>
      <c r="AN190" s="163">
        <v>0</v>
      </c>
      <c r="AO190" s="163">
        <v>0</v>
      </c>
      <c r="AP190" s="163">
        <v>0</v>
      </c>
      <c r="AQ190" s="163">
        <v>0</v>
      </c>
      <c r="AR190" s="163">
        <v>0</v>
      </c>
      <c r="AS190" s="163">
        <v>0</v>
      </c>
      <c r="AT190" s="163">
        <v>0</v>
      </c>
      <c r="AU190" s="163">
        <v>0</v>
      </c>
      <c r="AV190" s="163">
        <v>0</v>
      </c>
      <c r="AW190" s="163">
        <v>0</v>
      </c>
      <c r="AX190" s="163">
        <v>0</v>
      </c>
      <c r="AY190" s="163">
        <v>0</v>
      </c>
      <c r="AZ190" s="163">
        <v>0</v>
      </c>
      <c r="BA190" s="163">
        <v>0</v>
      </c>
      <c r="BB190" s="164">
        <v>0</v>
      </c>
    </row>
    <row r="191" spans="2:54" x14ac:dyDescent="0.2">
      <c r="B191" s="143" t="s">
        <v>199</v>
      </c>
      <c r="C191" s="144" t="s">
        <v>391</v>
      </c>
      <c r="D191" s="145">
        <v>0</v>
      </c>
      <c r="E191" s="161">
        <v>0</v>
      </c>
      <c r="F191" s="161">
        <v>0</v>
      </c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1">
        <v>0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1">
        <v>0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161">
        <v>0</v>
      </c>
      <c r="AP191" s="161">
        <v>0</v>
      </c>
      <c r="AQ191" s="161">
        <v>0</v>
      </c>
      <c r="AR191" s="161">
        <v>0</v>
      </c>
      <c r="AS191" s="161">
        <v>0</v>
      </c>
      <c r="AT191" s="161">
        <v>0</v>
      </c>
      <c r="AU191" s="161">
        <v>0</v>
      </c>
      <c r="AV191" s="161">
        <v>0</v>
      </c>
      <c r="AW191" s="161">
        <v>0</v>
      </c>
      <c r="AX191" s="161">
        <v>0</v>
      </c>
      <c r="AY191" s="161">
        <v>0</v>
      </c>
      <c r="AZ191" s="161">
        <v>0</v>
      </c>
      <c r="BA191" s="161">
        <v>0</v>
      </c>
      <c r="BB191" s="162">
        <v>0</v>
      </c>
    </row>
    <row r="192" spans="2:54" x14ac:dyDescent="0.2">
      <c r="B192" s="140" t="s">
        <v>200</v>
      </c>
      <c r="C192" s="141" t="s">
        <v>392</v>
      </c>
      <c r="D192" s="142">
        <v>0</v>
      </c>
      <c r="E192" s="159">
        <v>0</v>
      </c>
      <c r="F192" s="159">
        <v>0</v>
      </c>
      <c r="G192" s="159">
        <v>0</v>
      </c>
      <c r="H192" s="159">
        <v>0</v>
      </c>
      <c r="I192" s="159">
        <v>0</v>
      </c>
      <c r="J192" s="159">
        <v>0</v>
      </c>
      <c r="K192" s="159">
        <v>0</v>
      </c>
      <c r="L192" s="159">
        <v>0</v>
      </c>
      <c r="M192" s="159">
        <v>0</v>
      </c>
      <c r="N192" s="159">
        <v>0</v>
      </c>
      <c r="O192" s="159">
        <v>1.1947397303282254</v>
      </c>
      <c r="P192" s="159">
        <v>0.5261340088398857</v>
      </c>
      <c r="Q192" s="159">
        <v>1.5061467721660247</v>
      </c>
      <c r="R192" s="159">
        <v>0.55024079964447459</v>
      </c>
      <c r="S192" s="159">
        <v>0.26273155958831479</v>
      </c>
      <c r="T192" s="159">
        <v>0.28351632419685147</v>
      </c>
      <c r="U192" s="159">
        <v>0.31460285202779892</v>
      </c>
      <c r="V192" s="159">
        <v>0.26118765351366108</v>
      </c>
      <c r="W192" s="159">
        <v>0.25897004881869601</v>
      </c>
      <c r="X192" s="159">
        <v>0.26234576329587123</v>
      </c>
      <c r="Y192" s="159">
        <v>0.27284099308210547</v>
      </c>
      <c r="Z192" s="159">
        <v>0.26247249747605256</v>
      </c>
      <c r="AA192" s="159">
        <v>0.25984192955812513</v>
      </c>
      <c r="AB192" s="159">
        <v>0.26374381036857381</v>
      </c>
      <c r="AC192" s="159">
        <v>0.26992209602367151</v>
      </c>
      <c r="AD192" s="159">
        <v>0.2695247087519359</v>
      </c>
      <c r="AE192" s="159">
        <v>0.26873572461883743</v>
      </c>
      <c r="AF192" s="159">
        <v>0.2680690676611785</v>
      </c>
      <c r="AG192" s="159">
        <v>0.26108173040341426</v>
      </c>
      <c r="AH192" s="159">
        <v>0.25211910278109462</v>
      </c>
      <c r="AI192" s="159">
        <v>0.2488336481917445</v>
      </c>
      <c r="AJ192" s="159">
        <v>0.23563987924841157</v>
      </c>
      <c r="AK192" s="159">
        <v>0.22206638775945731</v>
      </c>
      <c r="AL192" s="159">
        <v>0.2132220751789535</v>
      </c>
      <c r="AM192" s="159">
        <v>0.20825337581863912</v>
      </c>
      <c r="AN192" s="159">
        <v>0.20765413146453707</v>
      </c>
      <c r="AO192" s="159">
        <v>0.19940057958828433</v>
      </c>
      <c r="AP192" s="159">
        <v>0.19210386085446141</v>
      </c>
      <c r="AQ192" s="159">
        <v>0.18677283062823313</v>
      </c>
      <c r="AR192" s="159">
        <v>0.18085173698250487</v>
      </c>
      <c r="AS192" s="159">
        <v>0.17835430534793908</v>
      </c>
      <c r="AT192" s="159">
        <v>0.17392453457857879</v>
      </c>
      <c r="AU192" s="159">
        <v>0.16702865327707569</v>
      </c>
      <c r="AV192" s="159">
        <v>0.16192662841016009</v>
      </c>
      <c r="AW192" s="159">
        <v>0.15812713244413917</v>
      </c>
      <c r="AX192" s="159">
        <v>0.15148114476994815</v>
      </c>
      <c r="AY192" s="159">
        <v>0.14220960444899733</v>
      </c>
      <c r="AZ192" s="159">
        <v>0.13881958154682714</v>
      </c>
      <c r="BA192" s="159">
        <v>0.13156229638681519</v>
      </c>
      <c r="BB192" s="160">
        <v>0.12402995546012208</v>
      </c>
    </row>
    <row r="193" spans="2:54" x14ac:dyDescent="0.2">
      <c r="B193" s="143" t="s">
        <v>201</v>
      </c>
      <c r="C193" s="144" t="s">
        <v>393</v>
      </c>
      <c r="D193" s="145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1.1947397303282254</v>
      </c>
      <c r="P193" s="161">
        <v>0.5261340088398857</v>
      </c>
      <c r="Q193" s="161">
        <v>1.5061467721660247</v>
      </c>
      <c r="R193" s="161">
        <v>0.55024079964447459</v>
      </c>
      <c r="S193" s="161">
        <v>0.26273155958831479</v>
      </c>
      <c r="T193" s="161">
        <v>0.28351632419685147</v>
      </c>
      <c r="U193" s="161">
        <v>0.31460285202779892</v>
      </c>
      <c r="V193" s="161">
        <v>0.26118765351366108</v>
      </c>
      <c r="W193" s="161">
        <v>0.25897004881869601</v>
      </c>
      <c r="X193" s="161">
        <v>0.26234576329587123</v>
      </c>
      <c r="Y193" s="161">
        <v>0.27284099308210547</v>
      </c>
      <c r="Z193" s="161">
        <v>0.26247249747605256</v>
      </c>
      <c r="AA193" s="161">
        <v>0.25984192955812513</v>
      </c>
      <c r="AB193" s="161">
        <v>0.26374381036857381</v>
      </c>
      <c r="AC193" s="161">
        <v>0.26992209602367151</v>
      </c>
      <c r="AD193" s="161">
        <v>0.2695247087519359</v>
      </c>
      <c r="AE193" s="161">
        <v>0.26873572461883743</v>
      </c>
      <c r="AF193" s="161">
        <v>0.2680690676611785</v>
      </c>
      <c r="AG193" s="161">
        <v>0.26108173040341426</v>
      </c>
      <c r="AH193" s="161">
        <v>0.25211910278109462</v>
      </c>
      <c r="AI193" s="161">
        <v>0.2488336481917445</v>
      </c>
      <c r="AJ193" s="161">
        <v>0.23563987924841157</v>
      </c>
      <c r="AK193" s="161">
        <v>0.22206638775945731</v>
      </c>
      <c r="AL193" s="161">
        <v>0.2132220751789535</v>
      </c>
      <c r="AM193" s="161">
        <v>0.20825337581863912</v>
      </c>
      <c r="AN193" s="161">
        <v>0.20765413146453707</v>
      </c>
      <c r="AO193" s="161">
        <v>0.19940057958828433</v>
      </c>
      <c r="AP193" s="161">
        <v>0.19210386085446141</v>
      </c>
      <c r="AQ193" s="161">
        <v>0.18677283062823313</v>
      </c>
      <c r="AR193" s="161">
        <v>0.18085173698250487</v>
      </c>
      <c r="AS193" s="161">
        <v>0.17835430534793908</v>
      </c>
      <c r="AT193" s="161">
        <v>0.17392453457857879</v>
      </c>
      <c r="AU193" s="161">
        <v>0.16702865327707569</v>
      </c>
      <c r="AV193" s="161">
        <v>0.16192662841016009</v>
      </c>
      <c r="AW193" s="161">
        <v>0.15812713244413917</v>
      </c>
      <c r="AX193" s="161">
        <v>0.15148114476994815</v>
      </c>
      <c r="AY193" s="161">
        <v>0.14220960444899733</v>
      </c>
      <c r="AZ193" s="161">
        <v>0.13881958154682714</v>
      </c>
      <c r="BA193" s="161">
        <v>0.13156229638681519</v>
      </c>
      <c r="BB193" s="162">
        <v>0.12402995546012208</v>
      </c>
    </row>
    <row r="194" spans="2:54" x14ac:dyDescent="0.2">
      <c r="B194" s="143" t="s">
        <v>67</v>
      </c>
      <c r="C194" s="144" t="s">
        <v>394</v>
      </c>
      <c r="D194" s="145">
        <v>0</v>
      </c>
      <c r="E194" s="161">
        <v>0</v>
      </c>
      <c r="F194" s="161">
        <v>0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1">
        <v>0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1">
        <v>0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161">
        <v>0</v>
      </c>
      <c r="AP194" s="161">
        <v>0</v>
      </c>
      <c r="AQ194" s="161">
        <v>0</v>
      </c>
      <c r="AR194" s="161">
        <v>0</v>
      </c>
      <c r="AS194" s="161">
        <v>0</v>
      </c>
      <c r="AT194" s="161">
        <v>0</v>
      </c>
      <c r="AU194" s="161">
        <v>0</v>
      </c>
      <c r="AV194" s="161">
        <v>0</v>
      </c>
      <c r="AW194" s="161">
        <v>0</v>
      </c>
      <c r="AX194" s="161">
        <v>0</v>
      </c>
      <c r="AY194" s="161">
        <v>0</v>
      </c>
      <c r="AZ194" s="161">
        <v>0</v>
      </c>
      <c r="BA194" s="161">
        <v>0</v>
      </c>
      <c r="BB194" s="162">
        <v>0</v>
      </c>
    </row>
    <row r="195" spans="2:54" x14ac:dyDescent="0.2">
      <c r="B195" s="143" t="s">
        <v>202</v>
      </c>
      <c r="C195" s="144" t="s">
        <v>395</v>
      </c>
      <c r="D195" s="145">
        <v>0</v>
      </c>
      <c r="E195" s="161">
        <v>0</v>
      </c>
      <c r="F195" s="161">
        <v>0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1">
        <v>0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1">
        <v>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161">
        <v>0</v>
      </c>
      <c r="AP195" s="161">
        <v>0</v>
      </c>
      <c r="AQ195" s="161">
        <v>0</v>
      </c>
      <c r="AR195" s="161">
        <v>0</v>
      </c>
      <c r="AS195" s="161">
        <v>0</v>
      </c>
      <c r="AT195" s="161">
        <v>0</v>
      </c>
      <c r="AU195" s="161">
        <v>0</v>
      </c>
      <c r="AV195" s="161">
        <v>0</v>
      </c>
      <c r="AW195" s="161">
        <v>0</v>
      </c>
      <c r="AX195" s="161">
        <v>0</v>
      </c>
      <c r="AY195" s="161">
        <v>0</v>
      </c>
      <c r="AZ195" s="161">
        <v>0</v>
      </c>
      <c r="BA195" s="161">
        <v>0</v>
      </c>
      <c r="BB195" s="162">
        <v>0</v>
      </c>
    </row>
    <row r="196" spans="2:54" x14ac:dyDescent="0.2">
      <c r="B196" s="143" t="s">
        <v>203</v>
      </c>
      <c r="C196" s="144" t="s">
        <v>396</v>
      </c>
      <c r="D196" s="145">
        <v>0</v>
      </c>
      <c r="E196" s="161">
        <v>0</v>
      </c>
      <c r="F196" s="161">
        <v>0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161">
        <v>0</v>
      </c>
      <c r="AP196" s="161">
        <v>0</v>
      </c>
      <c r="AQ196" s="161">
        <v>0</v>
      </c>
      <c r="AR196" s="161">
        <v>0</v>
      </c>
      <c r="AS196" s="161">
        <v>0</v>
      </c>
      <c r="AT196" s="161">
        <v>0</v>
      </c>
      <c r="AU196" s="161">
        <v>0</v>
      </c>
      <c r="AV196" s="161">
        <v>0</v>
      </c>
      <c r="AW196" s="161">
        <v>0</v>
      </c>
      <c r="AX196" s="161">
        <v>0</v>
      </c>
      <c r="AY196" s="161">
        <v>0</v>
      </c>
      <c r="AZ196" s="161">
        <v>0</v>
      </c>
      <c r="BA196" s="161">
        <v>0</v>
      </c>
      <c r="BB196" s="162">
        <v>0</v>
      </c>
    </row>
    <row r="197" spans="2:54" x14ac:dyDescent="0.2">
      <c r="B197" s="140" t="s">
        <v>204</v>
      </c>
      <c r="C197" s="141" t="s">
        <v>397</v>
      </c>
      <c r="D197" s="142">
        <v>0</v>
      </c>
      <c r="E197" s="159">
        <v>0</v>
      </c>
      <c r="F197" s="159">
        <v>0</v>
      </c>
      <c r="G197" s="159">
        <v>0</v>
      </c>
      <c r="H197" s="159">
        <v>0</v>
      </c>
      <c r="I197" s="159">
        <v>0</v>
      </c>
      <c r="J197" s="159">
        <v>0</v>
      </c>
      <c r="K197" s="159">
        <v>0</v>
      </c>
      <c r="L197" s="159">
        <v>0</v>
      </c>
      <c r="M197" s="159">
        <v>0</v>
      </c>
      <c r="N197" s="159">
        <v>0</v>
      </c>
      <c r="O197" s="159">
        <v>0</v>
      </c>
      <c r="P197" s="159">
        <v>0</v>
      </c>
      <c r="Q197" s="159">
        <v>0</v>
      </c>
      <c r="R197" s="159">
        <v>0</v>
      </c>
      <c r="S197" s="159">
        <v>0</v>
      </c>
      <c r="T197" s="159">
        <v>0</v>
      </c>
      <c r="U197" s="159">
        <v>0</v>
      </c>
      <c r="V197" s="159">
        <v>0</v>
      </c>
      <c r="W197" s="159">
        <v>0</v>
      </c>
      <c r="X197" s="159">
        <v>0</v>
      </c>
      <c r="Y197" s="159">
        <v>0</v>
      </c>
      <c r="Z197" s="159">
        <v>0</v>
      </c>
      <c r="AA197" s="159">
        <v>0</v>
      </c>
      <c r="AB197" s="159">
        <v>0</v>
      </c>
      <c r="AC197" s="159">
        <v>0</v>
      </c>
      <c r="AD197" s="159">
        <v>0</v>
      </c>
      <c r="AE197" s="159">
        <v>0</v>
      </c>
      <c r="AF197" s="159">
        <v>0</v>
      </c>
      <c r="AG197" s="159">
        <v>0</v>
      </c>
      <c r="AH197" s="159">
        <v>0</v>
      </c>
      <c r="AI197" s="159">
        <v>0</v>
      </c>
      <c r="AJ197" s="159">
        <v>0</v>
      </c>
      <c r="AK197" s="159">
        <v>0</v>
      </c>
      <c r="AL197" s="159">
        <v>0</v>
      </c>
      <c r="AM197" s="159">
        <v>0</v>
      </c>
      <c r="AN197" s="159">
        <v>0</v>
      </c>
      <c r="AO197" s="159">
        <v>0</v>
      </c>
      <c r="AP197" s="159">
        <v>0</v>
      </c>
      <c r="AQ197" s="159">
        <v>0</v>
      </c>
      <c r="AR197" s="159">
        <v>0</v>
      </c>
      <c r="AS197" s="159">
        <v>0</v>
      </c>
      <c r="AT197" s="159">
        <v>0</v>
      </c>
      <c r="AU197" s="159">
        <v>0</v>
      </c>
      <c r="AV197" s="159">
        <v>0</v>
      </c>
      <c r="AW197" s="159">
        <v>0</v>
      </c>
      <c r="AX197" s="159">
        <v>0</v>
      </c>
      <c r="AY197" s="159">
        <v>0</v>
      </c>
      <c r="AZ197" s="159">
        <v>0</v>
      </c>
      <c r="BA197" s="159">
        <v>0</v>
      </c>
      <c r="BB197" s="160">
        <v>0</v>
      </c>
    </row>
    <row r="198" spans="2:54" x14ac:dyDescent="0.2">
      <c r="B198" s="137" t="s">
        <v>205</v>
      </c>
      <c r="C198" s="138" t="s">
        <v>398</v>
      </c>
      <c r="D198" s="139">
        <v>38890.845502126896</v>
      </c>
      <c r="E198" s="157">
        <v>39486.264799999997</v>
      </c>
      <c r="F198" s="157">
        <v>39742.629859999994</v>
      </c>
      <c r="G198" s="157">
        <v>40054.653100000003</v>
      </c>
      <c r="H198" s="157">
        <v>40991.817030000006</v>
      </c>
      <c r="I198" s="157">
        <v>41497.028965409329</v>
      </c>
      <c r="J198" s="157">
        <v>40291.387599999995</v>
      </c>
      <c r="K198" s="157">
        <v>39897.625370000002</v>
      </c>
      <c r="L198" s="157">
        <v>40056.902580000002</v>
      </c>
      <c r="M198" s="157">
        <v>37258.472030000004</v>
      </c>
      <c r="N198" s="157">
        <v>36492.644989919892</v>
      </c>
      <c r="O198" s="157">
        <v>34670.622698418112</v>
      </c>
      <c r="P198" s="157">
        <v>33493.838684746341</v>
      </c>
      <c r="Q198" s="157">
        <v>30866.208152900334</v>
      </c>
      <c r="R198" s="157">
        <v>29838.469316150782</v>
      </c>
      <c r="S198" s="157">
        <v>31764.879092380801</v>
      </c>
      <c r="T198" s="157">
        <v>32386.850685056525</v>
      </c>
      <c r="U198" s="157">
        <v>32728.204070124684</v>
      </c>
      <c r="V198" s="157">
        <v>32234.813140332666</v>
      </c>
      <c r="W198" s="157">
        <v>32024.021840843547</v>
      </c>
      <c r="X198" s="157">
        <v>31739.100610950831</v>
      </c>
      <c r="Y198" s="157">
        <v>31486.845261986684</v>
      </c>
      <c r="Z198" s="157">
        <v>31174.366144315158</v>
      </c>
      <c r="AA198" s="157">
        <v>30691.364802411903</v>
      </c>
      <c r="AB198" s="157">
        <v>30240.132359776097</v>
      </c>
      <c r="AC198" s="157">
        <v>29894.764770600304</v>
      </c>
      <c r="AD198" s="157">
        <v>29597.988916568371</v>
      </c>
      <c r="AE198" s="157">
        <v>29208.485604046073</v>
      </c>
      <c r="AF198" s="157">
        <v>28970.046295018921</v>
      </c>
      <c r="AG198" s="157">
        <v>28730.565232823727</v>
      </c>
      <c r="AH198" s="157">
        <v>28381.073045770303</v>
      </c>
      <c r="AI198" s="157">
        <v>28079.555009261545</v>
      </c>
      <c r="AJ198" s="157">
        <v>27800.941458495847</v>
      </c>
      <c r="AK198" s="157">
        <v>27472.602139482809</v>
      </c>
      <c r="AL198" s="157">
        <v>27157.216472623826</v>
      </c>
      <c r="AM198" s="157">
        <v>26796.944590162017</v>
      </c>
      <c r="AN198" s="157">
        <v>26589.663798213969</v>
      </c>
      <c r="AO198" s="157">
        <v>26291.103814323356</v>
      </c>
      <c r="AP198" s="157">
        <v>25950.665285008541</v>
      </c>
      <c r="AQ198" s="157">
        <v>25593.165162692167</v>
      </c>
      <c r="AR198" s="157">
        <v>25290.032197379616</v>
      </c>
      <c r="AS198" s="157">
        <v>24954.836294055978</v>
      </c>
      <c r="AT198" s="157">
        <v>24590.55446184567</v>
      </c>
      <c r="AU198" s="157">
        <v>24089.797030326878</v>
      </c>
      <c r="AV198" s="157">
        <v>23707.991253251079</v>
      </c>
      <c r="AW198" s="157">
        <v>23430.746248366697</v>
      </c>
      <c r="AX198" s="157">
        <v>23125.432407650955</v>
      </c>
      <c r="AY198" s="157">
        <v>22744.142874811685</v>
      </c>
      <c r="AZ198" s="157">
        <v>22459.320144559675</v>
      </c>
      <c r="BA198" s="157">
        <v>22158.97233228285</v>
      </c>
      <c r="BB198" s="158">
        <v>21806.965469476509</v>
      </c>
    </row>
    <row r="199" spans="2:54" x14ac:dyDescent="0.2">
      <c r="B199" s="140" t="s">
        <v>206</v>
      </c>
      <c r="C199" s="141" t="s">
        <v>399</v>
      </c>
      <c r="D199" s="142">
        <v>0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0</v>
      </c>
      <c r="K199" s="159">
        <v>0</v>
      </c>
      <c r="L199" s="159">
        <v>0</v>
      </c>
      <c r="M199" s="159">
        <v>0</v>
      </c>
      <c r="N199" s="159">
        <v>0</v>
      </c>
      <c r="O199" s="159">
        <v>0</v>
      </c>
      <c r="P199" s="159">
        <v>0</v>
      </c>
      <c r="Q199" s="159">
        <v>0</v>
      </c>
      <c r="R199" s="159">
        <v>0</v>
      </c>
      <c r="S199" s="159">
        <v>0</v>
      </c>
      <c r="T199" s="159">
        <v>0</v>
      </c>
      <c r="U199" s="159">
        <v>0</v>
      </c>
      <c r="V199" s="159">
        <v>0</v>
      </c>
      <c r="W199" s="159">
        <v>0</v>
      </c>
      <c r="X199" s="159">
        <v>0</v>
      </c>
      <c r="Y199" s="159">
        <v>0</v>
      </c>
      <c r="Z199" s="159">
        <v>0</v>
      </c>
      <c r="AA199" s="159">
        <v>0</v>
      </c>
      <c r="AB199" s="159">
        <v>0</v>
      </c>
      <c r="AC199" s="159">
        <v>0</v>
      </c>
      <c r="AD199" s="159">
        <v>0</v>
      </c>
      <c r="AE199" s="159">
        <v>0</v>
      </c>
      <c r="AF199" s="159">
        <v>0</v>
      </c>
      <c r="AG199" s="159">
        <v>0</v>
      </c>
      <c r="AH199" s="159">
        <v>0</v>
      </c>
      <c r="AI199" s="159">
        <v>0</v>
      </c>
      <c r="AJ199" s="159">
        <v>0</v>
      </c>
      <c r="AK199" s="159">
        <v>0</v>
      </c>
      <c r="AL199" s="159">
        <v>0</v>
      </c>
      <c r="AM199" s="159">
        <v>0</v>
      </c>
      <c r="AN199" s="159">
        <v>0</v>
      </c>
      <c r="AO199" s="159">
        <v>0</v>
      </c>
      <c r="AP199" s="159">
        <v>0</v>
      </c>
      <c r="AQ199" s="159">
        <v>0</v>
      </c>
      <c r="AR199" s="159">
        <v>0</v>
      </c>
      <c r="AS199" s="159">
        <v>0</v>
      </c>
      <c r="AT199" s="159">
        <v>0</v>
      </c>
      <c r="AU199" s="159">
        <v>0</v>
      </c>
      <c r="AV199" s="159">
        <v>0</v>
      </c>
      <c r="AW199" s="159">
        <v>0</v>
      </c>
      <c r="AX199" s="159">
        <v>0</v>
      </c>
      <c r="AY199" s="159">
        <v>0</v>
      </c>
      <c r="AZ199" s="159">
        <v>0</v>
      </c>
      <c r="BA199" s="159">
        <v>0</v>
      </c>
      <c r="BB199" s="160">
        <v>0</v>
      </c>
    </row>
    <row r="200" spans="2:54" x14ac:dyDescent="0.2">
      <c r="B200" s="143" t="s">
        <v>207</v>
      </c>
      <c r="C200" s="144" t="s">
        <v>400</v>
      </c>
      <c r="D200" s="145">
        <v>0</v>
      </c>
      <c r="E200" s="161">
        <v>0</v>
      </c>
      <c r="F200" s="161">
        <v>0</v>
      </c>
      <c r="G200" s="161">
        <v>0</v>
      </c>
      <c r="H200" s="161">
        <v>0</v>
      </c>
      <c r="I200" s="161">
        <v>0</v>
      </c>
      <c r="J200" s="161">
        <v>0</v>
      </c>
      <c r="K200" s="161">
        <v>0</v>
      </c>
      <c r="L200" s="161">
        <v>0</v>
      </c>
      <c r="M200" s="161">
        <v>0</v>
      </c>
      <c r="N200" s="161">
        <v>0</v>
      </c>
      <c r="O200" s="161">
        <v>0</v>
      </c>
      <c r="P200" s="161">
        <v>0</v>
      </c>
      <c r="Q200" s="161">
        <v>0</v>
      </c>
      <c r="R200" s="161">
        <v>0</v>
      </c>
      <c r="S200" s="161">
        <v>0</v>
      </c>
      <c r="T200" s="161">
        <v>0</v>
      </c>
      <c r="U200" s="161">
        <v>0</v>
      </c>
      <c r="V200" s="161">
        <v>0</v>
      </c>
      <c r="W200" s="161">
        <v>0</v>
      </c>
      <c r="X200" s="161">
        <v>0</v>
      </c>
      <c r="Y200" s="161">
        <v>0</v>
      </c>
      <c r="Z200" s="161">
        <v>0</v>
      </c>
      <c r="AA200" s="161">
        <v>0</v>
      </c>
      <c r="AB200" s="161">
        <v>0</v>
      </c>
      <c r="AC200" s="161">
        <v>0</v>
      </c>
      <c r="AD200" s="161">
        <v>0</v>
      </c>
      <c r="AE200" s="161">
        <v>0</v>
      </c>
      <c r="AF200" s="161">
        <v>0</v>
      </c>
      <c r="AG200" s="161">
        <v>0</v>
      </c>
      <c r="AH200" s="161">
        <v>0</v>
      </c>
      <c r="AI200" s="161">
        <v>0</v>
      </c>
      <c r="AJ200" s="161">
        <v>0</v>
      </c>
      <c r="AK200" s="161">
        <v>0</v>
      </c>
      <c r="AL200" s="161">
        <v>0</v>
      </c>
      <c r="AM200" s="161">
        <v>0</v>
      </c>
      <c r="AN200" s="161">
        <v>0</v>
      </c>
      <c r="AO200" s="161">
        <v>0</v>
      </c>
      <c r="AP200" s="161">
        <v>0</v>
      </c>
      <c r="AQ200" s="161">
        <v>0</v>
      </c>
      <c r="AR200" s="161">
        <v>0</v>
      </c>
      <c r="AS200" s="161">
        <v>0</v>
      </c>
      <c r="AT200" s="161">
        <v>0</v>
      </c>
      <c r="AU200" s="161">
        <v>0</v>
      </c>
      <c r="AV200" s="161">
        <v>0</v>
      </c>
      <c r="AW200" s="161">
        <v>0</v>
      </c>
      <c r="AX200" s="161">
        <v>0</v>
      </c>
      <c r="AY200" s="161">
        <v>0</v>
      </c>
      <c r="AZ200" s="161">
        <v>0</v>
      </c>
      <c r="BA200" s="161">
        <v>0</v>
      </c>
      <c r="BB200" s="162">
        <v>0</v>
      </c>
    </row>
    <row r="201" spans="2:54" x14ac:dyDescent="0.2">
      <c r="B201" s="146" t="s">
        <v>208</v>
      </c>
      <c r="C201" s="147" t="s">
        <v>401</v>
      </c>
      <c r="D201" s="148">
        <v>0</v>
      </c>
      <c r="E201" s="163">
        <v>0</v>
      </c>
      <c r="F201" s="163">
        <v>0</v>
      </c>
      <c r="G201" s="163">
        <v>0</v>
      </c>
      <c r="H201" s="163">
        <v>0</v>
      </c>
      <c r="I201" s="163">
        <v>0</v>
      </c>
      <c r="J201" s="163">
        <v>0</v>
      </c>
      <c r="K201" s="163">
        <v>0</v>
      </c>
      <c r="L201" s="163">
        <v>0</v>
      </c>
      <c r="M201" s="163">
        <v>0</v>
      </c>
      <c r="N201" s="163">
        <v>0</v>
      </c>
      <c r="O201" s="163">
        <v>0</v>
      </c>
      <c r="P201" s="163">
        <v>0</v>
      </c>
      <c r="Q201" s="163">
        <v>0</v>
      </c>
      <c r="R201" s="163">
        <v>0</v>
      </c>
      <c r="S201" s="163">
        <v>0</v>
      </c>
      <c r="T201" s="163">
        <v>0</v>
      </c>
      <c r="U201" s="163">
        <v>0</v>
      </c>
      <c r="V201" s="163">
        <v>0</v>
      </c>
      <c r="W201" s="163">
        <v>0</v>
      </c>
      <c r="X201" s="163">
        <v>0</v>
      </c>
      <c r="Y201" s="163">
        <v>0</v>
      </c>
      <c r="Z201" s="163">
        <v>0</v>
      </c>
      <c r="AA201" s="163">
        <v>0</v>
      </c>
      <c r="AB201" s="163">
        <v>0</v>
      </c>
      <c r="AC201" s="163">
        <v>0</v>
      </c>
      <c r="AD201" s="163">
        <v>0</v>
      </c>
      <c r="AE201" s="163">
        <v>0</v>
      </c>
      <c r="AF201" s="163">
        <v>0</v>
      </c>
      <c r="AG201" s="163">
        <v>0</v>
      </c>
      <c r="AH201" s="163">
        <v>0</v>
      </c>
      <c r="AI201" s="163">
        <v>0</v>
      </c>
      <c r="AJ201" s="163">
        <v>0</v>
      </c>
      <c r="AK201" s="163">
        <v>0</v>
      </c>
      <c r="AL201" s="163">
        <v>0</v>
      </c>
      <c r="AM201" s="163">
        <v>0</v>
      </c>
      <c r="AN201" s="163">
        <v>0</v>
      </c>
      <c r="AO201" s="163">
        <v>0</v>
      </c>
      <c r="AP201" s="163">
        <v>0</v>
      </c>
      <c r="AQ201" s="163">
        <v>0</v>
      </c>
      <c r="AR201" s="163">
        <v>0</v>
      </c>
      <c r="AS201" s="163">
        <v>0</v>
      </c>
      <c r="AT201" s="163">
        <v>0</v>
      </c>
      <c r="AU201" s="163">
        <v>0</v>
      </c>
      <c r="AV201" s="163">
        <v>0</v>
      </c>
      <c r="AW201" s="163">
        <v>0</v>
      </c>
      <c r="AX201" s="163">
        <v>0</v>
      </c>
      <c r="AY201" s="163">
        <v>0</v>
      </c>
      <c r="AZ201" s="163">
        <v>0</v>
      </c>
      <c r="BA201" s="163">
        <v>0</v>
      </c>
      <c r="BB201" s="164">
        <v>0</v>
      </c>
    </row>
    <row r="202" spans="2:54" x14ac:dyDescent="0.2">
      <c r="B202" s="146" t="s">
        <v>209</v>
      </c>
      <c r="C202" s="147" t="s">
        <v>402</v>
      </c>
      <c r="D202" s="148">
        <v>0</v>
      </c>
      <c r="E202" s="163">
        <v>0</v>
      </c>
      <c r="F202" s="163">
        <v>0</v>
      </c>
      <c r="G202" s="163">
        <v>0</v>
      </c>
      <c r="H202" s="163">
        <v>0</v>
      </c>
      <c r="I202" s="163">
        <v>0</v>
      </c>
      <c r="J202" s="163">
        <v>0</v>
      </c>
      <c r="K202" s="163">
        <v>0</v>
      </c>
      <c r="L202" s="163">
        <v>0</v>
      </c>
      <c r="M202" s="163">
        <v>0</v>
      </c>
      <c r="N202" s="163">
        <v>0</v>
      </c>
      <c r="O202" s="163">
        <v>0</v>
      </c>
      <c r="P202" s="163">
        <v>0</v>
      </c>
      <c r="Q202" s="163">
        <v>0</v>
      </c>
      <c r="R202" s="163">
        <v>0</v>
      </c>
      <c r="S202" s="163">
        <v>0</v>
      </c>
      <c r="T202" s="163">
        <v>0</v>
      </c>
      <c r="U202" s="163">
        <v>0</v>
      </c>
      <c r="V202" s="163">
        <v>0</v>
      </c>
      <c r="W202" s="163">
        <v>0</v>
      </c>
      <c r="X202" s="163">
        <v>0</v>
      </c>
      <c r="Y202" s="163">
        <v>0</v>
      </c>
      <c r="Z202" s="163">
        <v>0</v>
      </c>
      <c r="AA202" s="163">
        <v>0</v>
      </c>
      <c r="AB202" s="163">
        <v>0</v>
      </c>
      <c r="AC202" s="163">
        <v>0</v>
      </c>
      <c r="AD202" s="163">
        <v>0</v>
      </c>
      <c r="AE202" s="163">
        <v>0</v>
      </c>
      <c r="AF202" s="163">
        <v>0</v>
      </c>
      <c r="AG202" s="163">
        <v>0</v>
      </c>
      <c r="AH202" s="163">
        <v>0</v>
      </c>
      <c r="AI202" s="163">
        <v>0</v>
      </c>
      <c r="AJ202" s="163">
        <v>0</v>
      </c>
      <c r="AK202" s="163">
        <v>0</v>
      </c>
      <c r="AL202" s="163">
        <v>0</v>
      </c>
      <c r="AM202" s="163">
        <v>0</v>
      </c>
      <c r="AN202" s="163">
        <v>0</v>
      </c>
      <c r="AO202" s="163">
        <v>0</v>
      </c>
      <c r="AP202" s="163">
        <v>0</v>
      </c>
      <c r="AQ202" s="163">
        <v>0</v>
      </c>
      <c r="AR202" s="163">
        <v>0</v>
      </c>
      <c r="AS202" s="163">
        <v>0</v>
      </c>
      <c r="AT202" s="163">
        <v>0</v>
      </c>
      <c r="AU202" s="163">
        <v>0</v>
      </c>
      <c r="AV202" s="163">
        <v>0</v>
      </c>
      <c r="AW202" s="163">
        <v>0</v>
      </c>
      <c r="AX202" s="163">
        <v>0</v>
      </c>
      <c r="AY202" s="163">
        <v>0</v>
      </c>
      <c r="AZ202" s="163">
        <v>0</v>
      </c>
      <c r="BA202" s="163">
        <v>0</v>
      </c>
      <c r="BB202" s="164">
        <v>0</v>
      </c>
    </row>
    <row r="203" spans="2:54" x14ac:dyDescent="0.2">
      <c r="B203" s="143" t="s">
        <v>210</v>
      </c>
      <c r="C203" s="144" t="s">
        <v>403</v>
      </c>
      <c r="D203" s="145">
        <v>0</v>
      </c>
      <c r="E203" s="161">
        <v>0</v>
      </c>
      <c r="F203" s="161">
        <v>0</v>
      </c>
      <c r="G203" s="161">
        <v>0</v>
      </c>
      <c r="H203" s="161">
        <v>0</v>
      </c>
      <c r="I203" s="161">
        <v>0</v>
      </c>
      <c r="J203" s="161">
        <v>0</v>
      </c>
      <c r="K203" s="161">
        <v>0</v>
      </c>
      <c r="L203" s="161">
        <v>0</v>
      </c>
      <c r="M203" s="161">
        <v>0</v>
      </c>
      <c r="N203" s="161">
        <v>0</v>
      </c>
      <c r="O203" s="161">
        <v>0</v>
      </c>
      <c r="P203" s="161">
        <v>0</v>
      </c>
      <c r="Q203" s="161">
        <v>0</v>
      </c>
      <c r="R203" s="161">
        <v>0</v>
      </c>
      <c r="S203" s="161">
        <v>0</v>
      </c>
      <c r="T203" s="161">
        <v>0</v>
      </c>
      <c r="U203" s="161">
        <v>0</v>
      </c>
      <c r="V203" s="161">
        <v>0</v>
      </c>
      <c r="W203" s="161">
        <v>0</v>
      </c>
      <c r="X203" s="161">
        <v>0</v>
      </c>
      <c r="Y203" s="161">
        <v>0</v>
      </c>
      <c r="Z203" s="161">
        <v>0</v>
      </c>
      <c r="AA203" s="161">
        <v>0</v>
      </c>
      <c r="AB203" s="161">
        <v>0</v>
      </c>
      <c r="AC203" s="161">
        <v>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1">
        <v>0</v>
      </c>
      <c r="AN203" s="161">
        <v>0</v>
      </c>
      <c r="AO203" s="161">
        <v>0</v>
      </c>
      <c r="AP203" s="161">
        <v>0</v>
      </c>
      <c r="AQ203" s="161">
        <v>0</v>
      </c>
      <c r="AR203" s="161">
        <v>0</v>
      </c>
      <c r="AS203" s="161">
        <v>0</v>
      </c>
      <c r="AT203" s="161">
        <v>0</v>
      </c>
      <c r="AU203" s="161">
        <v>0</v>
      </c>
      <c r="AV203" s="161">
        <v>0</v>
      </c>
      <c r="AW203" s="161">
        <v>0</v>
      </c>
      <c r="AX203" s="161">
        <v>0</v>
      </c>
      <c r="AY203" s="161">
        <v>0</v>
      </c>
      <c r="AZ203" s="161">
        <v>0</v>
      </c>
      <c r="BA203" s="161">
        <v>0</v>
      </c>
      <c r="BB203" s="162">
        <v>0</v>
      </c>
    </row>
    <row r="204" spans="2:54" x14ac:dyDescent="0.2">
      <c r="B204" s="146" t="s">
        <v>211</v>
      </c>
      <c r="C204" s="147" t="s">
        <v>404</v>
      </c>
      <c r="D204" s="148">
        <v>0</v>
      </c>
      <c r="E204" s="163">
        <v>0</v>
      </c>
      <c r="F204" s="163">
        <v>0</v>
      </c>
      <c r="G204" s="163">
        <v>0</v>
      </c>
      <c r="H204" s="163">
        <v>0</v>
      </c>
      <c r="I204" s="163">
        <v>0</v>
      </c>
      <c r="J204" s="163">
        <v>0</v>
      </c>
      <c r="K204" s="163">
        <v>0</v>
      </c>
      <c r="L204" s="163">
        <v>0</v>
      </c>
      <c r="M204" s="163">
        <v>0</v>
      </c>
      <c r="N204" s="163">
        <v>0</v>
      </c>
      <c r="O204" s="163">
        <v>0</v>
      </c>
      <c r="P204" s="163">
        <v>0</v>
      </c>
      <c r="Q204" s="163">
        <v>0</v>
      </c>
      <c r="R204" s="163">
        <v>0</v>
      </c>
      <c r="S204" s="163">
        <v>0</v>
      </c>
      <c r="T204" s="163">
        <v>0</v>
      </c>
      <c r="U204" s="163">
        <v>0</v>
      </c>
      <c r="V204" s="163">
        <v>0</v>
      </c>
      <c r="W204" s="163">
        <v>0</v>
      </c>
      <c r="X204" s="163">
        <v>0</v>
      </c>
      <c r="Y204" s="163">
        <v>0</v>
      </c>
      <c r="Z204" s="163">
        <v>0</v>
      </c>
      <c r="AA204" s="163">
        <v>0</v>
      </c>
      <c r="AB204" s="163">
        <v>0</v>
      </c>
      <c r="AC204" s="163">
        <v>0</v>
      </c>
      <c r="AD204" s="163">
        <v>0</v>
      </c>
      <c r="AE204" s="163">
        <v>0</v>
      </c>
      <c r="AF204" s="163">
        <v>0</v>
      </c>
      <c r="AG204" s="163">
        <v>0</v>
      </c>
      <c r="AH204" s="163">
        <v>0</v>
      </c>
      <c r="AI204" s="163">
        <v>0</v>
      </c>
      <c r="AJ204" s="163">
        <v>0</v>
      </c>
      <c r="AK204" s="163">
        <v>0</v>
      </c>
      <c r="AL204" s="163">
        <v>0</v>
      </c>
      <c r="AM204" s="163">
        <v>0</v>
      </c>
      <c r="AN204" s="163">
        <v>0</v>
      </c>
      <c r="AO204" s="163">
        <v>0</v>
      </c>
      <c r="AP204" s="163">
        <v>0</v>
      </c>
      <c r="AQ204" s="163">
        <v>0</v>
      </c>
      <c r="AR204" s="163">
        <v>0</v>
      </c>
      <c r="AS204" s="163">
        <v>0</v>
      </c>
      <c r="AT204" s="163">
        <v>0</v>
      </c>
      <c r="AU204" s="163">
        <v>0</v>
      </c>
      <c r="AV204" s="163">
        <v>0</v>
      </c>
      <c r="AW204" s="163">
        <v>0</v>
      </c>
      <c r="AX204" s="163">
        <v>0</v>
      </c>
      <c r="AY204" s="163">
        <v>0</v>
      </c>
      <c r="AZ204" s="163">
        <v>0</v>
      </c>
      <c r="BA204" s="163">
        <v>0</v>
      </c>
      <c r="BB204" s="164">
        <v>0</v>
      </c>
    </row>
    <row r="205" spans="2:54" x14ac:dyDescent="0.2">
      <c r="B205" s="146" t="s">
        <v>212</v>
      </c>
      <c r="C205" s="147" t="s">
        <v>405</v>
      </c>
      <c r="D205" s="148">
        <v>0</v>
      </c>
      <c r="E205" s="163">
        <v>0</v>
      </c>
      <c r="F205" s="163">
        <v>0</v>
      </c>
      <c r="G205" s="163">
        <v>0</v>
      </c>
      <c r="H205" s="163">
        <v>0</v>
      </c>
      <c r="I205" s="163">
        <v>0</v>
      </c>
      <c r="J205" s="163">
        <v>0</v>
      </c>
      <c r="K205" s="163">
        <v>0</v>
      </c>
      <c r="L205" s="163">
        <v>0</v>
      </c>
      <c r="M205" s="163">
        <v>0</v>
      </c>
      <c r="N205" s="163">
        <v>0</v>
      </c>
      <c r="O205" s="163">
        <v>0</v>
      </c>
      <c r="P205" s="163">
        <v>0</v>
      </c>
      <c r="Q205" s="163">
        <v>0</v>
      </c>
      <c r="R205" s="163">
        <v>0</v>
      </c>
      <c r="S205" s="163">
        <v>0</v>
      </c>
      <c r="T205" s="163">
        <v>0</v>
      </c>
      <c r="U205" s="163">
        <v>0</v>
      </c>
      <c r="V205" s="163">
        <v>0</v>
      </c>
      <c r="W205" s="163">
        <v>0</v>
      </c>
      <c r="X205" s="163">
        <v>0</v>
      </c>
      <c r="Y205" s="163">
        <v>0</v>
      </c>
      <c r="Z205" s="163">
        <v>0</v>
      </c>
      <c r="AA205" s="163">
        <v>0</v>
      </c>
      <c r="AB205" s="163">
        <v>0</v>
      </c>
      <c r="AC205" s="163">
        <v>0</v>
      </c>
      <c r="AD205" s="163">
        <v>0</v>
      </c>
      <c r="AE205" s="163">
        <v>0</v>
      </c>
      <c r="AF205" s="163">
        <v>0</v>
      </c>
      <c r="AG205" s="163">
        <v>0</v>
      </c>
      <c r="AH205" s="163">
        <v>0</v>
      </c>
      <c r="AI205" s="163">
        <v>0</v>
      </c>
      <c r="AJ205" s="163">
        <v>0</v>
      </c>
      <c r="AK205" s="163">
        <v>0</v>
      </c>
      <c r="AL205" s="163">
        <v>0</v>
      </c>
      <c r="AM205" s="163">
        <v>0</v>
      </c>
      <c r="AN205" s="163">
        <v>0</v>
      </c>
      <c r="AO205" s="163">
        <v>0</v>
      </c>
      <c r="AP205" s="163">
        <v>0</v>
      </c>
      <c r="AQ205" s="163">
        <v>0</v>
      </c>
      <c r="AR205" s="163">
        <v>0</v>
      </c>
      <c r="AS205" s="163">
        <v>0</v>
      </c>
      <c r="AT205" s="163">
        <v>0</v>
      </c>
      <c r="AU205" s="163">
        <v>0</v>
      </c>
      <c r="AV205" s="163">
        <v>0</v>
      </c>
      <c r="AW205" s="163">
        <v>0</v>
      </c>
      <c r="AX205" s="163">
        <v>0</v>
      </c>
      <c r="AY205" s="163">
        <v>0</v>
      </c>
      <c r="AZ205" s="163">
        <v>0</v>
      </c>
      <c r="BA205" s="163">
        <v>0</v>
      </c>
      <c r="BB205" s="164">
        <v>0</v>
      </c>
    </row>
    <row r="206" spans="2:54" x14ac:dyDescent="0.2">
      <c r="B206" s="146" t="s">
        <v>213</v>
      </c>
      <c r="C206" s="147" t="s">
        <v>406</v>
      </c>
      <c r="D206" s="148">
        <v>0</v>
      </c>
      <c r="E206" s="163">
        <v>0</v>
      </c>
      <c r="F206" s="163">
        <v>0</v>
      </c>
      <c r="G206" s="163">
        <v>0</v>
      </c>
      <c r="H206" s="163">
        <v>0</v>
      </c>
      <c r="I206" s="163">
        <v>0</v>
      </c>
      <c r="J206" s="163">
        <v>0</v>
      </c>
      <c r="K206" s="163">
        <v>0</v>
      </c>
      <c r="L206" s="163">
        <v>0</v>
      </c>
      <c r="M206" s="163">
        <v>0</v>
      </c>
      <c r="N206" s="163">
        <v>0</v>
      </c>
      <c r="O206" s="163">
        <v>0</v>
      </c>
      <c r="P206" s="163">
        <v>0</v>
      </c>
      <c r="Q206" s="163">
        <v>0</v>
      </c>
      <c r="R206" s="163">
        <v>0</v>
      </c>
      <c r="S206" s="163">
        <v>0</v>
      </c>
      <c r="T206" s="163">
        <v>0</v>
      </c>
      <c r="U206" s="163">
        <v>0</v>
      </c>
      <c r="V206" s="163">
        <v>0</v>
      </c>
      <c r="W206" s="163">
        <v>0</v>
      </c>
      <c r="X206" s="163">
        <v>0</v>
      </c>
      <c r="Y206" s="163">
        <v>0</v>
      </c>
      <c r="Z206" s="163">
        <v>0</v>
      </c>
      <c r="AA206" s="163">
        <v>0</v>
      </c>
      <c r="AB206" s="163">
        <v>0</v>
      </c>
      <c r="AC206" s="163">
        <v>0</v>
      </c>
      <c r="AD206" s="163">
        <v>0</v>
      </c>
      <c r="AE206" s="163">
        <v>0</v>
      </c>
      <c r="AF206" s="163">
        <v>0</v>
      </c>
      <c r="AG206" s="163">
        <v>0</v>
      </c>
      <c r="AH206" s="163">
        <v>0</v>
      </c>
      <c r="AI206" s="163">
        <v>0</v>
      </c>
      <c r="AJ206" s="163">
        <v>0</v>
      </c>
      <c r="AK206" s="163">
        <v>0</v>
      </c>
      <c r="AL206" s="163">
        <v>0</v>
      </c>
      <c r="AM206" s="163">
        <v>0</v>
      </c>
      <c r="AN206" s="163">
        <v>0</v>
      </c>
      <c r="AO206" s="163">
        <v>0</v>
      </c>
      <c r="AP206" s="163">
        <v>0</v>
      </c>
      <c r="AQ206" s="163">
        <v>0</v>
      </c>
      <c r="AR206" s="163">
        <v>0</v>
      </c>
      <c r="AS206" s="163">
        <v>0</v>
      </c>
      <c r="AT206" s="163">
        <v>0</v>
      </c>
      <c r="AU206" s="163">
        <v>0</v>
      </c>
      <c r="AV206" s="163">
        <v>0</v>
      </c>
      <c r="AW206" s="163">
        <v>0</v>
      </c>
      <c r="AX206" s="163">
        <v>0</v>
      </c>
      <c r="AY206" s="163">
        <v>0</v>
      </c>
      <c r="AZ206" s="163">
        <v>0</v>
      </c>
      <c r="BA206" s="163">
        <v>0</v>
      </c>
      <c r="BB206" s="164">
        <v>0</v>
      </c>
    </row>
    <row r="207" spans="2:54" x14ac:dyDescent="0.2">
      <c r="B207" s="140" t="s">
        <v>214</v>
      </c>
      <c r="C207" s="141" t="s">
        <v>407</v>
      </c>
      <c r="D207" s="142">
        <v>38890.845502126896</v>
      </c>
      <c r="E207" s="159">
        <v>39486.264799999997</v>
      </c>
      <c r="F207" s="159">
        <v>39742.629859999994</v>
      </c>
      <c r="G207" s="159">
        <v>40054.653100000003</v>
      </c>
      <c r="H207" s="159">
        <v>40991.817030000006</v>
      </c>
      <c r="I207" s="159">
        <v>41497.028965409329</v>
      </c>
      <c r="J207" s="159">
        <v>40291.387599999995</v>
      </c>
      <c r="K207" s="159">
        <v>39897.625370000002</v>
      </c>
      <c r="L207" s="159">
        <v>40056.902580000002</v>
      </c>
      <c r="M207" s="159">
        <v>37258.472030000004</v>
      </c>
      <c r="N207" s="159">
        <v>36492.644989919892</v>
      </c>
      <c r="O207" s="159">
        <v>34670.622698418112</v>
      </c>
      <c r="P207" s="159">
        <v>33493.838684746341</v>
      </c>
      <c r="Q207" s="159">
        <v>30866.208152900334</v>
      </c>
      <c r="R207" s="159">
        <v>29838.469316150782</v>
      </c>
      <c r="S207" s="159">
        <v>31764.879092380801</v>
      </c>
      <c r="T207" s="159">
        <v>32386.850685056525</v>
      </c>
      <c r="U207" s="159">
        <v>32728.204070124684</v>
      </c>
      <c r="V207" s="159">
        <v>32234.813140332666</v>
      </c>
      <c r="W207" s="159">
        <v>32024.021840843547</v>
      </c>
      <c r="X207" s="159">
        <v>31739.100610950831</v>
      </c>
      <c r="Y207" s="159">
        <v>31486.845261986684</v>
      </c>
      <c r="Z207" s="159">
        <v>31174.366144315158</v>
      </c>
      <c r="AA207" s="159">
        <v>30691.364802411903</v>
      </c>
      <c r="AB207" s="159">
        <v>30240.132359776097</v>
      </c>
      <c r="AC207" s="159">
        <v>29894.764770600304</v>
      </c>
      <c r="AD207" s="159">
        <v>29597.988916568371</v>
      </c>
      <c r="AE207" s="159">
        <v>29208.485604046073</v>
      </c>
      <c r="AF207" s="159">
        <v>28970.046295018921</v>
      </c>
      <c r="AG207" s="159">
        <v>28730.565232823727</v>
      </c>
      <c r="AH207" s="159">
        <v>28381.073045770303</v>
      </c>
      <c r="AI207" s="159">
        <v>28079.555009261545</v>
      </c>
      <c r="AJ207" s="159">
        <v>27800.941458495847</v>
      </c>
      <c r="AK207" s="159">
        <v>27472.602139482809</v>
      </c>
      <c r="AL207" s="159">
        <v>27157.216472623826</v>
      </c>
      <c r="AM207" s="159">
        <v>26796.944590162017</v>
      </c>
      <c r="AN207" s="159">
        <v>26589.663798213969</v>
      </c>
      <c r="AO207" s="159">
        <v>26291.103814323356</v>
      </c>
      <c r="AP207" s="159">
        <v>25950.665285008541</v>
      </c>
      <c r="AQ207" s="159">
        <v>25593.165162692167</v>
      </c>
      <c r="AR207" s="159">
        <v>25290.032197379616</v>
      </c>
      <c r="AS207" s="159">
        <v>24954.836294055978</v>
      </c>
      <c r="AT207" s="159">
        <v>24590.55446184567</v>
      </c>
      <c r="AU207" s="159">
        <v>24089.797030326878</v>
      </c>
      <c r="AV207" s="159">
        <v>23707.991253251079</v>
      </c>
      <c r="AW207" s="159">
        <v>23430.746248366697</v>
      </c>
      <c r="AX207" s="159">
        <v>23125.432407650955</v>
      </c>
      <c r="AY207" s="159">
        <v>22744.142874811685</v>
      </c>
      <c r="AZ207" s="159">
        <v>22459.320144559675</v>
      </c>
      <c r="BA207" s="159">
        <v>22158.97233228285</v>
      </c>
      <c r="BB207" s="160">
        <v>21806.965469476509</v>
      </c>
    </row>
    <row r="208" spans="2:54" x14ac:dyDescent="0.2">
      <c r="B208" s="143" t="s">
        <v>215</v>
      </c>
      <c r="C208" s="144" t="s">
        <v>408</v>
      </c>
      <c r="D208" s="145">
        <v>20118.089325737521</v>
      </c>
      <c r="E208" s="161">
        <v>20064.56321</v>
      </c>
      <c r="F208" s="161">
        <v>20465.284710000007</v>
      </c>
      <c r="G208" s="161">
        <v>21273.966210000002</v>
      </c>
      <c r="H208" s="161">
        <v>22535.8822</v>
      </c>
      <c r="I208" s="161">
        <v>23165.967176484923</v>
      </c>
      <c r="J208" s="161">
        <v>23009.443960000001</v>
      </c>
      <c r="K208" s="161">
        <v>23095.856139999996</v>
      </c>
      <c r="L208" s="161">
        <v>23538.649849999998</v>
      </c>
      <c r="M208" s="161">
        <v>22239.325189999996</v>
      </c>
      <c r="N208" s="161">
        <v>22580.509101052226</v>
      </c>
      <c r="O208" s="161">
        <v>22710.424886230343</v>
      </c>
      <c r="P208" s="161">
        <v>22103.780406450187</v>
      </c>
      <c r="Q208" s="161">
        <v>20999.145530863399</v>
      </c>
      <c r="R208" s="161">
        <v>21175.213679178902</v>
      </c>
      <c r="S208" s="161">
        <v>22502.834504949467</v>
      </c>
      <c r="T208" s="161">
        <v>22920.866022481216</v>
      </c>
      <c r="U208" s="161">
        <v>23122.016460897765</v>
      </c>
      <c r="V208" s="161">
        <v>23218.64061009495</v>
      </c>
      <c r="W208" s="161">
        <v>23228.535320329822</v>
      </c>
      <c r="X208" s="161">
        <v>23147.420197746585</v>
      </c>
      <c r="Y208" s="161">
        <v>23027.431532280167</v>
      </c>
      <c r="Z208" s="161">
        <v>22904.997365968065</v>
      </c>
      <c r="AA208" s="161">
        <v>22693.810539232574</v>
      </c>
      <c r="AB208" s="161">
        <v>22454.886459349997</v>
      </c>
      <c r="AC208" s="161">
        <v>22255.387206674957</v>
      </c>
      <c r="AD208" s="161">
        <v>22125.506581367332</v>
      </c>
      <c r="AE208" s="161">
        <v>21921.306567454179</v>
      </c>
      <c r="AF208" s="161">
        <v>21817.423712928736</v>
      </c>
      <c r="AG208" s="161">
        <v>21702.320463402273</v>
      </c>
      <c r="AH208" s="161">
        <v>21516.217568306562</v>
      </c>
      <c r="AI208" s="161">
        <v>21432.992751281134</v>
      </c>
      <c r="AJ208" s="161">
        <v>21302.731926561471</v>
      </c>
      <c r="AK208" s="161">
        <v>21143.3233990429</v>
      </c>
      <c r="AL208" s="161">
        <v>20993.602384440634</v>
      </c>
      <c r="AM208" s="161">
        <v>20811.56151803707</v>
      </c>
      <c r="AN208" s="161">
        <v>20706.237815073382</v>
      </c>
      <c r="AO208" s="161">
        <v>20552.46451986875</v>
      </c>
      <c r="AP208" s="161">
        <v>20396.253680154998</v>
      </c>
      <c r="AQ208" s="161">
        <v>20221.943172590461</v>
      </c>
      <c r="AR208" s="161">
        <v>20035.960625348802</v>
      </c>
      <c r="AS208" s="161">
        <v>19845.391364214884</v>
      </c>
      <c r="AT208" s="161">
        <v>19651.16067507162</v>
      </c>
      <c r="AU208" s="161">
        <v>19413.88291696024</v>
      </c>
      <c r="AV208" s="161">
        <v>19215.372633889649</v>
      </c>
      <c r="AW208" s="161">
        <v>19048.015621639337</v>
      </c>
      <c r="AX208" s="161">
        <v>18892.237299917419</v>
      </c>
      <c r="AY208" s="161">
        <v>18681.048133725817</v>
      </c>
      <c r="AZ208" s="161">
        <v>18528.467251932572</v>
      </c>
      <c r="BA208" s="161">
        <v>18361.583859498111</v>
      </c>
      <c r="BB208" s="162">
        <v>18151.591220905906</v>
      </c>
    </row>
    <row r="209" spans="2:54" x14ac:dyDescent="0.2">
      <c r="B209" s="146" t="s">
        <v>216</v>
      </c>
      <c r="C209" s="147" t="s">
        <v>409</v>
      </c>
      <c r="D209" s="148">
        <v>20058.975391920751</v>
      </c>
      <c r="E209" s="163">
        <v>19966.463209999998</v>
      </c>
      <c r="F209" s="163">
        <v>20406.184710000001</v>
      </c>
      <c r="G209" s="163">
        <v>21263.36621</v>
      </c>
      <c r="H209" s="163">
        <v>22518.582200000004</v>
      </c>
      <c r="I209" s="163">
        <v>23160.21104793905</v>
      </c>
      <c r="J209" s="163">
        <v>23009.443960000001</v>
      </c>
      <c r="K209" s="163">
        <v>23095.856139999996</v>
      </c>
      <c r="L209" s="163">
        <v>23538.649849999998</v>
      </c>
      <c r="M209" s="163">
        <v>22222.369349999994</v>
      </c>
      <c r="N209" s="163">
        <v>22562.393344025189</v>
      </c>
      <c r="O209" s="163">
        <v>22692.309129203302</v>
      </c>
      <c r="P209" s="163">
        <v>22085.675887485824</v>
      </c>
      <c r="Q209" s="163">
        <v>20979.894551595225</v>
      </c>
      <c r="R209" s="163">
        <v>21149.179476446501</v>
      </c>
      <c r="S209" s="163">
        <v>22463.209970698961</v>
      </c>
      <c r="T209" s="163">
        <v>22879.252831985788</v>
      </c>
      <c r="U209" s="163">
        <v>23079.073808194746</v>
      </c>
      <c r="V209" s="163">
        <v>23181.5163536732</v>
      </c>
      <c r="W209" s="163">
        <v>23193.804419503274</v>
      </c>
      <c r="X209" s="163">
        <v>23112.943067216649</v>
      </c>
      <c r="Y209" s="163">
        <v>22990.845325526134</v>
      </c>
      <c r="Z209" s="163">
        <v>22871.373269592677</v>
      </c>
      <c r="AA209" s="163">
        <v>22661.470480998705</v>
      </c>
      <c r="AB209" s="163">
        <v>22422.122202696653</v>
      </c>
      <c r="AC209" s="163">
        <v>22221.449778043472</v>
      </c>
      <c r="AD209" s="163">
        <v>22090.029265670128</v>
      </c>
      <c r="AE209" s="163">
        <v>21885.635907814609</v>
      </c>
      <c r="AF209" s="163">
        <v>21781.688987619018</v>
      </c>
      <c r="AG209" s="163">
        <v>21668.156475772073</v>
      </c>
      <c r="AH209" s="163">
        <v>21482.936601238176</v>
      </c>
      <c r="AI209" s="163">
        <v>21400.160426586612</v>
      </c>
      <c r="AJ209" s="163">
        <v>21273.352532025994</v>
      </c>
      <c r="AK209" s="163">
        <v>21115.340151715849</v>
      </c>
      <c r="AL209" s="163">
        <v>20967.981065156731</v>
      </c>
      <c r="AM209" s="163">
        <v>20786.995069308356</v>
      </c>
      <c r="AN209" s="163">
        <v>20681.65847253695</v>
      </c>
      <c r="AO209" s="163">
        <v>20529.118321124472</v>
      </c>
      <c r="AP209" s="163">
        <v>20374.132341876317</v>
      </c>
      <c r="AQ209" s="163">
        <v>20200.756431213329</v>
      </c>
      <c r="AR209" s="163">
        <v>20015.713916342014</v>
      </c>
      <c r="AS209" s="163">
        <v>19825.345363435121</v>
      </c>
      <c r="AT209" s="163">
        <v>19631.709906902142</v>
      </c>
      <c r="AU209" s="163">
        <v>19396.457987485795</v>
      </c>
      <c r="AV209" s="163">
        <v>19198.656842619879</v>
      </c>
      <c r="AW209" s="163">
        <v>19031.79554686043</v>
      </c>
      <c r="AX209" s="163">
        <v>18876.436550794908</v>
      </c>
      <c r="AY209" s="163">
        <v>18667.323523591283</v>
      </c>
      <c r="AZ209" s="163">
        <v>18515.554937078472</v>
      </c>
      <c r="BA209" s="163">
        <v>18349.893816765318</v>
      </c>
      <c r="BB209" s="164">
        <v>18140.598667973831</v>
      </c>
    </row>
    <row r="210" spans="2:54" x14ac:dyDescent="0.2">
      <c r="B210" s="146" t="s">
        <v>82</v>
      </c>
      <c r="C210" s="147" t="s">
        <v>410</v>
      </c>
      <c r="D210" s="148">
        <v>59.113933816772452</v>
      </c>
      <c r="E210" s="163">
        <v>98.09999999999998</v>
      </c>
      <c r="F210" s="163">
        <v>59.099999999999994</v>
      </c>
      <c r="G210" s="163">
        <v>10.6</v>
      </c>
      <c r="H210" s="163">
        <v>17.3</v>
      </c>
      <c r="I210" s="163">
        <v>5.7561285458714337</v>
      </c>
      <c r="J210" s="163">
        <v>0</v>
      </c>
      <c r="K210" s="163">
        <v>0</v>
      </c>
      <c r="L210" s="163">
        <v>0</v>
      </c>
      <c r="M210" s="163">
        <v>16.955839999999995</v>
      </c>
      <c r="N210" s="163">
        <v>18.115757027036068</v>
      </c>
      <c r="O210" s="163">
        <v>18.115757027036068</v>
      </c>
      <c r="P210" s="163">
        <v>18.1045189643642</v>
      </c>
      <c r="Q210" s="163">
        <v>19.250979268176202</v>
      </c>
      <c r="R210" s="163">
        <v>26.034202732397102</v>
      </c>
      <c r="S210" s="163">
        <v>39.624534250501597</v>
      </c>
      <c r="T210" s="163">
        <v>41.61319049542869</v>
      </c>
      <c r="U210" s="163">
        <v>42.94265270301986</v>
      </c>
      <c r="V210" s="163">
        <v>37.124256421747319</v>
      </c>
      <c r="W210" s="163">
        <v>34.730900826544897</v>
      </c>
      <c r="X210" s="163">
        <v>34.47713052993371</v>
      </c>
      <c r="Y210" s="163">
        <v>36.586206754032496</v>
      </c>
      <c r="Z210" s="163">
        <v>33.62409637538746</v>
      </c>
      <c r="AA210" s="163">
        <v>32.340058233868554</v>
      </c>
      <c r="AB210" s="163">
        <v>32.764256653343246</v>
      </c>
      <c r="AC210" s="163">
        <v>33.937428631487748</v>
      </c>
      <c r="AD210" s="163">
        <v>35.477315697208702</v>
      </c>
      <c r="AE210" s="163">
        <v>35.670659639570033</v>
      </c>
      <c r="AF210" s="163">
        <v>35.734725309721036</v>
      </c>
      <c r="AG210" s="163">
        <v>34.163987630201532</v>
      </c>
      <c r="AH210" s="163">
        <v>33.280967068384605</v>
      </c>
      <c r="AI210" s="163">
        <v>32.83232469452247</v>
      </c>
      <c r="AJ210" s="163">
        <v>29.379394535478994</v>
      </c>
      <c r="AK210" s="163">
        <v>27.983247327047096</v>
      </c>
      <c r="AL210" s="163">
        <v>25.621319283904391</v>
      </c>
      <c r="AM210" s="163">
        <v>24.566448728715038</v>
      </c>
      <c r="AN210" s="163">
        <v>24.579342536427646</v>
      </c>
      <c r="AO210" s="163">
        <v>23.346198744275398</v>
      </c>
      <c r="AP210" s="163">
        <v>22.121338278685762</v>
      </c>
      <c r="AQ210" s="163">
        <v>21.186741377136933</v>
      </c>
      <c r="AR210" s="163">
        <v>20.246709006788521</v>
      </c>
      <c r="AS210" s="163">
        <v>20.046000779764693</v>
      </c>
      <c r="AT210" s="163">
        <v>19.450768169481087</v>
      </c>
      <c r="AU210" s="163">
        <v>17.424929474443086</v>
      </c>
      <c r="AV210" s="163">
        <v>16.715791269771735</v>
      </c>
      <c r="AW210" s="163">
        <v>16.220074778910405</v>
      </c>
      <c r="AX210" s="163">
        <v>15.80074912250531</v>
      </c>
      <c r="AY210" s="163">
        <v>13.724610134536716</v>
      </c>
      <c r="AZ210" s="163">
        <v>12.912314854098934</v>
      </c>
      <c r="BA210" s="163">
        <v>11.690042732790246</v>
      </c>
      <c r="BB210" s="164">
        <v>10.992552932071224</v>
      </c>
    </row>
    <row r="211" spans="2:54" x14ac:dyDescent="0.2">
      <c r="B211" s="143" t="s">
        <v>217</v>
      </c>
      <c r="C211" s="144" t="s">
        <v>411</v>
      </c>
      <c r="D211" s="145">
        <v>479.09847114790819</v>
      </c>
      <c r="E211" s="161">
        <v>511.18150000000071</v>
      </c>
      <c r="F211" s="161">
        <v>496.90236000000118</v>
      </c>
      <c r="G211" s="161">
        <v>492.0076100000008</v>
      </c>
      <c r="H211" s="161">
        <v>517.49074999999959</v>
      </c>
      <c r="I211" s="161">
        <v>645.26357696253081</v>
      </c>
      <c r="J211" s="161">
        <v>671.11839999999995</v>
      </c>
      <c r="K211" s="161">
        <v>727.70581000000129</v>
      </c>
      <c r="L211" s="161">
        <v>622.23718999999971</v>
      </c>
      <c r="M211" s="161">
        <v>531.90748999999971</v>
      </c>
      <c r="N211" s="161">
        <v>340.69082538898891</v>
      </c>
      <c r="O211" s="161">
        <v>301.138984915192</v>
      </c>
      <c r="P211" s="161">
        <v>266.02553192909005</v>
      </c>
      <c r="Q211" s="161">
        <v>223.13113876574971</v>
      </c>
      <c r="R211" s="161">
        <v>152.64590501670747</v>
      </c>
      <c r="S211" s="161">
        <v>331.9496175717789</v>
      </c>
      <c r="T211" s="161">
        <v>337.31883245363713</v>
      </c>
      <c r="U211" s="161">
        <v>337.72020056963333</v>
      </c>
      <c r="V211" s="161">
        <v>325.99817394236896</v>
      </c>
      <c r="W211" s="161">
        <v>324.76469454189845</v>
      </c>
      <c r="X211" s="161">
        <v>320.85116987090896</v>
      </c>
      <c r="Y211" s="161">
        <v>315.61896487732258</v>
      </c>
      <c r="Z211" s="161">
        <v>313.0944993975541</v>
      </c>
      <c r="AA211" s="161">
        <v>305.27821751588175</v>
      </c>
      <c r="AB211" s="161">
        <v>296.96232169725863</v>
      </c>
      <c r="AC211" s="161">
        <v>290.13194850189478</v>
      </c>
      <c r="AD211" s="161">
        <v>283.47396445841349</v>
      </c>
      <c r="AE211" s="161">
        <v>275.32776745785623</v>
      </c>
      <c r="AF211" s="161">
        <v>270.17748086623391</v>
      </c>
      <c r="AG211" s="161">
        <v>268.89987070900622</v>
      </c>
      <c r="AH211" s="161">
        <v>263.51077082068434</v>
      </c>
      <c r="AI211" s="161">
        <v>246.89662525482478</v>
      </c>
      <c r="AJ211" s="161">
        <v>245.0910242510416</v>
      </c>
      <c r="AK211" s="161">
        <v>240.95142306085523</v>
      </c>
      <c r="AL211" s="161">
        <v>234.58769262608553</v>
      </c>
      <c r="AM211" s="161">
        <v>227.16716865057478</v>
      </c>
      <c r="AN211" s="161">
        <v>220.66737306579199</v>
      </c>
      <c r="AO211" s="161">
        <v>215.15128547516971</v>
      </c>
      <c r="AP211" s="161">
        <v>204.16608134215977</v>
      </c>
      <c r="AQ211" s="161">
        <v>194.5143673472455</v>
      </c>
      <c r="AR211" s="161">
        <v>190.77979454314996</v>
      </c>
      <c r="AS211" s="161">
        <v>182.53750392122492</v>
      </c>
      <c r="AT211" s="161">
        <v>173.94751712488195</v>
      </c>
      <c r="AU211" s="161">
        <v>164.27294260983027</v>
      </c>
      <c r="AV211" s="161">
        <v>156.50629886410516</v>
      </c>
      <c r="AW211" s="161">
        <v>152.52663014457826</v>
      </c>
      <c r="AX211" s="161">
        <v>148.29338206239657</v>
      </c>
      <c r="AY211" s="161">
        <v>143.59077498142921</v>
      </c>
      <c r="AZ211" s="161">
        <v>138.83322152924984</v>
      </c>
      <c r="BA211" s="161">
        <v>136.60248271794694</v>
      </c>
      <c r="BB211" s="162">
        <v>132.00206929599022</v>
      </c>
    </row>
    <row r="212" spans="2:54" x14ac:dyDescent="0.2">
      <c r="B212" s="143" t="s">
        <v>218</v>
      </c>
      <c r="C212" s="144" t="s">
        <v>412</v>
      </c>
      <c r="D212" s="145">
        <v>12.730389222572493</v>
      </c>
      <c r="E212" s="161">
        <v>17.900209999999998</v>
      </c>
      <c r="F212" s="161">
        <v>12.700159999999999</v>
      </c>
      <c r="G212" s="161">
        <v>11.60026</v>
      </c>
      <c r="H212" s="161">
        <v>21.00055</v>
      </c>
      <c r="I212" s="161">
        <v>23.120406613403311</v>
      </c>
      <c r="J212" s="161">
        <v>10.59985</v>
      </c>
      <c r="K212" s="161">
        <v>22.099719999999998</v>
      </c>
      <c r="L212" s="161">
        <v>8.5004700000000017</v>
      </c>
      <c r="M212" s="161">
        <v>6.2997199999999998</v>
      </c>
      <c r="N212" s="161">
        <v>0</v>
      </c>
      <c r="O212" s="161">
        <v>0</v>
      </c>
      <c r="P212" s="161">
        <v>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>
        <v>0</v>
      </c>
      <c r="AB212" s="161">
        <v>0</v>
      </c>
      <c r="AC212" s="161">
        <v>0</v>
      </c>
      <c r="AD212" s="161">
        <v>0</v>
      </c>
      <c r="AE212" s="161">
        <v>0</v>
      </c>
      <c r="AF212" s="161">
        <v>0</v>
      </c>
      <c r="AG212" s="161">
        <v>0</v>
      </c>
      <c r="AH212" s="161">
        <v>0</v>
      </c>
      <c r="AI212" s="161">
        <v>0</v>
      </c>
      <c r="AJ212" s="161">
        <v>0</v>
      </c>
      <c r="AK212" s="161">
        <v>0</v>
      </c>
      <c r="AL212" s="161">
        <v>0</v>
      </c>
      <c r="AM212" s="161">
        <v>0</v>
      </c>
      <c r="AN212" s="161">
        <v>0</v>
      </c>
      <c r="AO212" s="161">
        <v>0</v>
      </c>
      <c r="AP212" s="161">
        <v>0</v>
      </c>
      <c r="AQ212" s="161">
        <v>0</v>
      </c>
      <c r="AR212" s="161">
        <v>0</v>
      </c>
      <c r="AS212" s="161">
        <v>0</v>
      </c>
      <c r="AT212" s="161">
        <v>0</v>
      </c>
      <c r="AU212" s="161">
        <v>0</v>
      </c>
      <c r="AV212" s="161">
        <v>0</v>
      </c>
      <c r="AW212" s="161">
        <v>0</v>
      </c>
      <c r="AX212" s="161">
        <v>0</v>
      </c>
      <c r="AY212" s="161">
        <v>0</v>
      </c>
      <c r="AZ212" s="161">
        <v>0</v>
      </c>
      <c r="BA212" s="161">
        <v>0</v>
      </c>
      <c r="BB212" s="162">
        <v>0</v>
      </c>
    </row>
    <row r="213" spans="2:54" x14ac:dyDescent="0.2">
      <c r="B213" s="146" t="s">
        <v>219</v>
      </c>
      <c r="C213" s="147" t="s">
        <v>413</v>
      </c>
      <c r="D213" s="148">
        <v>12.730389222572493</v>
      </c>
      <c r="E213" s="163">
        <v>17.900209999999998</v>
      </c>
      <c r="F213" s="163">
        <v>12.700159999999999</v>
      </c>
      <c r="G213" s="163">
        <v>11.60026</v>
      </c>
      <c r="H213" s="163">
        <v>21.00055</v>
      </c>
      <c r="I213" s="163">
        <v>23.120406613403311</v>
      </c>
      <c r="J213" s="163">
        <v>10.59985</v>
      </c>
      <c r="K213" s="163">
        <v>22.099719999999998</v>
      </c>
      <c r="L213" s="163">
        <v>8.5004700000000017</v>
      </c>
      <c r="M213" s="163">
        <v>6.2997199999999998</v>
      </c>
      <c r="N213" s="163">
        <v>0</v>
      </c>
      <c r="O213" s="163">
        <v>0</v>
      </c>
      <c r="P213" s="163">
        <v>0</v>
      </c>
      <c r="Q213" s="163">
        <v>0</v>
      </c>
      <c r="R213" s="163">
        <v>0</v>
      </c>
      <c r="S213" s="163">
        <v>0</v>
      </c>
      <c r="T213" s="163">
        <v>0</v>
      </c>
      <c r="U213" s="163">
        <v>0</v>
      </c>
      <c r="V213" s="163">
        <v>0</v>
      </c>
      <c r="W213" s="163">
        <v>0</v>
      </c>
      <c r="X213" s="163">
        <v>0</v>
      </c>
      <c r="Y213" s="163">
        <v>0</v>
      </c>
      <c r="Z213" s="163">
        <v>0</v>
      </c>
      <c r="AA213" s="163">
        <v>0</v>
      </c>
      <c r="AB213" s="163">
        <v>0</v>
      </c>
      <c r="AC213" s="163">
        <v>0</v>
      </c>
      <c r="AD213" s="163">
        <v>0</v>
      </c>
      <c r="AE213" s="163">
        <v>0</v>
      </c>
      <c r="AF213" s="163">
        <v>0</v>
      </c>
      <c r="AG213" s="163">
        <v>0</v>
      </c>
      <c r="AH213" s="163">
        <v>0</v>
      </c>
      <c r="AI213" s="163">
        <v>0</v>
      </c>
      <c r="AJ213" s="163">
        <v>0</v>
      </c>
      <c r="AK213" s="163">
        <v>0</v>
      </c>
      <c r="AL213" s="163">
        <v>0</v>
      </c>
      <c r="AM213" s="163">
        <v>0</v>
      </c>
      <c r="AN213" s="163">
        <v>0</v>
      </c>
      <c r="AO213" s="163">
        <v>0</v>
      </c>
      <c r="AP213" s="163">
        <v>0</v>
      </c>
      <c r="AQ213" s="163">
        <v>0</v>
      </c>
      <c r="AR213" s="163">
        <v>0</v>
      </c>
      <c r="AS213" s="163">
        <v>0</v>
      </c>
      <c r="AT213" s="163">
        <v>0</v>
      </c>
      <c r="AU213" s="163">
        <v>0</v>
      </c>
      <c r="AV213" s="163">
        <v>0</v>
      </c>
      <c r="AW213" s="163">
        <v>0</v>
      </c>
      <c r="AX213" s="163">
        <v>0</v>
      </c>
      <c r="AY213" s="163">
        <v>0</v>
      </c>
      <c r="AZ213" s="163">
        <v>0</v>
      </c>
      <c r="BA213" s="163">
        <v>0</v>
      </c>
      <c r="BB213" s="164">
        <v>0</v>
      </c>
    </row>
    <row r="214" spans="2:54" x14ac:dyDescent="0.2">
      <c r="B214" s="146" t="s">
        <v>220</v>
      </c>
      <c r="C214" s="147" t="s">
        <v>414</v>
      </c>
      <c r="D214" s="148">
        <v>0</v>
      </c>
      <c r="E214" s="163">
        <v>0</v>
      </c>
      <c r="F214" s="163">
        <v>0</v>
      </c>
      <c r="G214" s="163">
        <v>0</v>
      </c>
      <c r="H214" s="163">
        <v>0</v>
      </c>
      <c r="I214" s="163">
        <v>0</v>
      </c>
      <c r="J214" s="163">
        <v>0</v>
      </c>
      <c r="K214" s="163">
        <v>0</v>
      </c>
      <c r="L214" s="163">
        <v>0</v>
      </c>
      <c r="M214" s="163">
        <v>0</v>
      </c>
      <c r="N214" s="163">
        <v>0</v>
      </c>
      <c r="O214" s="163">
        <v>0</v>
      </c>
      <c r="P214" s="163">
        <v>0</v>
      </c>
      <c r="Q214" s="163">
        <v>0</v>
      </c>
      <c r="R214" s="163">
        <v>0</v>
      </c>
      <c r="S214" s="163">
        <v>0</v>
      </c>
      <c r="T214" s="163">
        <v>0</v>
      </c>
      <c r="U214" s="163">
        <v>0</v>
      </c>
      <c r="V214" s="163">
        <v>0</v>
      </c>
      <c r="W214" s="163">
        <v>0</v>
      </c>
      <c r="X214" s="163">
        <v>0</v>
      </c>
      <c r="Y214" s="163">
        <v>0</v>
      </c>
      <c r="Z214" s="163">
        <v>0</v>
      </c>
      <c r="AA214" s="163">
        <v>0</v>
      </c>
      <c r="AB214" s="163">
        <v>0</v>
      </c>
      <c r="AC214" s="163">
        <v>0</v>
      </c>
      <c r="AD214" s="163">
        <v>0</v>
      </c>
      <c r="AE214" s="163">
        <v>0</v>
      </c>
      <c r="AF214" s="163">
        <v>0</v>
      </c>
      <c r="AG214" s="163">
        <v>0</v>
      </c>
      <c r="AH214" s="163">
        <v>0</v>
      </c>
      <c r="AI214" s="163">
        <v>0</v>
      </c>
      <c r="AJ214" s="163">
        <v>0</v>
      </c>
      <c r="AK214" s="163">
        <v>0</v>
      </c>
      <c r="AL214" s="163">
        <v>0</v>
      </c>
      <c r="AM214" s="163">
        <v>0</v>
      </c>
      <c r="AN214" s="163">
        <v>0</v>
      </c>
      <c r="AO214" s="163">
        <v>0</v>
      </c>
      <c r="AP214" s="163">
        <v>0</v>
      </c>
      <c r="AQ214" s="163">
        <v>0</v>
      </c>
      <c r="AR214" s="163">
        <v>0</v>
      </c>
      <c r="AS214" s="163">
        <v>0</v>
      </c>
      <c r="AT214" s="163">
        <v>0</v>
      </c>
      <c r="AU214" s="163">
        <v>0</v>
      </c>
      <c r="AV214" s="163">
        <v>0</v>
      </c>
      <c r="AW214" s="163">
        <v>0</v>
      </c>
      <c r="AX214" s="163">
        <v>0</v>
      </c>
      <c r="AY214" s="163">
        <v>0</v>
      </c>
      <c r="AZ214" s="163">
        <v>0</v>
      </c>
      <c r="BA214" s="163">
        <v>0</v>
      </c>
      <c r="BB214" s="164">
        <v>0</v>
      </c>
    </row>
    <row r="215" spans="2:54" x14ac:dyDescent="0.2">
      <c r="B215" s="143" t="s">
        <v>221</v>
      </c>
      <c r="C215" s="144" t="s">
        <v>415</v>
      </c>
      <c r="D215" s="145">
        <v>0</v>
      </c>
      <c r="E215" s="161">
        <v>56.500660000000003</v>
      </c>
      <c r="F215" s="161">
        <v>1.0000100000000001</v>
      </c>
      <c r="G215" s="161">
        <v>2.10005</v>
      </c>
      <c r="H215" s="161">
        <v>0</v>
      </c>
      <c r="I215" s="161">
        <v>1.0270373554982342</v>
      </c>
      <c r="J215" s="161">
        <v>1.0000199999999999</v>
      </c>
      <c r="K215" s="161">
        <v>0.99997999999999998</v>
      </c>
      <c r="L215" s="161">
        <v>0</v>
      </c>
      <c r="M215" s="161">
        <v>0</v>
      </c>
      <c r="N215" s="161">
        <v>3.0810825872464767</v>
      </c>
      <c r="O215" s="161">
        <v>1.0270400057232727</v>
      </c>
      <c r="P215" s="161">
        <v>0</v>
      </c>
      <c r="Q215" s="161">
        <v>0</v>
      </c>
      <c r="R215" s="161">
        <v>0</v>
      </c>
      <c r="S215" s="161">
        <v>0</v>
      </c>
      <c r="T215" s="161">
        <v>0</v>
      </c>
      <c r="U215" s="161">
        <v>0</v>
      </c>
      <c r="V215" s="161">
        <v>0</v>
      </c>
      <c r="W215" s="161">
        <v>0</v>
      </c>
      <c r="X215" s="161">
        <v>0</v>
      </c>
      <c r="Y215" s="161">
        <v>0</v>
      </c>
      <c r="Z215" s="161">
        <v>0</v>
      </c>
      <c r="AA215" s="161">
        <v>0</v>
      </c>
      <c r="AB215" s="161">
        <v>0</v>
      </c>
      <c r="AC215" s="161">
        <v>0</v>
      </c>
      <c r="AD215" s="161">
        <v>0</v>
      </c>
      <c r="AE215" s="161">
        <v>0</v>
      </c>
      <c r="AF215" s="161">
        <v>0</v>
      </c>
      <c r="AG215" s="161">
        <v>0</v>
      </c>
      <c r="AH215" s="161">
        <v>0</v>
      </c>
      <c r="AI215" s="161">
        <v>0</v>
      </c>
      <c r="AJ215" s="161">
        <v>0</v>
      </c>
      <c r="AK215" s="161">
        <v>0</v>
      </c>
      <c r="AL215" s="161">
        <v>0</v>
      </c>
      <c r="AM215" s="161">
        <v>0</v>
      </c>
      <c r="AN215" s="161">
        <v>0</v>
      </c>
      <c r="AO215" s="161">
        <v>0</v>
      </c>
      <c r="AP215" s="161">
        <v>0</v>
      </c>
      <c r="AQ215" s="161">
        <v>0</v>
      </c>
      <c r="AR215" s="161">
        <v>0</v>
      </c>
      <c r="AS215" s="161">
        <v>0</v>
      </c>
      <c r="AT215" s="161">
        <v>0</v>
      </c>
      <c r="AU215" s="161">
        <v>0</v>
      </c>
      <c r="AV215" s="161">
        <v>0</v>
      </c>
      <c r="AW215" s="161">
        <v>0</v>
      </c>
      <c r="AX215" s="161">
        <v>0</v>
      </c>
      <c r="AY215" s="161">
        <v>0</v>
      </c>
      <c r="AZ215" s="161">
        <v>0</v>
      </c>
      <c r="BA215" s="161">
        <v>0</v>
      </c>
      <c r="BB215" s="162">
        <v>0</v>
      </c>
    </row>
    <row r="216" spans="2:54" x14ac:dyDescent="0.2">
      <c r="B216" s="146" t="s">
        <v>222</v>
      </c>
      <c r="C216" s="147" t="s">
        <v>416</v>
      </c>
      <c r="D216" s="148">
        <v>0</v>
      </c>
      <c r="E216" s="163">
        <v>0</v>
      </c>
      <c r="F216" s="163">
        <v>0</v>
      </c>
      <c r="G216" s="163">
        <v>0</v>
      </c>
      <c r="H216" s="163">
        <v>0</v>
      </c>
      <c r="I216" s="163">
        <v>0</v>
      </c>
      <c r="J216" s="163">
        <v>0</v>
      </c>
      <c r="K216" s="163">
        <v>0</v>
      </c>
      <c r="L216" s="163">
        <v>0</v>
      </c>
      <c r="M216" s="163">
        <v>0</v>
      </c>
      <c r="N216" s="163">
        <v>0</v>
      </c>
      <c r="O216" s="163">
        <v>0</v>
      </c>
      <c r="P216" s="163">
        <v>0</v>
      </c>
      <c r="Q216" s="163">
        <v>0</v>
      </c>
      <c r="R216" s="163">
        <v>0</v>
      </c>
      <c r="S216" s="163">
        <v>0</v>
      </c>
      <c r="T216" s="163">
        <v>0</v>
      </c>
      <c r="U216" s="163">
        <v>0</v>
      </c>
      <c r="V216" s="163">
        <v>0</v>
      </c>
      <c r="W216" s="163">
        <v>0</v>
      </c>
      <c r="X216" s="163">
        <v>0</v>
      </c>
      <c r="Y216" s="163">
        <v>0</v>
      </c>
      <c r="Z216" s="163">
        <v>0</v>
      </c>
      <c r="AA216" s="163">
        <v>0</v>
      </c>
      <c r="AB216" s="163">
        <v>0</v>
      </c>
      <c r="AC216" s="163">
        <v>0</v>
      </c>
      <c r="AD216" s="163">
        <v>0</v>
      </c>
      <c r="AE216" s="163">
        <v>0</v>
      </c>
      <c r="AF216" s="163">
        <v>0</v>
      </c>
      <c r="AG216" s="163">
        <v>0</v>
      </c>
      <c r="AH216" s="163">
        <v>0</v>
      </c>
      <c r="AI216" s="163">
        <v>0</v>
      </c>
      <c r="AJ216" s="163">
        <v>0</v>
      </c>
      <c r="AK216" s="163">
        <v>0</v>
      </c>
      <c r="AL216" s="163">
        <v>0</v>
      </c>
      <c r="AM216" s="163">
        <v>0</v>
      </c>
      <c r="AN216" s="163">
        <v>0</v>
      </c>
      <c r="AO216" s="163">
        <v>0</v>
      </c>
      <c r="AP216" s="163">
        <v>0</v>
      </c>
      <c r="AQ216" s="163">
        <v>0</v>
      </c>
      <c r="AR216" s="163">
        <v>0</v>
      </c>
      <c r="AS216" s="163">
        <v>0</v>
      </c>
      <c r="AT216" s="163">
        <v>0</v>
      </c>
      <c r="AU216" s="163">
        <v>0</v>
      </c>
      <c r="AV216" s="163">
        <v>0</v>
      </c>
      <c r="AW216" s="163">
        <v>0</v>
      </c>
      <c r="AX216" s="163">
        <v>0</v>
      </c>
      <c r="AY216" s="163">
        <v>0</v>
      </c>
      <c r="AZ216" s="163">
        <v>0</v>
      </c>
      <c r="BA216" s="163">
        <v>0</v>
      </c>
      <c r="BB216" s="164">
        <v>0</v>
      </c>
    </row>
    <row r="217" spans="2:54" x14ac:dyDescent="0.2">
      <c r="B217" s="146" t="s">
        <v>223</v>
      </c>
      <c r="C217" s="147" t="s">
        <v>417</v>
      </c>
      <c r="D217" s="148">
        <v>0</v>
      </c>
      <c r="E217" s="163">
        <v>0</v>
      </c>
      <c r="F217" s="163">
        <v>0</v>
      </c>
      <c r="G217" s="163">
        <v>0</v>
      </c>
      <c r="H217" s="163">
        <v>0</v>
      </c>
      <c r="I217" s="163">
        <v>1.0270373554982342</v>
      </c>
      <c r="J217" s="163">
        <v>0</v>
      </c>
      <c r="K217" s="163">
        <v>0</v>
      </c>
      <c r="L217" s="163">
        <v>0</v>
      </c>
      <c r="M217" s="163">
        <v>0</v>
      </c>
      <c r="N217" s="163">
        <v>0</v>
      </c>
      <c r="O217" s="163">
        <v>0</v>
      </c>
      <c r="P217" s="163">
        <v>0</v>
      </c>
      <c r="Q217" s="163">
        <v>0</v>
      </c>
      <c r="R217" s="163">
        <v>0</v>
      </c>
      <c r="S217" s="163">
        <v>0</v>
      </c>
      <c r="T217" s="163">
        <v>0</v>
      </c>
      <c r="U217" s="163">
        <v>0</v>
      </c>
      <c r="V217" s="163">
        <v>0</v>
      </c>
      <c r="W217" s="163">
        <v>0</v>
      </c>
      <c r="X217" s="163">
        <v>0</v>
      </c>
      <c r="Y217" s="163">
        <v>0</v>
      </c>
      <c r="Z217" s="163">
        <v>0</v>
      </c>
      <c r="AA217" s="163">
        <v>0</v>
      </c>
      <c r="AB217" s="163">
        <v>0</v>
      </c>
      <c r="AC217" s="163">
        <v>0</v>
      </c>
      <c r="AD217" s="163">
        <v>0</v>
      </c>
      <c r="AE217" s="163">
        <v>0</v>
      </c>
      <c r="AF217" s="163">
        <v>0</v>
      </c>
      <c r="AG217" s="163">
        <v>0</v>
      </c>
      <c r="AH217" s="163">
        <v>0</v>
      </c>
      <c r="AI217" s="163">
        <v>0</v>
      </c>
      <c r="AJ217" s="163">
        <v>0</v>
      </c>
      <c r="AK217" s="163">
        <v>0</v>
      </c>
      <c r="AL217" s="163">
        <v>0</v>
      </c>
      <c r="AM217" s="163">
        <v>0</v>
      </c>
      <c r="AN217" s="163">
        <v>0</v>
      </c>
      <c r="AO217" s="163">
        <v>0</v>
      </c>
      <c r="AP217" s="163">
        <v>0</v>
      </c>
      <c r="AQ217" s="163">
        <v>0</v>
      </c>
      <c r="AR217" s="163">
        <v>0</v>
      </c>
      <c r="AS217" s="163">
        <v>0</v>
      </c>
      <c r="AT217" s="163">
        <v>0</v>
      </c>
      <c r="AU217" s="163">
        <v>0</v>
      </c>
      <c r="AV217" s="163">
        <v>0</v>
      </c>
      <c r="AW217" s="163">
        <v>0</v>
      </c>
      <c r="AX217" s="163">
        <v>0</v>
      </c>
      <c r="AY217" s="163">
        <v>0</v>
      </c>
      <c r="AZ217" s="163">
        <v>0</v>
      </c>
      <c r="BA217" s="163">
        <v>0</v>
      </c>
      <c r="BB217" s="164">
        <v>0</v>
      </c>
    </row>
    <row r="218" spans="2:54" x14ac:dyDescent="0.2">
      <c r="B218" s="146" t="s">
        <v>224</v>
      </c>
      <c r="C218" s="147" t="s">
        <v>418</v>
      </c>
      <c r="D218" s="148">
        <v>0</v>
      </c>
      <c r="E218" s="163">
        <v>56.500660000000003</v>
      </c>
      <c r="F218" s="163">
        <v>1.0000100000000001</v>
      </c>
      <c r="G218" s="163">
        <v>2.10005</v>
      </c>
      <c r="H218" s="163">
        <v>0</v>
      </c>
      <c r="I218" s="163">
        <v>0</v>
      </c>
      <c r="J218" s="163">
        <v>1.0000199999999999</v>
      </c>
      <c r="K218" s="163">
        <v>0.99997999999999998</v>
      </c>
      <c r="L218" s="163">
        <v>0</v>
      </c>
      <c r="M218" s="163">
        <v>0</v>
      </c>
      <c r="N218" s="163">
        <v>3.0810825872464767</v>
      </c>
      <c r="O218" s="163">
        <v>1.0270400057232727</v>
      </c>
      <c r="P218" s="163">
        <v>0</v>
      </c>
      <c r="Q218" s="163">
        <v>0</v>
      </c>
      <c r="R218" s="163">
        <v>0</v>
      </c>
      <c r="S218" s="163">
        <v>0</v>
      </c>
      <c r="T218" s="163">
        <v>0</v>
      </c>
      <c r="U218" s="163">
        <v>0</v>
      </c>
      <c r="V218" s="163">
        <v>0</v>
      </c>
      <c r="W218" s="163">
        <v>0</v>
      </c>
      <c r="X218" s="163">
        <v>0</v>
      </c>
      <c r="Y218" s="163">
        <v>0</v>
      </c>
      <c r="Z218" s="163">
        <v>0</v>
      </c>
      <c r="AA218" s="163">
        <v>0</v>
      </c>
      <c r="AB218" s="163">
        <v>0</v>
      </c>
      <c r="AC218" s="163">
        <v>0</v>
      </c>
      <c r="AD218" s="163">
        <v>0</v>
      </c>
      <c r="AE218" s="163">
        <v>0</v>
      </c>
      <c r="AF218" s="163">
        <v>0</v>
      </c>
      <c r="AG218" s="163">
        <v>0</v>
      </c>
      <c r="AH218" s="163">
        <v>0</v>
      </c>
      <c r="AI218" s="163">
        <v>0</v>
      </c>
      <c r="AJ218" s="163">
        <v>0</v>
      </c>
      <c r="AK218" s="163">
        <v>0</v>
      </c>
      <c r="AL218" s="163">
        <v>0</v>
      </c>
      <c r="AM218" s="163">
        <v>0</v>
      </c>
      <c r="AN218" s="163">
        <v>0</v>
      </c>
      <c r="AO218" s="163">
        <v>0</v>
      </c>
      <c r="AP218" s="163">
        <v>0</v>
      </c>
      <c r="AQ218" s="163">
        <v>0</v>
      </c>
      <c r="AR218" s="163">
        <v>0</v>
      </c>
      <c r="AS218" s="163">
        <v>0</v>
      </c>
      <c r="AT218" s="163">
        <v>0</v>
      </c>
      <c r="AU218" s="163">
        <v>0</v>
      </c>
      <c r="AV218" s="163">
        <v>0</v>
      </c>
      <c r="AW218" s="163">
        <v>0</v>
      </c>
      <c r="AX218" s="163">
        <v>0</v>
      </c>
      <c r="AY218" s="163">
        <v>0</v>
      </c>
      <c r="AZ218" s="163">
        <v>0</v>
      </c>
      <c r="BA218" s="163">
        <v>0</v>
      </c>
      <c r="BB218" s="164">
        <v>0</v>
      </c>
    </row>
    <row r="219" spans="2:54" x14ac:dyDescent="0.2">
      <c r="B219" s="143" t="s">
        <v>84</v>
      </c>
      <c r="C219" s="144" t="s">
        <v>419</v>
      </c>
      <c r="D219" s="145">
        <v>251.09875498320801</v>
      </c>
      <c r="E219" s="161">
        <v>481.79344999999995</v>
      </c>
      <c r="F219" s="161">
        <v>497.80265999999995</v>
      </c>
      <c r="G219" s="161">
        <v>350.90490999999997</v>
      </c>
      <c r="H219" s="161">
        <v>223.90139000000002</v>
      </c>
      <c r="I219" s="161">
        <v>142.01804157258661</v>
      </c>
      <c r="J219" s="161">
        <v>127.37119</v>
      </c>
      <c r="K219" s="161">
        <v>89.39967</v>
      </c>
      <c r="L219" s="161">
        <v>72.101190000000003</v>
      </c>
      <c r="M219" s="161">
        <v>15.799300000000001</v>
      </c>
      <c r="N219" s="161">
        <v>13.661854572906879</v>
      </c>
      <c r="O219" s="161">
        <v>12.611095884229996</v>
      </c>
      <c r="P219" s="161">
        <v>10.509250837781186</v>
      </c>
      <c r="Q219" s="161">
        <v>0</v>
      </c>
      <c r="R219" s="161">
        <v>2.1018010615921434</v>
      </c>
      <c r="S219" s="161">
        <v>2.1018826791353669</v>
      </c>
      <c r="T219" s="161">
        <v>2.1206684637667084</v>
      </c>
      <c r="U219" s="161">
        <v>2.1253678342285123</v>
      </c>
      <c r="V219" s="161">
        <v>1.9743378636497044</v>
      </c>
      <c r="W219" s="161">
        <v>1.8824647644250307</v>
      </c>
      <c r="X219" s="161">
        <v>1.7948937023474669</v>
      </c>
      <c r="Y219" s="161">
        <v>1.7358378300326081</v>
      </c>
      <c r="Z219" s="161">
        <v>1.6670863896990815</v>
      </c>
      <c r="AA219" s="161">
        <v>1.5974306930972246</v>
      </c>
      <c r="AB219" s="161">
        <v>1.5534346790447415</v>
      </c>
      <c r="AC219" s="161">
        <v>1.5133154821895896</v>
      </c>
      <c r="AD219" s="161">
        <v>1.4727524445613167</v>
      </c>
      <c r="AE219" s="161">
        <v>1.4252999902091377</v>
      </c>
      <c r="AF219" s="161">
        <v>1.4029330799724768</v>
      </c>
      <c r="AG219" s="161">
        <v>1.3779226037885632</v>
      </c>
      <c r="AH219" s="161">
        <v>1.3466030512012164</v>
      </c>
      <c r="AI219" s="161">
        <v>1.283244664348282</v>
      </c>
      <c r="AJ219" s="161">
        <v>1.255719793260289</v>
      </c>
      <c r="AK219" s="161">
        <v>1.2322773490892589</v>
      </c>
      <c r="AL219" s="161">
        <v>1.2058115247903514</v>
      </c>
      <c r="AM219" s="161">
        <v>1.180264228209992</v>
      </c>
      <c r="AN219" s="161">
        <v>1.1644367786661936</v>
      </c>
      <c r="AO219" s="161">
        <v>1.1373733072981076</v>
      </c>
      <c r="AP219" s="161">
        <v>1.1130185153532406</v>
      </c>
      <c r="AQ219" s="161">
        <v>1.0906310820749581</v>
      </c>
      <c r="AR219" s="161">
        <v>1.0682438046532141</v>
      </c>
      <c r="AS219" s="161">
        <v>1.0565486785792817</v>
      </c>
      <c r="AT219" s="161">
        <v>1.0406045988802353</v>
      </c>
      <c r="AU219" s="161">
        <v>1.0090881761920427</v>
      </c>
      <c r="AV219" s="161">
        <v>0.99063120084754863</v>
      </c>
      <c r="AW219" s="161">
        <v>0.97994811218427669</v>
      </c>
      <c r="AX219" s="161">
        <v>0.94723580703978194</v>
      </c>
      <c r="AY219" s="161">
        <v>0.9096775902438301</v>
      </c>
      <c r="AZ219" s="161">
        <v>0.89494902947757216</v>
      </c>
      <c r="BA219" s="161">
        <v>0.87849417413938624</v>
      </c>
      <c r="BB219" s="162">
        <v>0.85346310883797083</v>
      </c>
    </row>
    <row r="220" spans="2:54" x14ac:dyDescent="0.2">
      <c r="B220" s="143" t="s">
        <v>225</v>
      </c>
      <c r="C220" s="144" t="s">
        <v>420</v>
      </c>
      <c r="D220" s="145">
        <v>344.05169109475014</v>
      </c>
      <c r="E220" s="161">
        <v>265.93065999999993</v>
      </c>
      <c r="F220" s="161">
        <v>491.84859</v>
      </c>
      <c r="G220" s="161">
        <v>576.13788</v>
      </c>
      <c r="H220" s="161">
        <v>583.15174999999999</v>
      </c>
      <c r="I220" s="161">
        <v>606.73513786646845</v>
      </c>
      <c r="J220" s="161">
        <v>252.21359999999993</v>
      </c>
      <c r="K220" s="161">
        <v>178.29124999999996</v>
      </c>
      <c r="L220" s="161">
        <v>158.92394000000002</v>
      </c>
      <c r="M220" s="161">
        <v>255.91337000000001</v>
      </c>
      <c r="N220" s="161">
        <v>202.49597812400935</v>
      </c>
      <c r="O220" s="161">
        <v>145.36225751336403</v>
      </c>
      <c r="P220" s="161">
        <v>105.24685089347788</v>
      </c>
      <c r="Q220" s="161">
        <v>184.61980185723147</v>
      </c>
      <c r="R220" s="161">
        <v>48.224794918078125</v>
      </c>
      <c r="S220" s="161">
        <v>42.802512027467969</v>
      </c>
      <c r="T220" s="161">
        <v>44.050540571565151</v>
      </c>
      <c r="U220" s="161">
        <v>45.205571026111357</v>
      </c>
      <c r="V220" s="161">
        <v>42.696424006811768</v>
      </c>
      <c r="W220" s="161">
        <v>42.547954946374446</v>
      </c>
      <c r="X220" s="161">
        <v>42.156852848879595</v>
      </c>
      <c r="Y220" s="161">
        <v>41.761880598861538</v>
      </c>
      <c r="Z220" s="161">
        <v>41.335433604571506</v>
      </c>
      <c r="AA220" s="161">
        <v>40.2513801306117</v>
      </c>
      <c r="AB220" s="161">
        <v>39.484639661730647</v>
      </c>
      <c r="AC220" s="161">
        <v>38.811611183522373</v>
      </c>
      <c r="AD220" s="161">
        <v>37.295498842040786</v>
      </c>
      <c r="AE220" s="161">
        <v>36.171151846502262</v>
      </c>
      <c r="AF220" s="161">
        <v>34.852275008666062</v>
      </c>
      <c r="AG220" s="161">
        <v>34.53390927185098</v>
      </c>
      <c r="AH220" s="161">
        <v>34.071133341962017</v>
      </c>
      <c r="AI220" s="161">
        <v>33.344493098631965</v>
      </c>
      <c r="AJ220" s="161">
        <v>33.005830131648601</v>
      </c>
      <c r="AK220" s="161">
        <v>32.158387786510936</v>
      </c>
      <c r="AL220" s="161">
        <v>31.692644097695375</v>
      </c>
      <c r="AM220" s="161">
        <v>31.201270250923095</v>
      </c>
      <c r="AN220" s="161">
        <v>30.688788471012845</v>
      </c>
      <c r="AO220" s="161">
        <v>30.212067107676695</v>
      </c>
      <c r="AP220" s="161">
        <v>29.587291595843499</v>
      </c>
      <c r="AQ220" s="161">
        <v>29.154775195823316</v>
      </c>
      <c r="AR220" s="161">
        <v>28.665204756702625</v>
      </c>
      <c r="AS220" s="161">
        <v>28.229792494101417</v>
      </c>
      <c r="AT220" s="161">
        <v>27.739357899771111</v>
      </c>
      <c r="AU220" s="161">
        <v>26.761703167602853</v>
      </c>
      <c r="AV220" s="161">
        <v>26.261235561650608</v>
      </c>
      <c r="AW220" s="161">
        <v>25.748705216712253</v>
      </c>
      <c r="AX220" s="161">
        <v>24.179658203301575</v>
      </c>
      <c r="AY220" s="161">
        <v>23.154678919333488</v>
      </c>
      <c r="AZ220" s="161">
        <v>21.83032508891792</v>
      </c>
      <c r="BA220" s="161">
        <v>21.356876136663153</v>
      </c>
      <c r="BB220" s="162">
        <v>20.759615343847443</v>
      </c>
    </row>
    <row r="221" spans="2:54" x14ac:dyDescent="0.2">
      <c r="B221" s="143" t="s">
        <v>226</v>
      </c>
      <c r="C221" s="144" t="s">
        <v>227</v>
      </c>
      <c r="D221" s="145">
        <v>11885.8980507095</v>
      </c>
      <c r="E221" s="161">
        <v>12364.99345</v>
      </c>
      <c r="F221" s="161">
        <v>11955.674719999999</v>
      </c>
      <c r="G221" s="161">
        <v>10416.247109999998</v>
      </c>
      <c r="H221" s="161">
        <v>9833.8849200000041</v>
      </c>
      <c r="I221" s="161">
        <v>9540.429953587809</v>
      </c>
      <c r="J221" s="161">
        <v>8452.9647200000018</v>
      </c>
      <c r="K221" s="161">
        <v>8325.089899999999</v>
      </c>
      <c r="L221" s="161">
        <v>7826.5581199999997</v>
      </c>
      <c r="M221" s="161">
        <v>7117.768869999999</v>
      </c>
      <c r="N221" s="161">
        <v>6744.04263466676</v>
      </c>
      <c r="O221" s="161">
        <v>5627.2338803429202</v>
      </c>
      <c r="P221" s="161">
        <v>5136.1398189869278</v>
      </c>
      <c r="Q221" s="161">
        <v>3944.7889766912535</v>
      </c>
      <c r="R221" s="161">
        <v>3201.490888269122</v>
      </c>
      <c r="S221" s="161">
        <v>3562.621746178198</v>
      </c>
      <c r="T221" s="161">
        <v>3669.2303314895821</v>
      </c>
      <c r="U221" s="161">
        <v>3772.5620664020439</v>
      </c>
      <c r="V221" s="161">
        <v>3579.4749927425255</v>
      </c>
      <c r="W221" s="161">
        <v>3521.1899264613344</v>
      </c>
      <c r="X221" s="161">
        <v>3464.3954492866978</v>
      </c>
      <c r="Y221" s="161">
        <v>3428.4851025638964</v>
      </c>
      <c r="Z221" s="161">
        <v>3365.279323084329</v>
      </c>
      <c r="AA221" s="161">
        <v>3268.5804093431047</v>
      </c>
      <c r="AB221" s="161">
        <v>3198.3482053309713</v>
      </c>
      <c r="AC221" s="161">
        <v>3141.3215430741543</v>
      </c>
      <c r="AD221" s="161">
        <v>3077.6779304399138</v>
      </c>
      <c r="AE221" s="161">
        <v>3003.6780415531939</v>
      </c>
      <c r="AF221" s="161">
        <v>2956.7825233476369</v>
      </c>
      <c r="AG221" s="161">
        <v>2916.9063684466337</v>
      </c>
      <c r="AH221" s="161">
        <v>2854.2560391403472</v>
      </c>
      <c r="AI221" s="161">
        <v>2749.1237052258371</v>
      </c>
      <c r="AJ221" s="161">
        <v>2697.6436921516879</v>
      </c>
      <c r="AK221" s="161">
        <v>2624.1439886966346</v>
      </c>
      <c r="AL221" s="161">
        <v>2561.3038723014688</v>
      </c>
      <c r="AM221" s="161">
        <v>2494.491196343095</v>
      </c>
      <c r="AN221" s="161">
        <v>2452.1692679718708</v>
      </c>
      <c r="AO221" s="161">
        <v>2393.04585176402</v>
      </c>
      <c r="AP221" s="161">
        <v>2311.5683661868443</v>
      </c>
      <c r="AQ221" s="161">
        <v>2230.6711916865415</v>
      </c>
      <c r="AR221" s="161">
        <v>2181.8826338801305</v>
      </c>
      <c r="AS221" s="161">
        <v>2119.0907394487735</v>
      </c>
      <c r="AT221" s="161">
        <v>2043.8110378874073</v>
      </c>
      <c r="AU221" s="161">
        <v>1936.8871048612677</v>
      </c>
      <c r="AV221" s="161">
        <v>1871.650286922496</v>
      </c>
      <c r="AW221" s="161">
        <v>1824.4253676928893</v>
      </c>
      <c r="AX221" s="161">
        <v>1764.154586626734</v>
      </c>
      <c r="AY221" s="161">
        <v>1694.819715608701</v>
      </c>
      <c r="AZ221" s="161">
        <v>1649.9339358193431</v>
      </c>
      <c r="BA221" s="161">
        <v>1598.8911229334801</v>
      </c>
      <c r="BB221" s="162">
        <v>1540.5500616132656</v>
      </c>
    </row>
    <row r="222" spans="2:54" x14ac:dyDescent="0.2">
      <c r="B222" s="143" t="s">
        <v>228</v>
      </c>
      <c r="C222" s="144" t="s">
        <v>421</v>
      </c>
      <c r="D222" s="145">
        <v>5799.8788192314296</v>
      </c>
      <c r="E222" s="161">
        <v>5723.4016599999986</v>
      </c>
      <c r="F222" s="161">
        <v>5821.416650000001</v>
      </c>
      <c r="G222" s="161">
        <v>6931.6890700000004</v>
      </c>
      <c r="H222" s="161">
        <v>7276.5054699999973</v>
      </c>
      <c r="I222" s="161">
        <v>7372.4676349661186</v>
      </c>
      <c r="J222" s="161">
        <v>7766.6758599999985</v>
      </c>
      <c r="K222" s="161">
        <v>7458.1829000000016</v>
      </c>
      <c r="L222" s="161">
        <v>7829.9318199999998</v>
      </c>
      <c r="M222" s="161">
        <v>7091.4580899999992</v>
      </c>
      <c r="N222" s="161">
        <v>6608.1635135277529</v>
      </c>
      <c r="O222" s="161">
        <v>5872.8245535263395</v>
      </c>
      <c r="P222" s="161">
        <v>5872.1368256488768</v>
      </c>
      <c r="Q222" s="161">
        <v>5514.5227047226927</v>
      </c>
      <c r="R222" s="161">
        <v>5258.7922477063621</v>
      </c>
      <c r="S222" s="161">
        <v>5322.5688289747495</v>
      </c>
      <c r="T222" s="161">
        <v>5413.2642895967574</v>
      </c>
      <c r="U222" s="161">
        <v>5448.5744033949068</v>
      </c>
      <c r="V222" s="161">
        <v>5066.0286016823593</v>
      </c>
      <c r="W222" s="161">
        <v>4905.101479799695</v>
      </c>
      <c r="X222" s="161">
        <v>4762.4820474954176</v>
      </c>
      <c r="Y222" s="161">
        <v>4671.8119438364056</v>
      </c>
      <c r="Z222" s="161">
        <v>4547.9924358709377</v>
      </c>
      <c r="AA222" s="161">
        <v>4381.8468254966392</v>
      </c>
      <c r="AB222" s="161">
        <v>4248.8972990570892</v>
      </c>
      <c r="AC222" s="161">
        <v>4167.5991456835891</v>
      </c>
      <c r="AD222" s="161">
        <v>4072.5621890161133</v>
      </c>
      <c r="AE222" s="161">
        <v>3970.5767757441267</v>
      </c>
      <c r="AF222" s="161">
        <v>3889.4073697876711</v>
      </c>
      <c r="AG222" s="161">
        <v>3806.5266983901729</v>
      </c>
      <c r="AH222" s="161">
        <v>3711.6709311095483</v>
      </c>
      <c r="AI222" s="161">
        <v>3615.914189736764</v>
      </c>
      <c r="AJ222" s="161">
        <v>3521.2132656067406</v>
      </c>
      <c r="AK222" s="161">
        <v>3430.792663546827</v>
      </c>
      <c r="AL222" s="161">
        <v>3334.8240676331525</v>
      </c>
      <c r="AM222" s="161">
        <v>3231.3431726521312</v>
      </c>
      <c r="AN222" s="161">
        <v>3178.7361168532416</v>
      </c>
      <c r="AO222" s="161">
        <v>3099.0927168004441</v>
      </c>
      <c r="AP222" s="161">
        <v>3007.9768472133342</v>
      </c>
      <c r="AQ222" s="161">
        <v>2915.7910247900213</v>
      </c>
      <c r="AR222" s="161">
        <v>2851.675695046174</v>
      </c>
      <c r="AS222" s="161">
        <v>2778.5303452984185</v>
      </c>
      <c r="AT222" s="161">
        <v>2692.8552692631115</v>
      </c>
      <c r="AU222" s="161">
        <v>2546.9832745517483</v>
      </c>
      <c r="AV222" s="161">
        <v>2437.2101668123291</v>
      </c>
      <c r="AW222" s="161">
        <v>2379.0499755609972</v>
      </c>
      <c r="AX222" s="161">
        <v>2295.6202450340647</v>
      </c>
      <c r="AY222" s="161">
        <v>2200.6198939861652</v>
      </c>
      <c r="AZ222" s="161">
        <v>2119.3604611601236</v>
      </c>
      <c r="BA222" s="161">
        <v>2039.6594968225088</v>
      </c>
      <c r="BB222" s="162">
        <v>1961.2090392086673</v>
      </c>
    </row>
    <row r="223" spans="2:54" x14ac:dyDescent="0.2">
      <c r="B223" s="146" t="s">
        <v>229</v>
      </c>
      <c r="C223" s="147" t="s">
        <v>422</v>
      </c>
      <c r="D223" s="148">
        <v>0</v>
      </c>
      <c r="E223" s="163">
        <v>1</v>
      </c>
      <c r="F223" s="163">
        <v>0</v>
      </c>
      <c r="G223" s="163">
        <v>1.0000199999999999</v>
      </c>
      <c r="H223" s="163">
        <v>0</v>
      </c>
      <c r="I223" s="163">
        <v>0</v>
      </c>
      <c r="J223" s="163">
        <v>1.0000799999999999</v>
      </c>
      <c r="K223" s="163">
        <v>0</v>
      </c>
      <c r="L223" s="163">
        <v>0</v>
      </c>
      <c r="M223" s="163">
        <v>0</v>
      </c>
      <c r="N223" s="163">
        <v>0</v>
      </c>
      <c r="O223" s="163">
        <v>0</v>
      </c>
      <c r="P223" s="163">
        <v>0</v>
      </c>
      <c r="Q223" s="163">
        <v>0</v>
      </c>
      <c r="R223" s="163">
        <v>0</v>
      </c>
      <c r="S223" s="163">
        <v>0</v>
      </c>
      <c r="T223" s="163">
        <v>0</v>
      </c>
      <c r="U223" s="163">
        <v>0</v>
      </c>
      <c r="V223" s="163">
        <v>0</v>
      </c>
      <c r="W223" s="163">
        <v>0</v>
      </c>
      <c r="X223" s="163">
        <v>0</v>
      </c>
      <c r="Y223" s="163">
        <v>0</v>
      </c>
      <c r="Z223" s="163">
        <v>0</v>
      </c>
      <c r="AA223" s="163">
        <v>0</v>
      </c>
      <c r="AB223" s="163">
        <v>0</v>
      </c>
      <c r="AC223" s="163">
        <v>0</v>
      </c>
      <c r="AD223" s="163">
        <v>0</v>
      </c>
      <c r="AE223" s="163">
        <v>0</v>
      </c>
      <c r="AF223" s="163">
        <v>0</v>
      </c>
      <c r="AG223" s="163">
        <v>0</v>
      </c>
      <c r="AH223" s="163">
        <v>0</v>
      </c>
      <c r="AI223" s="163">
        <v>0</v>
      </c>
      <c r="AJ223" s="163">
        <v>0</v>
      </c>
      <c r="AK223" s="163">
        <v>0</v>
      </c>
      <c r="AL223" s="163">
        <v>0</v>
      </c>
      <c r="AM223" s="163">
        <v>0</v>
      </c>
      <c r="AN223" s="163">
        <v>0</v>
      </c>
      <c r="AO223" s="163">
        <v>0</v>
      </c>
      <c r="AP223" s="163">
        <v>0</v>
      </c>
      <c r="AQ223" s="163">
        <v>0</v>
      </c>
      <c r="AR223" s="163">
        <v>0</v>
      </c>
      <c r="AS223" s="163">
        <v>0</v>
      </c>
      <c r="AT223" s="163">
        <v>0</v>
      </c>
      <c r="AU223" s="163">
        <v>0</v>
      </c>
      <c r="AV223" s="163">
        <v>0</v>
      </c>
      <c r="AW223" s="163">
        <v>0</v>
      </c>
      <c r="AX223" s="163">
        <v>0</v>
      </c>
      <c r="AY223" s="163">
        <v>0</v>
      </c>
      <c r="AZ223" s="163">
        <v>0</v>
      </c>
      <c r="BA223" s="163">
        <v>0</v>
      </c>
      <c r="BB223" s="164">
        <v>0</v>
      </c>
    </row>
    <row r="224" spans="2:54" x14ac:dyDescent="0.2">
      <c r="B224" s="146" t="s">
        <v>96</v>
      </c>
      <c r="C224" s="147" t="s">
        <v>423</v>
      </c>
      <c r="D224" s="148">
        <v>1.0031295268473945</v>
      </c>
      <c r="E224" s="163">
        <v>0</v>
      </c>
      <c r="F224" s="163">
        <v>0</v>
      </c>
      <c r="G224" s="163">
        <v>1.0000199999999999</v>
      </c>
      <c r="H224" s="163">
        <v>0.99995999999999996</v>
      </c>
      <c r="I224" s="163">
        <v>1.003152765835484</v>
      </c>
      <c r="J224" s="163">
        <v>0.9998999999999999</v>
      </c>
      <c r="K224" s="163">
        <v>0</v>
      </c>
      <c r="L224" s="163">
        <v>0</v>
      </c>
      <c r="M224" s="163">
        <v>0</v>
      </c>
      <c r="N224" s="163">
        <v>0</v>
      </c>
      <c r="O224" s="163">
        <v>0</v>
      </c>
      <c r="P224" s="163">
        <v>0</v>
      </c>
      <c r="Q224" s="163">
        <v>0</v>
      </c>
      <c r="R224" s="163">
        <v>0</v>
      </c>
      <c r="S224" s="163">
        <v>0</v>
      </c>
      <c r="T224" s="163">
        <v>0</v>
      </c>
      <c r="U224" s="163">
        <v>0</v>
      </c>
      <c r="V224" s="163">
        <v>0</v>
      </c>
      <c r="W224" s="163">
        <v>0</v>
      </c>
      <c r="X224" s="163">
        <v>0</v>
      </c>
      <c r="Y224" s="163">
        <v>0</v>
      </c>
      <c r="Z224" s="163">
        <v>0</v>
      </c>
      <c r="AA224" s="163">
        <v>0</v>
      </c>
      <c r="AB224" s="163">
        <v>0</v>
      </c>
      <c r="AC224" s="163">
        <v>0</v>
      </c>
      <c r="AD224" s="163">
        <v>0</v>
      </c>
      <c r="AE224" s="163">
        <v>0</v>
      </c>
      <c r="AF224" s="163">
        <v>0</v>
      </c>
      <c r="AG224" s="163">
        <v>0</v>
      </c>
      <c r="AH224" s="163">
        <v>0</v>
      </c>
      <c r="AI224" s="163">
        <v>0</v>
      </c>
      <c r="AJ224" s="163">
        <v>0</v>
      </c>
      <c r="AK224" s="163">
        <v>0</v>
      </c>
      <c r="AL224" s="163">
        <v>0</v>
      </c>
      <c r="AM224" s="163">
        <v>0</v>
      </c>
      <c r="AN224" s="163">
        <v>0</v>
      </c>
      <c r="AO224" s="163">
        <v>0</v>
      </c>
      <c r="AP224" s="163">
        <v>0</v>
      </c>
      <c r="AQ224" s="163">
        <v>0</v>
      </c>
      <c r="AR224" s="163">
        <v>0</v>
      </c>
      <c r="AS224" s="163">
        <v>0</v>
      </c>
      <c r="AT224" s="163">
        <v>0</v>
      </c>
      <c r="AU224" s="163">
        <v>0</v>
      </c>
      <c r="AV224" s="163">
        <v>0</v>
      </c>
      <c r="AW224" s="163">
        <v>0</v>
      </c>
      <c r="AX224" s="163">
        <v>0</v>
      </c>
      <c r="AY224" s="163">
        <v>0</v>
      </c>
      <c r="AZ224" s="163">
        <v>0</v>
      </c>
      <c r="BA224" s="163">
        <v>0</v>
      </c>
      <c r="BB224" s="164">
        <v>0</v>
      </c>
    </row>
    <row r="225" spans="2:54" x14ac:dyDescent="0.2">
      <c r="B225" s="146" t="s">
        <v>99</v>
      </c>
      <c r="C225" s="147" t="s">
        <v>424</v>
      </c>
      <c r="D225" s="148">
        <v>0</v>
      </c>
      <c r="E225" s="163">
        <v>0</v>
      </c>
      <c r="F225" s="163">
        <v>0</v>
      </c>
      <c r="G225" s="163">
        <v>0</v>
      </c>
      <c r="H225" s="163">
        <v>0</v>
      </c>
      <c r="I225" s="163">
        <v>0</v>
      </c>
      <c r="J225" s="163">
        <v>0</v>
      </c>
      <c r="K225" s="163">
        <v>0</v>
      </c>
      <c r="L225" s="163">
        <v>0</v>
      </c>
      <c r="M225" s="163">
        <v>0</v>
      </c>
      <c r="N225" s="163">
        <v>0</v>
      </c>
      <c r="O225" s="163">
        <v>0</v>
      </c>
      <c r="P225" s="163">
        <v>0</v>
      </c>
      <c r="Q225" s="163">
        <v>0</v>
      </c>
      <c r="R225" s="163">
        <v>0</v>
      </c>
      <c r="S225" s="163">
        <v>0</v>
      </c>
      <c r="T225" s="163">
        <v>0</v>
      </c>
      <c r="U225" s="163">
        <v>0</v>
      </c>
      <c r="V225" s="163">
        <v>0</v>
      </c>
      <c r="W225" s="163">
        <v>0</v>
      </c>
      <c r="X225" s="163">
        <v>0</v>
      </c>
      <c r="Y225" s="163">
        <v>0</v>
      </c>
      <c r="Z225" s="163">
        <v>0</v>
      </c>
      <c r="AA225" s="163">
        <v>0</v>
      </c>
      <c r="AB225" s="163">
        <v>0</v>
      </c>
      <c r="AC225" s="163">
        <v>0</v>
      </c>
      <c r="AD225" s="163">
        <v>0</v>
      </c>
      <c r="AE225" s="163">
        <v>0</v>
      </c>
      <c r="AF225" s="163">
        <v>0</v>
      </c>
      <c r="AG225" s="163">
        <v>0</v>
      </c>
      <c r="AH225" s="163">
        <v>0</v>
      </c>
      <c r="AI225" s="163">
        <v>0</v>
      </c>
      <c r="AJ225" s="163">
        <v>0</v>
      </c>
      <c r="AK225" s="163">
        <v>0</v>
      </c>
      <c r="AL225" s="163">
        <v>0</v>
      </c>
      <c r="AM225" s="163">
        <v>0</v>
      </c>
      <c r="AN225" s="163">
        <v>0</v>
      </c>
      <c r="AO225" s="163">
        <v>0</v>
      </c>
      <c r="AP225" s="163">
        <v>0</v>
      </c>
      <c r="AQ225" s="163">
        <v>0</v>
      </c>
      <c r="AR225" s="163">
        <v>0</v>
      </c>
      <c r="AS225" s="163">
        <v>0</v>
      </c>
      <c r="AT225" s="163">
        <v>0</v>
      </c>
      <c r="AU225" s="163">
        <v>0</v>
      </c>
      <c r="AV225" s="163">
        <v>0</v>
      </c>
      <c r="AW225" s="163">
        <v>0</v>
      </c>
      <c r="AX225" s="163">
        <v>0</v>
      </c>
      <c r="AY225" s="163">
        <v>0</v>
      </c>
      <c r="AZ225" s="163">
        <v>0</v>
      </c>
      <c r="BA225" s="163">
        <v>0</v>
      </c>
      <c r="BB225" s="164">
        <v>0</v>
      </c>
    </row>
    <row r="226" spans="2:54" x14ac:dyDescent="0.2">
      <c r="B226" s="146" t="s">
        <v>230</v>
      </c>
      <c r="C226" s="147" t="s">
        <v>425</v>
      </c>
      <c r="D226" s="148">
        <v>3717.8853672755304</v>
      </c>
      <c r="E226" s="163">
        <v>3279.5644499999999</v>
      </c>
      <c r="F226" s="163">
        <v>3645.9738400000006</v>
      </c>
      <c r="G226" s="163">
        <v>3560.6066200000005</v>
      </c>
      <c r="H226" s="163">
        <v>3909.1003500000002</v>
      </c>
      <c r="I226" s="163">
        <v>4338.4517849858221</v>
      </c>
      <c r="J226" s="163">
        <v>4531.0731799999994</v>
      </c>
      <c r="K226" s="163">
        <v>4398.8700600000002</v>
      </c>
      <c r="L226" s="163">
        <v>4613.7927300000001</v>
      </c>
      <c r="M226" s="163">
        <v>4557.0521699999999</v>
      </c>
      <c r="N226" s="163">
        <v>4311.0643981275234</v>
      </c>
      <c r="O226" s="163">
        <v>4327.7445341797202</v>
      </c>
      <c r="P226" s="163">
        <v>4467.0075974152878</v>
      </c>
      <c r="Q226" s="163">
        <v>3925.9314578971871</v>
      </c>
      <c r="R226" s="163">
        <v>3899.047078742612</v>
      </c>
      <c r="S226" s="163">
        <v>4023.3256010055688</v>
      </c>
      <c r="T226" s="163">
        <v>4083.0361472431096</v>
      </c>
      <c r="U226" s="163">
        <v>4100.1373306351106</v>
      </c>
      <c r="V226" s="163">
        <v>3787.0903519193071</v>
      </c>
      <c r="W226" s="163">
        <v>3658.9704763046525</v>
      </c>
      <c r="X226" s="163">
        <v>3549.6806961459752</v>
      </c>
      <c r="Y226" s="163">
        <v>3483.5623299786789</v>
      </c>
      <c r="Z226" s="163">
        <v>3383.2023973549421</v>
      </c>
      <c r="AA226" s="163">
        <v>3257.2743025000555</v>
      </c>
      <c r="AB226" s="163">
        <v>3155.2895796055031</v>
      </c>
      <c r="AC226" s="163">
        <v>3093.7730737384045</v>
      </c>
      <c r="AD226" s="163">
        <v>3025.3611365667257</v>
      </c>
      <c r="AE226" s="163">
        <v>2950.2500384908926</v>
      </c>
      <c r="AF226" s="163">
        <v>2883.5054355567595</v>
      </c>
      <c r="AG226" s="163">
        <v>2821.5115900630713</v>
      </c>
      <c r="AH226" s="163">
        <v>2750.5835814952238</v>
      </c>
      <c r="AI226" s="163">
        <v>2669.9143615746666</v>
      </c>
      <c r="AJ226" s="163">
        <v>2590.9664394272977</v>
      </c>
      <c r="AK226" s="163">
        <v>2521.5994698308155</v>
      </c>
      <c r="AL226" s="163">
        <v>2446.6382513886338</v>
      </c>
      <c r="AM226" s="163">
        <v>2362.1769525056238</v>
      </c>
      <c r="AN226" s="163">
        <v>2324.858974021532</v>
      </c>
      <c r="AO226" s="163">
        <v>2265.7129240081244</v>
      </c>
      <c r="AP226" s="163">
        <v>2196.9421476210832</v>
      </c>
      <c r="AQ226" s="163">
        <v>2130.8974101900972</v>
      </c>
      <c r="AR226" s="163">
        <v>2085.2852239299127</v>
      </c>
      <c r="AS226" s="163">
        <v>2037.6246048067321</v>
      </c>
      <c r="AT226" s="163">
        <v>1975.2747374157234</v>
      </c>
      <c r="AU226" s="163">
        <v>1869.9154384589774</v>
      </c>
      <c r="AV226" s="163">
        <v>1784.1169795355568</v>
      </c>
      <c r="AW226" s="163">
        <v>1743.9553047499296</v>
      </c>
      <c r="AX226" s="163">
        <v>1680.18931040041</v>
      </c>
      <c r="AY226" s="163">
        <v>1605.3807034041977</v>
      </c>
      <c r="AZ226" s="163">
        <v>1536.3539999641971</v>
      </c>
      <c r="BA226" s="163">
        <v>1475.5424051514219</v>
      </c>
      <c r="BB226" s="164">
        <v>1414.6494074353236</v>
      </c>
    </row>
    <row r="227" spans="2:54" x14ac:dyDescent="0.2">
      <c r="B227" s="146" t="s">
        <v>231</v>
      </c>
      <c r="C227" s="147" t="s">
        <v>426</v>
      </c>
      <c r="D227" s="148">
        <v>3.8215172222538873</v>
      </c>
      <c r="E227" s="163">
        <v>0</v>
      </c>
      <c r="F227" s="163">
        <v>0</v>
      </c>
      <c r="G227" s="163">
        <v>0</v>
      </c>
      <c r="H227" s="163">
        <v>0</v>
      </c>
      <c r="I227" s="163">
        <v>0</v>
      </c>
      <c r="J227" s="163">
        <v>0</v>
      </c>
      <c r="K227" s="163">
        <v>0</v>
      </c>
      <c r="L227" s="163">
        <v>0</v>
      </c>
      <c r="M227" s="163">
        <v>0</v>
      </c>
      <c r="N227" s="163">
        <v>0</v>
      </c>
      <c r="O227" s="163">
        <v>0</v>
      </c>
      <c r="P227" s="163">
        <v>0</v>
      </c>
      <c r="Q227" s="163">
        <v>0</v>
      </c>
      <c r="R227" s="163">
        <v>0</v>
      </c>
      <c r="S227" s="163">
        <v>0</v>
      </c>
      <c r="T227" s="163">
        <v>0</v>
      </c>
      <c r="U227" s="163">
        <v>0</v>
      </c>
      <c r="V227" s="163">
        <v>0</v>
      </c>
      <c r="W227" s="163">
        <v>0</v>
      </c>
      <c r="X227" s="163">
        <v>0</v>
      </c>
      <c r="Y227" s="163">
        <v>0</v>
      </c>
      <c r="Z227" s="163">
        <v>0</v>
      </c>
      <c r="AA227" s="163">
        <v>0</v>
      </c>
      <c r="AB227" s="163">
        <v>0</v>
      </c>
      <c r="AC227" s="163">
        <v>0</v>
      </c>
      <c r="AD227" s="163">
        <v>0</v>
      </c>
      <c r="AE227" s="163">
        <v>0</v>
      </c>
      <c r="AF227" s="163">
        <v>0</v>
      </c>
      <c r="AG227" s="163">
        <v>0</v>
      </c>
      <c r="AH227" s="163">
        <v>0</v>
      </c>
      <c r="AI227" s="163">
        <v>0</v>
      </c>
      <c r="AJ227" s="163">
        <v>0</v>
      </c>
      <c r="AK227" s="163">
        <v>0</v>
      </c>
      <c r="AL227" s="163">
        <v>0</v>
      </c>
      <c r="AM227" s="163">
        <v>0</v>
      </c>
      <c r="AN227" s="163">
        <v>0</v>
      </c>
      <c r="AO227" s="163">
        <v>0</v>
      </c>
      <c r="AP227" s="163">
        <v>0</v>
      </c>
      <c r="AQ227" s="163">
        <v>0</v>
      </c>
      <c r="AR227" s="163">
        <v>0</v>
      </c>
      <c r="AS227" s="163">
        <v>0</v>
      </c>
      <c r="AT227" s="163">
        <v>0</v>
      </c>
      <c r="AU227" s="163">
        <v>0</v>
      </c>
      <c r="AV227" s="163">
        <v>0</v>
      </c>
      <c r="AW227" s="163">
        <v>0</v>
      </c>
      <c r="AX227" s="163">
        <v>0</v>
      </c>
      <c r="AY227" s="163">
        <v>0</v>
      </c>
      <c r="AZ227" s="163">
        <v>0</v>
      </c>
      <c r="BA227" s="163">
        <v>0</v>
      </c>
      <c r="BB227" s="164">
        <v>0</v>
      </c>
    </row>
    <row r="228" spans="2:54" x14ac:dyDescent="0.2">
      <c r="B228" s="146" t="s">
        <v>232</v>
      </c>
      <c r="C228" s="147" t="s">
        <v>427</v>
      </c>
      <c r="D228" s="148">
        <v>2077.1688052067971</v>
      </c>
      <c r="E228" s="163">
        <v>2442.8372099999992</v>
      </c>
      <c r="F228" s="163">
        <v>2175.44281</v>
      </c>
      <c r="G228" s="163">
        <v>3369.08241</v>
      </c>
      <c r="H228" s="163">
        <v>3366.4051599999993</v>
      </c>
      <c r="I228" s="163">
        <v>3033.012697214459</v>
      </c>
      <c r="J228" s="163">
        <v>3233.6027000000004</v>
      </c>
      <c r="K228" s="163">
        <v>3059.3128399999996</v>
      </c>
      <c r="L228" s="163">
        <v>3216.1390899999992</v>
      </c>
      <c r="M228" s="163">
        <v>2534.4059199999992</v>
      </c>
      <c r="N228" s="163">
        <v>2297.0991154002309</v>
      </c>
      <c r="O228" s="163">
        <v>1545.08001934662</v>
      </c>
      <c r="P228" s="163">
        <v>1405.1292282335889</v>
      </c>
      <c r="Q228" s="163">
        <v>1588.5912468255051</v>
      </c>
      <c r="R228" s="163">
        <v>1359.7451689637498</v>
      </c>
      <c r="S228" s="163">
        <v>1299.2432279691802</v>
      </c>
      <c r="T228" s="163">
        <v>1330.2281423536499</v>
      </c>
      <c r="U228" s="163">
        <v>1348.4370727597977</v>
      </c>
      <c r="V228" s="163">
        <v>1278.938249763052</v>
      </c>
      <c r="W228" s="163">
        <v>1246.131003495042</v>
      </c>
      <c r="X228" s="163">
        <v>1212.801351349442</v>
      </c>
      <c r="Y228" s="163">
        <v>1188.2496138577264</v>
      </c>
      <c r="Z228" s="163">
        <v>1164.7900385159965</v>
      </c>
      <c r="AA228" s="163">
        <v>1124.572522996584</v>
      </c>
      <c r="AB228" s="163">
        <v>1093.6077194515858</v>
      </c>
      <c r="AC228" s="163">
        <v>1073.8260719451846</v>
      </c>
      <c r="AD228" s="163">
        <v>1047.2010524493865</v>
      </c>
      <c r="AE228" s="163">
        <v>1020.3267372532354</v>
      </c>
      <c r="AF228" s="163">
        <v>1005.9019342309118</v>
      </c>
      <c r="AG228" s="163">
        <v>985.01510832710312</v>
      </c>
      <c r="AH228" s="163">
        <v>961.08734961432322</v>
      </c>
      <c r="AI228" s="163">
        <v>945.99982816209729</v>
      </c>
      <c r="AJ228" s="163">
        <v>930.24682617944347</v>
      </c>
      <c r="AK228" s="163">
        <v>909.19319371601125</v>
      </c>
      <c r="AL228" s="163">
        <v>888.18581624451872</v>
      </c>
      <c r="AM228" s="163">
        <v>869.16622014650761</v>
      </c>
      <c r="AN228" s="163">
        <v>853.87714283170988</v>
      </c>
      <c r="AO228" s="163">
        <v>833.37979279231922</v>
      </c>
      <c r="AP228" s="163">
        <v>811.03469959225038</v>
      </c>
      <c r="AQ228" s="163">
        <v>784.89361459992381</v>
      </c>
      <c r="AR228" s="163">
        <v>766.39047111626121</v>
      </c>
      <c r="AS228" s="163">
        <v>740.90574049168652</v>
      </c>
      <c r="AT228" s="163">
        <v>717.58053184738856</v>
      </c>
      <c r="AU228" s="163">
        <v>677.0678360927709</v>
      </c>
      <c r="AV228" s="163">
        <v>653.09318727677271</v>
      </c>
      <c r="AW228" s="163">
        <v>635.09467081106709</v>
      </c>
      <c r="AX228" s="163">
        <v>615.43093463365483</v>
      </c>
      <c r="AY228" s="163">
        <v>595.23919058196736</v>
      </c>
      <c r="AZ228" s="163">
        <v>583.00646119592602</v>
      </c>
      <c r="BA228" s="163">
        <v>564.11709167108688</v>
      </c>
      <c r="BB228" s="164">
        <v>546.55963177334354</v>
      </c>
    </row>
    <row r="229" spans="2:54" x14ac:dyDescent="0.2">
      <c r="B229" s="137" t="s">
        <v>233</v>
      </c>
      <c r="C229" s="138" t="s">
        <v>428</v>
      </c>
      <c r="D229" s="139">
        <v>3267.6007338536556</v>
      </c>
      <c r="E229" s="157">
        <v>2659.3712</v>
      </c>
      <c r="F229" s="157">
        <v>3132.9000800000008</v>
      </c>
      <c r="G229" s="157">
        <v>2763.0604100000005</v>
      </c>
      <c r="H229" s="157">
        <v>2902.4329899999998</v>
      </c>
      <c r="I229" s="157">
        <v>3346.8414356205476</v>
      </c>
      <c r="J229" s="157">
        <v>3496.4374100000018</v>
      </c>
      <c r="K229" s="157">
        <v>4195.6501799999996</v>
      </c>
      <c r="L229" s="157">
        <v>4550.7683799999977</v>
      </c>
      <c r="M229" s="157">
        <v>4487.457879999999</v>
      </c>
      <c r="N229" s="157">
        <v>5071.3859779151981</v>
      </c>
      <c r="O229" s="157">
        <v>5635.7291766253602</v>
      </c>
      <c r="P229" s="157">
        <v>6260.7078814361039</v>
      </c>
      <c r="Q229" s="157">
        <v>7024.4839820977686</v>
      </c>
      <c r="R229" s="157">
        <v>7403.3617819102474</v>
      </c>
      <c r="S229" s="157">
        <v>8220.8653115356901</v>
      </c>
      <c r="T229" s="157">
        <v>8407.6181207151658</v>
      </c>
      <c r="U229" s="157">
        <v>8515.2881930147068</v>
      </c>
      <c r="V229" s="157">
        <v>8967.7006692698596</v>
      </c>
      <c r="W229" s="157">
        <v>8884.0787514927561</v>
      </c>
      <c r="X229" s="157">
        <v>8741.2438437172859</v>
      </c>
      <c r="Y229" s="157">
        <v>8668.3148086763995</v>
      </c>
      <c r="Z229" s="157">
        <v>8561.3882753922917</v>
      </c>
      <c r="AA229" s="157">
        <v>8365.2784646513919</v>
      </c>
      <c r="AB229" s="157">
        <v>8183.5336322855419</v>
      </c>
      <c r="AC229" s="157">
        <v>8036.2585405816271</v>
      </c>
      <c r="AD229" s="157">
        <v>7912.0724377098195</v>
      </c>
      <c r="AE229" s="157">
        <v>7673.1257200426326</v>
      </c>
      <c r="AF229" s="157">
        <v>7535.028348087827</v>
      </c>
      <c r="AG229" s="157">
        <v>7382.3945135897939</v>
      </c>
      <c r="AH229" s="157">
        <v>7064.1427349261803</v>
      </c>
      <c r="AI229" s="157">
        <v>6961.4372020233041</v>
      </c>
      <c r="AJ229" s="157">
        <v>6811.0344688304149</v>
      </c>
      <c r="AK229" s="157">
        <v>6645.4298832142013</v>
      </c>
      <c r="AL229" s="157">
        <v>6498.5102099729547</v>
      </c>
      <c r="AM229" s="157">
        <v>6351.4598822119106</v>
      </c>
      <c r="AN229" s="157">
        <v>6283.0400590804284</v>
      </c>
      <c r="AO229" s="157">
        <v>6117.0181278091468</v>
      </c>
      <c r="AP229" s="157">
        <v>5992.7026026872036</v>
      </c>
      <c r="AQ229" s="157">
        <v>5688.8598851175238</v>
      </c>
      <c r="AR229" s="157">
        <v>5563.9643110914358</v>
      </c>
      <c r="AS229" s="157">
        <v>5295.0466469408602</v>
      </c>
      <c r="AT229" s="157">
        <v>4910.7935334338363</v>
      </c>
      <c r="AU229" s="157">
        <v>4450.7549793111093</v>
      </c>
      <c r="AV229" s="157">
        <v>4332.7757167301961</v>
      </c>
      <c r="AW229" s="157">
        <v>4220.1668298551513</v>
      </c>
      <c r="AX229" s="157">
        <v>4076.8024789181381</v>
      </c>
      <c r="AY229" s="157">
        <v>3903.6699893951627</v>
      </c>
      <c r="AZ229" s="157">
        <v>3767.8605600284609</v>
      </c>
      <c r="BA229" s="157">
        <v>3656.7359454413836</v>
      </c>
      <c r="BB229" s="158">
        <v>3476.6879607993046</v>
      </c>
    </row>
    <row r="230" spans="2:54" x14ac:dyDescent="0.2">
      <c r="B230" s="140" t="s">
        <v>71</v>
      </c>
      <c r="C230" s="141" t="s">
        <v>429</v>
      </c>
      <c r="D230" s="142">
        <v>3157.2063175032695</v>
      </c>
      <c r="E230" s="159">
        <v>2623.2727199999995</v>
      </c>
      <c r="F230" s="159">
        <v>3020.2003800000002</v>
      </c>
      <c r="G230" s="159">
        <v>2696.4620400000008</v>
      </c>
      <c r="H230" s="159">
        <v>2833.5395700000004</v>
      </c>
      <c r="I230" s="159">
        <v>3232.9606944318666</v>
      </c>
      <c r="J230" s="159">
        <v>3449.2369300000018</v>
      </c>
      <c r="K230" s="159">
        <v>4109.6943700000002</v>
      </c>
      <c r="L230" s="159">
        <v>4467.1733099999992</v>
      </c>
      <c r="M230" s="159">
        <v>4411.0546999999988</v>
      </c>
      <c r="N230" s="159">
        <v>5052.3724034447368</v>
      </c>
      <c r="O230" s="159">
        <v>5609.5995088743775</v>
      </c>
      <c r="P230" s="159">
        <v>6232.165482142037</v>
      </c>
      <c r="Q230" s="159">
        <v>6992.9563237429393</v>
      </c>
      <c r="R230" s="159">
        <v>7374.0291518972153</v>
      </c>
      <c r="S230" s="159">
        <v>8190.817648984741</v>
      </c>
      <c r="T230" s="159">
        <v>8376.9479576261201</v>
      </c>
      <c r="U230" s="159">
        <v>8484.6624832541656</v>
      </c>
      <c r="V230" s="159">
        <v>8940.8877827813212</v>
      </c>
      <c r="W230" s="159">
        <v>8857.9001890780019</v>
      </c>
      <c r="X230" s="159">
        <v>8714.8696858959902</v>
      </c>
      <c r="Y230" s="159">
        <v>8640.9703916116869</v>
      </c>
      <c r="Z230" s="159">
        <v>8535.7410153869496</v>
      </c>
      <c r="AA230" s="159">
        <v>8340.5920699645503</v>
      </c>
      <c r="AB230" s="159">
        <v>8159.2761908026741</v>
      </c>
      <c r="AC230" s="159">
        <v>8011.8247031062792</v>
      </c>
      <c r="AD230" s="159">
        <v>7887.605150255079</v>
      </c>
      <c r="AE230" s="159">
        <v>7649.0974086663164</v>
      </c>
      <c r="AF230" s="159">
        <v>7511.3277261801095</v>
      </c>
      <c r="AG230" s="159">
        <v>7359.5832111876171</v>
      </c>
      <c r="AH230" s="159">
        <v>7042.4442711440179</v>
      </c>
      <c r="AI230" s="159">
        <v>6939.9649192386605</v>
      </c>
      <c r="AJ230" s="159">
        <v>6791.4353724682651</v>
      </c>
      <c r="AK230" s="159">
        <v>6627.2213288705707</v>
      </c>
      <c r="AL230" s="159">
        <v>6481.6627959497127</v>
      </c>
      <c r="AM230" s="159">
        <v>6335.5161032621818</v>
      </c>
      <c r="AN230" s="159">
        <v>6267.2963114267568</v>
      </c>
      <c r="AO230" s="159">
        <v>6102.011884565829</v>
      </c>
      <c r="AP230" s="159">
        <v>5978.3120632949167</v>
      </c>
      <c r="AQ230" s="159">
        <v>5674.9253317675839</v>
      </c>
      <c r="AR230" s="159">
        <v>5550.494363464486</v>
      </c>
      <c r="AS230" s="159">
        <v>5281.7644319425071</v>
      </c>
      <c r="AT230" s="159">
        <v>4897.883933052628</v>
      </c>
      <c r="AU230" s="159">
        <v>4438.81278243003</v>
      </c>
      <c r="AV230" s="159">
        <v>4321.3793366188147</v>
      </c>
      <c r="AW230" s="159">
        <v>4209.0048759812635</v>
      </c>
      <c r="AX230" s="159">
        <v>4066.0498491613453</v>
      </c>
      <c r="AY230" s="159">
        <v>3893.7778232105111</v>
      </c>
      <c r="AZ230" s="159">
        <v>3758.2150443224232</v>
      </c>
      <c r="BA230" s="159">
        <v>3647.5613399750064</v>
      </c>
      <c r="BB230" s="160">
        <v>3468.011669671881</v>
      </c>
    </row>
    <row r="231" spans="2:54" x14ac:dyDescent="0.2">
      <c r="B231" s="140" t="s">
        <v>234</v>
      </c>
      <c r="C231" s="141" t="s">
        <v>430</v>
      </c>
      <c r="D231" s="142">
        <v>110.39441635038587</v>
      </c>
      <c r="E231" s="159">
        <v>36.098479999999959</v>
      </c>
      <c r="F231" s="159">
        <v>112.69970000000001</v>
      </c>
      <c r="G231" s="159">
        <v>66.598370000000017</v>
      </c>
      <c r="H231" s="159">
        <v>68.893419999999992</v>
      </c>
      <c r="I231" s="159">
        <v>113.88074118868121</v>
      </c>
      <c r="J231" s="159">
        <v>47.20048000000002</v>
      </c>
      <c r="K231" s="159">
        <v>85.955809999999985</v>
      </c>
      <c r="L231" s="159">
        <v>83.595070000000021</v>
      </c>
      <c r="M231" s="159">
        <v>76.403180000000006</v>
      </c>
      <c r="N231" s="159">
        <v>19.013574470461265</v>
      </c>
      <c r="O231" s="159">
        <v>26.129667750981895</v>
      </c>
      <c r="P231" s="159">
        <v>28.542399294067216</v>
      </c>
      <c r="Q231" s="159">
        <v>31.527658354829498</v>
      </c>
      <c r="R231" s="159">
        <v>29.332630013032055</v>
      </c>
      <c r="S231" s="159">
        <v>30.047662550950946</v>
      </c>
      <c r="T231" s="159">
        <v>30.670163089046845</v>
      </c>
      <c r="U231" s="159">
        <v>30.625709760539785</v>
      </c>
      <c r="V231" s="159">
        <v>26.812886488536268</v>
      </c>
      <c r="W231" s="159">
        <v>26.178562414753443</v>
      </c>
      <c r="X231" s="159">
        <v>26.374157821297089</v>
      </c>
      <c r="Y231" s="159">
        <v>27.344417064710409</v>
      </c>
      <c r="Z231" s="159">
        <v>25.647260005342439</v>
      </c>
      <c r="AA231" s="159">
        <v>24.686394686841261</v>
      </c>
      <c r="AB231" s="159">
        <v>24.257441482867954</v>
      </c>
      <c r="AC231" s="159">
        <v>24.433837475350103</v>
      </c>
      <c r="AD231" s="159">
        <v>24.467287454739871</v>
      </c>
      <c r="AE231" s="159">
        <v>24.028311376316719</v>
      </c>
      <c r="AF231" s="159">
        <v>23.700621907715838</v>
      </c>
      <c r="AG231" s="159">
        <v>22.811302402175553</v>
      </c>
      <c r="AH231" s="159">
        <v>21.698463782163195</v>
      </c>
      <c r="AI231" s="159">
        <v>21.472282784642367</v>
      </c>
      <c r="AJ231" s="159">
        <v>19.599096362148863</v>
      </c>
      <c r="AK231" s="159">
        <v>18.208554343631697</v>
      </c>
      <c r="AL231" s="159">
        <v>16.847414023242901</v>
      </c>
      <c r="AM231" s="159">
        <v>15.943778949727456</v>
      </c>
      <c r="AN231" s="159">
        <v>15.743747653671983</v>
      </c>
      <c r="AO231" s="159">
        <v>15.006243243317682</v>
      </c>
      <c r="AP231" s="159">
        <v>14.390539392286092</v>
      </c>
      <c r="AQ231" s="159">
        <v>13.934553349940561</v>
      </c>
      <c r="AR231" s="159">
        <v>13.469947626950688</v>
      </c>
      <c r="AS231" s="159">
        <v>13.282214998352583</v>
      </c>
      <c r="AT231" s="159">
        <v>12.909600381208056</v>
      </c>
      <c r="AU231" s="159">
        <v>11.942196881080061</v>
      </c>
      <c r="AV231" s="159">
        <v>11.396380111381747</v>
      </c>
      <c r="AW231" s="159">
        <v>11.16195387388743</v>
      </c>
      <c r="AX231" s="159">
        <v>10.752629756793095</v>
      </c>
      <c r="AY231" s="159">
        <v>9.8921661846513249</v>
      </c>
      <c r="AZ231" s="159">
        <v>9.6455157060374912</v>
      </c>
      <c r="BA231" s="159">
        <v>9.1746054663771499</v>
      </c>
      <c r="BB231" s="160">
        <v>8.6762911274242125</v>
      </c>
    </row>
    <row r="232" spans="2:54" x14ac:dyDescent="0.2">
      <c r="B232" s="143" t="s">
        <v>235</v>
      </c>
      <c r="C232" s="144" t="s">
        <v>431</v>
      </c>
      <c r="D232" s="145">
        <v>110.39441635038587</v>
      </c>
      <c r="E232" s="161">
        <v>36.098479999999959</v>
      </c>
      <c r="F232" s="161">
        <v>112.69970000000001</v>
      </c>
      <c r="G232" s="161">
        <v>66.598370000000017</v>
      </c>
      <c r="H232" s="161">
        <v>68.893419999999992</v>
      </c>
      <c r="I232" s="161">
        <v>113.88074118868121</v>
      </c>
      <c r="J232" s="161">
        <v>47.20048000000002</v>
      </c>
      <c r="K232" s="161">
        <v>85.955809999999985</v>
      </c>
      <c r="L232" s="161">
        <v>83.595070000000021</v>
      </c>
      <c r="M232" s="161">
        <v>76.403180000000006</v>
      </c>
      <c r="N232" s="161">
        <v>19.013574470461265</v>
      </c>
      <c r="O232" s="161">
        <v>26.129667750981895</v>
      </c>
      <c r="P232" s="161">
        <v>28.542399294067216</v>
      </c>
      <c r="Q232" s="161">
        <v>31.527658354829498</v>
      </c>
      <c r="R232" s="161">
        <v>29.332630013032055</v>
      </c>
      <c r="S232" s="161">
        <v>30.047662550950946</v>
      </c>
      <c r="T232" s="161">
        <v>30.670163089046845</v>
      </c>
      <c r="U232" s="161">
        <v>30.625709760539785</v>
      </c>
      <c r="V232" s="161">
        <v>26.812886488536268</v>
      </c>
      <c r="W232" s="161">
        <v>26.178562414753443</v>
      </c>
      <c r="X232" s="161">
        <v>26.374157821297089</v>
      </c>
      <c r="Y232" s="161">
        <v>27.344417064710409</v>
      </c>
      <c r="Z232" s="161">
        <v>25.647260005342439</v>
      </c>
      <c r="AA232" s="161">
        <v>24.686394686841261</v>
      </c>
      <c r="AB232" s="161">
        <v>24.257441482867954</v>
      </c>
      <c r="AC232" s="161">
        <v>24.433837475350103</v>
      </c>
      <c r="AD232" s="161">
        <v>24.467287454739871</v>
      </c>
      <c r="AE232" s="161">
        <v>24.028311376316719</v>
      </c>
      <c r="AF232" s="161">
        <v>23.700621907715838</v>
      </c>
      <c r="AG232" s="161">
        <v>22.811302402175553</v>
      </c>
      <c r="AH232" s="161">
        <v>21.698463782163195</v>
      </c>
      <c r="AI232" s="161">
        <v>21.472282784642367</v>
      </c>
      <c r="AJ232" s="161">
        <v>19.599096362148863</v>
      </c>
      <c r="AK232" s="161">
        <v>18.208554343631697</v>
      </c>
      <c r="AL232" s="161">
        <v>16.847414023242901</v>
      </c>
      <c r="AM232" s="161">
        <v>15.943778949727456</v>
      </c>
      <c r="AN232" s="161">
        <v>15.743747653671983</v>
      </c>
      <c r="AO232" s="161">
        <v>15.006243243317682</v>
      </c>
      <c r="AP232" s="161">
        <v>14.390539392286092</v>
      </c>
      <c r="AQ232" s="161">
        <v>13.934553349940561</v>
      </c>
      <c r="AR232" s="161">
        <v>13.469947626950688</v>
      </c>
      <c r="AS232" s="161">
        <v>13.282214998352583</v>
      </c>
      <c r="AT232" s="161">
        <v>12.909600381208056</v>
      </c>
      <c r="AU232" s="161">
        <v>11.942196881080061</v>
      </c>
      <c r="AV232" s="161">
        <v>11.396380111381747</v>
      </c>
      <c r="AW232" s="161">
        <v>11.16195387388743</v>
      </c>
      <c r="AX232" s="161">
        <v>10.752629756793095</v>
      </c>
      <c r="AY232" s="161">
        <v>9.8921661846513249</v>
      </c>
      <c r="AZ232" s="161">
        <v>9.6455157060374912</v>
      </c>
      <c r="BA232" s="161">
        <v>9.1746054663771499</v>
      </c>
      <c r="BB232" s="162">
        <v>8.6762911274242125</v>
      </c>
    </row>
    <row r="233" spans="2:54" x14ac:dyDescent="0.2">
      <c r="B233" s="143" t="s">
        <v>236</v>
      </c>
      <c r="C233" s="144" t="s">
        <v>432</v>
      </c>
      <c r="D233" s="145">
        <v>0</v>
      </c>
      <c r="E233" s="161">
        <v>0</v>
      </c>
      <c r="F233" s="161">
        <v>0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1">
        <v>0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1">
        <v>0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1">
        <v>0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1">
        <v>0</v>
      </c>
      <c r="AN233" s="161">
        <v>0</v>
      </c>
      <c r="AO233" s="161">
        <v>0</v>
      </c>
      <c r="AP233" s="161">
        <v>0</v>
      </c>
      <c r="AQ233" s="161">
        <v>0</v>
      </c>
      <c r="AR233" s="161">
        <v>0</v>
      </c>
      <c r="AS233" s="161">
        <v>0</v>
      </c>
      <c r="AT233" s="161">
        <v>0</v>
      </c>
      <c r="AU233" s="161">
        <v>0</v>
      </c>
      <c r="AV233" s="161">
        <v>0</v>
      </c>
      <c r="AW233" s="161">
        <v>0</v>
      </c>
      <c r="AX233" s="161">
        <v>0</v>
      </c>
      <c r="AY233" s="161">
        <v>0</v>
      </c>
      <c r="AZ233" s="161">
        <v>0</v>
      </c>
      <c r="BA233" s="161">
        <v>0</v>
      </c>
      <c r="BB233" s="162">
        <v>0</v>
      </c>
    </row>
    <row r="234" spans="2:54" x14ac:dyDescent="0.2">
      <c r="B234" s="143" t="s">
        <v>237</v>
      </c>
      <c r="C234" s="144" t="s">
        <v>433</v>
      </c>
      <c r="D234" s="145">
        <v>0</v>
      </c>
      <c r="E234" s="161">
        <v>0</v>
      </c>
      <c r="F234" s="161">
        <v>0</v>
      </c>
      <c r="G234" s="161">
        <v>0</v>
      </c>
      <c r="H234" s="161">
        <v>0</v>
      </c>
      <c r="I234" s="161">
        <v>0</v>
      </c>
      <c r="J234" s="161">
        <v>0</v>
      </c>
      <c r="K234" s="161">
        <v>0</v>
      </c>
      <c r="L234" s="161">
        <v>0</v>
      </c>
      <c r="M234" s="161">
        <v>0</v>
      </c>
      <c r="N234" s="161">
        <v>0</v>
      </c>
      <c r="O234" s="161">
        <v>0</v>
      </c>
      <c r="P234" s="161">
        <v>0</v>
      </c>
      <c r="Q234" s="161">
        <v>0</v>
      </c>
      <c r="R234" s="161">
        <v>0</v>
      </c>
      <c r="S234" s="161">
        <v>0</v>
      </c>
      <c r="T234" s="161">
        <v>0</v>
      </c>
      <c r="U234" s="161">
        <v>0</v>
      </c>
      <c r="V234" s="161">
        <v>0</v>
      </c>
      <c r="W234" s="161">
        <v>0</v>
      </c>
      <c r="X234" s="161">
        <v>0</v>
      </c>
      <c r="Y234" s="161">
        <v>0</v>
      </c>
      <c r="Z234" s="161">
        <v>0</v>
      </c>
      <c r="AA234" s="161">
        <v>0</v>
      </c>
      <c r="AB234" s="161">
        <v>0</v>
      </c>
      <c r="AC234" s="161">
        <v>0</v>
      </c>
      <c r="AD234" s="161">
        <v>0</v>
      </c>
      <c r="AE234" s="161">
        <v>0</v>
      </c>
      <c r="AF234" s="161">
        <v>0</v>
      </c>
      <c r="AG234" s="161">
        <v>0</v>
      </c>
      <c r="AH234" s="161">
        <v>0</v>
      </c>
      <c r="AI234" s="161">
        <v>0</v>
      </c>
      <c r="AJ234" s="161">
        <v>0</v>
      </c>
      <c r="AK234" s="161">
        <v>0</v>
      </c>
      <c r="AL234" s="161">
        <v>0</v>
      </c>
      <c r="AM234" s="161">
        <v>0</v>
      </c>
      <c r="AN234" s="161">
        <v>0</v>
      </c>
      <c r="AO234" s="161">
        <v>0</v>
      </c>
      <c r="AP234" s="161">
        <v>0</v>
      </c>
      <c r="AQ234" s="161">
        <v>0</v>
      </c>
      <c r="AR234" s="161">
        <v>0</v>
      </c>
      <c r="AS234" s="161">
        <v>0</v>
      </c>
      <c r="AT234" s="161">
        <v>0</v>
      </c>
      <c r="AU234" s="161">
        <v>0</v>
      </c>
      <c r="AV234" s="161">
        <v>0</v>
      </c>
      <c r="AW234" s="161">
        <v>0</v>
      </c>
      <c r="AX234" s="161">
        <v>0</v>
      </c>
      <c r="AY234" s="161">
        <v>0</v>
      </c>
      <c r="AZ234" s="161">
        <v>0</v>
      </c>
      <c r="BA234" s="161">
        <v>0</v>
      </c>
      <c r="BB234" s="162">
        <v>0</v>
      </c>
    </row>
    <row r="235" spans="2:54" x14ac:dyDescent="0.2">
      <c r="B235" s="143" t="s">
        <v>65</v>
      </c>
      <c r="C235" s="144" t="s">
        <v>434</v>
      </c>
      <c r="D235" s="145">
        <v>0</v>
      </c>
      <c r="E235" s="161">
        <v>0</v>
      </c>
      <c r="F235" s="161">
        <v>0</v>
      </c>
      <c r="G235" s="161">
        <v>0</v>
      </c>
      <c r="H235" s="161">
        <v>0</v>
      </c>
      <c r="I235" s="161">
        <v>0</v>
      </c>
      <c r="J235" s="161">
        <v>0</v>
      </c>
      <c r="K235" s="161">
        <v>0</v>
      </c>
      <c r="L235" s="161">
        <v>0</v>
      </c>
      <c r="M235" s="161">
        <v>0</v>
      </c>
      <c r="N235" s="161">
        <v>0</v>
      </c>
      <c r="O235" s="161">
        <v>0</v>
      </c>
      <c r="P235" s="161">
        <v>0</v>
      </c>
      <c r="Q235" s="161">
        <v>0</v>
      </c>
      <c r="R235" s="161">
        <v>0</v>
      </c>
      <c r="S235" s="161">
        <v>0</v>
      </c>
      <c r="T235" s="161">
        <v>0</v>
      </c>
      <c r="U235" s="161">
        <v>0</v>
      </c>
      <c r="V235" s="161">
        <v>0</v>
      </c>
      <c r="W235" s="161">
        <v>0</v>
      </c>
      <c r="X235" s="161">
        <v>0</v>
      </c>
      <c r="Y235" s="161">
        <v>0</v>
      </c>
      <c r="Z235" s="161">
        <v>0</v>
      </c>
      <c r="AA235" s="161">
        <v>0</v>
      </c>
      <c r="AB235" s="161">
        <v>0</v>
      </c>
      <c r="AC235" s="161">
        <v>0</v>
      </c>
      <c r="AD235" s="161">
        <v>0</v>
      </c>
      <c r="AE235" s="161">
        <v>0</v>
      </c>
      <c r="AF235" s="161">
        <v>0</v>
      </c>
      <c r="AG235" s="161">
        <v>0</v>
      </c>
      <c r="AH235" s="161">
        <v>0</v>
      </c>
      <c r="AI235" s="161">
        <v>0</v>
      </c>
      <c r="AJ235" s="161">
        <v>0</v>
      </c>
      <c r="AK235" s="161">
        <v>0</v>
      </c>
      <c r="AL235" s="161">
        <v>0</v>
      </c>
      <c r="AM235" s="161">
        <v>0</v>
      </c>
      <c r="AN235" s="161">
        <v>0</v>
      </c>
      <c r="AO235" s="161">
        <v>0</v>
      </c>
      <c r="AP235" s="161">
        <v>0</v>
      </c>
      <c r="AQ235" s="161">
        <v>0</v>
      </c>
      <c r="AR235" s="161">
        <v>0</v>
      </c>
      <c r="AS235" s="161">
        <v>0</v>
      </c>
      <c r="AT235" s="161">
        <v>0</v>
      </c>
      <c r="AU235" s="161">
        <v>0</v>
      </c>
      <c r="AV235" s="161">
        <v>0</v>
      </c>
      <c r="AW235" s="161">
        <v>0</v>
      </c>
      <c r="AX235" s="161">
        <v>0</v>
      </c>
      <c r="AY235" s="161">
        <v>0</v>
      </c>
      <c r="AZ235" s="161">
        <v>0</v>
      </c>
      <c r="BA235" s="161">
        <v>0</v>
      </c>
      <c r="BB235" s="162">
        <v>0</v>
      </c>
    </row>
    <row r="236" spans="2:54" x14ac:dyDescent="0.2">
      <c r="B236" s="137" t="s">
        <v>132</v>
      </c>
      <c r="C236" s="138" t="s">
        <v>435</v>
      </c>
      <c r="D236" s="139">
        <v>0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7">
        <v>0</v>
      </c>
      <c r="AI236" s="157">
        <v>0</v>
      </c>
      <c r="AJ236" s="157">
        <v>0</v>
      </c>
      <c r="AK236" s="157">
        <v>0</v>
      </c>
      <c r="AL236" s="157">
        <v>0</v>
      </c>
      <c r="AM236" s="157">
        <v>0</v>
      </c>
      <c r="AN236" s="157">
        <v>0</v>
      </c>
      <c r="AO236" s="157">
        <v>0</v>
      </c>
      <c r="AP236" s="157">
        <v>0</v>
      </c>
      <c r="AQ236" s="157">
        <v>0</v>
      </c>
      <c r="AR236" s="157">
        <v>0</v>
      </c>
      <c r="AS236" s="157">
        <v>0</v>
      </c>
      <c r="AT236" s="157">
        <v>0</v>
      </c>
      <c r="AU236" s="157">
        <v>0</v>
      </c>
      <c r="AV236" s="157">
        <v>0</v>
      </c>
      <c r="AW236" s="157">
        <v>0</v>
      </c>
      <c r="AX236" s="157">
        <v>0</v>
      </c>
      <c r="AY236" s="157">
        <v>0</v>
      </c>
      <c r="AZ236" s="157">
        <v>0</v>
      </c>
      <c r="BA236" s="157">
        <v>0</v>
      </c>
      <c r="BB236" s="158">
        <v>0</v>
      </c>
    </row>
    <row r="237" spans="2:54" x14ac:dyDescent="0.2">
      <c r="B237" s="137" t="s">
        <v>238</v>
      </c>
      <c r="C237" s="138" t="s">
        <v>436</v>
      </c>
      <c r="D237" s="139">
        <v>745.02487539278286</v>
      </c>
      <c r="E237" s="157">
        <v>769.24766999999997</v>
      </c>
      <c r="F237" s="157">
        <v>644.06745000000012</v>
      </c>
      <c r="G237" s="157">
        <v>795.72380999999996</v>
      </c>
      <c r="H237" s="157">
        <v>1265.62031</v>
      </c>
      <c r="I237" s="157">
        <v>1251.1938690305126</v>
      </c>
      <c r="J237" s="157">
        <v>1736.4605199999999</v>
      </c>
      <c r="K237" s="157">
        <v>1726.94112</v>
      </c>
      <c r="L237" s="157">
        <v>1734.2627700000003</v>
      </c>
      <c r="M237" s="157">
        <v>2230.5142700000001</v>
      </c>
      <c r="N237" s="157">
        <v>2134.0420030540349</v>
      </c>
      <c r="O237" s="157">
        <v>2424.5030985544081</v>
      </c>
      <c r="P237" s="157">
        <v>2368.485486420514</v>
      </c>
      <c r="Q237" s="157">
        <v>2424.6700800478843</v>
      </c>
      <c r="R237" s="157">
        <v>2125.6732290219388</v>
      </c>
      <c r="S237" s="157">
        <v>2181.6673293977974</v>
      </c>
      <c r="T237" s="157">
        <v>2217.7763215420573</v>
      </c>
      <c r="U237" s="157">
        <v>2234.9714841464488</v>
      </c>
      <c r="V237" s="157">
        <v>2310.5298754835731</v>
      </c>
      <c r="W237" s="157">
        <v>2396.8342329397165</v>
      </c>
      <c r="X237" s="157">
        <v>2433.4720386342601</v>
      </c>
      <c r="Y237" s="157">
        <v>2452.6874158665382</v>
      </c>
      <c r="Z237" s="157">
        <v>2497.968027058851</v>
      </c>
      <c r="AA237" s="157">
        <v>2486.6366867087249</v>
      </c>
      <c r="AB237" s="157">
        <v>2466.0501245180003</v>
      </c>
      <c r="AC237" s="157">
        <v>2445.1461839404137</v>
      </c>
      <c r="AD237" s="157">
        <v>2393.6590640146537</v>
      </c>
      <c r="AE237" s="157">
        <v>2337.6039679476285</v>
      </c>
      <c r="AF237" s="157">
        <v>2284.8375334334655</v>
      </c>
      <c r="AG237" s="157">
        <v>2278.0794325167067</v>
      </c>
      <c r="AH237" s="157">
        <v>2254.6854443189054</v>
      </c>
      <c r="AI237" s="157">
        <v>2211.3472473359002</v>
      </c>
      <c r="AJ237" s="157">
        <v>2207.6952894540368</v>
      </c>
      <c r="AK237" s="157">
        <v>2192.8226734230557</v>
      </c>
      <c r="AL237" s="157">
        <v>2194.3114696094749</v>
      </c>
      <c r="AM237" s="157">
        <v>2170.2639655377134</v>
      </c>
      <c r="AN237" s="157">
        <v>2152.8382313963839</v>
      </c>
      <c r="AO237" s="157">
        <v>2139.7106938150951</v>
      </c>
      <c r="AP237" s="157">
        <v>2122.0527277337387</v>
      </c>
      <c r="AQ237" s="157">
        <v>2100.9518575944508</v>
      </c>
      <c r="AR237" s="157">
        <v>2080.6194826413675</v>
      </c>
      <c r="AS237" s="157">
        <v>2054.3641527129626</v>
      </c>
      <c r="AT237" s="157">
        <v>2035.5131169141382</v>
      </c>
      <c r="AU237" s="157">
        <v>1968.660922009461</v>
      </c>
      <c r="AV237" s="157">
        <v>1918.8445220383333</v>
      </c>
      <c r="AW237" s="157">
        <v>1879.0922787916927</v>
      </c>
      <c r="AX237" s="157">
        <v>1817.8828273714712</v>
      </c>
      <c r="AY237" s="157">
        <v>1777.9240984547662</v>
      </c>
      <c r="AZ237" s="157">
        <v>1700.9325863509782</v>
      </c>
      <c r="BA237" s="157">
        <v>1682.6954235193355</v>
      </c>
      <c r="BB237" s="158">
        <v>1641.6026811839629</v>
      </c>
    </row>
    <row r="238" spans="2:54" x14ac:dyDescent="0.2">
      <c r="B238" s="137" t="s">
        <v>239</v>
      </c>
      <c r="C238" s="138" t="s">
        <v>437</v>
      </c>
      <c r="D238" s="139">
        <v>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9.9999999999999978E-2</v>
      </c>
      <c r="K238" s="157">
        <v>4.8999999999999995</v>
      </c>
      <c r="L238" s="157">
        <v>11.599999999999998</v>
      </c>
      <c r="M238" s="157">
        <v>25.401150000000001</v>
      </c>
      <c r="N238" s="157">
        <v>25.460958160709762</v>
      </c>
      <c r="O238" s="157">
        <v>19.346517327720175</v>
      </c>
      <c r="P238" s="157">
        <v>22.045744819642959</v>
      </c>
      <c r="Q238" s="157">
        <v>45.285161131284255</v>
      </c>
      <c r="R238" s="157">
        <v>49.27390847425243</v>
      </c>
      <c r="S238" s="157">
        <v>38.119808267510734</v>
      </c>
      <c r="T238" s="157">
        <v>39.349535193431976</v>
      </c>
      <c r="U238" s="157">
        <v>38.985450651474764</v>
      </c>
      <c r="V238" s="157">
        <v>37.987947833849631</v>
      </c>
      <c r="W238" s="157">
        <v>38.076322026328853</v>
      </c>
      <c r="X238" s="157">
        <v>37.571235603436953</v>
      </c>
      <c r="Y238" s="157">
        <v>36.813948370625745</v>
      </c>
      <c r="Z238" s="157">
        <v>36.833468201304456</v>
      </c>
      <c r="AA238" s="157">
        <v>36.035192852468356</v>
      </c>
      <c r="AB238" s="157">
        <v>35.232527688160872</v>
      </c>
      <c r="AC238" s="157">
        <v>34.273758101013634</v>
      </c>
      <c r="AD238" s="157">
        <v>32.280750655618128</v>
      </c>
      <c r="AE238" s="157">
        <v>31.023954503419144</v>
      </c>
      <c r="AF238" s="157">
        <v>30.031279226363868</v>
      </c>
      <c r="AG238" s="157">
        <v>29.72265689372907</v>
      </c>
      <c r="AH238" s="157">
        <v>28.528055204376152</v>
      </c>
      <c r="AI238" s="157">
        <v>27.787796085564679</v>
      </c>
      <c r="AJ238" s="157">
        <v>27.486701011678569</v>
      </c>
      <c r="AK238" s="157">
        <v>27.321866842588356</v>
      </c>
      <c r="AL238" s="157">
        <v>26.89779059141387</v>
      </c>
      <c r="AM238" s="157">
        <v>26.42999101109034</v>
      </c>
      <c r="AN238" s="157">
        <v>26.014879248179618</v>
      </c>
      <c r="AO238" s="157">
        <v>25.839171327672783</v>
      </c>
      <c r="AP238" s="157">
        <v>25.703442043799946</v>
      </c>
      <c r="AQ238" s="157">
        <v>25.554109369561992</v>
      </c>
      <c r="AR238" s="157">
        <v>25.219751256101151</v>
      </c>
      <c r="AS238" s="157">
        <v>24.966478381177669</v>
      </c>
      <c r="AT238" s="157">
        <v>24.735874893091111</v>
      </c>
      <c r="AU238" s="157">
        <v>24.532857997981331</v>
      </c>
      <c r="AV238" s="157">
        <v>24.340331352030336</v>
      </c>
      <c r="AW238" s="157">
        <v>24.039333385718969</v>
      </c>
      <c r="AX238" s="157">
        <v>22.791788365951337</v>
      </c>
      <c r="AY238" s="157">
        <v>22.320286394230848</v>
      </c>
      <c r="AZ238" s="157">
        <v>21.640467483538689</v>
      </c>
      <c r="BA238" s="157">
        <v>21.611229595122037</v>
      </c>
      <c r="BB238" s="158">
        <v>20.660288795574814</v>
      </c>
    </row>
    <row r="239" spans="2:54" x14ac:dyDescent="0.2">
      <c r="B239" s="140" t="s">
        <v>240</v>
      </c>
      <c r="C239" s="141" t="s">
        <v>438</v>
      </c>
      <c r="D239" s="142">
        <v>0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0</v>
      </c>
      <c r="K239" s="159">
        <v>0</v>
      </c>
      <c r="L239" s="159">
        <v>0</v>
      </c>
      <c r="M239" s="159">
        <v>0</v>
      </c>
      <c r="N239" s="159">
        <v>0</v>
      </c>
      <c r="O239" s="159">
        <v>0</v>
      </c>
      <c r="P239" s="159">
        <v>0</v>
      </c>
      <c r="Q239" s="159">
        <v>0</v>
      </c>
      <c r="R239" s="159">
        <v>0</v>
      </c>
      <c r="S239" s="159">
        <v>0</v>
      </c>
      <c r="T239" s="159">
        <v>0</v>
      </c>
      <c r="U239" s="159">
        <v>0</v>
      </c>
      <c r="V239" s="159">
        <v>0</v>
      </c>
      <c r="W239" s="159">
        <v>0</v>
      </c>
      <c r="X239" s="159">
        <v>0</v>
      </c>
      <c r="Y239" s="159">
        <v>0</v>
      </c>
      <c r="Z239" s="159">
        <v>0</v>
      </c>
      <c r="AA239" s="159">
        <v>0</v>
      </c>
      <c r="AB239" s="159">
        <v>0</v>
      </c>
      <c r="AC239" s="159">
        <v>0</v>
      </c>
      <c r="AD239" s="159">
        <v>0</v>
      </c>
      <c r="AE239" s="159">
        <v>0</v>
      </c>
      <c r="AF239" s="159">
        <v>0</v>
      </c>
      <c r="AG239" s="159">
        <v>0</v>
      </c>
      <c r="AH239" s="159">
        <v>0</v>
      </c>
      <c r="AI239" s="159">
        <v>0</v>
      </c>
      <c r="AJ239" s="159">
        <v>0</v>
      </c>
      <c r="AK239" s="159">
        <v>0</v>
      </c>
      <c r="AL239" s="159">
        <v>0</v>
      </c>
      <c r="AM239" s="159">
        <v>0</v>
      </c>
      <c r="AN239" s="159">
        <v>0</v>
      </c>
      <c r="AO239" s="159">
        <v>0</v>
      </c>
      <c r="AP239" s="159">
        <v>0</v>
      </c>
      <c r="AQ239" s="159">
        <v>0</v>
      </c>
      <c r="AR239" s="159">
        <v>0</v>
      </c>
      <c r="AS239" s="159">
        <v>0</v>
      </c>
      <c r="AT239" s="159">
        <v>0</v>
      </c>
      <c r="AU239" s="159">
        <v>0</v>
      </c>
      <c r="AV239" s="159">
        <v>0</v>
      </c>
      <c r="AW239" s="159">
        <v>0</v>
      </c>
      <c r="AX239" s="159">
        <v>0</v>
      </c>
      <c r="AY239" s="159">
        <v>0</v>
      </c>
      <c r="AZ239" s="159">
        <v>0</v>
      </c>
      <c r="BA239" s="159">
        <v>0</v>
      </c>
      <c r="BB239" s="160">
        <v>0</v>
      </c>
    </row>
    <row r="240" spans="2:54" x14ac:dyDescent="0.2">
      <c r="B240" s="140" t="s">
        <v>241</v>
      </c>
      <c r="C240" s="141" t="s">
        <v>439</v>
      </c>
      <c r="D240" s="142">
        <v>0</v>
      </c>
      <c r="E240" s="159">
        <v>0</v>
      </c>
      <c r="F240" s="159">
        <v>0</v>
      </c>
      <c r="G240" s="159">
        <v>0</v>
      </c>
      <c r="H240" s="159">
        <v>0</v>
      </c>
      <c r="I240" s="159">
        <v>0</v>
      </c>
      <c r="J240" s="159">
        <v>0</v>
      </c>
      <c r="K240" s="159">
        <v>0</v>
      </c>
      <c r="L240" s="159">
        <v>0</v>
      </c>
      <c r="M240" s="159">
        <v>0</v>
      </c>
      <c r="N240" s="159">
        <v>0</v>
      </c>
      <c r="O240" s="159">
        <v>0</v>
      </c>
      <c r="P240" s="159">
        <v>0</v>
      </c>
      <c r="Q240" s="159">
        <v>0</v>
      </c>
      <c r="R240" s="159">
        <v>0</v>
      </c>
      <c r="S240" s="159">
        <v>0</v>
      </c>
      <c r="T240" s="159">
        <v>0</v>
      </c>
      <c r="U240" s="159">
        <v>0</v>
      </c>
      <c r="V240" s="159">
        <v>0</v>
      </c>
      <c r="W240" s="159">
        <v>0</v>
      </c>
      <c r="X240" s="159">
        <v>0</v>
      </c>
      <c r="Y240" s="159">
        <v>0</v>
      </c>
      <c r="Z240" s="159">
        <v>0</v>
      </c>
      <c r="AA240" s="159">
        <v>0</v>
      </c>
      <c r="AB240" s="159">
        <v>0</v>
      </c>
      <c r="AC240" s="159">
        <v>0</v>
      </c>
      <c r="AD240" s="159">
        <v>0</v>
      </c>
      <c r="AE240" s="159">
        <v>0</v>
      </c>
      <c r="AF240" s="159">
        <v>0</v>
      </c>
      <c r="AG240" s="159">
        <v>0</v>
      </c>
      <c r="AH240" s="159">
        <v>0</v>
      </c>
      <c r="AI240" s="159">
        <v>0</v>
      </c>
      <c r="AJ240" s="159">
        <v>0</v>
      </c>
      <c r="AK240" s="159">
        <v>0</v>
      </c>
      <c r="AL240" s="159">
        <v>0</v>
      </c>
      <c r="AM240" s="159">
        <v>0</v>
      </c>
      <c r="AN240" s="159">
        <v>0</v>
      </c>
      <c r="AO240" s="159">
        <v>0</v>
      </c>
      <c r="AP240" s="159">
        <v>0</v>
      </c>
      <c r="AQ240" s="159">
        <v>0</v>
      </c>
      <c r="AR240" s="159">
        <v>0</v>
      </c>
      <c r="AS240" s="159">
        <v>0</v>
      </c>
      <c r="AT240" s="159">
        <v>0</v>
      </c>
      <c r="AU240" s="159">
        <v>0</v>
      </c>
      <c r="AV240" s="159">
        <v>0</v>
      </c>
      <c r="AW240" s="159">
        <v>0</v>
      </c>
      <c r="AX240" s="159">
        <v>0</v>
      </c>
      <c r="AY240" s="159">
        <v>0</v>
      </c>
      <c r="AZ240" s="159">
        <v>0</v>
      </c>
      <c r="BA240" s="159">
        <v>0</v>
      </c>
      <c r="BB240" s="160">
        <v>0</v>
      </c>
    </row>
    <row r="241" spans="2:54" x14ac:dyDescent="0.2">
      <c r="B241" s="140" t="s">
        <v>242</v>
      </c>
      <c r="C241" s="141" t="s">
        <v>440</v>
      </c>
      <c r="D241" s="142">
        <v>0</v>
      </c>
      <c r="E241" s="159">
        <v>0</v>
      </c>
      <c r="F241" s="159">
        <v>0</v>
      </c>
      <c r="G241" s="159">
        <v>0</v>
      </c>
      <c r="H241" s="159">
        <v>0</v>
      </c>
      <c r="I241" s="159">
        <v>0</v>
      </c>
      <c r="J241" s="159">
        <v>0</v>
      </c>
      <c r="K241" s="159">
        <v>0</v>
      </c>
      <c r="L241" s="159">
        <v>0</v>
      </c>
      <c r="M241" s="159">
        <v>0</v>
      </c>
      <c r="N241" s="159">
        <v>0</v>
      </c>
      <c r="O241" s="159">
        <v>0</v>
      </c>
      <c r="P241" s="159">
        <v>0</v>
      </c>
      <c r="Q241" s="159">
        <v>0</v>
      </c>
      <c r="R241" s="159">
        <v>0</v>
      </c>
      <c r="S241" s="159">
        <v>0</v>
      </c>
      <c r="T241" s="159">
        <v>0</v>
      </c>
      <c r="U241" s="159">
        <v>0</v>
      </c>
      <c r="V241" s="159">
        <v>0</v>
      </c>
      <c r="W241" s="159">
        <v>0</v>
      </c>
      <c r="X241" s="159">
        <v>0</v>
      </c>
      <c r="Y241" s="159">
        <v>0</v>
      </c>
      <c r="Z241" s="159">
        <v>0</v>
      </c>
      <c r="AA241" s="159">
        <v>0</v>
      </c>
      <c r="AB241" s="159">
        <v>0</v>
      </c>
      <c r="AC241" s="159">
        <v>0</v>
      </c>
      <c r="AD241" s="159">
        <v>0</v>
      </c>
      <c r="AE241" s="159">
        <v>0</v>
      </c>
      <c r="AF241" s="159">
        <v>0</v>
      </c>
      <c r="AG241" s="159">
        <v>0</v>
      </c>
      <c r="AH241" s="159">
        <v>0</v>
      </c>
      <c r="AI241" s="159">
        <v>0</v>
      </c>
      <c r="AJ241" s="159">
        <v>0</v>
      </c>
      <c r="AK241" s="159">
        <v>0</v>
      </c>
      <c r="AL241" s="159">
        <v>0</v>
      </c>
      <c r="AM241" s="159">
        <v>0</v>
      </c>
      <c r="AN241" s="159">
        <v>0</v>
      </c>
      <c r="AO241" s="159">
        <v>0</v>
      </c>
      <c r="AP241" s="159">
        <v>0</v>
      </c>
      <c r="AQ241" s="159">
        <v>0</v>
      </c>
      <c r="AR241" s="159">
        <v>0</v>
      </c>
      <c r="AS241" s="159">
        <v>0</v>
      </c>
      <c r="AT241" s="159">
        <v>0</v>
      </c>
      <c r="AU241" s="159">
        <v>0</v>
      </c>
      <c r="AV241" s="159">
        <v>0</v>
      </c>
      <c r="AW241" s="159">
        <v>0</v>
      </c>
      <c r="AX241" s="159">
        <v>0</v>
      </c>
      <c r="AY241" s="159">
        <v>0</v>
      </c>
      <c r="AZ241" s="159">
        <v>0</v>
      </c>
      <c r="BA241" s="159">
        <v>0</v>
      </c>
      <c r="BB241" s="160">
        <v>0</v>
      </c>
    </row>
    <row r="242" spans="2:54" x14ac:dyDescent="0.2">
      <c r="B242" s="143" t="s">
        <v>108</v>
      </c>
      <c r="C242" s="144" t="s">
        <v>441</v>
      </c>
      <c r="D242" s="145">
        <v>0</v>
      </c>
      <c r="E242" s="161">
        <v>0</v>
      </c>
      <c r="F242" s="161">
        <v>0</v>
      </c>
      <c r="G242" s="161">
        <v>0</v>
      </c>
      <c r="H242" s="161">
        <v>0</v>
      </c>
      <c r="I242" s="161">
        <v>0</v>
      </c>
      <c r="J242" s="161">
        <v>0</v>
      </c>
      <c r="K242" s="161">
        <v>0</v>
      </c>
      <c r="L242" s="161">
        <v>0</v>
      </c>
      <c r="M242" s="161">
        <v>0</v>
      </c>
      <c r="N242" s="161">
        <v>0</v>
      </c>
      <c r="O242" s="161">
        <v>0</v>
      </c>
      <c r="P242" s="161">
        <v>0</v>
      </c>
      <c r="Q242" s="161">
        <v>0</v>
      </c>
      <c r="R242" s="161">
        <v>0</v>
      </c>
      <c r="S242" s="161">
        <v>0</v>
      </c>
      <c r="T242" s="161">
        <v>0</v>
      </c>
      <c r="U242" s="161">
        <v>0</v>
      </c>
      <c r="V242" s="161">
        <v>0</v>
      </c>
      <c r="W242" s="161">
        <v>0</v>
      </c>
      <c r="X242" s="161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0</v>
      </c>
      <c r="AE242" s="161">
        <v>0</v>
      </c>
      <c r="AF242" s="161">
        <v>0</v>
      </c>
      <c r="AG242" s="161">
        <v>0</v>
      </c>
      <c r="AH242" s="161">
        <v>0</v>
      </c>
      <c r="AI242" s="161">
        <v>0</v>
      </c>
      <c r="AJ242" s="161">
        <v>0</v>
      </c>
      <c r="AK242" s="161">
        <v>0</v>
      </c>
      <c r="AL242" s="161">
        <v>0</v>
      </c>
      <c r="AM242" s="161">
        <v>0</v>
      </c>
      <c r="AN242" s="161">
        <v>0</v>
      </c>
      <c r="AO242" s="161">
        <v>0</v>
      </c>
      <c r="AP242" s="161">
        <v>0</v>
      </c>
      <c r="AQ242" s="161">
        <v>0</v>
      </c>
      <c r="AR242" s="161">
        <v>0</v>
      </c>
      <c r="AS242" s="161">
        <v>0</v>
      </c>
      <c r="AT242" s="161">
        <v>0</v>
      </c>
      <c r="AU242" s="161">
        <v>0</v>
      </c>
      <c r="AV242" s="161">
        <v>0</v>
      </c>
      <c r="AW242" s="161">
        <v>0</v>
      </c>
      <c r="AX242" s="161">
        <v>0</v>
      </c>
      <c r="AY242" s="161">
        <v>0</v>
      </c>
      <c r="AZ242" s="161">
        <v>0</v>
      </c>
      <c r="BA242" s="161">
        <v>0</v>
      </c>
      <c r="BB242" s="162">
        <v>0</v>
      </c>
    </row>
    <row r="243" spans="2:54" x14ac:dyDescent="0.2">
      <c r="B243" s="143" t="s">
        <v>243</v>
      </c>
      <c r="C243" s="144" t="s">
        <v>442</v>
      </c>
      <c r="D243" s="145">
        <v>0</v>
      </c>
      <c r="E243" s="161">
        <v>0</v>
      </c>
      <c r="F243" s="161">
        <v>0</v>
      </c>
      <c r="G243" s="161">
        <v>0</v>
      </c>
      <c r="H243" s="161">
        <v>0</v>
      </c>
      <c r="I243" s="161">
        <v>0</v>
      </c>
      <c r="J243" s="161">
        <v>0</v>
      </c>
      <c r="K243" s="161">
        <v>0</v>
      </c>
      <c r="L243" s="161">
        <v>0</v>
      </c>
      <c r="M243" s="161">
        <v>0</v>
      </c>
      <c r="N243" s="161">
        <v>0</v>
      </c>
      <c r="O243" s="161">
        <v>0</v>
      </c>
      <c r="P243" s="161">
        <v>0</v>
      </c>
      <c r="Q243" s="161">
        <v>0</v>
      </c>
      <c r="R243" s="161">
        <v>0</v>
      </c>
      <c r="S243" s="161">
        <v>0</v>
      </c>
      <c r="T243" s="161">
        <v>0</v>
      </c>
      <c r="U243" s="161">
        <v>0</v>
      </c>
      <c r="V243" s="161">
        <v>0</v>
      </c>
      <c r="W243" s="161">
        <v>0</v>
      </c>
      <c r="X243" s="161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0</v>
      </c>
      <c r="AE243" s="161">
        <v>0</v>
      </c>
      <c r="AF243" s="161">
        <v>0</v>
      </c>
      <c r="AG243" s="161">
        <v>0</v>
      </c>
      <c r="AH243" s="161">
        <v>0</v>
      </c>
      <c r="AI243" s="161">
        <v>0</v>
      </c>
      <c r="AJ243" s="161">
        <v>0</v>
      </c>
      <c r="AK243" s="161">
        <v>0</v>
      </c>
      <c r="AL243" s="161">
        <v>0</v>
      </c>
      <c r="AM243" s="161">
        <v>0</v>
      </c>
      <c r="AN243" s="161">
        <v>0</v>
      </c>
      <c r="AO243" s="161">
        <v>0</v>
      </c>
      <c r="AP243" s="161">
        <v>0</v>
      </c>
      <c r="AQ243" s="161">
        <v>0</v>
      </c>
      <c r="AR243" s="161">
        <v>0</v>
      </c>
      <c r="AS243" s="161">
        <v>0</v>
      </c>
      <c r="AT243" s="161">
        <v>0</v>
      </c>
      <c r="AU243" s="161">
        <v>0</v>
      </c>
      <c r="AV243" s="161">
        <v>0</v>
      </c>
      <c r="AW243" s="161">
        <v>0</v>
      </c>
      <c r="AX243" s="161">
        <v>0</v>
      </c>
      <c r="AY243" s="161">
        <v>0</v>
      </c>
      <c r="AZ243" s="161">
        <v>0</v>
      </c>
      <c r="BA243" s="161">
        <v>0</v>
      </c>
      <c r="BB243" s="162">
        <v>0</v>
      </c>
    </row>
    <row r="244" spans="2:54" x14ac:dyDescent="0.2">
      <c r="B244" s="140" t="s">
        <v>244</v>
      </c>
      <c r="C244" s="141" t="s">
        <v>443</v>
      </c>
      <c r="D244" s="142">
        <v>0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0</v>
      </c>
      <c r="K244" s="159">
        <v>0</v>
      </c>
      <c r="L244" s="159">
        <v>0</v>
      </c>
      <c r="M244" s="159">
        <v>0</v>
      </c>
      <c r="N244" s="159">
        <v>0</v>
      </c>
      <c r="O244" s="159">
        <v>0</v>
      </c>
      <c r="P244" s="159">
        <v>0</v>
      </c>
      <c r="Q244" s="159">
        <v>0</v>
      </c>
      <c r="R244" s="159">
        <v>0</v>
      </c>
      <c r="S244" s="159">
        <v>0</v>
      </c>
      <c r="T244" s="159">
        <v>0</v>
      </c>
      <c r="U244" s="159">
        <v>0</v>
      </c>
      <c r="V244" s="159">
        <v>0</v>
      </c>
      <c r="W244" s="159">
        <v>0</v>
      </c>
      <c r="X244" s="159">
        <v>0</v>
      </c>
      <c r="Y244" s="159">
        <v>0</v>
      </c>
      <c r="Z244" s="159">
        <v>0</v>
      </c>
      <c r="AA244" s="159">
        <v>0</v>
      </c>
      <c r="AB244" s="159">
        <v>0</v>
      </c>
      <c r="AC244" s="159">
        <v>0</v>
      </c>
      <c r="AD244" s="159">
        <v>0</v>
      </c>
      <c r="AE244" s="159">
        <v>0</v>
      </c>
      <c r="AF244" s="159">
        <v>0</v>
      </c>
      <c r="AG244" s="159">
        <v>0</v>
      </c>
      <c r="AH244" s="159">
        <v>0</v>
      </c>
      <c r="AI244" s="159">
        <v>0</v>
      </c>
      <c r="AJ244" s="159">
        <v>0</v>
      </c>
      <c r="AK244" s="159">
        <v>0</v>
      </c>
      <c r="AL244" s="159">
        <v>0</v>
      </c>
      <c r="AM244" s="159">
        <v>0</v>
      </c>
      <c r="AN244" s="159">
        <v>0</v>
      </c>
      <c r="AO244" s="159">
        <v>0</v>
      </c>
      <c r="AP244" s="159">
        <v>0</v>
      </c>
      <c r="AQ244" s="159">
        <v>0</v>
      </c>
      <c r="AR244" s="159">
        <v>0</v>
      </c>
      <c r="AS244" s="159">
        <v>0</v>
      </c>
      <c r="AT244" s="159">
        <v>0</v>
      </c>
      <c r="AU244" s="159">
        <v>0</v>
      </c>
      <c r="AV244" s="159">
        <v>0</v>
      </c>
      <c r="AW244" s="159">
        <v>0</v>
      </c>
      <c r="AX244" s="159">
        <v>0</v>
      </c>
      <c r="AY244" s="159">
        <v>0</v>
      </c>
      <c r="AZ244" s="159">
        <v>0</v>
      </c>
      <c r="BA244" s="159">
        <v>0</v>
      </c>
      <c r="BB244" s="160">
        <v>0</v>
      </c>
    </row>
    <row r="245" spans="2:54" x14ac:dyDescent="0.2">
      <c r="B245" s="140" t="s">
        <v>245</v>
      </c>
      <c r="C245" s="141" t="s">
        <v>444</v>
      </c>
      <c r="D245" s="142">
        <v>0</v>
      </c>
      <c r="E245" s="159">
        <v>0</v>
      </c>
      <c r="F245" s="159">
        <v>0</v>
      </c>
      <c r="G245" s="159">
        <v>0</v>
      </c>
      <c r="H245" s="159">
        <v>0</v>
      </c>
      <c r="I245" s="159">
        <v>0</v>
      </c>
      <c r="J245" s="159">
        <v>9.9999999999999978E-2</v>
      </c>
      <c r="K245" s="159">
        <v>4.8999999999999995</v>
      </c>
      <c r="L245" s="159">
        <v>11.599999999999998</v>
      </c>
      <c r="M245" s="159">
        <v>25.401150000000001</v>
      </c>
      <c r="N245" s="159">
        <v>25.460958160709762</v>
      </c>
      <c r="O245" s="159">
        <v>19.346517327720175</v>
      </c>
      <c r="P245" s="159">
        <v>22.045744819642959</v>
      </c>
      <c r="Q245" s="159">
        <v>45.285161131284255</v>
      </c>
      <c r="R245" s="159">
        <v>49.27390847425243</v>
      </c>
      <c r="S245" s="159">
        <v>38.119808267510734</v>
      </c>
      <c r="T245" s="159">
        <v>39.349535193431976</v>
      </c>
      <c r="U245" s="159">
        <v>38.985450651474764</v>
      </c>
      <c r="V245" s="159">
        <v>37.987947833849631</v>
      </c>
      <c r="W245" s="159">
        <v>38.076322026328853</v>
      </c>
      <c r="X245" s="159">
        <v>37.571235603436953</v>
      </c>
      <c r="Y245" s="159">
        <v>36.813948370625745</v>
      </c>
      <c r="Z245" s="159">
        <v>36.833468201304456</v>
      </c>
      <c r="AA245" s="159">
        <v>36.035192852468356</v>
      </c>
      <c r="AB245" s="159">
        <v>35.232527688160872</v>
      </c>
      <c r="AC245" s="159">
        <v>34.273758101013634</v>
      </c>
      <c r="AD245" s="159">
        <v>32.280750655618128</v>
      </c>
      <c r="AE245" s="159">
        <v>31.023954503419144</v>
      </c>
      <c r="AF245" s="159">
        <v>30.031279226363868</v>
      </c>
      <c r="AG245" s="159">
        <v>29.72265689372907</v>
      </c>
      <c r="AH245" s="159">
        <v>28.528055204376152</v>
      </c>
      <c r="AI245" s="159">
        <v>27.787796085564679</v>
      </c>
      <c r="AJ245" s="159">
        <v>27.486701011678569</v>
      </c>
      <c r="AK245" s="159">
        <v>27.321866842588356</v>
      </c>
      <c r="AL245" s="159">
        <v>26.89779059141387</v>
      </c>
      <c r="AM245" s="159">
        <v>26.42999101109034</v>
      </c>
      <c r="AN245" s="159">
        <v>26.014879248179618</v>
      </c>
      <c r="AO245" s="159">
        <v>25.839171327672783</v>
      </c>
      <c r="AP245" s="159">
        <v>25.703442043799946</v>
      </c>
      <c r="AQ245" s="159">
        <v>25.554109369561992</v>
      </c>
      <c r="AR245" s="159">
        <v>25.219751256101151</v>
      </c>
      <c r="AS245" s="159">
        <v>24.966478381177669</v>
      </c>
      <c r="AT245" s="159">
        <v>24.735874893091111</v>
      </c>
      <c r="AU245" s="159">
        <v>24.532857997981331</v>
      </c>
      <c r="AV245" s="159">
        <v>24.340331352030336</v>
      </c>
      <c r="AW245" s="159">
        <v>24.039333385718969</v>
      </c>
      <c r="AX245" s="159">
        <v>22.791788365951337</v>
      </c>
      <c r="AY245" s="159">
        <v>22.320286394230848</v>
      </c>
      <c r="AZ245" s="159">
        <v>21.640467483538689</v>
      </c>
      <c r="BA245" s="159">
        <v>21.611229595122037</v>
      </c>
      <c r="BB245" s="160">
        <v>20.660288795574814</v>
      </c>
    </row>
    <row r="246" spans="2:54" x14ac:dyDescent="0.2">
      <c r="B246" s="143" t="s">
        <v>246</v>
      </c>
      <c r="C246" s="144" t="s">
        <v>445</v>
      </c>
      <c r="D246" s="145">
        <v>0</v>
      </c>
      <c r="E246" s="161">
        <v>0</v>
      </c>
      <c r="F246" s="161">
        <v>0</v>
      </c>
      <c r="G246" s="161">
        <v>0</v>
      </c>
      <c r="H246" s="161">
        <v>0</v>
      </c>
      <c r="I246" s="161">
        <v>0</v>
      </c>
      <c r="J246" s="161">
        <v>9.9999999999999978E-2</v>
      </c>
      <c r="K246" s="161">
        <v>0</v>
      </c>
      <c r="L246" s="161">
        <v>0</v>
      </c>
      <c r="M246" s="161">
        <v>7.4999699999999994</v>
      </c>
      <c r="N246" s="161">
        <v>8.8372837554360579</v>
      </c>
      <c r="O246" s="161">
        <v>6.2338776028706757</v>
      </c>
      <c r="P246" s="161">
        <v>2.1735013164990202</v>
      </c>
      <c r="Q246" s="161">
        <v>5.3023675610840009</v>
      </c>
      <c r="R246" s="161">
        <v>6.0905703640011497</v>
      </c>
      <c r="S246" s="161">
        <v>4.7770901228587091E-2</v>
      </c>
      <c r="T246" s="161">
        <v>4.9509444158939007E-2</v>
      </c>
      <c r="U246" s="161">
        <v>5.1851798189594768E-2</v>
      </c>
      <c r="V246" s="161">
        <v>5.2770358129298985E-2</v>
      </c>
      <c r="W246" s="161">
        <v>5.5746590742871291E-2</v>
      </c>
      <c r="X246" s="161">
        <v>5.7537321479303287E-2</v>
      </c>
      <c r="Y246" s="161">
        <v>5.8691138516457388E-2</v>
      </c>
      <c r="Z246" s="161">
        <v>6.0350656706465E-2</v>
      </c>
      <c r="AA246" s="161">
        <v>6.1143271689681172E-2</v>
      </c>
      <c r="AB246" s="161">
        <v>6.1786338239852391E-2</v>
      </c>
      <c r="AC246" s="161">
        <v>6.2040614752411335E-2</v>
      </c>
      <c r="AD246" s="161">
        <v>5.7793649219712723E-2</v>
      </c>
      <c r="AE246" s="161">
        <v>5.6011465612455222E-2</v>
      </c>
      <c r="AF246" s="161">
        <v>5.2091296710987472E-2</v>
      </c>
      <c r="AG246" s="161">
        <v>5.2107067644387779E-2</v>
      </c>
      <c r="AH246" s="161">
        <v>5.2205396400687019E-2</v>
      </c>
      <c r="AI246" s="161">
        <v>5.0755144305718584E-2</v>
      </c>
      <c r="AJ246" s="161">
        <v>5.1431414748745227E-2</v>
      </c>
      <c r="AK246" s="161">
        <v>5.1098664853651742E-2</v>
      </c>
      <c r="AL246" s="161">
        <v>5.1666521968873599E-2</v>
      </c>
      <c r="AM246" s="161">
        <v>5.1885205963998184E-2</v>
      </c>
      <c r="AN246" s="161">
        <v>5.0517844423206469E-2</v>
      </c>
      <c r="AO246" s="161">
        <v>5.0281137528271645E-2</v>
      </c>
      <c r="AP246" s="161">
        <v>4.9288547442345718E-2</v>
      </c>
      <c r="AQ246" s="161">
        <v>4.9140363958619496E-2</v>
      </c>
      <c r="AR246" s="161">
        <v>4.8941379840807459E-2</v>
      </c>
      <c r="AS246" s="161">
        <v>4.7972592011772966E-2</v>
      </c>
      <c r="AT246" s="161">
        <v>4.7401213074382387E-2</v>
      </c>
      <c r="AU246" s="161">
        <v>4.6748939432940714E-2</v>
      </c>
      <c r="AV246" s="161">
        <v>4.6595690631777813E-2</v>
      </c>
      <c r="AW246" s="161">
        <v>4.6102932856782734E-2</v>
      </c>
      <c r="AX246" s="161">
        <v>4.0614699713861585E-2</v>
      </c>
      <c r="AY246" s="161">
        <v>3.8771732543604567E-2</v>
      </c>
      <c r="AZ246" s="161">
        <v>3.3709392041530714E-2</v>
      </c>
      <c r="BA246" s="161">
        <v>3.3524227791695969E-2</v>
      </c>
      <c r="BB246" s="162">
        <v>3.3300310916902415E-2</v>
      </c>
    </row>
    <row r="247" spans="2:54" x14ac:dyDescent="0.2">
      <c r="B247" s="143" t="s">
        <v>116</v>
      </c>
      <c r="C247" s="144" t="s">
        <v>446</v>
      </c>
      <c r="D247" s="145">
        <v>0</v>
      </c>
      <c r="E247" s="161">
        <v>0</v>
      </c>
      <c r="F247" s="161">
        <v>0</v>
      </c>
      <c r="G247" s="161">
        <v>0</v>
      </c>
      <c r="H247" s="161">
        <v>0</v>
      </c>
      <c r="I247" s="161">
        <v>0</v>
      </c>
      <c r="J247" s="161">
        <v>0</v>
      </c>
      <c r="K247" s="161">
        <v>0</v>
      </c>
      <c r="L247" s="161">
        <v>0</v>
      </c>
      <c r="M247" s="161">
        <v>0</v>
      </c>
      <c r="N247" s="161">
        <v>0</v>
      </c>
      <c r="O247" s="161">
        <v>0</v>
      </c>
      <c r="P247" s="161">
        <v>0</v>
      </c>
      <c r="Q247" s="161">
        <v>0</v>
      </c>
      <c r="R247" s="161">
        <v>0</v>
      </c>
      <c r="S247" s="161">
        <v>0</v>
      </c>
      <c r="T247" s="161">
        <v>0</v>
      </c>
      <c r="U247" s="161">
        <v>0</v>
      </c>
      <c r="V247" s="161">
        <v>0</v>
      </c>
      <c r="W247" s="161">
        <v>0</v>
      </c>
      <c r="X247" s="161">
        <v>0</v>
      </c>
      <c r="Y247" s="161">
        <v>0</v>
      </c>
      <c r="Z247" s="161">
        <v>0</v>
      </c>
      <c r="AA247" s="161">
        <v>0</v>
      </c>
      <c r="AB247" s="161">
        <v>0</v>
      </c>
      <c r="AC247" s="161">
        <v>0</v>
      </c>
      <c r="AD247" s="161">
        <v>0</v>
      </c>
      <c r="AE247" s="161">
        <v>0</v>
      </c>
      <c r="AF247" s="161">
        <v>0</v>
      </c>
      <c r="AG247" s="161">
        <v>0</v>
      </c>
      <c r="AH247" s="161">
        <v>0</v>
      </c>
      <c r="AI247" s="161">
        <v>0</v>
      </c>
      <c r="AJ247" s="161">
        <v>0</v>
      </c>
      <c r="AK247" s="161">
        <v>0</v>
      </c>
      <c r="AL247" s="161">
        <v>0</v>
      </c>
      <c r="AM247" s="161">
        <v>0</v>
      </c>
      <c r="AN247" s="161">
        <v>0</v>
      </c>
      <c r="AO247" s="161">
        <v>0</v>
      </c>
      <c r="AP247" s="161">
        <v>0</v>
      </c>
      <c r="AQ247" s="161">
        <v>0</v>
      </c>
      <c r="AR247" s="161">
        <v>0</v>
      </c>
      <c r="AS247" s="161">
        <v>0</v>
      </c>
      <c r="AT247" s="161">
        <v>0</v>
      </c>
      <c r="AU247" s="161">
        <v>0</v>
      </c>
      <c r="AV247" s="161">
        <v>0</v>
      </c>
      <c r="AW247" s="161">
        <v>0</v>
      </c>
      <c r="AX247" s="161">
        <v>0</v>
      </c>
      <c r="AY247" s="161">
        <v>0</v>
      </c>
      <c r="AZ247" s="161">
        <v>0</v>
      </c>
      <c r="BA247" s="161">
        <v>0</v>
      </c>
      <c r="BB247" s="162">
        <v>0</v>
      </c>
    </row>
    <row r="248" spans="2:54" x14ac:dyDescent="0.2">
      <c r="B248" s="143" t="s">
        <v>247</v>
      </c>
      <c r="C248" s="144" t="s">
        <v>447</v>
      </c>
      <c r="D248" s="145">
        <v>0</v>
      </c>
      <c r="E248" s="161">
        <v>0</v>
      </c>
      <c r="F248" s="161">
        <v>0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1">
        <v>0</v>
      </c>
      <c r="P248" s="161">
        <v>0.11942333477156807</v>
      </c>
      <c r="Q248" s="161">
        <v>0.47769091128805025</v>
      </c>
      <c r="R248" s="161">
        <v>0.45380720359224824</v>
      </c>
      <c r="S248" s="161">
        <v>0.42992405778875303</v>
      </c>
      <c r="T248" s="161">
        <v>0.438830839035383</v>
      </c>
      <c r="U248" s="161">
        <v>0.43819479770133357</v>
      </c>
      <c r="V248" s="161">
        <v>0.49644676511893432</v>
      </c>
      <c r="W248" s="161">
        <v>0.50475723802793038</v>
      </c>
      <c r="X248" s="161">
        <v>0.50147187422677486</v>
      </c>
      <c r="Y248" s="161">
        <v>0.48781053349893172</v>
      </c>
      <c r="Z248" s="161">
        <v>0.48988279777413529</v>
      </c>
      <c r="AA248" s="161">
        <v>0.46941045833834633</v>
      </c>
      <c r="AB248" s="161">
        <v>0.44962804830622111</v>
      </c>
      <c r="AC248" s="161">
        <v>0.42950543766898175</v>
      </c>
      <c r="AD248" s="161">
        <v>0.41655309006736291</v>
      </c>
      <c r="AE248" s="161">
        <v>0.39735418484417701</v>
      </c>
      <c r="AF248" s="161">
        <v>0.38135940364483278</v>
      </c>
      <c r="AG248" s="161">
        <v>0.37875048724718663</v>
      </c>
      <c r="AH248" s="161">
        <v>0.3684534693583521</v>
      </c>
      <c r="AI248" s="161">
        <v>0.35999814641111116</v>
      </c>
      <c r="AJ248" s="161">
        <v>0.35681237713791325</v>
      </c>
      <c r="AK248" s="161">
        <v>0.34626866046504867</v>
      </c>
      <c r="AL248" s="161">
        <v>0.34199971926328077</v>
      </c>
      <c r="AM248" s="161">
        <v>0.33495946271692478</v>
      </c>
      <c r="AN248" s="161">
        <v>0.32967033471250817</v>
      </c>
      <c r="AO248" s="161">
        <v>0.32872834736864293</v>
      </c>
      <c r="AP248" s="161">
        <v>0.3262864963656909</v>
      </c>
      <c r="AQ248" s="161">
        <v>0.32190580123829526</v>
      </c>
      <c r="AR248" s="161">
        <v>0.3191026459989027</v>
      </c>
      <c r="AS248" s="161">
        <v>0.31396123223322858</v>
      </c>
      <c r="AT248" s="161">
        <v>0.30997438399890154</v>
      </c>
      <c r="AU248" s="161">
        <v>0.29121355882371686</v>
      </c>
      <c r="AV248" s="161">
        <v>0.28698499801029603</v>
      </c>
      <c r="AW248" s="161">
        <v>0.27957572096754552</v>
      </c>
      <c r="AX248" s="161">
        <v>0.2735626111316069</v>
      </c>
      <c r="AY248" s="161">
        <v>0.26647362331385344</v>
      </c>
      <c r="AZ248" s="161">
        <v>0.25872665251565613</v>
      </c>
      <c r="BA248" s="161">
        <v>0.25909064543761268</v>
      </c>
      <c r="BB248" s="162">
        <v>0.25465023404649678</v>
      </c>
    </row>
    <row r="249" spans="2:54" x14ac:dyDescent="0.2">
      <c r="B249" s="143" t="s">
        <v>248</v>
      </c>
      <c r="C249" s="144" t="s">
        <v>448</v>
      </c>
      <c r="D249" s="145">
        <v>0</v>
      </c>
      <c r="E249" s="161">
        <v>0</v>
      </c>
      <c r="F249" s="161">
        <v>0</v>
      </c>
      <c r="G249" s="161">
        <v>0</v>
      </c>
      <c r="H249" s="161">
        <v>0</v>
      </c>
      <c r="I249" s="161">
        <v>0</v>
      </c>
      <c r="J249" s="161">
        <v>0</v>
      </c>
      <c r="K249" s="161">
        <v>0</v>
      </c>
      <c r="L249" s="161">
        <v>0</v>
      </c>
      <c r="M249" s="161">
        <v>0</v>
      </c>
      <c r="N249" s="161">
        <v>0</v>
      </c>
      <c r="O249" s="161">
        <v>0</v>
      </c>
      <c r="P249" s="161">
        <v>3.9648418840164092</v>
      </c>
      <c r="Q249" s="161">
        <v>4.6813709306233093</v>
      </c>
      <c r="R249" s="161">
        <v>4.2514569599694303</v>
      </c>
      <c r="S249" s="161">
        <v>0</v>
      </c>
      <c r="T249" s="161">
        <v>0</v>
      </c>
      <c r="U249" s="161">
        <v>0</v>
      </c>
      <c r="V249" s="161">
        <v>0</v>
      </c>
      <c r="W249" s="161">
        <v>0</v>
      </c>
      <c r="X249" s="161">
        <v>0</v>
      </c>
      <c r="Y249" s="161">
        <v>0</v>
      </c>
      <c r="Z249" s="161">
        <v>0</v>
      </c>
      <c r="AA249" s="161">
        <v>0</v>
      </c>
      <c r="AB249" s="161">
        <v>0</v>
      </c>
      <c r="AC249" s="161">
        <v>0</v>
      </c>
      <c r="AD249" s="161">
        <v>0</v>
      </c>
      <c r="AE249" s="161">
        <v>0</v>
      </c>
      <c r="AF249" s="161">
        <v>0</v>
      </c>
      <c r="AG249" s="161">
        <v>0</v>
      </c>
      <c r="AH249" s="161">
        <v>0</v>
      </c>
      <c r="AI249" s="161">
        <v>0</v>
      </c>
      <c r="AJ249" s="161">
        <v>0</v>
      </c>
      <c r="AK249" s="161">
        <v>0</v>
      </c>
      <c r="AL249" s="161">
        <v>0</v>
      </c>
      <c r="AM249" s="161">
        <v>0</v>
      </c>
      <c r="AN249" s="161">
        <v>0</v>
      </c>
      <c r="AO249" s="161">
        <v>0</v>
      </c>
      <c r="AP249" s="161">
        <v>0</v>
      </c>
      <c r="AQ249" s="161">
        <v>0</v>
      </c>
      <c r="AR249" s="161">
        <v>0</v>
      </c>
      <c r="AS249" s="161">
        <v>0</v>
      </c>
      <c r="AT249" s="161">
        <v>0</v>
      </c>
      <c r="AU249" s="161">
        <v>0</v>
      </c>
      <c r="AV249" s="161">
        <v>0</v>
      </c>
      <c r="AW249" s="161">
        <v>0</v>
      </c>
      <c r="AX249" s="161">
        <v>0</v>
      </c>
      <c r="AY249" s="161">
        <v>0</v>
      </c>
      <c r="AZ249" s="161">
        <v>0</v>
      </c>
      <c r="BA249" s="161">
        <v>0</v>
      </c>
      <c r="BB249" s="162">
        <v>0</v>
      </c>
    </row>
    <row r="250" spans="2:54" x14ac:dyDescent="0.2">
      <c r="B250" s="143" t="s">
        <v>249</v>
      </c>
      <c r="C250" s="144" t="s">
        <v>449</v>
      </c>
      <c r="D250" s="145">
        <v>0</v>
      </c>
      <c r="E250" s="161">
        <v>0</v>
      </c>
      <c r="F250" s="161">
        <v>0</v>
      </c>
      <c r="G250" s="161">
        <v>0</v>
      </c>
      <c r="H250" s="161">
        <v>0</v>
      </c>
      <c r="I250" s="161">
        <v>0</v>
      </c>
      <c r="J250" s="161">
        <v>0</v>
      </c>
      <c r="K250" s="161">
        <v>4.8999999999999995</v>
      </c>
      <c r="L250" s="161">
        <v>11.599999999999998</v>
      </c>
      <c r="M250" s="161">
        <v>17.90118</v>
      </c>
      <c r="N250" s="161">
        <v>16.6236744052737</v>
      </c>
      <c r="O250" s="161">
        <v>13.112639724849499</v>
      </c>
      <c r="P250" s="161">
        <v>15.787978284355962</v>
      </c>
      <c r="Q250" s="161">
        <v>34.823731728288898</v>
      </c>
      <c r="R250" s="161">
        <v>38.478073946689605</v>
      </c>
      <c r="S250" s="161">
        <v>37.6421133084934</v>
      </c>
      <c r="T250" s="161">
        <v>38.86119491023765</v>
      </c>
      <c r="U250" s="161">
        <v>38.495404055583833</v>
      </c>
      <c r="V250" s="161">
        <v>37.438730710601398</v>
      </c>
      <c r="W250" s="161">
        <v>37.515818197558055</v>
      </c>
      <c r="X250" s="161">
        <v>37.012226407730878</v>
      </c>
      <c r="Y250" s="161">
        <v>36.267446698610357</v>
      </c>
      <c r="Z250" s="161">
        <v>36.283234746823851</v>
      </c>
      <c r="AA250" s="161">
        <v>35.504639122440331</v>
      </c>
      <c r="AB250" s="161">
        <v>34.7211133016148</v>
      </c>
      <c r="AC250" s="161">
        <v>33.78221204859225</v>
      </c>
      <c r="AD250" s="161">
        <v>31.806403916331057</v>
      </c>
      <c r="AE250" s="161">
        <v>30.570588852962516</v>
      </c>
      <c r="AF250" s="161">
        <v>29.597828526008048</v>
      </c>
      <c r="AG250" s="161">
        <v>29.291799338837492</v>
      </c>
      <c r="AH250" s="161">
        <v>28.107396338617114</v>
      </c>
      <c r="AI250" s="161">
        <v>27.377042794847849</v>
      </c>
      <c r="AJ250" s="161">
        <v>27.078457219791908</v>
      </c>
      <c r="AK250" s="161">
        <v>26.924499517269656</v>
      </c>
      <c r="AL250" s="161">
        <v>26.504124350181712</v>
      </c>
      <c r="AM250" s="161">
        <v>26.043146342409415</v>
      </c>
      <c r="AN250" s="161">
        <v>25.634691069043907</v>
      </c>
      <c r="AO250" s="161">
        <v>25.460161842775868</v>
      </c>
      <c r="AP250" s="161">
        <v>25.327866999991915</v>
      </c>
      <c r="AQ250" s="161">
        <v>25.183063204365073</v>
      </c>
      <c r="AR250" s="161">
        <v>24.851707230261439</v>
      </c>
      <c r="AS250" s="161">
        <v>24.60454455693267</v>
      </c>
      <c r="AT250" s="161">
        <v>24.378499296017829</v>
      </c>
      <c r="AU250" s="161">
        <v>24.194895499724669</v>
      </c>
      <c r="AV250" s="161">
        <v>24.006750663388264</v>
      </c>
      <c r="AW250" s="161">
        <v>23.713654731894643</v>
      </c>
      <c r="AX250" s="161">
        <v>22.477611055105864</v>
      </c>
      <c r="AY250" s="161">
        <v>22.015041038373386</v>
      </c>
      <c r="AZ250" s="161">
        <v>21.348031438981504</v>
      </c>
      <c r="BA250" s="161">
        <v>21.318614721892729</v>
      </c>
      <c r="BB250" s="162">
        <v>20.372338250611413</v>
      </c>
    </row>
    <row r="251" spans="2:54" x14ac:dyDescent="0.2">
      <c r="B251" s="146" t="s">
        <v>250</v>
      </c>
      <c r="C251" s="147" t="s">
        <v>450</v>
      </c>
      <c r="D251" s="148">
        <v>0</v>
      </c>
      <c r="E251" s="163">
        <v>0</v>
      </c>
      <c r="F251" s="163">
        <v>0</v>
      </c>
      <c r="G251" s="163">
        <v>0</v>
      </c>
      <c r="H251" s="163">
        <v>0</v>
      </c>
      <c r="I251" s="163">
        <v>0</v>
      </c>
      <c r="J251" s="163">
        <v>0</v>
      </c>
      <c r="K251" s="163">
        <v>0</v>
      </c>
      <c r="L251" s="163">
        <v>0</v>
      </c>
      <c r="M251" s="163">
        <v>0</v>
      </c>
      <c r="N251" s="163">
        <v>0</v>
      </c>
      <c r="O251" s="163">
        <v>0</v>
      </c>
      <c r="P251" s="163">
        <v>0</v>
      </c>
      <c r="Q251" s="163">
        <v>0</v>
      </c>
      <c r="R251" s="163">
        <v>0</v>
      </c>
      <c r="S251" s="163">
        <v>0</v>
      </c>
      <c r="T251" s="163">
        <v>0</v>
      </c>
      <c r="U251" s="163">
        <v>0</v>
      </c>
      <c r="V251" s="163">
        <v>0</v>
      </c>
      <c r="W251" s="163">
        <v>0</v>
      </c>
      <c r="X251" s="163">
        <v>0</v>
      </c>
      <c r="Y251" s="163">
        <v>0</v>
      </c>
      <c r="Z251" s="163">
        <v>0</v>
      </c>
      <c r="AA251" s="163">
        <v>0</v>
      </c>
      <c r="AB251" s="163">
        <v>0</v>
      </c>
      <c r="AC251" s="163">
        <v>0</v>
      </c>
      <c r="AD251" s="163">
        <v>0</v>
      </c>
      <c r="AE251" s="163">
        <v>0</v>
      </c>
      <c r="AF251" s="163">
        <v>0</v>
      </c>
      <c r="AG251" s="163">
        <v>0</v>
      </c>
      <c r="AH251" s="163">
        <v>0</v>
      </c>
      <c r="AI251" s="163">
        <v>0</v>
      </c>
      <c r="AJ251" s="163">
        <v>0</v>
      </c>
      <c r="AK251" s="163">
        <v>0</v>
      </c>
      <c r="AL251" s="163">
        <v>0</v>
      </c>
      <c r="AM251" s="163">
        <v>0</v>
      </c>
      <c r="AN251" s="163">
        <v>0</v>
      </c>
      <c r="AO251" s="163">
        <v>0</v>
      </c>
      <c r="AP251" s="163">
        <v>0</v>
      </c>
      <c r="AQ251" s="163">
        <v>0</v>
      </c>
      <c r="AR251" s="163">
        <v>0</v>
      </c>
      <c r="AS251" s="163">
        <v>0</v>
      </c>
      <c r="AT251" s="163">
        <v>0</v>
      </c>
      <c r="AU251" s="163">
        <v>0</v>
      </c>
      <c r="AV251" s="163">
        <v>0</v>
      </c>
      <c r="AW251" s="163">
        <v>0</v>
      </c>
      <c r="AX251" s="163">
        <v>0</v>
      </c>
      <c r="AY251" s="163">
        <v>0</v>
      </c>
      <c r="AZ251" s="163">
        <v>0</v>
      </c>
      <c r="BA251" s="163">
        <v>0</v>
      </c>
      <c r="BB251" s="164">
        <v>0</v>
      </c>
    </row>
    <row r="252" spans="2:54" x14ac:dyDescent="0.2">
      <c r="B252" s="146" t="s">
        <v>251</v>
      </c>
      <c r="C252" s="147" t="s">
        <v>451</v>
      </c>
      <c r="D252" s="148">
        <v>0</v>
      </c>
      <c r="E252" s="163">
        <v>0</v>
      </c>
      <c r="F252" s="163">
        <v>0</v>
      </c>
      <c r="G252" s="163">
        <v>0</v>
      </c>
      <c r="H252" s="163">
        <v>0</v>
      </c>
      <c r="I252" s="163">
        <v>0</v>
      </c>
      <c r="J252" s="163">
        <v>0</v>
      </c>
      <c r="K252" s="163">
        <v>0.3</v>
      </c>
      <c r="L252" s="163">
        <v>0</v>
      </c>
      <c r="M252" s="163">
        <v>0</v>
      </c>
      <c r="N252" s="163">
        <v>0</v>
      </c>
      <c r="O252" s="163">
        <v>0</v>
      </c>
      <c r="P252" s="163">
        <v>0</v>
      </c>
      <c r="Q252" s="163">
        <v>0</v>
      </c>
      <c r="R252" s="163">
        <v>0</v>
      </c>
      <c r="S252" s="163">
        <v>0</v>
      </c>
      <c r="T252" s="163">
        <v>0</v>
      </c>
      <c r="U252" s="163">
        <v>0</v>
      </c>
      <c r="V252" s="163">
        <v>0</v>
      </c>
      <c r="W252" s="163">
        <v>0</v>
      </c>
      <c r="X252" s="163">
        <v>0</v>
      </c>
      <c r="Y252" s="163">
        <v>0</v>
      </c>
      <c r="Z252" s="163">
        <v>0</v>
      </c>
      <c r="AA252" s="163">
        <v>0</v>
      </c>
      <c r="AB252" s="163">
        <v>0</v>
      </c>
      <c r="AC252" s="163">
        <v>0</v>
      </c>
      <c r="AD252" s="163">
        <v>0</v>
      </c>
      <c r="AE252" s="163">
        <v>0</v>
      </c>
      <c r="AF252" s="163">
        <v>0</v>
      </c>
      <c r="AG252" s="163">
        <v>0</v>
      </c>
      <c r="AH252" s="163">
        <v>0</v>
      </c>
      <c r="AI252" s="163">
        <v>0</v>
      </c>
      <c r="AJ252" s="163">
        <v>0</v>
      </c>
      <c r="AK252" s="163">
        <v>0</v>
      </c>
      <c r="AL252" s="163">
        <v>0</v>
      </c>
      <c r="AM252" s="163">
        <v>0</v>
      </c>
      <c r="AN252" s="163">
        <v>0</v>
      </c>
      <c r="AO252" s="163">
        <v>0</v>
      </c>
      <c r="AP252" s="163">
        <v>0</v>
      </c>
      <c r="AQ252" s="163">
        <v>0</v>
      </c>
      <c r="AR252" s="163">
        <v>0</v>
      </c>
      <c r="AS252" s="163">
        <v>0</v>
      </c>
      <c r="AT252" s="163">
        <v>0</v>
      </c>
      <c r="AU252" s="163">
        <v>0</v>
      </c>
      <c r="AV252" s="163">
        <v>0</v>
      </c>
      <c r="AW252" s="163">
        <v>0</v>
      </c>
      <c r="AX252" s="163">
        <v>0</v>
      </c>
      <c r="AY252" s="163">
        <v>0</v>
      </c>
      <c r="AZ252" s="163">
        <v>0</v>
      </c>
      <c r="BA252" s="163">
        <v>0</v>
      </c>
      <c r="BB252" s="164">
        <v>0</v>
      </c>
    </row>
    <row r="253" spans="2:54" x14ac:dyDescent="0.2">
      <c r="B253" s="146" t="s">
        <v>252</v>
      </c>
      <c r="C253" s="147" t="s">
        <v>452</v>
      </c>
      <c r="D253" s="148">
        <v>0</v>
      </c>
      <c r="E253" s="163">
        <v>0</v>
      </c>
      <c r="F253" s="163">
        <v>0</v>
      </c>
      <c r="G253" s="163">
        <v>0</v>
      </c>
      <c r="H253" s="163">
        <v>0</v>
      </c>
      <c r="I253" s="163">
        <v>0</v>
      </c>
      <c r="J253" s="163">
        <v>0</v>
      </c>
      <c r="K253" s="163">
        <v>0</v>
      </c>
      <c r="L253" s="163">
        <v>0</v>
      </c>
      <c r="M253" s="163">
        <v>0</v>
      </c>
      <c r="N253" s="163">
        <v>0</v>
      </c>
      <c r="O253" s="163">
        <v>0</v>
      </c>
      <c r="P253" s="163">
        <v>0</v>
      </c>
      <c r="Q253" s="163">
        <v>0</v>
      </c>
      <c r="R253" s="163">
        <v>0</v>
      </c>
      <c r="S253" s="163">
        <v>0</v>
      </c>
      <c r="T253" s="163">
        <v>0</v>
      </c>
      <c r="U253" s="163">
        <v>0</v>
      </c>
      <c r="V253" s="163">
        <v>0</v>
      </c>
      <c r="W253" s="163">
        <v>0</v>
      </c>
      <c r="X253" s="163">
        <v>0</v>
      </c>
      <c r="Y253" s="163">
        <v>0</v>
      </c>
      <c r="Z253" s="163">
        <v>0</v>
      </c>
      <c r="AA253" s="163">
        <v>0</v>
      </c>
      <c r="AB253" s="163">
        <v>0</v>
      </c>
      <c r="AC253" s="163">
        <v>0</v>
      </c>
      <c r="AD253" s="163">
        <v>0</v>
      </c>
      <c r="AE253" s="163">
        <v>0</v>
      </c>
      <c r="AF253" s="163">
        <v>0</v>
      </c>
      <c r="AG253" s="163">
        <v>0</v>
      </c>
      <c r="AH253" s="163">
        <v>0</v>
      </c>
      <c r="AI253" s="163">
        <v>0</v>
      </c>
      <c r="AJ253" s="163">
        <v>0</v>
      </c>
      <c r="AK253" s="163">
        <v>0</v>
      </c>
      <c r="AL253" s="163">
        <v>0</v>
      </c>
      <c r="AM253" s="163">
        <v>0</v>
      </c>
      <c r="AN253" s="163">
        <v>0</v>
      </c>
      <c r="AO253" s="163">
        <v>0</v>
      </c>
      <c r="AP253" s="163">
        <v>0</v>
      </c>
      <c r="AQ253" s="163">
        <v>0</v>
      </c>
      <c r="AR253" s="163">
        <v>0</v>
      </c>
      <c r="AS253" s="163">
        <v>0</v>
      </c>
      <c r="AT253" s="163">
        <v>0</v>
      </c>
      <c r="AU253" s="163">
        <v>0</v>
      </c>
      <c r="AV253" s="163">
        <v>0</v>
      </c>
      <c r="AW253" s="163">
        <v>0</v>
      </c>
      <c r="AX253" s="163">
        <v>0</v>
      </c>
      <c r="AY253" s="163">
        <v>0</v>
      </c>
      <c r="AZ253" s="163">
        <v>0</v>
      </c>
      <c r="BA253" s="163">
        <v>0</v>
      </c>
      <c r="BB253" s="164">
        <v>0</v>
      </c>
    </row>
    <row r="254" spans="2:54" x14ac:dyDescent="0.2">
      <c r="B254" s="146" t="s">
        <v>125</v>
      </c>
      <c r="C254" s="147" t="s">
        <v>453</v>
      </c>
      <c r="D254" s="148">
        <v>0</v>
      </c>
      <c r="E254" s="163">
        <v>0</v>
      </c>
      <c r="F254" s="163">
        <v>0</v>
      </c>
      <c r="G254" s="163">
        <v>0</v>
      </c>
      <c r="H254" s="163">
        <v>0</v>
      </c>
      <c r="I254" s="163">
        <v>0</v>
      </c>
      <c r="J254" s="163">
        <v>0</v>
      </c>
      <c r="K254" s="163">
        <v>4.5999999999999996</v>
      </c>
      <c r="L254" s="163">
        <v>11.599999999999998</v>
      </c>
      <c r="M254" s="163">
        <v>17.90118</v>
      </c>
      <c r="N254" s="163">
        <v>16.6236744052737</v>
      </c>
      <c r="O254" s="163">
        <v>13.112639724849499</v>
      </c>
      <c r="P254" s="163">
        <v>15.787978284355962</v>
      </c>
      <c r="Q254" s="163">
        <v>34.823731728288898</v>
      </c>
      <c r="R254" s="163">
        <v>38.478073946689605</v>
      </c>
      <c r="S254" s="163">
        <v>37.6421133084934</v>
      </c>
      <c r="T254" s="163">
        <v>38.86119491023765</v>
      </c>
      <c r="U254" s="163">
        <v>38.495404055583833</v>
      </c>
      <c r="V254" s="163">
        <v>37.438730710601398</v>
      </c>
      <c r="W254" s="163">
        <v>37.515818197558055</v>
      </c>
      <c r="X254" s="163">
        <v>37.012226407730878</v>
      </c>
      <c r="Y254" s="163">
        <v>36.267446698610357</v>
      </c>
      <c r="Z254" s="163">
        <v>36.283234746823851</v>
      </c>
      <c r="AA254" s="163">
        <v>35.504639122440331</v>
      </c>
      <c r="AB254" s="163">
        <v>34.7211133016148</v>
      </c>
      <c r="AC254" s="163">
        <v>33.78221204859225</v>
      </c>
      <c r="AD254" s="163">
        <v>31.806403916331057</v>
      </c>
      <c r="AE254" s="163">
        <v>30.570588852962516</v>
      </c>
      <c r="AF254" s="163">
        <v>29.597828526008048</v>
      </c>
      <c r="AG254" s="163">
        <v>29.291799338837492</v>
      </c>
      <c r="AH254" s="163">
        <v>28.107396338617114</v>
      </c>
      <c r="AI254" s="163">
        <v>27.377042794847849</v>
      </c>
      <c r="AJ254" s="163">
        <v>27.078457219791908</v>
      </c>
      <c r="AK254" s="163">
        <v>26.924499517269656</v>
      </c>
      <c r="AL254" s="163">
        <v>26.504124350181712</v>
      </c>
      <c r="AM254" s="163">
        <v>26.043146342409415</v>
      </c>
      <c r="AN254" s="163">
        <v>25.634691069043907</v>
      </c>
      <c r="AO254" s="163">
        <v>25.460161842775868</v>
      </c>
      <c r="AP254" s="163">
        <v>25.327866999991915</v>
      </c>
      <c r="AQ254" s="163">
        <v>25.183063204365073</v>
      </c>
      <c r="AR254" s="163">
        <v>24.851707230261439</v>
      </c>
      <c r="AS254" s="163">
        <v>24.60454455693267</v>
      </c>
      <c r="AT254" s="163">
        <v>24.378499296017829</v>
      </c>
      <c r="AU254" s="163">
        <v>24.194895499724669</v>
      </c>
      <c r="AV254" s="163">
        <v>24.006750663388264</v>
      </c>
      <c r="AW254" s="163">
        <v>23.713654731894643</v>
      </c>
      <c r="AX254" s="163">
        <v>22.477611055105864</v>
      </c>
      <c r="AY254" s="163">
        <v>22.015041038373386</v>
      </c>
      <c r="AZ254" s="163">
        <v>21.348031438981504</v>
      </c>
      <c r="BA254" s="163">
        <v>21.318614721892729</v>
      </c>
      <c r="BB254" s="164">
        <v>20.372338250611413</v>
      </c>
    </row>
    <row r="255" spans="2:54" x14ac:dyDescent="0.2">
      <c r="B255" s="140" t="s">
        <v>104</v>
      </c>
      <c r="C255" s="141" t="s">
        <v>454</v>
      </c>
      <c r="D255" s="142">
        <v>0</v>
      </c>
      <c r="E255" s="159">
        <v>0</v>
      </c>
      <c r="F255" s="159">
        <v>0</v>
      </c>
      <c r="G255" s="159">
        <v>0</v>
      </c>
      <c r="H255" s="159">
        <v>0</v>
      </c>
      <c r="I255" s="159">
        <v>0</v>
      </c>
      <c r="J255" s="159">
        <v>0</v>
      </c>
      <c r="K255" s="159">
        <v>0</v>
      </c>
      <c r="L255" s="159">
        <v>0</v>
      </c>
      <c r="M255" s="159">
        <v>0</v>
      </c>
      <c r="N255" s="159">
        <v>0</v>
      </c>
      <c r="O255" s="159">
        <v>0</v>
      </c>
      <c r="P255" s="159">
        <v>0</v>
      </c>
      <c r="Q255" s="159">
        <v>0</v>
      </c>
      <c r="R255" s="159">
        <v>0</v>
      </c>
      <c r="S255" s="159">
        <v>0</v>
      </c>
      <c r="T255" s="159">
        <v>0</v>
      </c>
      <c r="U255" s="159">
        <v>0</v>
      </c>
      <c r="V255" s="159">
        <v>0</v>
      </c>
      <c r="W255" s="159">
        <v>0</v>
      </c>
      <c r="X255" s="159">
        <v>0</v>
      </c>
      <c r="Y255" s="159">
        <v>0</v>
      </c>
      <c r="Z255" s="159">
        <v>0</v>
      </c>
      <c r="AA255" s="159">
        <v>0</v>
      </c>
      <c r="AB255" s="159">
        <v>0</v>
      </c>
      <c r="AC255" s="159">
        <v>0</v>
      </c>
      <c r="AD255" s="159">
        <v>0</v>
      </c>
      <c r="AE255" s="159">
        <v>0</v>
      </c>
      <c r="AF255" s="159">
        <v>0</v>
      </c>
      <c r="AG255" s="159">
        <v>0</v>
      </c>
      <c r="AH255" s="159">
        <v>0</v>
      </c>
      <c r="AI255" s="159">
        <v>0</v>
      </c>
      <c r="AJ255" s="159">
        <v>0</v>
      </c>
      <c r="AK255" s="159">
        <v>0</v>
      </c>
      <c r="AL255" s="159">
        <v>0</v>
      </c>
      <c r="AM255" s="159">
        <v>0</v>
      </c>
      <c r="AN255" s="159">
        <v>0</v>
      </c>
      <c r="AO255" s="159">
        <v>0</v>
      </c>
      <c r="AP255" s="159">
        <v>0</v>
      </c>
      <c r="AQ255" s="159">
        <v>0</v>
      </c>
      <c r="AR255" s="159">
        <v>0</v>
      </c>
      <c r="AS255" s="159">
        <v>0</v>
      </c>
      <c r="AT255" s="159">
        <v>0</v>
      </c>
      <c r="AU255" s="159">
        <v>0</v>
      </c>
      <c r="AV255" s="159">
        <v>0</v>
      </c>
      <c r="AW255" s="159">
        <v>0</v>
      </c>
      <c r="AX255" s="159">
        <v>0</v>
      </c>
      <c r="AY255" s="159">
        <v>0</v>
      </c>
      <c r="AZ255" s="159">
        <v>0</v>
      </c>
      <c r="BA255" s="159">
        <v>0</v>
      </c>
      <c r="BB255" s="160">
        <v>0</v>
      </c>
    </row>
    <row r="256" spans="2:54" x14ac:dyDescent="0.2">
      <c r="B256" s="137" t="s">
        <v>134</v>
      </c>
      <c r="C256" s="138" t="s">
        <v>455</v>
      </c>
      <c r="D256" s="139">
        <v>2893.3992922537932</v>
      </c>
      <c r="E256" s="157">
        <v>3266.3598400000001</v>
      </c>
      <c r="F256" s="157">
        <v>3299.8461200000006</v>
      </c>
      <c r="G256" s="157">
        <v>3313.9658899999995</v>
      </c>
      <c r="H256" s="157">
        <v>3296.0782099999997</v>
      </c>
      <c r="I256" s="157">
        <v>3441.1005151732561</v>
      </c>
      <c r="J256" s="157">
        <v>3408.2877299999996</v>
      </c>
      <c r="K256" s="157">
        <v>3567.403170000001</v>
      </c>
      <c r="L256" s="157">
        <v>3469.9409099999998</v>
      </c>
      <c r="M256" s="157">
        <v>3501.7210499999997</v>
      </c>
      <c r="N256" s="157">
        <v>3389.1067413435007</v>
      </c>
      <c r="O256" s="157">
        <v>3475.3291017664801</v>
      </c>
      <c r="P256" s="157">
        <v>3299.6099216452949</v>
      </c>
      <c r="Q256" s="157">
        <v>3259.5986909060484</v>
      </c>
      <c r="R256" s="157">
        <v>3158.8075844297368</v>
      </c>
      <c r="S256" s="157">
        <v>3124.4542799919518</v>
      </c>
      <c r="T256" s="157">
        <v>3188.5687039081677</v>
      </c>
      <c r="U256" s="157">
        <v>3222.0028442869257</v>
      </c>
      <c r="V256" s="157">
        <v>3353.5753759629342</v>
      </c>
      <c r="W256" s="157">
        <v>3520.5276521026999</v>
      </c>
      <c r="X256" s="157">
        <v>3608.8708328003504</v>
      </c>
      <c r="Y256" s="157">
        <v>3657.3007564785648</v>
      </c>
      <c r="Z256" s="157">
        <v>3752.279178323839</v>
      </c>
      <c r="AA256" s="157">
        <v>3745.6052022416043</v>
      </c>
      <c r="AB256" s="157">
        <v>3719.5116579503724</v>
      </c>
      <c r="AC256" s="157">
        <v>3676.6728777922167</v>
      </c>
      <c r="AD256" s="157">
        <v>3600.2481626660656</v>
      </c>
      <c r="AE256" s="157">
        <v>3507.6380349365963</v>
      </c>
      <c r="AF256" s="157">
        <v>3429.7417867566992</v>
      </c>
      <c r="AG256" s="157">
        <v>3417.3052579251571</v>
      </c>
      <c r="AH256" s="157">
        <v>3363.0995959078837</v>
      </c>
      <c r="AI256" s="157">
        <v>3359.6117085446472</v>
      </c>
      <c r="AJ256" s="157">
        <v>3355.1265901857441</v>
      </c>
      <c r="AK256" s="157">
        <v>3324.8444782385445</v>
      </c>
      <c r="AL256" s="157">
        <v>3334.1088836584581</v>
      </c>
      <c r="AM256" s="157">
        <v>3304.9932288461655</v>
      </c>
      <c r="AN256" s="157">
        <v>3331.554803539967</v>
      </c>
      <c r="AO256" s="157">
        <v>3402.7143788243966</v>
      </c>
      <c r="AP256" s="157">
        <v>3485.7133593989965</v>
      </c>
      <c r="AQ256" s="157">
        <v>3744.1569478558731</v>
      </c>
      <c r="AR256" s="157">
        <v>3727.0538698723581</v>
      </c>
      <c r="AS256" s="157">
        <v>3945.6726581566763</v>
      </c>
      <c r="AT256" s="157">
        <v>4308.0445531763326</v>
      </c>
      <c r="AU256" s="157">
        <v>4585.1278561318886</v>
      </c>
      <c r="AV256" s="157">
        <v>4566.9940291085268</v>
      </c>
      <c r="AW256" s="157">
        <v>4509.849545158766</v>
      </c>
      <c r="AX256" s="157">
        <v>4423.5430587733272</v>
      </c>
      <c r="AY256" s="157">
        <v>4281.4491550950843</v>
      </c>
      <c r="AZ256" s="157">
        <v>4214.7731513905355</v>
      </c>
      <c r="BA256" s="157">
        <v>4151.0062498617772</v>
      </c>
      <c r="BB256" s="158">
        <v>3992.9847854814116</v>
      </c>
    </row>
    <row r="257" spans="2:54" x14ac:dyDescent="0.2">
      <c r="B257" s="137" t="s">
        <v>253</v>
      </c>
      <c r="C257" s="138">
        <v>7200</v>
      </c>
      <c r="D257" s="139">
        <v>33.080355692930176</v>
      </c>
      <c r="E257" s="157">
        <v>130.10355999999999</v>
      </c>
      <c r="F257" s="157">
        <v>15.798230000000002</v>
      </c>
      <c r="G257" s="157">
        <v>25.099539999999998</v>
      </c>
      <c r="H257" s="157">
        <v>19.49231</v>
      </c>
      <c r="I257" s="157">
        <v>28.757040562674366</v>
      </c>
      <c r="J257" s="157">
        <v>38.6999</v>
      </c>
      <c r="K257" s="157">
        <v>1.2</v>
      </c>
      <c r="L257" s="157">
        <v>11.099929999999999</v>
      </c>
      <c r="M257" s="157">
        <v>14.00001</v>
      </c>
      <c r="N257" s="157">
        <v>0</v>
      </c>
      <c r="O257" s="157">
        <v>0</v>
      </c>
      <c r="P257" s="157">
        <v>3.9648418840164301</v>
      </c>
      <c r="Q257" s="157">
        <v>4.6813709306233093</v>
      </c>
      <c r="R257" s="157">
        <v>4.2514569599694303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7">
        <v>0</v>
      </c>
      <c r="AF257" s="157">
        <v>0</v>
      </c>
      <c r="AG257" s="157">
        <v>0</v>
      </c>
      <c r="AH257" s="157">
        <v>0</v>
      </c>
      <c r="AI257" s="157">
        <v>0</v>
      </c>
      <c r="AJ257" s="157">
        <v>0</v>
      </c>
      <c r="AK257" s="157">
        <v>0</v>
      </c>
      <c r="AL257" s="157">
        <v>0</v>
      </c>
      <c r="AM257" s="157">
        <v>0</v>
      </c>
      <c r="AN257" s="157">
        <v>0</v>
      </c>
      <c r="AO257" s="157">
        <v>0</v>
      </c>
      <c r="AP257" s="157">
        <v>0</v>
      </c>
      <c r="AQ257" s="157">
        <v>0</v>
      </c>
      <c r="AR257" s="157">
        <v>0</v>
      </c>
      <c r="AS257" s="157">
        <v>0</v>
      </c>
      <c r="AT257" s="157">
        <v>0</v>
      </c>
      <c r="AU257" s="157">
        <v>0</v>
      </c>
      <c r="AV257" s="157">
        <v>0</v>
      </c>
      <c r="AW257" s="157">
        <v>0</v>
      </c>
      <c r="AX257" s="157">
        <v>0</v>
      </c>
      <c r="AY257" s="157">
        <v>0</v>
      </c>
      <c r="AZ257" s="157">
        <v>0</v>
      </c>
      <c r="BA257" s="157">
        <v>0</v>
      </c>
      <c r="BB257" s="158">
        <v>0</v>
      </c>
    </row>
    <row r="258" spans="2:54" x14ac:dyDescent="0.2">
      <c r="B258" s="140" t="s">
        <v>254</v>
      </c>
      <c r="C258" s="141" t="s">
        <v>456</v>
      </c>
      <c r="D258" s="142">
        <v>33.080355692930176</v>
      </c>
      <c r="E258" s="159">
        <v>130.10355999999999</v>
      </c>
      <c r="F258" s="159">
        <v>15.798230000000002</v>
      </c>
      <c r="G258" s="159">
        <v>25.099539999999998</v>
      </c>
      <c r="H258" s="159">
        <v>19.49231</v>
      </c>
      <c r="I258" s="159">
        <v>28.757040562674366</v>
      </c>
      <c r="J258" s="159">
        <v>38.6999</v>
      </c>
      <c r="K258" s="159">
        <v>1.2</v>
      </c>
      <c r="L258" s="159">
        <v>11.099929999999999</v>
      </c>
      <c r="M258" s="159">
        <v>14.00001</v>
      </c>
      <c r="N258" s="159">
        <v>0</v>
      </c>
      <c r="O258" s="159">
        <v>0</v>
      </c>
      <c r="P258" s="159">
        <v>0</v>
      </c>
      <c r="Q258" s="159">
        <v>0</v>
      </c>
      <c r="R258" s="159">
        <v>0</v>
      </c>
      <c r="S258" s="159">
        <v>0</v>
      </c>
      <c r="T258" s="159">
        <v>0</v>
      </c>
      <c r="U258" s="159">
        <v>0</v>
      </c>
      <c r="V258" s="159">
        <v>0</v>
      </c>
      <c r="W258" s="159">
        <v>0</v>
      </c>
      <c r="X258" s="159">
        <v>0</v>
      </c>
      <c r="Y258" s="159">
        <v>0</v>
      </c>
      <c r="Z258" s="159">
        <v>0</v>
      </c>
      <c r="AA258" s="159">
        <v>0</v>
      </c>
      <c r="AB258" s="159">
        <v>0</v>
      </c>
      <c r="AC258" s="159">
        <v>0</v>
      </c>
      <c r="AD258" s="159">
        <v>0</v>
      </c>
      <c r="AE258" s="159">
        <v>0</v>
      </c>
      <c r="AF258" s="159">
        <v>0</v>
      </c>
      <c r="AG258" s="159">
        <v>0</v>
      </c>
      <c r="AH258" s="159">
        <v>0</v>
      </c>
      <c r="AI258" s="159">
        <v>0</v>
      </c>
      <c r="AJ258" s="159">
        <v>0</v>
      </c>
      <c r="AK258" s="159">
        <v>0</v>
      </c>
      <c r="AL258" s="159">
        <v>0</v>
      </c>
      <c r="AM258" s="159">
        <v>0</v>
      </c>
      <c r="AN258" s="159">
        <v>0</v>
      </c>
      <c r="AO258" s="159">
        <v>0</v>
      </c>
      <c r="AP258" s="159">
        <v>0</v>
      </c>
      <c r="AQ258" s="159">
        <v>0</v>
      </c>
      <c r="AR258" s="159">
        <v>0</v>
      </c>
      <c r="AS258" s="159">
        <v>0</v>
      </c>
      <c r="AT258" s="159">
        <v>0</v>
      </c>
      <c r="AU258" s="159">
        <v>0</v>
      </c>
      <c r="AV258" s="159">
        <v>0</v>
      </c>
      <c r="AW258" s="159">
        <v>0</v>
      </c>
      <c r="AX258" s="159">
        <v>0</v>
      </c>
      <c r="AY258" s="159">
        <v>0</v>
      </c>
      <c r="AZ258" s="159">
        <v>0</v>
      </c>
      <c r="BA258" s="159">
        <v>0</v>
      </c>
      <c r="BB258" s="160">
        <v>0</v>
      </c>
    </row>
    <row r="259" spans="2:54" x14ac:dyDescent="0.2">
      <c r="B259" s="140" t="s">
        <v>255</v>
      </c>
      <c r="C259" s="141" t="s">
        <v>457</v>
      </c>
      <c r="D259" s="142">
        <v>0</v>
      </c>
      <c r="E259" s="159">
        <v>0</v>
      </c>
      <c r="F259" s="159">
        <v>0</v>
      </c>
      <c r="G259" s="159">
        <v>0</v>
      </c>
      <c r="H259" s="159">
        <v>0</v>
      </c>
      <c r="I259" s="159">
        <v>0</v>
      </c>
      <c r="J259" s="159">
        <v>0</v>
      </c>
      <c r="K259" s="159">
        <v>0</v>
      </c>
      <c r="L259" s="159">
        <v>0</v>
      </c>
      <c r="M259" s="159">
        <v>0</v>
      </c>
      <c r="N259" s="159">
        <v>0</v>
      </c>
      <c r="O259" s="159">
        <v>0</v>
      </c>
      <c r="P259" s="159">
        <v>3.9648418840164301</v>
      </c>
      <c r="Q259" s="159">
        <v>4.6813709306233093</v>
      </c>
      <c r="R259" s="159">
        <v>4.2514569599694303</v>
      </c>
      <c r="S259" s="159">
        <v>0</v>
      </c>
      <c r="T259" s="159">
        <v>0</v>
      </c>
      <c r="U259" s="159">
        <v>0</v>
      </c>
      <c r="V259" s="159">
        <v>0</v>
      </c>
      <c r="W259" s="159">
        <v>0</v>
      </c>
      <c r="X259" s="159">
        <v>0</v>
      </c>
      <c r="Y259" s="159">
        <v>0</v>
      </c>
      <c r="Z259" s="159">
        <v>0</v>
      </c>
      <c r="AA259" s="159">
        <v>0</v>
      </c>
      <c r="AB259" s="159">
        <v>0</v>
      </c>
      <c r="AC259" s="159">
        <v>0</v>
      </c>
      <c r="AD259" s="159">
        <v>0</v>
      </c>
      <c r="AE259" s="159">
        <v>0</v>
      </c>
      <c r="AF259" s="159">
        <v>0</v>
      </c>
      <c r="AG259" s="159">
        <v>0</v>
      </c>
      <c r="AH259" s="159">
        <v>0</v>
      </c>
      <c r="AI259" s="159">
        <v>0</v>
      </c>
      <c r="AJ259" s="159">
        <v>0</v>
      </c>
      <c r="AK259" s="159">
        <v>0</v>
      </c>
      <c r="AL259" s="159">
        <v>0</v>
      </c>
      <c r="AM259" s="159">
        <v>0</v>
      </c>
      <c r="AN259" s="159">
        <v>0</v>
      </c>
      <c r="AO259" s="159">
        <v>0</v>
      </c>
      <c r="AP259" s="159">
        <v>0</v>
      </c>
      <c r="AQ259" s="159">
        <v>0</v>
      </c>
      <c r="AR259" s="159">
        <v>0</v>
      </c>
      <c r="AS259" s="159">
        <v>0</v>
      </c>
      <c r="AT259" s="159">
        <v>0</v>
      </c>
      <c r="AU259" s="159">
        <v>0</v>
      </c>
      <c r="AV259" s="159">
        <v>0</v>
      </c>
      <c r="AW259" s="159">
        <v>0</v>
      </c>
      <c r="AX259" s="159">
        <v>0</v>
      </c>
      <c r="AY259" s="159">
        <v>0</v>
      </c>
      <c r="AZ259" s="159">
        <v>0</v>
      </c>
      <c r="BA259" s="159">
        <v>0</v>
      </c>
      <c r="BB259" s="160">
        <v>0</v>
      </c>
    </row>
    <row r="260" spans="2:54" x14ac:dyDescent="0.2">
      <c r="B260" s="137" t="s">
        <v>256</v>
      </c>
      <c r="C260" s="138" t="s">
        <v>258</v>
      </c>
      <c r="D260" s="139">
        <v>0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7">
        <v>0</v>
      </c>
      <c r="AF260" s="157">
        <v>0</v>
      </c>
      <c r="AG260" s="157">
        <v>0</v>
      </c>
      <c r="AH260" s="157">
        <v>0</v>
      </c>
      <c r="AI260" s="157">
        <v>0</v>
      </c>
      <c r="AJ260" s="157">
        <v>0</v>
      </c>
      <c r="AK260" s="157">
        <v>0</v>
      </c>
      <c r="AL260" s="157">
        <v>0</v>
      </c>
      <c r="AM260" s="157">
        <v>0</v>
      </c>
      <c r="AN260" s="157">
        <v>0</v>
      </c>
      <c r="AO260" s="157">
        <v>0</v>
      </c>
      <c r="AP260" s="157">
        <v>0</v>
      </c>
      <c r="AQ260" s="157">
        <v>0</v>
      </c>
      <c r="AR260" s="157">
        <v>0</v>
      </c>
      <c r="AS260" s="157">
        <v>0</v>
      </c>
      <c r="AT260" s="157">
        <v>0</v>
      </c>
      <c r="AU260" s="157">
        <v>0</v>
      </c>
      <c r="AV260" s="157">
        <v>0</v>
      </c>
      <c r="AW260" s="157">
        <v>0</v>
      </c>
      <c r="AX260" s="157">
        <v>0</v>
      </c>
      <c r="AY260" s="157">
        <v>0</v>
      </c>
      <c r="AZ260" s="157">
        <v>0</v>
      </c>
      <c r="BA260" s="157">
        <v>0</v>
      </c>
      <c r="BB260" s="158">
        <v>0</v>
      </c>
    </row>
    <row r="261" spans="2:54" x14ac:dyDescent="0.2">
      <c r="B261" s="149" t="s">
        <v>259</v>
      </c>
      <c r="C261" s="150" t="s">
        <v>260</v>
      </c>
      <c r="D261" s="151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65">
        <v>0</v>
      </c>
      <c r="Q261" s="165">
        <v>0</v>
      </c>
      <c r="R261" s="165">
        <v>0</v>
      </c>
      <c r="S261" s="165">
        <v>0</v>
      </c>
      <c r="T261" s="165">
        <v>0</v>
      </c>
      <c r="U261" s="165">
        <v>0</v>
      </c>
      <c r="V261" s="165">
        <v>0</v>
      </c>
      <c r="W261" s="165">
        <v>0</v>
      </c>
      <c r="X261" s="165">
        <v>0</v>
      </c>
      <c r="Y261" s="165">
        <v>0</v>
      </c>
      <c r="Z261" s="165">
        <v>0</v>
      </c>
      <c r="AA261" s="165">
        <v>0</v>
      </c>
      <c r="AB261" s="165">
        <v>0</v>
      </c>
      <c r="AC261" s="165">
        <v>0</v>
      </c>
      <c r="AD261" s="165">
        <v>0</v>
      </c>
      <c r="AE261" s="165">
        <v>0</v>
      </c>
      <c r="AF261" s="165">
        <v>0</v>
      </c>
      <c r="AG261" s="165">
        <v>0</v>
      </c>
      <c r="AH261" s="165">
        <v>0</v>
      </c>
      <c r="AI261" s="165">
        <v>0</v>
      </c>
      <c r="AJ261" s="165">
        <v>0</v>
      </c>
      <c r="AK261" s="165">
        <v>0</v>
      </c>
      <c r="AL261" s="165">
        <v>0</v>
      </c>
      <c r="AM261" s="165">
        <v>0</v>
      </c>
      <c r="AN261" s="165">
        <v>0</v>
      </c>
      <c r="AO261" s="165">
        <v>0</v>
      </c>
      <c r="AP261" s="165">
        <v>0</v>
      </c>
      <c r="AQ261" s="165">
        <v>0</v>
      </c>
      <c r="AR261" s="165">
        <v>0</v>
      </c>
      <c r="AS261" s="165">
        <v>0</v>
      </c>
      <c r="AT261" s="165">
        <v>0</v>
      </c>
      <c r="AU261" s="165">
        <v>0</v>
      </c>
      <c r="AV261" s="165">
        <v>0</v>
      </c>
      <c r="AW261" s="165">
        <v>0</v>
      </c>
      <c r="AX261" s="165">
        <v>0</v>
      </c>
      <c r="AY261" s="165">
        <v>0</v>
      </c>
      <c r="AZ261" s="165">
        <v>0</v>
      </c>
      <c r="BA261" s="165">
        <v>0</v>
      </c>
      <c r="BB261" s="166">
        <v>0</v>
      </c>
    </row>
    <row r="262" spans="2:54" x14ac:dyDescent="0.2">
      <c r="B262" s="152" t="s">
        <v>261</v>
      </c>
      <c r="C262" s="153" t="s">
        <v>262</v>
      </c>
      <c r="D262" s="154">
        <v>0</v>
      </c>
      <c r="E262" s="167">
        <v>0</v>
      </c>
      <c r="F262" s="167">
        <v>0</v>
      </c>
      <c r="G262" s="167">
        <v>0</v>
      </c>
      <c r="H262" s="167">
        <v>0</v>
      </c>
      <c r="I262" s="167">
        <v>0</v>
      </c>
      <c r="J262" s="167">
        <v>0</v>
      </c>
      <c r="K262" s="167">
        <v>0</v>
      </c>
      <c r="L262" s="167">
        <v>0</v>
      </c>
      <c r="M262" s="167">
        <v>0</v>
      </c>
      <c r="N262" s="167">
        <v>0</v>
      </c>
      <c r="O262" s="167">
        <v>0</v>
      </c>
      <c r="P262" s="167">
        <v>0</v>
      </c>
      <c r="Q262" s="167">
        <v>0</v>
      </c>
      <c r="R262" s="167">
        <v>0</v>
      </c>
      <c r="S262" s="167">
        <v>0</v>
      </c>
      <c r="T262" s="167">
        <v>0</v>
      </c>
      <c r="U262" s="167">
        <v>0</v>
      </c>
      <c r="V262" s="167">
        <v>0</v>
      </c>
      <c r="W262" s="167">
        <v>0</v>
      </c>
      <c r="X262" s="167">
        <v>0</v>
      </c>
      <c r="Y262" s="167">
        <v>0</v>
      </c>
      <c r="Z262" s="167">
        <v>0</v>
      </c>
      <c r="AA262" s="167">
        <v>0</v>
      </c>
      <c r="AB262" s="167">
        <v>0</v>
      </c>
      <c r="AC262" s="167">
        <v>0</v>
      </c>
      <c r="AD262" s="167">
        <v>0</v>
      </c>
      <c r="AE262" s="167">
        <v>0</v>
      </c>
      <c r="AF262" s="167">
        <v>0</v>
      </c>
      <c r="AG262" s="167">
        <v>0</v>
      </c>
      <c r="AH262" s="167">
        <v>0</v>
      </c>
      <c r="AI262" s="167">
        <v>0</v>
      </c>
      <c r="AJ262" s="167">
        <v>0</v>
      </c>
      <c r="AK262" s="167">
        <v>0</v>
      </c>
      <c r="AL262" s="167">
        <v>0</v>
      </c>
      <c r="AM262" s="167">
        <v>0</v>
      </c>
      <c r="AN262" s="167">
        <v>0</v>
      </c>
      <c r="AO262" s="167">
        <v>0</v>
      </c>
      <c r="AP262" s="167">
        <v>0</v>
      </c>
      <c r="AQ262" s="167">
        <v>0</v>
      </c>
      <c r="AR262" s="167">
        <v>0</v>
      </c>
      <c r="AS262" s="167">
        <v>0</v>
      </c>
      <c r="AT262" s="167">
        <v>0</v>
      </c>
      <c r="AU262" s="167">
        <v>0</v>
      </c>
      <c r="AV262" s="167">
        <v>0</v>
      </c>
      <c r="AW262" s="167">
        <v>0</v>
      </c>
      <c r="AX262" s="167">
        <v>0</v>
      </c>
      <c r="AY262" s="167">
        <v>0</v>
      </c>
      <c r="AZ262" s="167">
        <v>0</v>
      </c>
      <c r="BA262" s="167">
        <v>0</v>
      </c>
      <c r="BB262" s="168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topLeftCell="G1" zoomScale="85" zoomScaleNormal="85" workbookViewId="0">
      <selection activeCell="I26" sqref="I26"/>
    </sheetView>
  </sheetViews>
  <sheetFormatPr defaultColWidth="11.42578125" defaultRowHeight="15" x14ac:dyDescent="0.25"/>
  <cols>
    <col min="1" max="1" width="56.140625" bestFit="1" customWidth="1"/>
    <col min="2" max="2" width="36.85546875" bestFit="1" customWidth="1"/>
    <col min="3" max="3" width="10.140625" bestFit="1" customWidth="1"/>
    <col min="4" max="4" width="18.85546875" bestFit="1" customWidth="1"/>
    <col min="5" max="5" width="13.85546875" customWidth="1"/>
    <col min="6" max="6" width="80.140625" bestFit="1" customWidth="1"/>
    <col min="7" max="7" width="32.42578125" style="74" bestFit="1" customWidth="1"/>
    <col min="8" max="8" width="26.85546875" bestFit="1" customWidth="1"/>
    <col min="9" max="9" width="24.85546875" bestFit="1" customWidth="1"/>
    <col min="10" max="10" width="13.85546875" bestFit="1" customWidth="1"/>
    <col min="11" max="11" width="19.140625" customWidth="1"/>
    <col min="12" max="13" width="13.140625" bestFit="1" customWidth="1"/>
    <col min="14" max="20" width="14.5703125" customWidth="1"/>
    <col min="21" max="36" width="10.85546875" bestFit="1" customWidth="1"/>
    <col min="37" max="37" width="12.85546875" bestFit="1" customWidth="1"/>
    <col min="38" max="39" width="11.5703125" bestFit="1" customWidth="1"/>
    <col min="40" max="40" width="12.85546875" bestFit="1" customWidth="1"/>
    <col min="41" max="41" width="17.5703125" bestFit="1" customWidth="1"/>
    <col min="42" max="65" width="19.42578125" bestFit="1" customWidth="1"/>
    <col min="66" max="66" width="25.85546875" bestFit="1" customWidth="1"/>
    <col min="67" max="67" width="17.5703125" bestFit="1" customWidth="1"/>
  </cols>
  <sheetData>
    <row r="1" spans="1:22" x14ac:dyDescent="0.25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 x14ac:dyDescent="0.25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.75" thickBot="1" x14ac:dyDescent="0.3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 x14ac:dyDescent="0.25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SUMPRODUCT(($C$2:$C$10000=J$3)*($F$2:$F$10000=$I$1)*($B$2:$B$10000=$I4)*($E$2:$E$10000=$H$4)*$D$2:$D$10000)+SUMPRODUCT(($C$2:$C$10000=J$3)*($F$2:$F$10000=$K$1)*($B$2:$B$10000=$I4)*($E$2:$E$10000=$H$4)*$D$2:$D$10000)-SUMIFS('Eurostat Refining Inputs'!D:D,'Eurostat Refining Inputs'!$B:$B,'Potentia and Eurostat formatted'!$I4,'Eurostat Refining Inputs'!$C:$C,"Yes")</f>
        <v>0</v>
      </c>
      <c r="K4" s="118" cm="1">
        <f t="array" ref="K4">SUMPRODUCT(($C$2:$C$10000=K$3)*($F$2:$F$10000=$I$1)*($B$2:$B$10000=$I4)*($E$2:$E$10000=$H$4)*$D$2:$D$10000)+SUMPRODUCT(($C$2:$C$10000=K$3)*($F$2:$F$10000=$K$1)*($B$2:$B$10000=$I4)*($E$2:$E$10000=$H$4)*$D$2:$D$10000)-SUMIFS('Eurostat Refining Inputs'!E:E,'Eurostat Refining Inputs'!$B:$B,'Potentia and Eurostat formatted'!$I4,'Eurostat Refining Inputs'!$C:$C,"Yes")</f>
        <v>0</v>
      </c>
      <c r="L4" s="118" cm="1">
        <f t="array" ref="L4">SUMPRODUCT(($C$2:$C$10000=L$3)*($F$2:$F$10000=$I$1)*($B$2:$B$10000=$I4)*($E$2:$E$10000=$H$4)*$D$2:$D$10000)+SUMPRODUCT(($C$2:$C$10000=L$3)*($F$2:$F$10000=$K$1)*($B$2:$B$10000=$I4)*($E$2:$E$10000=$H$4)*$D$2:$D$10000)-SUMIFS('Eurostat Refining Inputs'!F:F,'Eurostat Refining Inputs'!$B:$B,'Potentia and Eurostat formatted'!$I4,'Eurostat Refining Inputs'!$C:$C,"Yes")</f>
        <v>0</v>
      </c>
      <c r="M4" s="118" cm="1">
        <f t="array" ref="M4">SUMPRODUCT(($C$2:$C$10000=M$3)*($F$2:$F$10000=$I$1)*($B$2:$B$10000=$I4)*($E$2:$E$10000=$H$4)*$D$2:$D$10000)+SUMPRODUCT(($C$2:$C$10000=M$3)*($F$2:$F$10000=$K$1)*($B$2:$B$10000=$I4)*($E$2:$E$10000=$H$4)*$D$2:$D$10000)-SUMIFS('Eurostat Refining Inputs'!G:G,'Eurostat Refining Inputs'!$B:$B,'Potentia and Eurostat formatted'!$I4,'Eurostat Refining Inputs'!$C:$C,"Yes")</f>
        <v>0</v>
      </c>
      <c r="N4" s="118" cm="1">
        <f t="array" ref="N4">SUMPRODUCT(($C$2:$C$10000=N$3)*($F$2:$F$10000=$I$1)*($B$2:$B$10000=$I4)*($E$2:$E$10000=$H$4)*$D$2:$D$10000)+SUMPRODUCT(($C$2:$C$10000=N$3)*($F$2:$F$10000=$K$1)*($B$2:$B$10000=$I4)*($E$2:$E$10000=$H$4)*$D$2:$D$10000)-SUMIFS('Eurostat Refining Inputs'!H:H,'Eurostat Refining Inputs'!$B:$B,'Potentia and Eurostat formatted'!$I4,'Eurostat Refining Inputs'!$C:$C,"Yes")</f>
        <v>0</v>
      </c>
      <c r="O4" s="118" cm="1">
        <f t="array" ref="O4">SUMPRODUCT(($C$2:$C$10000=O$3)*($F$2:$F$10000=$I$1)*($B$2:$B$10000=$I4)*($E$2:$E$10000=$H$4)*$D$2:$D$10000)+SUMPRODUCT(($C$2:$C$10000=O$3)*($F$2:$F$10000=$K$1)*($B$2:$B$10000=$I4)*($E$2:$E$10000=$H$4)*$D$2:$D$10000)-SUMIFS('Eurostat Refining Inputs'!I:I,'Eurostat Refining Inputs'!$B:$B,'Potentia and Eurostat formatted'!$I4,'Eurostat Refining Inputs'!$C:$C,"Yes")</f>
        <v>0</v>
      </c>
      <c r="P4" s="118" cm="1">
        <f t="array" ref="P4">SUMPRODUCT(($C$2:$C$10000=P$3)*($F$2:$F$10000=$I$1)*($B$2:$B$10000=$I4)*($E$2:$E$10000=$H$4)*$D$2:$D$10000)+SUMPRODUCT(($C$2:$C$10000=P$3)*($F$2:$F$10000=$K$1)*($B$2:$B$10000=$I4)*($E$2:$E$10000=$H$4)*$D$2:$D$10000)-SUMIFS('Eurostat Refining Inputs'!J:J,'Eurostat Refining Inputs'!$B:$B,'Potentia and Eurostat formatted'!$I4,'Eurostat Refining Inputs'!$C:$C,"Yes")</f>
        <v>0</v>
      </c>
      <c r="Q4" s="118" cm="1">
        <f t="array" ref="Q4">SUMPRODUCT(($C$2:$C$10000=Q$3)*($F$2:$F$10000=$I$1)*($B$2:$B$10000=$I4)*($E$2:$E$10000=$H$4)*$D$2:$D$10000)+SUMPRODUCT(($C$2:$C$10000=Q$3)*($F$2:$F$10000=$K$1)*($B$2:$B$10000=$I4)*($E$2:$E$10000=$H$4)*$D$2:$D$10000)-SUMIFS('Eurostat Refining Inputs'!K:K,'Eurostat Refining Inputs'!$B:$B,'Potentia and Eurostat formatted'!$I4,'Eurostat Refining Inputs'!$C:$C,"Yes")</f>
        <v>0</v>
      </c>
      <c r="R4" s="118" cm="1">
        <f t="array" ref="R4">SUMPRODUCT(($C$2:$C$10000=R$3)*($F$2:$F$10000=$I$1)*($B$2:$B$10000=$I4)*($E$2:$E$10000=$H$4)*$D$2:$D$10000)+SUMPRODUCT(($C$2:$C$10000=R$3)*($F$2:$F$10000=$K$1)*($B$2:$B$10000=$I4)*($E$2:$E$10000=$H$4)*$D$2:$D$10000)-SUMIFS('Eurostat Refining Inputs'!L:L,'Eurostat Refining Inputs'!$B:$B,'Potentia and Eurostat formatted'!$I4,'Eurostat Refining Inputs'!$C:$C,"Yes")</f>
        <v>0</v>
      </c>
      <c r="S4" s="118" cm="1">
        <f t="array" ref="S4">SUMPRODUCT(($C$2:$C$10000=S$3)*($F$2:$F$10000=$I$1)*($B$2:$B$10000=$I4)*($E$2:$E$10000=$H$4)*$D$2:$D$10000)+SUMPRODUCT(($C$2:$C$10000=S$3)*($F$2:$F$10000=$K$1)*($B$2:$B$10000=$I4)*($E$2:$E$10000=$H$4)*$D$2:$D$10000)-SUMIFS('Eurostat Refining Inputs'!M:M,'Eurostat Refining Inputs'!$B:$B,'Potentia and Eurostat formatted'!$I4,'Eurostat Refining Inputs'!$C:$C,"Yes")</f>
        <v>0</v>
      </c>
      <c r="T4" s="119">
        <f>SUM(J4:S4)</f>
        <v>0</v>
      </c>
    </row>
    <row r="5" spans="1:22" x14ac:dyDescent="0.25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 cm="1">
        <f t="array" ref="J5">SUMPRODUCT(($C$2:$C$10000=J$3)*($F$2:$F$10000=$I$1)*($B$2:$B$10000=$I5)*($E$2:$E$10000=$H$4)*$D$2:$D$10000)+SUMPRODUCT(($C$2:$C$10000=J$3)*($F$2:$F$10000=$K$1)*($B$2:$B$10000=$I5)*($E$2:$E$10000=$H$4)*$D$2:$D$10000)-SUMIFS('Eurostat Refining Inputs'!D:D,'Eurostat Refining Inputs'!$B:$B,'Potentia and Eurostat formatted'!$I5,'Eurostat Refining Inputs'!$C:$C,"Yes")</f>
        <v>62227.644</v>
      </c>
      <c r="K5" s="70" cm="1">
        <f t="array" ref="K5">SUMPRODUCT(($C$2:$C$10000=K$3)*($F$2:$F$10000=$I$1)*($B$2:$B$10000=$I5)*($E$2:$E$10000=$H$4)*$D$2:$D$10000)+SUMPRODUCT(($C$2:$C$10000=K$3)*($F$2:$F$10000=$K$1)*($B$2:$B$10000=$I5)*($E$2:$E$10000=$H$4)*$D$2:$D$10000)-SUMIFS('Eurostat Refining Inputs'!E:E,'Eurostat Refining Inputs'!$B:$B,'Potentia and Eurostat formatted'!$I5,'Eurostat Refining Inputs'!$C:$C,"Yes")</f>
        <v>56740.348000000005</v>
      </c>
      <c r="L5" s="70" cm="1">
        <f t="array" ref="L5">SUMPRODUCT(($C$2:$C$10000=L$3)*($F$2:$F$10000=$I$1)*($B$2:$B$10000=$I5)*($E$2:$E$10000=$H$4)*$D$2:$D$10000)+SUMPRODUCT(($C$2:$C$10000=L$3)*($F$2:$F$10000=$K$1)*($B$2:$B$10000=$I5)*($E$2:$E$10000=$H$4)*$D$2:$D$10000)-SUMIFS('Eurostat Refining Inputs'!F:F,'Eurostat Refining Inputs'!$B:$B,'Potentia and Eurostat formatted'!$I5,'Eurostat Refining Inputs'!$C:$C,"Yes")</f>
        <v>54025.637999999999</v>
      </c>
      <c r="M5" s="70" cm="1">
        <f t="array" ref="M5">SUMPRODUCT(($C$2:$C$10000=M$3)*($F$2:$F$10000=$I$1)*($B$2:$B$10000=$I5)*($E$2:$E$10000=$H$4)*$D$2:$D$10000)+SUMPRODUCT(($C$2:$C$10000=M$3)*($F$2:$F$10000=$K$1)*($B$2:$B$10000=$I5)*($E$2:$E$10000=$H$4)*$D$2:$D$10000)-SUMIFS('Eurostat Refining Inputs'!G:G,'Eurostat Refining Inputs'!$B:$B,'Potentia and Eurostat formatted'!$I5,'Eurostat Refining Inputs'!$C:$C,"Yes")</f>
        <v>52500.074000000001</v>
      </c>
      <c r="N5" s="70" cm="1">
        <f t="array" ref="N5">SUMPRODUCT(($C$2:$C$10000=N$3)*($F$2:$F$10000=$I$1)*($B$2:$B$10000=$I5)*($E$2:$E$10000=$H$4)*$D$2:$D$10000)+SUMPRODUCT(($C$2:$C$10000=N$3)*($F$2:$F$10000=$K$1)*($B$2:$B$10000=$I5)*($E$2:$E$10000=$H$4)*$D$2:$D$10000)-SUMIFS('Eurostat Refining Inputs'!H:H,'Eurostat Refining Inputs'!$B:$B,'Potentia and Eurostat formatted'!$I5,'Eurostat Refining Inputs'!$C:$C,"Yes")</f>
        <v>48450.283000000003</v>
      </c>
      <c r="O5" s="70" cm="1">
        <f t="array" ref="O5">SUMPRODUCT(($C$2:$C$10000=O$3)*($F$2:$F$10000=$I$1)*($B$2:$B$10000=$I5)*($E$2:$E$10000=$H$4)*$D$2:$D$10000)+SUMPRODUCT(($C$2:$C$10000=O$3)*($F$2:$F$10000=$K$1)*($B$2:$B$10000=$I5)*($E$2:$E$10000=$H$4)*$D$2:$D$10000)-SUMIFS('Eurostat Refining Inputs'!I:I,'Eurostat Refining Inputs'!$B:$B,'Potentia and Eurostat formatted'!$I5,'Eurostat Refining Inputs'!$C:$C,"Yes")</f>
        <v>44587.381999999998</v>
      </c>
      <c r="P5" s="70" cm="1">
        <f t="array" ref="P5">SUMPRODUCT(($C$2:$C$10000=P$3)*($F$2:$F$10000=$I$1)*($B$2:$B$10000=$I5)*($E$2:$E$10000=$H$4)*$D$2:$D$10000)+SUMPRODUCT(($C$2:$C$10000=P$3)*($F$2:$F$10000=$K$1)*($B$2:$B$10000=$I5)*($E$2:$E$10000=$H$4)*$D$2:$D$10000)-SUMIFS('Eurostat Refining Inputs'!J:J,'Eurostat Refining Inputs'!$B:$B,'Potentia and Eurostat formatted'!$I5,'Eurostat Refining Inputs'!$C:$C,"Yes")</f>
        <v>41272.800999999999</v>
      </c>
      <c r="Q5" s="70" cm="1">
        <f t="array" ref="Q5">SUMPRODUCT(($C$2:$C$10000=Q$3)*($F$2:$F$10000=$I$1)*($B$2:$B$10000=$I5)*($E$2:$E$10000=$H$4)*$D$2:$D$10000)+SUMPRODUCT(($C$2:$C$10000=Q$3)*($F$2:$F$10000=$K$1)*($B$2:$B$10000=$I5)*($E$2:$E$10000=$H$4)*$D$2:$D$10000)-SUMIFS('Eurostat Refining Inputs'!K:K,'Eurostat Refining Inputs'!$B:$B,'Potentia and Eurostat formatted'!$I5,'Eurostat Refining Inputs'!$C:$C,"Yes")</f>
        <v>37065.232000000004</v>
      </c>
      <c r="R5" s="70" cm="1">
        <f t="array" ref="R5">SUMPRODUCT(($C$2:$C$10000=R$3)*($F$2:$F$10000=$I$1)*($B$2:$B$10000=$I5)*($E$2:$E$10000=$H$4)*$D$2:$D$10000)+SUMPRODUCT(($C$2:$C$10000=R$3)*($F$2:$F$10000=$K$1)*($B$2:$B$10000=$I5)*($E$2:$E$10000=$H$4)*$D$2:$D$10000)-SUMIFS('Eurostat Refining Inputs'!L:L,'Eurostat Refining Inputs'!$B:$B,'Potentia and Eurostat formatted'!$I5,'Eurostat Refining Inputs'!$C:$C,"Yes")</f>
        <v>32580.895</v>
      </c>
      <c r="S5" s="70" cm="1">
        <f t="array" ref="S5">SUMPRODUCT(($C$2:$C$10000=S$3)*($F$2:$F$10000=$I$1)*($B$2:$B$10000=$I5)*($E$2:$E$10000=$H$4)*$D$2:$D$10000)+SUMPRODUCT(($C$2:$C$10000=S$3)*($F$2:$F$10000=$K$1)*($B$2:$B$10000=$I5)*($E$2:$E$10000=$H$4)*$D$2:$D$10000)-SUMIFS('Eurostat Refining Inputs'!M:M,'Eurostat Refining Inputs'!$B:$B,'Potentia and Eurostat formatted'!$I5,'Eurostat Refining Inputs'!$C:$C,"Yes")</f>
        <v>33163.082000000002</v>
      </c>
      <c r="T5" s="114">
        <f t="shared" ref="T5:T23" si="0">SUM(J5:S5)</f>
        <v>462613.37900000002</v>
      </c>
    </row>
    <row r="6" spans="1:22" x14ac:dyDescent="0.25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 cm="1">
        <f t="array" ref="J6">SUMPRODUCT(($C$2:$C$10000=J$3)*($F$2:$F$10000=$I$1)*($B$2:$B$10000=$I6)*($E$2:$E$10000=$H$4)*$D$2:$D$10000)+SUMPRODUCT(($C$2:$C$10000=J$3)*($F$2:$F$10000=$K$1)*($B$2:$B$10000=$I6)*($E$2:$E$10000=$H$4)*$D$2:$D$10000)-SUMIFS('Eurostat Refining Inputs'!D:D,'Eurostat Refining Inputs'!$B:$B,'Potentia and Eurostat formatted'!$I6,'Eurostat Refining Inputs'!$C:$C,"Yes")</f>
        <v>99404.195999999996</v>
      </c>
      <c r="K6" s="70" cm="1">
        <f t="array" ref="K6">SUMPRODUCT(($C$2:$C$10000=K$3)*($F$2:$F$10000=$I$1)*($B$2:$B$10000=$I6)*($E$2:$E$10000=$H$4)*$D$2:$D$10000)+SUMPRODUCT(($C$2:$C$10000=K$3)*($F$2:$F$10000=$K$1)*($B$2:$B$10000=$I6)*($E$2:$E$10000=$H$4)*$D$2:$D$10000)-SUMIFS('Eurostat Refining Inputs'!E:E,'Eurostat Refining Inputs'!$B:$B,'Potentia and Eurostat formatted'!$I6,'Eurostat Refining Inputs'!$C:$C,"Yes")</f>
        <v>99461.453999999998</v>
      </c>
      <c r="L6" s="70" cm="1">
        <f t="array" ref="L6">SUMPRODUCT(($C$2:$C$10000=L$3)*($F$2:$F$10000=$I$1)*($B$2:$B$10000=$I6)*($E$2:$E$10000=$H$4)*$D$2:$D$10000)+SUMPRODUCT(($C$2:$C$10000=L$3)*($F$2:$F$10000=$K$1)*($B$2:$B$10000=$I6)*($E$2:$E$10000=$H$4)*$D$2:$D$10000)-SUMIFS('Eurostat Refining Inputs'!F:F,'Eurostat Refining Inputs'!$B:$B,'Potentia and Eurostat formatted'!$I6,'Eurostat Refining Inputs'!$C:$C,"Yes")</f>
        <v>85866.623000000007</v>
      </c>
      <c r="M6" s="70" cm="1">
        <f t="array" ref="M6">SUMPRODUCT(($C$2:$C$10000=M$3)*($F$2:$F$10000=$I$1)*($B$2:$B$10000=$I6)*($E$2:$E$10000=$H$4)*$D$2:$D$10000)+SUMPRODUCT(($C$2:$C$10000=M$3)*($F$2:$F$10000=$K$1)*($B$2:$B$10000=$I6)*($E$2:$E$10000=$H$4)*$D$2:$D$10000)-SUMIFS('Eurostat Refining Inputs'!G:G,'Eurostat Refining Inputs'!$B:$B,'Potentia and Eurostat formatted'!$I6,'Eurostat Refining Inputs'!$C:$C,"Yes")</f>
        <v>72378.686000000002</v>
      </c>
      <c r="N6" s="70" cm="1">
        <f t="array" ref="N6">SUMPRODUCT(($C$2:$C$10000=N$3)*($F$2:$F$10000=$I$1)*($B$2:$B$10000=$I6)*($E$2:$E$10000=$H$4)*$D$2:$D$10000)+SUMPRODUCT(($C$2:$C$10000=N$3)*($F$2:$F$10000=$K$1)*($B$2:$B$10000=$I6)*($E$2:$E$10000=$H$4)*$D$2:$D$10000)-SUMIFS('Eurostat Refining Inputs'!H:H,'Eurostat Refining Inputs'!$B:$B,'Potentia and Eurostat formatted'!$I6,'Eurostat Refining Inputs'!$C:$C,"Yes")</f>
        <v>71436.22</v>
      </c>
      <c r="O6" s="70" cm="1">
        <f t="array" ref="O6">SUMPRODUCT(($C$2:$C$10000=O$3)*($F$2:$F$10000=$I$1)*($B$2:$B$10000=$I6)*($E$2:$E$10000=$H$4)*$D$2:$D$10000)+SUMPRODUCT(($C$2:$C$10000=O$3)*($F$2:$F$10000=$K$1)*($B$2:$B$10000=$I6)*($E$2:$E$10000=$H$4)*$D$2:$D$10000)-SUMIFS('Eurostat Refining Inputs'!I:I,'Eurostat Refining Inputs'!$B:$B,'Potentia and Eurostat formatted'!$I6,'Eurostat Refining Inputs'!$C:$C,"Yes")</f>
        <v>66613.547000000006</v>
      </c>
      <c r="P6" s="70" cm="1">
        <f t="array" ref="P6">SUMPRODUCT(($C$2:$C$10000=P$3)*($F$2:$F$10000=$I$1)*($B$2:$B$10000=$I6)*($E$2:$E$10000=$H$4)*$D$2:$D$10000)+SUMPRODUCT(($C$2:$C$10000=P$3)*($F$2:$F$10000=$K$1)*($B$2:$B$10000=$I6)*($E$2:$E$10000=$H$4)*$D$2:$D$10000)-SUMIFS('Eurostat Refining Inputs'!J:J,'Eurostat Refining Inputs'!$B:$B,'Potentia and Eurostat formatted'!$I6,'Eurostat Refining Inputs'!$C:$C,"Yes")</f>
        <v>59324.45</v>
      </c>
      <c r="Q6" s="70" cm="1">
        <f t="array" ref="Q6">SUMPRODUCT(($C$2:$C$10000=Q$3)*($F$2:$F$10000=$I$1)*($B$2:$B$10000=$I6)*($E$2:$E$10000=$H$4)*$D$2:$D$10000)+SUMPRODUCT(($C$2:$C$10000=Q$3)*($F$2:$F$10000=$K$1)*($B$2:$B$10000=$I6)*($E$2:$E$10000=$H$4)*$D$2:$D$10000)-SUMIFS('Eurostat Refining Inputs'!K:K,'Eurostat Refining Inputs'!$B:$B,'Potentia and Eurostat formatted'!$I6,'Eurostat Refining Inputs'!$C:$C,"Yes")</f>
        <v>52164.506999999998</v>
      </c>
      <c r="R6" s="70" cm="1">
        <f t="array" ref="R6">SUMPRODUCT(($C$2:$C$10000=R$3)*($F$2:$F$10000=$I$1)*($B$2:$B$10000=$I6)*($E$2:$E$10000=$H$4)*$D$2:$D$10000)+SUMPRODUCT(($C$2:$C$10000=R$3)*($F$2:$F$10000=$K$1)*($B$2:$B$10000=$I6)*($E$2:$E$10000=$H$4)*$D$2:$D$10000)-SUMIFS('Eurostat Refining Inputs'!L:L,'Eurostat Refining Inputs'!$B:$B,'Potentia and Eurostat formatted'!$I6,'Eurostat Refining Inputs'!$C:$C,"Yes")</f>
        <v>41206.923999999999</v>
      </c>
      <c r="S6" s="70" cm="1">
        <f t="array" ref="S6">SUMPRODUCT(($C$2:$C$10000=S$3)*($F$2:$F$10000=$I$1)*($B$2:$B$10000=$I6)*($E$2:$E$10000=$H$4)*$D$2:$D$10000)+SUMPRODUCT(($C$2:$C$10000=S$3)*($F$2:$F$10000=$K$1)*($B$2:$B$10000=$I6)*($E$2:$E$10000=$H$4)*$D$2:$D$10000)-SUMIFS('Eurostat Refining Inputs'!M:M,'Eurostat Refining Inputs'!$B:$B,'Potentia and Eurostat formatted'!$I6,'Eurostat Refining Inputs'!$C:$C,"Yes")</f>
        <v>37964.313999999998</v>
      </c>
      <c r="T6" s="114">
        <f t="shared" si="0"/>
        <v>685820.92099999997</v>
      </c>
    </row>
    <row r="7" spans="1:22" x14ac:dyDescent="0.25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 cm="1">
        <f t="array" ref="J7">SUMPRODUCT(($C$2:$C$10000=J$3)*($F$2:$F$10000=$I$1)*($B$2:$B$10000=$I7)*($E$2:$E$10000=$H$4)*$D$2:$D$10000)+SUMPRODUCT(($C$2:$C$10000=J$3)*($F$2:$F$10000=$K$1)*($B$2:$B$10000=$I7)*($E$2:$E$10000=$H$4)*$D$2:$D$10000)-SUMIFS('Eurostat Refining Inputs'!D:D,'Eurostat Refining Inputs'!$B:$B,'Potentia and Eurostat formatted'!$I7,'Eurostat Refining Inputs'!$C:$C,"Yes")</f>
        <v>208372.39499999999</v>
      </c>
      <c r="K7" s="70" cm="1">
        <f t="array" ref="K7">SUMPRODUCT(($C$2:$C$10000=K$3)*($F$2:$F$10000=$I$1)*($B$2:$B$10000=$I7)*($E$2:$E$10000=$H$4)*$D$2:$D$10000)+SUMPRODUCT(($C$2:$C$10000=K$3)*($F$2:$F$10000=$K$1)*($B$2:$B$10000=$I7)*($E$2:$E$10000=$H$4)*$D$2:$D$10000)-SUMIFS('Eurostat Refining Inputs'!E:E,'Eurostat Refining Inputs'!$B:$B,'Potentia and Eurostat formatted'!$I7,'Eurostat Refining Inputs'!$C:$C,"Yes")</f>
        <v>206514.04699999999</v>
      </c>
      <c r="L7" s="70" cm="1">
        <f t="array" ref="L7">SUMPRODUCT(($C$2:$C$10000=L$3)*($F$2:$F$10000=$I$1)*($B$2:$B$10000=$I7)*($E$2:$E$10000=$H$4)*$D$2:$D$10000)+SUMPRODUCT(($C$2:$C$10000=L$3)*($F$2:$F$10000=$K$1)*($B$2:$B$10000=$I7)*($E$2:$E$10000=$H$4)*$D$2:$D$10000)-SUMIFS('Eurostat Refining Inputs'!F:F,'Eurostat Refining Inputs'!$B:$B,'Potentia and Eurostat formatted'!$I7,'Eurostat Refining Inputs'!$C:$C,"Yes")</f>
        <v>208966.14600000001</v>
      </c>
      <c r="M7" s="70" cm="1">
        <f t="array" ref="M7">SUMPRODUCT(($C$2:$C$10000=M$3)*($F$2:$F$10000=$I$1)*($B$2:$B$10000=$I7)*($E$2:$E$10000=$H$4)*$D$2:$D$10000)+SUMPRODUCT(($C$2:$C$10000=M$3)*($F$2:$F$10000=$K$1)*($B$2:$B$10000=$I7)*($E$2:$E$10000=$H$4)*$D$2:$D$10000)-SUMIFS('Eurostat Refining Inputs'!G:G,'Eurostat Refining Inputs'!$B:$B,'Potentia and Eurostat formatted'!$I7,'Eurostat Refining Inputs'!$C:$C,"Yes")</f>
        <v>203781.65100000001</v>
      </c>
      <c r="N7" s="70" cm="1">
        <f t="array" ref="N7">SUMPRODUCT(($C$2:$C$10000=N$3)*($F$2:$F$10000=$I$1)*($B$2:$B$10000=$I7)*($E$2:$E$10000=$H$4)*$D$2:$D$10000)+SUMPRODUCT(($C$2:$C$10000=N$3)*($F$2:$F$10000=$K$1)*($B$2:$B$10000=$I7)*($E$2:$E$10000=$H$4)*$D$2:$D$10000)-SUMIFS('Eurostat Refining Inputs'!H:H,'Eurostat Refining Inputs'!$B:$B,'Potentia and Eurostat formatted'!$I7,'Eurostat Refining Inputs'!$C:$C,"Yes")</f>
        <v>197052.79199999999</v>
      </c>
      <c r="O7" s="70" cm="1">
        <f t="array" ref="O7">SUMPRODUCT(($C$2:$C$10000=O$3)*($F$2:$F$10000=$I$1)*($B$2:$B$10000=$I7)*($E$2:$E$10000=$H$4)*$D$2:$D$10000)+SUMPRODUCT(($C$2:$C$10000=O$3)*($F$2:$F$10000=$K$1)*($B$2:$B$10000=$I7)*($E$2:$E$10000=$H$4)*$D$2:$D$10000)-SUMIFS('Eurostat Refining Inputs'!I:I,'Eurostat Refining Inputs'!$B:$B,'Potentia and Eurostat formatted'!$I7,'Eurostat Refining Inputs'!$C:$C,"Yes")</f>
        <v>194898.85699999999</v>
      </c>
      <c r="P7" s="70" cm="1">
        <f t="array" ref="P7">SUMPRODUCT(($C$2:$C$10000=P$3)*($F$2:$F$10000=$I$1)*($B$2:$B$10000=$I7)*($E$2:$E$10000=$H$4)*$D$2:$D$10000)+SUMPRODUCT(($C$2:$C$10000=P$3)*($F$2:$F$10000=$K$1)*($B$2:$B$10000=$I7)*($E$2:$E$10000=$H$4)*$D$2:$D$10000)-SUMIFS('Eurostat Refining Inputs'!J:J,'Eurostat Refining Inputs'!$B:$B,'Potentia and Eurostat formatted'!$I7,'Eurostat Refining Inputs'!$C:$C,"Yes")</f>
        <v>195247.61199999999</v>
      </c>
      <c r="Q7" s="70" cm="1">
        <f t="array" ref="Q7">SUMPRODUCT(($C$2:$C$10000=Q$3)*($F$2:$F$10000=$I$1)*($B$2:$B$10000=$I7)*($E$2:$E$10000=$H$4)*$D$2:$D$10000)+SUMPRODUCT(($C$2:$C$10000=Q$3)*($F$2:$F$10000=$K$1)*($B$2:$B$10000=$I7)*($E$2:$E$10000=$H$4)*$D$2:$D$10000)-SUMIFS('Eurostat Refining Inputs'!K:K,'Eurostat Refining Inputs'!$B:$B,'Potentia and Eurostat formatted'!$I7,'Eurostat Refining Inputs'!$C:$C,"Yes")</f>
        <v>196180.921</v>
      </c>
      <c r="R7" s="70" cm="1">
        <f t="array" ref="R7">SUMPRODUCT(($C$2:$C$10000=R$3)*($F$2:$F$10000=$I$1)*($B$2:$B$10000=$I7)*($E$2:$E$10000=$H$4)*$D$2:$D$10000)+SUMPRODUCT(($C$2:$C$10000=R$3)*($F$2:$F$10000=$K$1)*($B$2:$B$10000=$I7)*($E$2:$E$10000=$H$4)*$D$2:$D$10000)-SUMIFS('Eurostat Refining Inputs'!L:L,'Eurostat Refining Inputs'!$B:$B,'Potentia and Eurostat formatted'!$I7,'Eurostat Refining Inputs'!$C:$C,"Yes")</f>
        <v>175176.12899999999</v>
      </c>
      <c r="S7" s="70" cm="1">
        <f t="array" ref="S7">SUMPRODUCT(($C$2:$C$10000=S$3)*($F$2:$F$10000=$I$1)*($B$2:$B$10000=$I7)*($E$2:$E$10000=$H$4)*$D$2:$D$10000)+SUMPRODUCT(($C$2:$C$10000=S$3)*($F$2:$F$10000=$K$1)*($B$2:$B$10000=$I7)*($E$2:$E$10000=$H$4)*$D$2:$D$10000)-SUMIFS('Eurostat Refining Inputs'!M:M,'Eurostat Refining Inputs'!$B:$B,'Potentia and Eurostat formatted'!$I7,'Eurostat Refining Inputs'!$C:$C,"Yes")</f>
        <v>186662.50700000001</v>
      </c>
      <c r="T7" s="114">
        <f t="shared" si="0"/>
        <v>1972853.057</v>
      </c>
    </row>
    <row r="8" spans="1:22" x14ac:dyDescent="0.25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 cm="1">
        <f t="array" ref="J8">SUMPRODUCT(($C$2:$C$10000=J$3)*($F$2:$F$10000=$I$1)*($B$2:$B$10000=$I8)*($E$2:$E$10000=$H$4)*$D$2:$D$10000)+SUMPRODUCT(($C$2:$C$10000=J$3)*($F$2:$F$10000=$K$1)*($B$2:$B$10000=$I8)*($E$2:$E$10000=$H$4)*$D$2:$D$10000)-SUMIFS('Eurostat Refining Inputs'!D:D,'Eurostat Refining Inputs'!$B:$B,'Potentia and Eurostat formatted'!$I8,'Eurostat Refining Inputs'!$C:$C,"Yes")</f>
        <v>28558.093000000001</v>
      </c>
      <c r="K8" s="118" cm="1">
        <f t="array" ref="K8">SUMPRODUCT(($C$2:$C$10000=K$3)*($F$2:$F$10000=$I$1)*($B$2:$B$10000=$I8)*($E$2:$E$10000=$H$4)*$D$2:$D$10000)+SUMPRODUCT(($C$2:$C$10000=K$3)*($F$2:$F$10000=$K$1)*($B$2:$B$10000=$I8)*($E$2:$E$10000=$H$4)*$D$2:$D$10000)-SUMIFS('Eurostat Refining Inputs'!E:E,'Eurostat Refining Inputs'!$B:$B,'Potentia and Eurostat formatted'!$I8,'Eurostat Refining Inputs'!$C:$C,"Yes")</f>
        <v>31679.010000000002</v>
      </c>
      <c r="L8" s="118" cm="1">
        <f t="array" ref="L8">SUMPRODUCT(($C$2:$C$10000=L$3)*($F$2:$F$10000=$I$1)*($B$2:$B$10000=$I8)*($E$2:$E$10000=$H$4)*$D$2:$D$10000)+SUMPRODUCT(($C$2:$C$10000=L$3)*($F$2:$F$10000=$K$1)*($B$2:$B$10000=$I8)*($E$2:$E$10000=$H$4)*$D$2:$D$10000)-SUMIFS('Eurostat Refining Inputs'!F:F,'Eurostat Refining Inputs'!$B:$B,'Potentia and Eurostat formatted'!$I8,'Eurostat Refining Inputs'!$C:$C,"Yes")</f>
        <v>31859.823</v>
      </c>
      <c r="M8" s="118" cm="1">
        <f t="array" ref="M8">SUMPRODUCT(($C$2:$C$10000=M$3)*($F$2:$F$10000=$I$1)*($B$2:$B$10000=$I8)*($E$2:$E$10000=$H$4)*$D$2:$D$10000)+SUMPRODUCT(($C$2:$C$10000=M$3)*($F$2:$F$10000=$K$1)*($B$2:$B$10000=$I8)*($E$2:$E$10000=$H$4)*$D$2:$D$10000)-SUMIFS('Eurostat Refining Inputs'!G:G,'Eurostat Refining Inputs'!$B:$B,'Potentia and Eurostat formatted'!$I8,'Eurostat Refining Inputs'!$C:$C,"Yes")</f>
        <v>28931.694</v>
      </c>
      <c r="N8" s="118" cm="1">
        <f t="array" ref="N8">SUMPRODUCT(($C$2:$C$10000=N$3)*($F$2:$F$10000=$I$1)*($B$2:$B$10000=$I8)*($E$2:$E$10000=$H$4)*$D$2:$D$10000)+SUMPRODUCT(($C$2:$C$10000=N$3)*($F$2:$F$10000=$K$1)*($B$2:$B$10000=$I8)*($E$2:$E$10000=$H$4)*$D$2:$D$10000)-SUMIFS('Eurostat Refining Inputs'!H:H,'Eurostat Refining Inputs'!$B:$B,'Potentia and Eurostat formatted'!$I8,'Eurostat Refining Inputs'!$C:$C,"Yes")</f>
        <v>29758.581999999999</v>
      </c>
      <c r="O8" s="118" cm="1">
        <f t="array" ref="O8">SUMPRODUCT(($C$2:$C$10000=O$3)*($F$2:$F$10000=$I$1)*($B$2:$B$10000=$I8)*($E$2:$E$10000=$H$4)*$D$2:$D$10000)+SUMPRODUCT(($C$2:$C$10000=O$3)*($F$2:$F$10000=$K$1)*($B$2:$B$10000=$I8)*($E$2:$E$10000=$H$4)*$D$2:$D$10000)-SUMIFS('Eurostat Refining Inputs'!I:I,'Eurostat Refining Inputs'!$B:$B,'Potentia and Eurostat formatted'!$I8,'Eurostat Refining Inputs'!$C:$C,"Yes")</f>
        <v>25354.058000000001</v>
      </c>
      <c r="P8" s="118" cm="1">
        <f t="array" ref="P8">SUMPRODUCT(($C$2:$C$10000=P$3)*($F$2:$F$10000=$I$1)*($B$2:$B$10000=$I8)*($E$2:$E$10000=$H$4)*$D$2:$D$10000)+SUMPRODUCT(($C$2:$C$10000=P$3)*($F$2:$F$10000=$K$1)*($B$2:$B$10000=$I8)*($E$2:$E$10000=$H$4)*$D$2:$D$10000)-SUMIFS('Eurostat Refining Inputs'!J:J,'Eurostat Refining Inputs'!$B:$B,'Potentia and Eurostat formatted'!$I8,'Eurostat Refining Inputs'!$C:$C,"Yes")</f>
        <v>29609.746999999999</v>
      </c>
      <c r="Q8" s="118" cm="1">
        <f t="array" ref="Q8">SUMPRODUCT(($C$2:$C$10000=Q$3)*($F$2:$F$10000=$I$1)*($B$2:$B$10000=$I8)*($E$2:$E$10000=$H$4)*$D$2:$D$10000)+SUMPRODUCT(($C$2:$C$10000=Q$3)*($F$2:$F$10000=$K$1)*($B$2:$B$10000=$I8)*($E$2:$E$10000=$H$4)*$D$2:$D$10000)-SUMIFS('Eurostat Refining Inputs'!K:K,'Eurostat Refining Inputs'!$B:$B,'Potentia and Eurostat formatted'!$I8,'Eurostat Refining Inputs'!$C:$C,"Yes")</f>
        <v>27580.264999999999</v>
      </c>
      <c r="R8" s="118" cm="1">
        <f t="array" ref="R8">SUMPRODUCT(($C$2:$C$10000=R$3)*($F$2:$F$10000=$I$1)*($B$2:$B$10000=$I8)*($E$2:$E$10000=$H$4)*$D$2:$D$10000)+SUMPRODUCT(($C$2:$C$10000=R$3)*($F$2:$F$10000=$K$1)*($B$2:$B$10000=$I8)*($E$2:$E$10000=$H$4)*$D$2:$D$10000)-SUMIFS('Eurostat Refining Inputs'!L:L,'Eurostat Refining Inputs'!$B:$B,'Potentia and Eurostat formatted'!$I8,'Eurostat Refining Inputs'!$C:$C,"Yes")</f>
        <v>29895.863999999998</v>
      </c>
      <c r="S8" s="118" cm="1">
        <f t="array" ref="S8">SUMPRODUCT(($C$2:$C$10000=S$3)*($F$2:$F$10000=$I$1)*($B$2:$B$10000=$I8)*($E$2:$E$10000=$H$4)*$D$2:$D$10000)+SUMPRODUCT(($C$2:$C$10000=S$3)*($F$2:$F$10000=$K$1)*($B$2:$B$10000=$I8)*($E$2:$E$10000=$H$4)*$D$2:$D$10000)-SUMIFS('Eurostat Refining Inputs'!M:M,'Eurostat Refining Inputs'!$B:$B,'Potentia and Eurostat formatted'!$I8,'Eurostat Refining Inputs'!$C:$C,"Yes")</f>
        <v>29993.173999999999</v>
      </c>
      <c r="T8" s="120">
        <f t="shared" si="0"/>
        <v>293220.31</v>
      </c>
    </row>
    <row r="9" spans="1:22" x14ac:dyDescent="0.25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 cm="1">
        <f t="array" ref="J9">SUMPRODUCT(($C$2:$C$10000=J$3)*($F$2:$F$10000=$I$1)*($B$2:$B$10000=$I9)*($E$2:$E$10000=$H$4)*$D$2:$D$10000)+SUMPRODUCT(($C$2:$C$10000=J$3)*($F$2:$F$10000=$K$1)*($B$2:$B$10000=$I9)*($E$2:$E$10000=$H$4)*$D$2:$D$10000)-SUMIFS('Eurostat Refining Inputs'!D:D,'Eurostat Refining Inputs'!$B:$B,'Potentia and Eurostat formatted'!$I9,'Eurostat Refining Inputs'!$C:$C,"Yes")</f>
        <v>16119.422</v>
      </c>
      <c r="K9" s="118" cm="1">
        <f t="array" ref="K9">SUMPRODUCT(($C$2:$C$10000=K$3)*($F$2:$F$10000=$I$1)*($B$2:$B$10000=$I9)*($E$2:$E$10000=$H$4)*$D$2:$D$10000)+SUMPRODUCT(($C$2:$C$10000=K$3)*($F$2:$F$10000=$K$1)*($B$2:$B$10000=$I9)*($E$2:$E$10000=$H$4)*$D$2:$D$10000)-SUMIFS('Eurostat Refining Inputs'!E:E,'Eurostat Refining Inputs'!$B:$B,'Potentia and Eurostat formatted'!$I9,'Eurostat Refining Inputs'!$C:$C,"Yes")</f>
        <v>18011.593000000001</v>
      </c>
      <c r="L9" s="118" cm="1">
        <f t="array" ref="L9">SUMPRODUCT(($C$2:$C$10000=L$3)*($F$2:$F$10000=$I$1)*($B$2:$B$10000=$I9)*($E$2:$E$10000=$H$4)*$D$2:$D$10000)+SUMPRODUCT(($C$2:$C$10000=L$3)*($F$2:$F$10000=$K$1)*($B$2:$B$10000=$I9)*($E$2:$E$10000=$H$4)*$D$2:$D$10000)-SUMIFS('Eurostat Refining Inputs'!F:F,'Eurostat Refining Inputs'!$B:$B,'Potentia and Eurostat formatted'!$I9,'Eurostat Refining Inputs'!$C:$C,"Yes")</f>
        <v>19119.231</v>
      </c>
      <c r="M9" s="118" cm="1">
        <f t="array" ref="M9">SUMPRODUCT(($C$2:$C$10000=M$3)*($F$2:$F$10000=$I$1)*($B$2:$B$10000=$I9)*($E$2:$E$10000=$H$4)*$D$2:$D$10000)+SUMPRODUCT(($C$2:$C$10000=M$3)*($F$2:$F$10000=$K$1)*($B$2:$B$10000=$I9)*($E$2:$E$10000=$H$4)*$D$2:$D$10000)-SUMIFS('Eurostat Refining Inputs'!G:G,'Eurostat Refining Inputs'!$B:$B,'Potentia and Eurostat formatted'!$I9,'Eurostat Refining Inputs'!$C:$C,"Yes")</f>
        <v>22631.531999999999</v>
      </c>
      <c r="N9" s="118" cm="1">
        <f t="array" ref="N9">SUMPRODUCT(($C$2:$C$10000=N$3)*($F$2:$F$10000=$I$1)*($B$2:$B$10000=$I9)*($E$2:$E$10000=$H$4)*$D$2:$D$10000)+SUMPRODUCT(($C$2:$C$10000=N$3)*($F$2:$F$10000=$K$1)*($B$2:$B$10000=$I9)*($E$2:$E$10000=$H$4)*$D$2:$D$10000)-SUMIFS('Eurostat Refining Inputs'!H:H,'Eurostat Refining Inputs'!$B:$B,'Potentia and Eurostat formatted'!$I9,'Eurostat Refining Inputs'!$C:$C,"Yes")</f>
        <v>22941.928</v>
      </c>
      <c r="O9" s="118" cm="1">
        <f t="array" ref="O9">SUMPRODUCT(($C$2:$C$10000=O$3)*($F$2:$F$10000=$I$1)*($B$2:$B$10000=$I9)*($E$2:$E$10000=$H$4)*$D$2:$D$10000)+SUMPRODUCT(($C$2:$C$10000=O$3)*($F$2:$F$10000=$K$1)*($B$2:$B$10000=$I9)*($E$2:$E$10000=$H$4)*$D$2:$D$10000)-SUMIFS('Eurostat Refining Inputs'!I:I,'Eurostat Refining Inputs'!$B:$B,'Potentia and Eurostat formatted'!$I9,'Eurostat Refining Inputs'!$C:$C,"Yes")</f>
        <v>26854.094000000001</v>
      </c>
      <c r="P9" s="118" cm="1">
        <f t="array" ref="P9">SUMPRODUCT(($C$2:$C$10000=P$3)*($F$2:$F$10000=$I$1)*($B$2:$B$10000=$I9)*($E$2:$E$10000=$H$4)*$D$2:$D$10000)+SUMPRODUCT(($C$2:$C$10000=P$3)*($F$2:$F$10000=$K$1)*($B$2:$B$10000=$I9)*($E$2:$E$10000=$H$4)*$D$2:$D$10000)-SUMIFS('Eurostat Refining Inputs'!J:J,'Eurostat Refining Inputs'!$B:$B,'Potentia and Eurostat formatted'!$I9,'Eurostat Refining Inputs'!$C:$C,"Yes")</f>
        <v>27568.006000000001</v>
      </c>
      <c r="Q9" s="118" cm="1">
        <f t="array" ref="Q9">SUMPRODUCT(($C$2:$C$10000=Q$3)*($F$2:$F$10000=$I$1)*($B$2:$B$10000=$I9)*($E$2:$E$10000=$H$4)*$D$2:$D$10000)+SUMPRODUCT(($C$2:$C$10000=Q$3)*($F$2:$F$10000=$K$1)*($B$2:$B$10000=$I9)*($E$2:$E$10000=$H$4)*$D$2:$D$10000)-SUMIFS('Eurostat Refining Inputs'!K:K,'Eurostat Refining Inputs'!$B:$B,'Potentia and Eurostat formatted'!$I9,'Eurostat Refining Inputs'!$C:$C,"Yes")</f>
        <v>31566.451000000001</v>
      </c>
      <c r="R9" s="118" cm="1">
        <f t="array" ref="R9">SUMPRODUCT(($C$2:$C$10000=R$3)*($F$2:$F$10000=$I$1)*($B$2:$B$10000=$I9)*($E$2:$E$10000=$H$4)*$D$2:$D$10000)+SUMPRODUCT(($C$2:$C$10000=R$3)*($F$2:$F$10000=$K$1)*($B$2:$B$10000=$I9)*($E$2:$E$10000=$H$4)*$D$2:$D$10000)-SUMIFS('Eurostat Refining Inputs'!L:L,'Eurostat Refining Inputs'!$B:$B,'Potentia and Eurostat formatted'!$I9,'Eurostat Refining Inputs'!$C:$C,"Yes")</f>
        <v>34204.521999999997</v>
      </c>
      <c r="S9" s="118" cm="1">
        <f t="array" ref="S9">SUMPRODUCT(($C$2:$C$10000=S$3)*($F$2:$F$10000=$I$1)*($B$2:$B$10000=$I9)*($E$2:$E$10000=$H$4)*$D$2:$D$10000)+SUMPRODUCT(($C$2:$C$10000=S$3)*($F$2:$F$10000=$K$1)*($B$2:$B$10000=$I9)*($E$2:$E$10000=$H$4)*$D$2:$D$10000)-SUMIFS('Eurostat Refining Inputs'!M:M,'Eurostat Refining Inputs'!$B:$B,'Potentia and Eurostat formatted'!$I9,'Eurostat Refining Inputs'!$C:$C,"Yes")</f>
        <v>33264.525000000001</v>
      </c>
      <c r="T9" s="120">
        <f t="shared" si="0"/>
        <v>252281.30399999997</v>
      </c>
    </row>
    <row r="10" spans="1:22" x14ac:dyDescent="0.25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 cm="1">
        <f t="array" ref="J10">SUMPRODUCT(($C$2:$C$10000=J$3)*($F$2:$F$10000=$I$1)*($B$2:$B$10000=$I10)*($E$2:$E$10000=$H$4)*$D$2:$D$10000)+SUMPRODUCT(($C$2:$C$10000=J$3)*($F$2:$F$10000=$K$1)*($B$2:$B$10000=$I10)*($E$2:$E$10000=$H$4)*$D$2:$D$10000)-SUMIFS('Eurostat Refining Inputs'!D:D,'Eurostat Refining Inputs'!$B:$B,'Potentia and Eurostat formatted'!$I10,'Eurostat Refining Inputs'!$C:$C,"Yes")</f>
        <v>8961.2520000000004</v>
      </c>
      <c r="K10" s="118" cm="1">
        <f t="array" ref="K10">SUMPRODUCT(($C$2:$C$10000=K$3)*($F$2:$F$10000=$I$1)*($B$2:$B$10000=$I10)*($E$2:$E$10000=$H$4)*$D$2:$D$10000)+SUMPRODUCT(($C$2:$C$10000=K$3)*($F$2:$F$10000=$K$1)*($B$2:$B$10000=$I10)*($E$2:$E$10000=$H$4)*$D$2:$D$10000)-SUMIFS('Eurostat Refining Inputs'!E:E,'Eurostat Refining Inputs'!$B:$B,'Potentia and Eurostat formatted'!$I10,'Eurostat Refining Inputs'!$C:$C,"Yes")</f>
        <v>10555.326000000001</v>
      </c>
      <c r="L10" s="118" cm="1">
        <f t="array" ref="L10">SUMPRODUCT(($C$2:$C$10000=L$3)*($F$2:$F$10000=$I$1)*($B$2:$B$10000=$I10)*($E$2:$E$10000=$H$4)*$D$2:$D$10000)+SUMPRODUCT(($C$2:$C$10000=L$3)*($F$2:$F$10000=$K$1)*($B$2:$B$10000=$I10)*($E$2:$E$10000=$H$4)*$D$2:$D$10000)-SUMIFS('Eurostat Refining Inputs'!F:F,'Eurostat Refining Inputs'!$B:$B,'Potentia and Eurostat formatted'!$I10,'Eurostat Refining Inputs'!$C:$C,"Yes")</f>
        <v>11752.763999999999</v>
      </c>
      <c r="M10" s="118" cm="1">
        <f t="array" ref="M10">SUMPRODUCT(($C$2:$C$10000=M$3)*($F$2:$F$10000=$I$1)*($B$2:$B$10000=$I10)*($E$2:$E$10000=$H$4)*$D$2:$D$10000)+SUMPRODUCT(($C$2:$C$10000=M$3)*($F$2:$F$10000=$K$1)*($B$2:$B$10000=$I10)*($E$2:$E$10000=$H$4)*$D$2:$D$10000)-SUMIFS('Eurostat Refining Inputs'!G:G,'Eurostat Refining Inputs'!$B:$B,'Potentia and Eurostat formatted'!$I10,'Eurostat Refining Inputs'!$C:$C,"Yes")</f>
        <v>12484.817999999999</v>
      </c>
      <c r="N10" s="118" cm="1">
        <f t="array" ref="N10">SUMPRODUCT(($C$2:$C$10000=N$3)*($F$2:$F$10000=$I$1)*($B$2:$B$10000=$I10)*($E$2:$E$10000=$H$4)*$D$2:$D$10000)+SUMPRODUCT(($C$2:$C$10000=N$3)*($F$2:$F$10000=$K$1)*($B$2:$B$10000=$I10)*($E$2:$E$10000=$H$4)*$D$2:$D$10000)-SUMIFS('Eurostat Refining Inputs'!H:H,'Eurostat Refining Inputs'!$B:$B,'Potentia and Eurostat formatted'!$I10,'Eurostat Refining Inputs'!$C:$C,"Yes")</f>
        <v>12558.012999999999</v>
      </c>
      <c r="O10" s="118" cm="1">
        <f t="array" ref="O10">SUMPRODUCT(($C$2:$C$10000=O$3)*($F$2:$F$10000=$I$1)*($B$2:$B$10000=$I10)*($E$2:$E$10000=$H$4)*$D$2:$D$10000)+SUMPRODUCT(($C$2:$C$10000=O$3)*($F$2:$F$10000=$K$1)*($B$2:$B$10000=$I10)*($E$2:$E$10000=$H$4)*$D$2:$D$10000)-SUMIFS('Eurostat Refining Inputs'!I:I,'Eurostat Refining Inputs'!$B:$B,'Potentia and Eurostat formatted'!$I10,'Eurostat Refining Inputs'!$C:$C,"Yes")</f>
        <v>13316.225</v>
      </c>
      <c r="P10" s="118" cm="1">
        <f t="array" ref="P10">SUMPRODUCT(($C$2:$C$10000=P$3)*($F$2:$F$10000=$I$1)*($B$2:$B$10000=$I10)*($E$2:$E$10000=$H$4)*$D$2:$D$10000)+SUMPRODUCT(($C$2:$C$10000=P$3)*($F$2:$F$10000=$K$1)*($B$2:$B$10000=$I10)*($E$2:$E$10000=$H$4)*$D$2:$D$10000)-SUMIFS('Eurostat Refining Inputs'!J:J,'Eurostat Refining Inputs'!$B:$B,'Potentia and Eurostat formatted'!$I10,'Eurostat Refining Inputs'!$C:$C,"Yes")</f>
        <v>13600.71</v>
      </c>
      <c r="Q10" s="118" cm="1">
        <f t="array" ref="Q10">SUMPRODUCT(($C$2:$C$10000=Q$3)*($F$2:$F$10000=$I$1)*($B$2:$B$10000=$I10)*($E$2:$E$10000=$H$4)*$D$2:$D$10000)+SUMPRODUCT(($C$2:$C$10000=Q$3)*($F$2:$F$10000=$K$1)*($B$2:$B$10000=$I10)*($E$2:$E$10000=$H$4)*$D$2:$D$10000)-SUMIFS('Eurostat Refining Inputs'!K:K,'Eurostat Refining Inputs'!$B:$B,'Potentia and Eurostat formatted'!$I10,'Eurostat Refining Inputs'!$C:$C,"Yes")</f>
        <v>14812.004999999999</v>
      </c>
      <c r="R10" s="118" cm="1">
        <f t="array" ref="R10">SUMPRODUCT(($C$2:$C$10000=R$3)*($F$2:$F$10000=$I$1)*($B$2:$B$10000=$I10)*($E$2:$E$10000=$H$4)*$D$2:$D$10000)+SUMPRODUCT(($C$2:$C$10000=R$3)*($F$2:$F$10000=$K$1)*($B$2:$B$10000=$I10)*($E$2:$E$10000=$H$4)*$D$2:$D$10000)-SUMIFS('Eurostat Refining Inputs'!L:L,'Eurostat Refining Inputs'!$B:$B,'Potentia and Eurostat formatted'!$I10,'Eurostat Refining Inputs'!$C:$C,"Yes")</f>
        <v>16528.907999999999</v>
      </c>
      <c r="S10" s="118" cm="1">
        <f t="array" ref="S10">SUMPRODUCT(($C$2:$C$10000=S$3)*($F$2:$F$10000=$I$1)*($B$2:$B$10000=$I10)*($E$2:$E$10000=$H$4)*$D$2:$D$10000)+SUMPRODUCT(($C$2:$C$10000=S$3)*($F$2:$F$10000=$K$1)*($B$2:$B$10000=$I10)*($E$2:$E$10000=$H$4)*$D$2:$D$10000)-SUMIFS('Eurostat Refining Inputs'!M:M,'Eurostat Refining Inputs'!$B:$B,'Potentia and Eurostat formatted'!$I10,'Eurostat Refining Inputs'!$C:$C,"Yes")</f>
        <v>18187.421000000002</v>
      </c>
      <c r="T10" s="120">
        <f t="shared" si="0"/>
        <v>132757.44200000001</v>
      </c>
    </row>
    <row r="11" spans="1:22" x14ac:dyDescent="0.25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 cm="1">
        <f t="array" ref="J11">SUMPRODUCT(($C$2:$C$10000=J$3)*($F$2:$F$10000=$I$1)*($B$2:$B$10000=$I11)*($E$2:$E$10000=$H$4)*$D$2:$D$10000)+SUMPRODUCT(($C$2:$C$10000=J$3)*($F$2:$F$10000=$K$1)*($B$2:$B$10000=$I11)*($E$2:$E$10000=$H$4)*$D$2:$D$10000)-SUMIFS('Eurostat Refining Inputs'!D:D,'Eurostat Refining Inputs'!$B:$B,'Potentia and Eurostat formatted'!$I11,'Eurostat Refining Inputs'!$C:$C,"Yes")</f>
        <v>100256.147</v>
      </c>
      <c r="K11" s="70" cm="1">
        <f t="array" ref="K11">SUMPRODUCT(($C$2:$C$10000=K$3)*($F$2:$F$10000=$I$1)*($B$2:$B$10000=$I11)*($E$2:$E$10000=$H$4)*$D$2:$D$10000)+SUMPRODUCT(($C$2:$C$10000=K$3)*($F$2:$F$10000=$K$1)*($B$2:$B$10000=$I11)*($E$2:$E$10000=$H$4)*$D$2:$D$10000)-SUMIFS('Eurostat Refining Inputs'!E:E,'Eurostat Refining Inputs'!$B:$B,'Potentia and Eurostat formatted'!$I11,'Eurostat Refining Inputs'!$C:$C,"Yes")</f>
        <v>102689.652</v>
      </c>
      <c r="L11" s="70" cm="1">
        <f t="array" ref="L11">SUMPRODUCT(($C$2:$C$10000=L$3)*($F$2:$F$10000=$I$1)*($B$2:$B$10000=$I11)*($E$2:$E$10000=$H$4)*$D$2:$D$10000)+SUMPRODUCT(($C$2:$C$10000=L$3)*($F$2:$F$10000=$K$1)*($B$2:$B$10000=$I11)*($E$2:$E$10000=$H$4)*$D$2:$D$10000)-SUMIFS('Eurostat Refining Inputs'!F:F,'Eurostat Refining Inputs'!$B:$B,'Potentia and Eurostat formatted'!$I11,'Eurostat Refining Inputs'!$C:$C,"Yes")</f>
        <v>97909.073999999993</v>
      </c>
      <c r="M11" s="70" cm="1">
        <f t="array" ref="M11">SUMPRODUCT(($C$2:$C$10000=M$3)*($F$2:$F$10000=$I$1)*($B$2:$B$10000=$I11)*($E$2:$E$10000=$H$4)*$D$2:$D$10000)+SUMPRODUCT(($C$2:$C$10000=M$3)*($F$2:$F$10000=$K$1)*($B$2:$B$10000=$I11)*($E$2:$E$10000=$H$4)*$D$2:$D$10000)-SUMIFS('Eurostat Refining Inputs'!G:G,'Eurostat Refining Inputs'!$B:$B,'Potentia and Eurostat formatted'!$I11,'Eurostat Refining Inputs'!$C:$C,"Yes")</f>
        <v>102043.40399999999</v>
      </c>
      <c r="N11" s="70" cm="1">
        <f t="array" ref="N11">SUMPRODUCT(($C$2:$C$10000=N$3)*($F$2:$F$10000=$I$1)*($B$2:$B$10000=$I11)*($E$2:$E$10000=$H$4)*$D$2:$D$10000)+SUMPRODUCT(($C$2:$C$10000=N$3)*($F$2:$F$10000=$K$1)*($B$2:$B$10000=$I11)*($E$2:$E$10000=$H$4)*$D$2:$D$10000)-SUMIFS('Eurostat Refining Inputs'!H:H,'Eurostat Refining Inputs'!$B:$B,'Potentia and Eurostat formatted'!$I11,'Eurostat Refining Inputs'!$C:$C,"Yes")</f>
        <v>103102.45</v>
      </c>
      <c r="O11" s="70" cm="1">
        <f t="array" ref="O11">SUMPRODUCT(($C$2:$C$10000=O$3)*($F$2:$F$10000=$I$1)*($B$2:$B$10000=$I11)*($E$2:$E$10000=$H$4)*$D$2:$D$10000)+SUMPRODUCT(($C$2:$C$10000=O$3)*($F$2:$F$10000=$K$1)*($B$2:$B$10000=$I11)*($E$2:$E$10000=$H$4)*$D$2:$D$10000)-SUMIFS('Eurostat Refining Inputs'!I:I,'Eurostat Refining Inputs'!$B:$B,'Potentia and Eurostat formatted'!$I11,'Eurostat Refining Inputs'!$C:$C,"Yes")</f>
        <v>104324.63799999999</v>
      </c>
      <c r="P11" s="70" cm="1">
        <f t="array" ref="P11">SUMPRODUCT(($C$2:$C$10000=P$3)*($F$2:$F$10000=$I$1)*($B$2:$B$10000=$I11)*($E$2:$E$10000=$H$4)*$D$2:$D$10000)+SUMPRODUCT(($C$2:$C$10000=P$3)*($F$2:$F$10000=$K$1)*($B$2:$B$10000=$I11)*($E$2:$E$10000=$H$4)*$D$2:$D$10000)-SUMIFS('Eurostat Refining Inputs'!J:J,'Eurostat Refining Inputs'!$B:$B,'Potentia and Eurostat formatted'!$I11,'Eurostat Refining Inputs'!$C:$C,"Yes")</f>
        <v>107271.45</v>
      </c>
      <c r="Q11" s="70" cm="1">
        <f t="array" ref="Q11">SUMPRODUCT(($C$2:$C$10000=Q$3)*($F$2:$F$10000=$I$1)*($B$2:$B$10000=$I11)*($E$2:$E$10000=$H$4)*$D$2:$D$10000)+SUMPRODUCT(($C$2:$C$10000=Q$3)*($F$2:$F$10000=$K$1)*($B$2:$B$10000=$I11)*($E$2:$E$10000=$H$4)*$D$2:$D$10000)-SUMIFS('Eurostat Refining Inputs'!K:K,'Eurostat Refining Inputs'!$B:$B,'Potentia and Eurostat formatted'!$I11,'Eurostat Refining Inputs'!$C:$C,"Yes")</f>
        <v>109366.137</v>
      </c>
      <c r="R11" s="70" cm="1">
        <f t="array" ref="R11">SUMPRODUCT(($C$2:$C$10000=R$3)*($F$2:$F$10000=$I$1)*($B$2:$B$10000=$I11)*($E$2:$E$10000=$H$4)*$D$2:$D$10000)+SUMPRODUCT(($C$2:$C$10000=R$3)*($F$2:$F$10000=$K$1)*($B$2:$B$10000=$I11)*($E$2:$E$10000=$H$4)*$D$2:$D$10000)-SUMIFS('Eurostat Refining Inputs'!L:L,'Eurostat Refining Inputs'!$B:$B,'Potentia and Eurostat formatted'!$I11,'Eurostat Refining Inputs'!$C:$C,"Yes")</f>
        <v>108595.073</v>
      </c>
      <c r="S11" s="70" cm="1">
        <f t="array" ref="S11">SUMPRODUCT(($C$2:$C$10000=S$3)*($F$2:$F$10000=$I$1)*($B$2:$B$10000=$I11)*($E$2:$E$10000=$H$4)*$D$2:$D$10000)+SUMPRODUCT(($C$2:$C$10000=S$3)*($F$2:$F$10000=$K$1)*($B$2:$B$10000=$I11)*($E$2:$E$10000=$H$4)*$D$2:$D$10000)-SUMIFS('Eurostat Refining Inputs'!M:M,'Eurostat Refining Inputs'!$B:$B,'Potentia and Eurostat formatted'!$I11,'Eurostat Refining Inputs'!$C:$C,"Yes")</f>
        <v>116019.393</v>
      </c>
      <c r="T11" s="114">
        <f t="shared" si="0"/>
        <v>1051577.4179999998</v>
      </c>
    </row>
    <row r="12" spans="1:22" x14ac:dyDescent="0.25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 cm="1">
        <f t="array" ref="J12">SUMPRODUCT(($C$2:$C$10000=J$3)*($F$2:$F$10000=$I$1)*($B$2:$B$10000=$I12)*($E$2:$E$10000=$H$4)*$D$2:$D$10000)+SUMPRODUCT(($C$2:$C$10000=J$3)*($F$2:$F$10000=$K$1)*($B$2:$B$10000=$I12)*($E$2:$E$10000=$H$4)*$D$2:$D$10000)-SUMIFS('Eurostat Refining Inputs'!D:D,'Eurostat Refining Inputs'!$B:$B,'Potentia and Eurostat formatted'!$I12,'Eurostat Refining Inputs'!$C:$C,"Yes")</f>
        <v>107522.47</v>
      </c>
      <c r="K12" s="70" cm="1">
        <f t="array" ref="K12">SUMPRODUCT(($C$2:$C$10000=K$3)*($F$2:$F$10000=$I$1)*($B$2:$B$10000=$I12)*($E$2:$E$10000=$H$4)*$D$2:$D$10000)+SUMPRODUCT(($C$2:$C$10000=K$3)*($F$2:$F$10000=$K$1)*($B$2:$B$10000=$I12)*($E$2:$E$10000=$H$4)*$D$2:$D$10000)-SUMIFS('Eurostat Refining Inputs'!E:E,'Eurostat Refining Inputs'!$B:$B,'Potentia and Eurostat formatted'!$I12,'Eurostat Refining Inputs'!$C:$C,"Yes")</f>
        <v>101716.33199999999</v>
      </c>
      <c r="L12" s="70" cm="1">
        <f t="array" ref="L12">SUMPRODUCT(($C$2:$C$10000=L$3)*($F$2:$F$10000=$I$1)*($B$2:$B$10000=$I12)*($E$2:$E$10000=$H$4)*$D$2:$D$10000)+SUMPRODUCT(($C$2:$C$10000=L$3)*($F$2:$F$10000=$K$1)*($B$2:$B$10000=$I12)*($E$2:$E$10000=$H$4)*$D$2:$D$10000)-SUMIFS('Eurostat Refining Inputs'!F:F,'Eurostat Refining Inputs'!$B:$B,'Potentia and Eurostat formatted'!$I12,'Eurostat Refining Inputs'!$C:$C,"Yes")</f>
        <v>103187.25599999999</v>
      </c>
      <c r="M12" s="70" cm="1">
        <f t="array" ref="M12">SUMPRODUCT(($C$2:$C$10000=M$3)*($F$2:$F$10000=$I$1)*($B$2:$B$10000=$I12)*($E$2:$E$10000=$H$4)*$D$2:$D$10000)+SUMPRODUCT(($C$2:$C$10000=M$3)*($F$2:$F$10000=$K$1)*($B$2:$B$10000=$I12)*($E$2:$E$10000=$H$4)*$D$2:$D$10000)-SUMIFS('Eurostat Refining Inputs'!G:G,'Eurostat Refining Inputs'!$B:$B,'Potentia and Eurostat formatted'!$I12,'Eurostat Refining Inputs'!$C:$C,"Yes")</f>
        <v>106191.65399999999</v>
      </c>
      <c r="N12" s="70" cm="1">
        <f t="array" ref="N12">SUMPRODUCT(($C$2:$C$10000=N$3)*($F$2:$F$10000=$I$1)*($B$2:$B$10000=$I12)*($E$2:$E$10000=$H$4)*$D$2:$D$10000)+SUMPRODUCT(($C$2:$C$10000=N$3)*($F$2:$F$10000=$K$1)*($B$2:$B$10000=$I12)*($E$2:$E$10000=$H$4)*$D$2:$D$10000)-SUMIFS('Eurostat Refining Inputs'!H:H,'Eurostat Refining Inputs'!$B:$B,'Potentia and Eurostat formatted'!$I12,'Eurostat Refining Inputs'!$C:$C,"Yes")</f>
        <v>105831.048</v>
      </c>
      <c r="O12" s="70" cm="1">
        <f t="array" ref="O12">SUMPRODUCT(($C$2:$C$10000=O$3)*($F$2:$F$10000=$I$1)*($B$2:$B$10000=$I12)*($E$2:$E$10000=$H$4)*$D$2:$D$10000)+SUMPRODUCT(($C$2:$C$10000=O$3)*($F$2:$F$10000=$K$1)*($B$2:$B$10000=$I12)*($E$2:$E$10000=$H$4)*$D$2:$D$10000)-SUMIFS('Eurostat Refining Inputs'!I:I,'Eurostat Refining Inputs'!$B:$B,'Potentia and Eurostat formatted'!$I12,'Eurostat Refining Inputs'!$C:$C,"Yes")</f>
        <v>105840.976</v>
      </c>
      <c r="P12" s="70" cm="1">
        <f t="array" ref="P12">SUMPRODUCT(($C$2:$C$10000=P$3)*($F$2:$F$10000=$I$1)*($B$2:$B$10000=$I12)*($E$2:$E$10000=$H$4)*$D$2:$D$10000)+SUMPRODUCT(($C$2:$C$10000=P$3)*($F$2:$F$10000=$K$1)*($B$2:$B$10000=$I12)*($E$2:$E$10000=$H$4)*$D$2:$D$10000)-SUMIFS('Eurostat Refining Inputs'!J:J,'Eurostat Refining Inputs'!$B:$B,'Potentia and Eurostat formatted'!$I12,'Eurostat Refining Inputs'!$C:$C,"Yes")</f>
        <v>106424.227</v>
      </c>
      <c r="Q12" s="70" cm="1">
        <f t="array" ref="Q12">SUMPRODUCT(($C$2:$C$10000=Q$3)*($F$2:$F$10000=$I$1)*($B$2:$B$10000=$I12)*($E$2:$E$10000=$H$4)*$D$2:$D$10000)+SUMPRODUCT(($C$2:$C$10000=Q$3)*($F$2:$F$10000=$K$1)*($B$2:$B$10000=$I12)*($E$2:$E$10000=$H$4)*$D$2:$D$10000)-SUMIFS('Eurostat Refining Inputs'!K:K,'Eurostat Refining Inputs'!$B:$B,'Potentia and Eurostat formatted'!$I12,'Eurostat Refining Inputs'!$C:$C,"Yes")</f>
        <v>103949.375</v>
      </c>
      <c r="R12" s="70" cm="1">
        <f t="array" ref="R12">SUMPRODUCT(($C$2:$C$10000=R$3)*($F$2:$F$10000=$I$1)*($B$2:$B$10000=$I12)*($E$2:$E$10000=$H$4)*$D$2:$D$10000)+SUMPRODUCT(($C$2:$C$10000=R$3)*($F$2:$F$10000=$K$1)*($B$2:$B$10000=$I12)*($E$2:$E$10000=$H$4)*$D$2:$D$10000)-SUMIFS('Eurostat Refining Inputs'!L:L,'Eurostat Refining Inputs'!$B:$B,'Potentia and Eurostat formatted'!$I12,'Eurostat Refining Inputs'!$C:$C,"Yes")</f>
        <v>90678.297000000006</v>
      </c>
      <c r="S12" s="70" cm="1">
        <f t="array" ref="S12">SUMPRODUCT(($C$2:$C$10000=S$3)*($F$2:$F$10000=$I$1)*($B$2:$B$10000=$I12)*($E$2:$E$10000=$H$4)*$D$2:$D$10000)+SUMPRODUCT(($C$2:$C$10000=S$3)*($F$2:$F$10000=$K$1)*($B$2:$B$10000=$I12)*($E$2:$E$10000=$H$4)*$D$2:$D$10000)-SUMIFS('Eurostat Refining Inputs'!M:M,'Eurostat Refining Inputs'!$B:$B,'Potentia and Eurostat formatted'!$I12,'Eurostat Refining Inputs'!$C:$C,"Yes")</f>
        <v>96922.201000000001</v>
      </c>
      <c r="T12" s="114">
        <f t="shared" si="0"/>
        <v>1028263.8359999999</v>
      </c>
    </row>
    <row r="13" spans="1:22" x14ac:dyDescent="0.25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 cm="1">
        <f t="array" ref="J13">SUMPRODUCT(($C$2:$C$10000=J$3)*($F$2:$F$10000=$I$1)*($B$2:$B$10000=$I13)*($E$2:$E$10000=$H$4)*$D$2:$D$10000)+SUMPRODUCT(($C$2:$C$10000=J$3)*($F$2:$F$10000=$K$1)*($B$2:$B$10000=$I13)*($E$2:$E$10000=$H$4)*$D$2:$D$10000)-SUMIFS('Eurostat Refining Inputs'!D:D,'Eurostat Refining Inputs'!$B:$B,'Potentia and Eurostat formatted'!$I13,'Eurostat Refining Inputs'!$C:$C,"Yes")</f>
        <v>269188.93099999998</v>
      </c>
      <c r="K13" s="70" cm="1">
        <f t="array" ref="K13">SUMPRODUCT(($C$2:$C$10000=K$3)*($F$2:$F$10000=$I$1)*($B$2:$B$10000=$I13)*($E$2:$E$10000=$H$4)*$D$2:$D$10000)+SUMPRODUCT(($C$2:$C$10000=K$3)*($F$2:$F$10000=$K$1)*($B$2:$B$10000=$I13)*($E$2:$E$10000=$H$4)*$D$2:$D$10000)-SUMIFS('Eurostat Refining Inputs'!E:E,'Eurostat Refining Inputs'!$B:$B,'Potentia and Eurostat formatted'!$I13,'Eurostat Refining Inputs'!$C:$C,"Yes")</f>
        <v>262737.875</v>
      </c>
      <c r="L13" s="70" cm="1">
        <f t="array" ref="L13">SUMPRODUCT(($C$2:$C$10000=L$3)*($F$2:$F$10000=$I$1)*($B$2:$B$10000=$I13)*($E$2:$E$10000=$H$4)*$D$2:$D$10000)+SUMPRODUCT(($C$2:$C$10000=L$3)*($F$2:$F$10000=$K$1)*($B$2:$B$10000=$I13)*($E$2:$E$10000=$H$4)*$D$2:$D$10000)-SUMIFS('Eurostat Refining Inputs'!F:F,'Eurostat Refining Inputs'!$B:$B,'Potentia and Eurostat formatted'!$I13,'Eurostat Refining Inputs'!$C:$C,"Yes")</f>
        <v>265167.98300000001</v>
      </c>
      <c r="M13" s="70" cm="1">
        <f t="array" ref="M13">SUMPRODUCT(($C$2:$C$10000=M$3)*($F$2:$F$10000=$I$1)*($B$2:$B$10000=$I13)*($E$2:$E$10000=$H$4)*$D$2:$D$10000)+SUMPRODUCT(($C$2:$C$10000=M$3)*($F$2:$F$10000=$K$1)*($B$2:$B$10000=$I13)*($E$2:$E$10000=$H$4)*$D$2:$D$10000)-SUMIFS('Eurostat Refining Inputs'!G:G,'Eurostat Refining Inputs'!$B:$B,'Potentia and Eurostat formatted'!$I13,'Eurostat Refining Inputs'!$C:$C,"Yes")</f>
        <v>278761.72499999998</v>
      </c>
      <c r="N13" s="70" cm="1">
        <f t="array" ref="N13">SUMPRODUCT(($C$2:$C$10000=N$3)*($F$2:$F$10000=$I$1)*($B$2:$B$10000=$I13)*($E$2:$E$10000=$H$4)*$D$2:$D$10000)+SUMPRODUCT(($C$2:$C$10000=N$3)*($F$2:$F$10000=$K$1)*($B$2:$B$10000=$I13)*($E$2:$E$10000=$H$4)*$D$2:$D$10000)-SUMIFS('Eurostat Refining Inputs'!H:H,'Eurostat Refining Inputs'!$B:$B,'Potentia and Eurostat formatted'!$I13,'Eurostat Refining Inputs'!$C:$C,"Yes")</f>
        <v>274443.07699999999</v>
      </c>
      <c r="O13" s="70" cm="1">
        <f t="array" ref="O13">SUMPRODUCT(($C$2:$C$10000=O$3)*($F$2:$F$10000=$I$1)*($B$2:$B$10000=$I13)*($E$2:$E$10000=$H$4)*$D$2:$D$10000)+SUMPRODUCT(($C$2:$C$10000=O$3)*($F$2:$F$10000=$K$1)*($B$2:$B$10000=$I13)*($E$2:$E$10000=$H$4)*$D$2:$D$10000)-SUMIFS('Eurostat Refining Inputs'!I:I,'Eurostat Refining Inputs'!$B:$B,'Potentia and Eurostat formatted'!$I13,'Eurostat Refining Inputs'!$C:$C,"Yes")</f>
        <v>282245.15399999998</v>
      </c>
      <c r="P13" s="70" cm="1">
        <f t="array" ref="P13">SUMPRODUCT(($C$2:$C$10000=P$3)*($F$2:$F$10000=$I$1)*($B$2:$B$10000=$I13)*($E$2:$E$10000=$H$4)*$D$2:$D$10000)+SUMPRODUCT(($C$2:$C$10000=P$3)*($F$2:$F$10000=$K$1)*($B$2:$B$10000=$I13)*($E$2:$E$10000=$H$4)*$D$2:$D$10000)-SUMIFS('Eurostat Refining Inputs'!J:J,'Eurostat Refining Inputs'!$B:$B,'Potentia and Eurostat formatted'!$I13,'Eurostat Refining Inputs'!$C:$C,"Yes")</f>
        <v>276414.82900000003</v>
      </c>
      <c r="Q13" s="70" cm="1">
        <f t="array" ref="Q13">SUMPRODUCT(($C$2:$C$10000=Q$3)*($F$2:$F$10000=$I$1)*($B$2:$B$10000=$I13)*($E$2:$E$10000=$H$4)*$D$2:$D$10000)+SUMPRODUCT(($C$2:$C$10000=Q$3)*($F$2:$F$10000=$K$1)*($B$2:$B$10000=$I13)*($E$2:$E$10000=$H$4)*$D$2:$D$10000)-SUMIFS('Eurostat Refining Inputs'!K:K,'Eurostat Refining Inputs'!$B:$B,'Potentia and Eurostat formatted'!$I13,'Eurostat Refining Inputs'!$C:$C,"Yes")</f>
        <v>275826.09299999999</v>
      </c>
      <c r="R13" s="70" cm="1">
        <f t="array" ref="R13">SUMPRODUCT(($C$2:$C$10000=R$3)*($F$2:$F$10000=$I$1)*($B$2:$B$10000=$I13)*($E$2:$E$10000=$H$4)*$D$2:$D$10000)+SUMPRODUCT(($C$2:$C$10000=R$3)*($F$2:$F$10000=$K$1)*($B$2:$B$10000=$I13)*($E$2:$E$10000=$H$4)*$D$2:$D$10000)-SUMIFS('Eurostat Refining Inputs'!L:L,'Eurostat Refining Inputs'!$B:$B,'Potentia and Eurostat formatted'!$I13,'Eurostat Refining Inputs'!$C:$C,"Yes")</f>
        <v>255839.54499999998</v>
      </c>
      <c r="S13" s="70" cm="1">
        <f t="array" ref="S13">SUMPRODUCT(($C$2:$C$10000=S$3)*($F$2:$F$10000=$I$1)*($B$2:$B$10000=$I13)*($E$2:$E$10000=$H$4)*$D$2:$D$10000)+SUMPRODUCT(($C$2:$C$10000=S$3)*($F$2:$F$10000=$K$1)*($B$2:$B$10000=$I13)*($E$2:$E$10000=$H$4)*$D$2:$D$10000)-SUMIFS('Eurostat Refining Inputs'!M:M,'Eurostat Refining Inputs'!$B:$B,'Potentia and Eurostat formatted'!$I13,'Eurostat Refining Inputs'!$C:$C,"Yes")</f>
        <v>259219.16399999999</v>
      </c>
      <c r="T13" s="114">
        <f t="shared" si="0"/>
        <v>2699844.3759999997</v>
      </c>
    </row>
    <row r="14" spans="1:22" x14ac:dyDescent="0.25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 cm="1">
        <f t="array" ref="J14">SUMPRODUCT(($C$2:$C$10000=J$3)*($F$2:$F$10000=$I$1)*($B$2:$B$10000=$I14)*($E$2:$E$10000=$H$4)*$D$2:$D$10000)+SUMPRODUCT(($C$2:$C$10000=J$3)*($F$2:$F$10000=$K$1)*($B$2:$B$10000=$I14)*($E$2:$E$10000=$H$4)*$D$2:$D$10000)-SUMIFS('Eurostat Refining Inputs'!D:D,'Eurostat Refining Inputs'!$B:$B,'Potentia and Eurostat formatted'!$I14,'Eurostat Refining Inputs'!$C:$C,"Yes")</f>
        <v>2102.8009999999999</v>
      </c>
      <c r="K14" s="70" cm="1">
        <f t="array" ref="K14">SUMPRODUCT(($C$2:$C$10000=K$3)*($F$2:$F$10000=$I$1)*($B$2:$B$10000=$I14)*($E$2:$E$10000=$H$4)*$D$2:$D$10000)+SUMPRODUCT(($C$2:$C$10000=K$3)*($F$2:$F$10000=$K$1)*($B$2:$B$10000=$I14)*($E$2:$E$10000=$H$4)*$D$2:$D$10000)-SUMIFS('Eurostat Refining Inputs'!E:E,'Eurostat Refining Inputs'!$B:$B,'Potentia and Eurostat formatted'!$I14,'Eurostat Refining Inputs'!$C:$C,"Yes")</f>
        <v>2407.819</v>
      </c>
      <c r="L14" s="70" cm="1">
        <f t="array" ref="L14">SUMPRODUCT(($C$2:$C$10000=L$3)*($F$2:$F$10000=$I$1)*($B$2:$B$10000=$I14)*($E$2:$E$10000=$H$4)*$D$2:$D$10000)+SUMPRODUCT(($C$2:$C$10000=L$3)*($F$2:$F$10000=$K$1)*($B$2:$B$10000=$I14)*($E$2:$E$10000=$H$4)*$D$2:$D$10000)-SUMIFS('Eurostat Refining Inputs'!F:F,'Eurostat Refining Inputs'!$B:$B,'Potentia and Eurostat formatted'!$I14,'Eurostat Refining Inputs'!$C:$C,"Yes")</f>
        <v>2187.6419999999998</v>
      </c>
      <c r="M14" s="70" cm="1">
        <f t="array" ref="M14">SUMPRODUCT(($C$2:$C$10000=M$3)*($F$2:$F$10000=$I$1)*($B$2:$B$10000=$I14)*($E$2:$E$10000=$H$4)*$D$2:$D$10000)+SUMPRODUCT(($C$2:$C$10000=M$3)*($F$2:$F$10000=$K$1)*($B$2:$B$10000=$I14)*($E$2:$E$10000=$H$4)*$D$2:$D$10000)-SUMIFS('Eurostat Refining Inputs'!G:G,'Eurostat Refining Inputs'!$B:$B,'Potentia and Eurostat formatted'!$I14,'Eurostat Refining Inputs'!$C:$C,"Yes")</f>
        <v>2274.1039999999998</v>
      </c>
      <c r="N14" s="70" cm="1">
        <f t="array" ref="N14">SUMPRODUCT(($C$2:$C$10000=N$3)*($F$2:$F$10000=$I$1)*($B$2:$B$10000=$I14)*($E$2:$E$10000=$H$4)*$D$2:$D$10000)+SUMPRODUCT(($C$2:$C$10000=N$3)*($F$2:$F$10000=$K$1)*($B$2:$B$10000=$I14)*($E$2:$E$10000=$H$4)*$D$2:$D$10000)-SUMIFS('Eurostat Refining Inputs'!H:H,'Eurostat Refining Inputs'!$B:$B,'Potentia and Eurostat formatted'!$I14,'Eurostat Refining Inputs'!$C:$C,"Yes")</f>
        <v>2240.1320000000001</v>
      </c>
      <c r="O14" s="70" cm="1">
        <f t="array" ref="O14">SUMPRODUCT(($C$2:$C$10000=O$3)*($F$2:$F$10000=$I$1)*($B$2:$B$10000=$I14)*($E$2:$E$10000=$H$4)*$D$2:$D$10000)+SUMPRODUCT(($C$2:$C$10000=O$3)*($F$2:$F$10000=$K$1)*($B$2:$B$10000=$I14)*($E$2:$E$10000=$H$4)*$D$2:$D$10000)-SUMIFS('Eurostat Refining Inputs'!I:I,'Eurostat Refining Inputs'!$B:$B,'Potentia and Eurostat formatted'!$I14,'Eurostat Refining Inputs'!$C:$C,"Yes")</f>
        <v>2263.739</v>
      </c>
      <c r="P14" s="70" cm="1">
        <f t="array" ref="P14">SUMPRODUCT(($C$2:$C$10000=P$3)*($F$2:$F$10000=$I$1)*($B$2:$B$10000=$I14)*($E$2:$E$10000=$H$4)*$D$2:$D$10000)+SUMPRODUCT(($C$2:$C$10000=P$3)*($F$2:$F$10000=$K$1)*($B$2:$B$10000=$I14)*($E$2:$E$10000=$H$4)*$D$2:$D$10000)-SUMIFS('Eurostat Refining Inputs'!J:J,'Eurostat Refining Inputs'!$B:$B,'Potentia and Eurostat formatted'!$I14,'Eurostat Refining Inputs'!$C:$C,"Yes")</f>
        <v>2367.7060000000001</v>
      </c>
      <c r="Q14" s="70" cm="1">
        <f t="array" ref="Q14">SUMPRODUCT(($C$2:$C$10000=Q$3)*($F$2:$F$10000=$I$1)*($B$2:$B$10000=$I14)*($E$2:$E$10000=$H$4)*$D$2:$D$10000)+SUMPRODUCT(($C$2:$C$10000=Q$3)*($F$2:$F$10000=$K$1)*($B$2:$B$10000=$I14)*($E$2:$E$10000=$H$4)*$D$2:$D$10000)-SUMIFS('Eurostat Refining Inputs'!K:K,'Eurostat Refining Inputs'!$B:$B,'Potentia and Eurostat formatted'!$I14,'Eurostat Refining Inputs'!$C:$C,"Yes")</f>
        <v>2363.107</v>
      </c>
      <c r="R14" s="70" cm="1">
        <f t="array" ref="R14">SUMPRODUCT(($C$2:$C$10000=R$3)*($F$2:$F$10000=$I$1)*($B$2:$B$10000=$I14)*($E$2:$E$10000=$H$4)*$D$2:$D$10000)+SUMPRODUCT(($C$2:$C$10000=R$3)*($F$2:$F$10000=$K$1)*($B$2:$B$10000=$I14)*($E$2:$E$10000=$H$4)*$D$2:$D$10000)-SUMIFS('Eurostat Refining Inputs'!L:L,'Eurostat Refining Inputs'!$B:$B,'Potentia and Eurostat formatted'!$I14,'Eurostat Refining Inputs'!$C:$C,"Yes")</f>
        <v>2289.1990000000001</v>
      </c>
      <c r="S14" s="70" cm="1">
        <f t="array" ref="S14">SUMPRODUCT(($C$2:$C$10000=S$3)*($F$2:$F$10000=$I$1)*($B$2:$B$10000=$I14)*($E$2:$E$10000=$H$4)*$D$2:$D$10000)+SUMPRODUCT(($C$2:$C$10000=S$3)*($F$2:$F$10000=$K$1)*($B$2:$B$10000=$I14)*($E$2:$E$10000=$H$4)*$D$2:$D$10000)-SUMIFS('Eurostat Refining Inputs'!M:M,'Eurostat Refining Inputs'!$B:$B,'Potentia and Eurostat formatted'!$I14,'Eurostat Refining Inputs'!$C:$C,"Yes")</f>
        <v>2417.5590000000002</v>
      </c>
      <c r="T14" s="114">
        <f t="shared" si="0"/>
        <v>22913.808000000001</v>
      </c>
    </row>
    <row r="15" spans="1:22" x14ac:dyDescent="0.25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 cm="1">
        <f t="array" ref="J15">SUMPRODUCT(($C$2:$C$10000=J$3)*($F$2:$F$10000=$I$1)*($B$2:$B$10000=$I15)*($E$2:$E$10000=$H$4)*$D$2:$D$10000)+SUMPRODUCT(($C$2:$C$10000=J$3)*($F$2:$F$10000=$K$1)*($B$2:$B$10000=$I15)*($E$2:$E$10000=$H$4)*$D$2:$D$10000)-SUMIFS('Eurostat Refining Inputs'!D:D,'Eurostat Refining Inputs'!$B:$B,'Potentia and Eurostat formatted'!$I15,'Eurostat Refining Inputs'!$C:$C,"Yes")</f>
        <v>8703.0589999999993</v>
      </c>
      <c r="K15" s="70" cm="1">
        <f t="array" ref="K15">SUMPRODUCT(($C$2:$C$10000=K$3)*($F$2:$F$10000=$I$1)*($B$2:$B$10000=$I15)*($E$2:$E$10000=$H$4)*$D$2:$D$10000)+SUMPRODUCT(($C$2:$C$10000=K$3)*($F$2:$F$10000=$K$1)*($B$2:$B$10000=$I15)*($E$2:$E$10000=$H$4)*$D$2:$D$10000)-SUMIFS('Eurostat Refining Inputs'!E:E,'Eurostat Refining Inputs'!$B:$B,'Potentia and Eurostat formatted'!$I15,'Eurostat Refining Inputs'!$C:$C,"Yes")</f>
        <v>9398.94</v>
      </c>
      <c r="L15" s="70" cm="1">
        <f t="array" ref="L15">SUMPRODUCT(($C$2:$C$10000=L$3)*($F$2:$F$10000=$I$1)*($B$2:$B$10000=$I15)*($E$2:$E$10000=$H$4)*$D$2:$D$10000)+SUMPRODUCT(($C$2:$C$10000=L$3)*($F$2:$F$10000=$K$1)*($B$2:$B$10000=$I15)*($E$2:$E$10000=$H$4)*$D$2:$D$10000)-SUMIFS('Eurostat Refining Inputs'!F:F,'Eurostat Refining Inputs'!$B:$B,'Potentia and Eurostat formatted'!$I15,'Eurostat Refining Inputs'!$C:$C,"Yes")</f>
        <v>11044.056</v>
      </c>
      <c r="M15" s="70" cm="1">
        <f t="array" ref="M15">SUMPRODUCT(($C$2:$C$10000=M$3)*($F$2:$F$10000=$I$1)*($B$2:$B$10000=$I15)*($E$2:$E$10000=$H$4)*$D$2:$D$10000)+SUMPRODUCT(($C$2:$C$10000=M$3)*($F$2:$F$10000=$K$1)*($B$2:$B$10000=$I15)*($E$2:$E$10000=$H$4)*$D$2:$D$10000)-SUMIFS('Eurostat Refining Inputs'!G:G,'Eurostat Refining Inputs'!$B:$B,'Potentia and Eurostat formatted'!$I15,'Eurostat Refining Inputs'!$C:$C,"Yes")</f>
        <v>10706.96</v>
      </c>
      <c r="N15" s="70" cm="1">
        <f t="array" ref="N15">SUMPRODUCT(($C$2:$C$10000=N$3)*($F$2:$F$10000=$I$1)*($B$2:$B$10000=$I15)*($E$2:$E$10000=$H$4)*$D$2:$D$10000)+SUMPRODUCT(($C$2:$C$10000=N$3)*($F$2:$F$10000=$K$1)*($B$2:$B$10000=$I15)*($E$2:$E$10000=$H$4)*$D$2:$D$10000)-SUMIFS('Eurostat Refining Inputs'!H:H,'Eurostat Refining Inputs'!$B:$B,'Potentia and Eurostat formatted'!$I15,'Eurostat Refining Inputs'!$C:$C,"Yes")</f>
        <v>10288.550999999999</v>
      </c>
      <c r="O15" s="70" cm="1">
        <f t="array" ref="O15">SUMPRODUCT(($C$2:$C$10000=O$3)*($F$2:$F$10000=$I$1)*($B$2:$B$10000=$I15)*($E$2:$E$10000=$H$4)*$D$2:$D$10000)+SUMPRODUCT(($C$2:$C$10000=O$3)*($F$2:$F$10000=$K$1)*($B$2:$B$10000=$I15)*($E$2:$E$10000=$H$4)*$D$2:$D$10000)-SUMIFS('Eurostat Refining Inputs'!I:I,'Eurostat Refining Inputs'!$B:$B,'Potentia and Eurostat formatted'!$I15,'Eurostat Refining Inputs'!$C:$C,"Yes")</f>
        <v>11408.451999999999</v>
      </c>
      <c r="P15" s="70" cm="1">
        <f t="array" ref="P15">SUMPRODUCT(($C$2:$C$10000=P$3)*($F$2:$F$10000=$I$1)*($B$2:$B$10000=$I15)*($E$2:$E$10000=$H$4)*$D$2:$D$10000)+SUMPRODUCT(($C$2:$C$10000=P$3)*($F$2:$F$10000=$K$1)*($B$2:$B$10000=$I15)*($E$2:$E$10000=$H$4)*$D$2:$D$10000)-SUMIFS('Eurostat Refining Inputs'!J:J,'Eurostat Refining Inputs'!$B:$B,'Potentia and Eurostat formatted'!$I15,'Eurostat Refining Inputs'!$C:$C,"Yes")</f>
        <v>12011.992</v>
      </c>
      <c r="Q15" s="70" cm="1">
        <f t="array" ref="Q15">SUMPRODUCT(($C$2:$C$10000=Q$3)*($F$2:$F$10000=$I$1)*($B$2:$B$10000=$I15)*($E$2:$E$10000=$H$4)*$D$2:$D$10000)+SUMPRODUCT(($C$2:$C$10000=Q$3)*($F$2:$F$10000=$K$1)*($B$2:$B$10000=$I15)*($E$2:$E$10000=$H$4)*$D$2:$D$10000)-SUMIFS('Eurostat Refining Inputs'!K:K,'Eurostat Refining Inputs'!$B:$B,'Potentia and Eurostat formatted'!$I15,'Eurostat Refining Inputs'!$C:$C,"Yes")</f>
        <v>12934.768</v>
      </c>
      <c r="R15" s="70" cm="1">
        <f t="array" ref="R15">SUMPRODUCT(($C$2:$C$10000=R$3)*($F$2:$F$10000=$I$1)*($B$2:$B$10000=$I15)*($E$2:$E$10000=$H$4)*$D$2:$D$10000)+SUMPRODUCT(($C$2:$C$10000=R$3)*($F$2:$F$10000=$K$1)*($B$2:$B$10000=$I15)*($E$2:$E$10000=$H$4)*$D$2:$D$10000)-SUMIFS('Eurostat Refining Inputs'!L:L,'Eurostat Refining Inputs'!$B:$B,'Potentia and Eurostat formatted'!$I15,'Eurostat Refining Inputs'!$C:$C,"Yes")</f>
        <v>12486.083000000001</v>
      </c>
      <c r="S15" s="70" cm="1">
        <f t="array" ref="S15">SUMPRODUCT(($C$2:$C$10000=S$3)*($F$2:$F$10000=$I$1)*($B$2:$B$10000=$I15)*($E$2:$E$10000=$H$4)*$D$2:$D$10000)+SUMPRODUCT(($C$2:$C$10000=S$3)*($F$2:$F$10000=$K$1)*($B$2:$B$10000=$I15)*($E$2:$E$10000=$H$4)*$D$2:$D$10000)-SUMIFS('Eurostat Refining Inputs'!M:M,'Eurostat Refining Inputs'!$B:$B,'Potentia and Eurostat formatted'!$I15,'Eurostat Refining Inputs'!$C:$C,"Yes")</f>
        <v>12845.92</v>
      </c>
      <c r="T15" s="114">
        <f t="shared" si="0"/>
        <v>111828.78099999999</v>
      </c>
    </row>
    <row r="16" spans="1:22" x14ac:dyDescent="0.25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 cm="1">
        <f t="array" ref="J16">SUMPRODUCT(($C$2:$C$10000=J$3)*($F$2:$F$10000=$I$1)*($B$2:$B$10000=$I16)*($E$2:$E$10000=$H$4)*$D$2:$D$10000)+SUMPRODUCT(($C$2:$C$10000=J$3)*($F$2:$F$10000=$K$1)*($B$2:$B$10000=$I16)*($E$2:$E$10000=$H$4)*$D$2:$D$10000)-SUMIFS('Eurostat Refining Inputs'!D:D,'Eurostat Refining Inputs'!$B:$B,'Potentia and Eurostat formatted'!$I16,'Eurostat Refining Inputs'!$C:$C,"Yes")</f>
        <v>38458.073000000004</v>
      </c>
      <c r="K16" s="70" cm="1">
        <f t="array" ref="K16">SUMPRODUCT(($C$2:$C$10000=K$3)*($F$2:$F$10000=$I$1)*($B$2:$B$10000=$I16)*($E$2:$E$10000=$H$4)*$D$2:$D$10000)+SUMPRODUCT(($C$2:$C$10000=K$3)*($F$2:$F$10000=$K$1)*($B$2:$B$10000=$I16)*($E$2:$E$10000=$H$4)*$D$2:$D$10000)-SUMIFS('Eurostat Refining Inputs'!E:E,'Eurostat Refining Inputs'!$B:$B,'Potentia and Eurostat formatted'!$I16,'Eurostat Refining Inputs'!$C:$C,"Yes")</f>
        <v>38391.705000000002</v>
      </c>
      <c r="L16" s="70" cm="1">
        <f t="array" ref="L16">SUMPRODUCT(($C$2:$C$10000=L$3)*($F$2:$F$10000=$I$1)*($B$2:$B$10000=$I16)*($E$2:$E$10000=$H$4)*$D$2:$D$10000)+SUMPRODUCT(($C$2:$C$10000=L$3)*($F$2:$F$10000=$K$1)*($B$2:$B$10000=$I16)*($E$2:$E$10000=$H$4)*$D$2:$D$10000)-SUMIFS('Eurostat Refining Inputs'!F:F,'Eurostat Refining Inputs'!$B:$B,'Potentia and Eurostat formatted'!$I16,'Eurostat Refining Inputs'!$C:$C,"Yes")</f>
        <v>38872.218999999997</v>
      </c>
      <c r="M16" s="70" cm="1">
        <f t="array" ref="M16">SUMPRODUCT(($C$2:$C$10000=M$3)*($F$2:$F$10000=$I$1)*($B$2:$B$10000=$I16)*($E$2:$E$10000=$H$4)*$D$2:$D$10000)+SUMPRODUCT(($C$2:$C$10000=M$3)*($F$2:$F$10000=$K$1)*($B$2:$B$10000=$I16)*($E$2:$E$10000=$H$4)*$D$2:$D$10000)-SUMIFS('Eurostat Refining Inputs'!G:G,'Eurostat Refining Inputs'!$B:$B,'Potentia and Eurostat formatted'!$I16,'Eurostat Refining Inputs'!$C:$C,"Yes")</f>
        <v>40498.361000000004</v>
      </c>
      <c r="N16" s="70" cm="1">
        <f t="array" ref="N16">SUMPRODUCT(($C$2:$C$10000=N$3)*($F$2:$F$10000=$I$1)*($B$2:$B$10000=$I16)*($E$2:$E$10000=$H$4)*$D$2:$D$10000)+SUMPRODUCT(($C$2:$C$10000=N$3)*($F$2:$F$10000=$K$1)*($B$2:$B$10000=$I16)*($E$2:$E$10000=$H$4)*$D$2:$D$10000)-SUMIFS('Eurostat Refining Inputs'!H:H,'Eurostat Refining Inputs'!$B:$B,'Potentia and Eurostat formatted'!$I16,'Eurostat Refining Inputs'!$C:$C,"Yes")</f>
        <v>40376.662000000004</v>
      </c>
      <c r="O16" s="70" cm="1">
        <f t="array" ref="O16">SUMPRODUCT(($C$2:$C$10000=O$3)*($F$2:$F$10000=$I$1)*($B$2:$B$10000=$I16)*($E$2:$E$10000=$H$4)*$D$2:$D$10000)+SUMPRODUCT(($C$2:$C$10000=O$3)*($F$2:$F$10000=$K$1)*($B$2:$B$10000=$I16)*($E$2:$E$10000=$H$4)*$D$2:$D$10000)-SUMIFS('Eurostat Refining Inputs'!I:I,'Eurostat Refining Inputs'!$B:$B,'Potentia and Eurostat formatted'!$I16,'Eurostat Refining Inputs'!$C:$C,"Yes")</f>
        <v>42184.224999999999</v>
      </c>
      <c r="P16" s="70" cm="1">
        <f t="array" ref="P16">SUMPRODUCT(($C$2:$C$10000=P$3)*($F$2:$F$10000=$I$1)*($B$2:$B$10000=$I16)*($E$2:$E$10000=$H$4)*$D$2:$D$10000)+SUMPRODUCT(($C$2:$C$10000=P$3)*($F$2:$F$10000=$K$1)*($B$2:$B$10000=$I16)*($E$2:$E$10000=$H$4)*$D$2:$D$10000)-SUMIFS('Eurostat Refining Inputs'!J:J,'Eurostat Refining Inputs'!$B:$B,'Potentia and Eurostat formatted'!$I16,'Eurostat Refining Inputs'!$C:$C,"Yes")</f>
        <v>46216.292999999998</v>
      </c>
      <c r="Q16" s="70" cm="1">
        <f t="array" ref="Q16">SUMPRODUCT(($C$2:$C$10000=Q$3)*($F$2:$F$10000=$I$1)*($B$2:$B$10000=$I16)*($E$2:$E$10000=$H$4)*$D$2:$D$10000)+SUMPRODUCT(($C$2:$C$10000=Q$3)*($F$2:$F$10000=$K$1)*($B$2:$B$10000=$I16)*($E$2:$E$10000=$H$4)*$D$2:$D$10000)-SUMIFS('Eurostat Refining Inputs'!K:K,'Eurostat Refining Inputs'!$B:$B,'Potentia and Eurostat formatted'!$I16,'Eurostat Refining Inputs'!$C:$C,"Yes")</f>
        <v>45709.164000000004</v>
      </c>
      <c r="R16" s="70" cm="1">
        <f t="array" ref="R16">SUMPRODUCT(($C$2:$C$10000=R$3)*($F$2:$F$10000=$I$1)*($B$2:$B$10000=$I16)*($E$2:$E$10000=$H$4)*$D$2:$D$10000)+SUMPRODUCT(($C$2:$C$10000=R$3)*($F$2:$F$10000=$K$1)*($B$2:$B$10000=$I16)*($E$2:$E$10000=$H$4)*$D$2:$D$10000)-SUMIFS('Eurostat Refining Inputs'!L:L,'Eurostat Refining Inputs'!$B:$B,'Potentia and Eurostat formatted'!$I16,'Eurostat Refining Inputs'!$C:$C,"Yes")</f>
        <v>25719.692999999999</v>
      </c>
      <c r="S16" s="70" cm="1">
        <f t="array" ref="S16">SUMPRODUCT(($C$2:$C$10000=S$3)*($F$2:$F$10000=$I$1)*($B$2:$B$10000=$I16)*($E$2:$E$10000=$H$4)*$D$2:$D$10000)+SUMPRODUCT(($C$2:$C$10000=S$3)*($F$2:$F$10000=$K$1)*($B$2:$B$10000=$I16)*($E$2:$E$10000=$H$4)*$D$2:$D$10000)-SUMIFS('Eurostat Refining Inputs'!M:M,'Eurostat Refining Inputs'!$B:$B,'Potentia and Eurostat formatted'!$I16,'Eurostat Refining Inputs'!$C:$C,"Yes")</f>
        <v>26897.985999999997</v>
      </c>
      <c r="T16" s="114">
        <f t="shared" si="0"/>
        <v>383324.38099999999</v>
      </c>
      <c r="V16" s="43"/>
    </row>
    <row r="17" spans="1:20" x14ac:dyDescent="0.25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 cm="1">
        <f t="array" ref="J17">SUMPRODUCT(($C$2:$C$10000=J$3)*($F$2:$F$10000=$I$1)*($B$2:$B$10000=$I17)*($E$2:$E$10000=$H$4)*$D$2:$D$10000)+SUMPRODUCT(($C$2:$C$10000=J$3)*($F$2:$F$10000=$K$1)*($B$2:$B$10000=$I17)*($E$2:$E$10000=$H$4)*$D$2:$D$10000)-SUMIFS('Eurostat Refining Inputs'!D:D,'Eurostat Refining Inputs'!$B:$B,'Potentia and Eurostat formatted'!$I17,'Eurostat Refining Inputs'!$C:$C,"Yes")</f>
        <v>5039.4030000000002</v>
      </c>
      <c r="K17" s="118" cm="1">
        <f t="array" ref="K17">SUMPRODUCT(($C$2:$C$10000=K$3)*($F$2:$F$10000=$I$1)*($B$2:$B$10000=$I17)*($E$2:$E$10000=$H$4)*$D$2:$D$10000)+SUMPRODUCT(($C$2:$C$10000=K$3)*($F$2:$F$10000=$K$1)*($B$2:$B$10000=$I17)*($E$2:$E$10000=$H$4)*$D$2:$D$10000)-SUMIFS('Eurostat Refining Inputs'!E:E,'Eurostat Refining Inputs'!$B:$B,'Potentia and Eurostat formatted'!$I17,'Eurostat Refining Inputs'!$C:$C,"Yes")</f>
        <v>5496.134</v>
      </c>
      <c r="L17" s="118" cm="1">
        <f t="array" ref="L17">SUMPRODUCT(($C$2:$C$10000=L$3)*($F$2:$F$10000=$I$1)*($B$2:$B$10000=$I17)*($E$2:$E$10000=$H$4)*$D$2:$D$10000)+SUMPRODUCT(($C$2:$C$10000=L$3)*($F$2:$F$10000=$K$1)*($B$2:$B$10000=$I17)*($E$2:$E$10000=$H$4)*$D$2:$D$10000)-SUMIFS('Eurostat Refining Inputs'!F:F,'Eurostat Refining Inputs'!$B:$B,'Potentia and Eurostat formatted'!$I17,'Eurostat Refining Inputs'!$C:$C,"Yes")</f>
        <v>6438.3499999999995</v>
      </c>
      <c r="M17" s="118" cm="1">
        <f t="array" ref="M17">SUMPRODUCT(($C$2:$C$10000=M$3)*($F$2:$F$10000=$I$1)*($B$2:$B$10000=$I17)*($E$2:$E$10000=$H$4)*$D$2:$D$10000)+SUMPRODUCT(($C$2:$C$10000=M$3)*($F$2:$F$10000=$K$1)*($B$2:$B$10000=$I17)*($E$2:$E$10000=$H$4)*$D$2:$D$10000)-SUMIFS('Eurostat Refining Inputs'!G:G,'Eurostat Refining Inputs'!$B:$B,'Potentia and Eurostat formatted'!$I17,'Eurostat Refining Inputs'!$C:$C,"Yes")</f>
        <v>7148.308</v>
      </c>
      <c r="N17" s="118" cm="1">
        <f t="array" ref="N17">SUMPRODUCT(($C$2:$C$10000=N$3)*($F$2:$F$10000=$I$1)*($B$2:$B$10000=$I17)*($E$2:$E$10000=$H$4)*$D$2:$D$10000)+SUMPRODUCT(($C$2:$C$10000=N$3)*($F$2:$F$10000=$K$1)*($B$2:$B$10000=$I17)*($E$2:$E$10000=$H$4)*$D$2:$D$10000)-SUMIFS('Eurostat Refining Inputs'!H:H,'Eurostat Refining Inputs'!$B:$B,'Potentia and Eurostat formatted'!$I17,'Eurostat Refining Inputs'!$C:$C,"Yes")</f>
        <v>8034.924</v>
      </c>
      <c r="O17" s="118" cm="1">
        <f t="array" ref="O17">SUMPRODUCT(($C$2:$C$10000=O$3)*($F$2:$F$10000=$I$1)*($B$2:$B$10000=$I17)*($E$2:$E$10000=$H$4)*$D$2:$D$10000)+SUMPRODUCT(($C$2:$C$10000=O$3)*($F$2:$F$10000=$K$1)*($B$2:$B$10000=$I17)*($E$2:$E$10000=$H$4)*$D$2:$D$10000)-SUMIFS('Eurostat Refining Inputs'!I:I,'Eurostat Refining Inputs'!$B:$B,'Potentia and Eurostat formatted'!$I17,'Eurostat Refining Inputs'!$C:$C,"Yes")</f>
        <v>12026.26</v>
      </c>
      <c r="P17" s="118" cm="1">
        <f t="array" ref="P17">SUMPRODUCT(($C$2:$C$10000=P$3)*($F$2:$F$10000=$I$1)*($B$2:$B$10000=$I17)*($E$2:$E$10000=$H$4)*$D$2:$D$10000)+SUMPRODUCT(($C$2:$C$10000=P$3)*($F$2:$F$10000=$K$1)*($B$2:$B$10000=$I17)*($E$2:$E$10000=$H$4)*$D$2:$D$10000)-SUMIFS('Eurostat Refining Inputs'!J:J,'Eurostat Refining Inputs'!$B:$B,'Potentia and Eurostat formatted'!$I17,'Eurostat Refining Inputs'!$C:$C,"Yes")</f>
        <v>12692.831</v>
      </c>
      <c r="Q17" s="118" cm="1">
        <f t="array" ref="Q17">SUMPRODUCT(($C$2:$C$10000=Q$3)*($F$2:$F$10000=$I$1)*($B$2:$B$10000=$I17)*($E$2:$E$10000=$H$4)*$D$2:$D$10000)+SUMPRODUCT(($C$2:$C$10000=Q$3)*($F$2:$F$10000=$K$1)*($B$2:$B$10000=$I17)*($E$2:$E$10000=$H$4)*$D$2:$D$10000)-SUMIFS('Eurostat Refining Inputs'!K:K,'Eurostat Refining Inputs'!$B:$B,'Potentia and Eurostat formatted'!$I17,'Eurostat Refining Inputs'!$C:$C,"Yes")</f>
        <v>13525.376</v>
      </c>
      <c r="R17" s="118" cm="1">
        <f t="array" ref="R17">SUMPRODUCT(($C$2:$C$10000=R$3)*($F$2:$F$10000=$I$1)*($B$2:$B$10000=$I17)*($E$2:$E$10000=$H$4)*$D$2:$D$10000)+SUMPRODUCT(($C$2:$C$10000=R$3)*($F$2:$F$10000=$K$1)*($B$2:$B$10000=$I17)*($E$2:$E$10000=$H$4)*$D$2:$D$10000)-SUMIFS('Eurostat Refining Inputs'!L:L,'Eurostat Refining Inputs'!$B:$B,'Potentia and Eurostat formatted'!$I17,'Eurostat Refining Inputs'!$C:$C,"Yes")</f>
        <v>14319.715</v>
      </c>
      <c r="S17" s="118" cm="1">
        <f t="array" ref="S17">SUMPRODUCT(($C$2:$C$10000=S$3)*($F$2:$F$10000=$I$1)*($B$2:$B$10000=$I17)*($E$2:$E$10000=$H$4)*$D$2:$D$10000)+SUMPRODUCT(($C$2:$C$10000=S$3)*($F$2:$F$10000=$K$1)*($B$2:$B$10000=$I17)*($E$2:$E$10000=$H$4)*$D$2:$D$10000)-SUMIFS('Eurostat Refining Inputs'!M:M,'Eurostat Refining Inputs'!$B:$B,'Potentia and Eurostat formatted'!$I17,'Eurostat Refining Inputs'!$C:$C,"Yes")</f>
        <v>16174.331</v>
      </c>
      <c r="T17" s="120">
        <f t="shared" si="0"/>
        <v>100895.632</v>
      </c>
    </row>
    <row r="18" spans="1:20" x14ac:dyDescent="0.25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 cm="1">
        <f t="array" ref="J18">SUMPRODUCT(($C$2:$C$10000=J$3)*($F$2:$F$10000=$I$1)*($B$2:$B$10000=$I18)*($E$2:$E$10000=$H$4)*$D$2:$D$10000)+SUMPRODUCT(($C$2:$C$10000=J$3)*($F$2:$F$10000=$K$1)*($B$2:$B$10000=$I18)*($E$2:$E$10000=$H$4)*$D$2:$D$10000)-SUMIFS('Eurostat Refining Inputs'!D:D,'Eurostat Refining Inputs'!$B:$B,'Potentia and Eurostat formatted'!$I18,'Eurostat Refining Inputs'!$C:$C,"Yes")</f>
        <v>5709.8069999999998</v>
      </c>
      <c r="K18" s="118" cm="1">
        <f t="array" ref="K18">SUMPRODUCT(($C$2:$C$10000=K$3)*($F$2:$F$10000=$I$1)*($B$2:$B$10000=$I18)*($E$2:$E$10000=$H$4)*$D$2:$D$10000)+SUMPRODUCT(($C$2:$C$10000=K$3)*($F$2:$F$10000=$K$1)*($B$2:$B$10000=$I18)*($E$2:$E$10000=$H$4)*$D$2:$D$10000)-SUMIFS('Eurostat Refining Inputs'!E:E,'Eurostat Refining Inputs'!$B:$B,'Potentia and Eurostat formatted'!$I18,'Eurostat Refining Inputs'!$C:$C,"Yes")</f>
        <v>5949.8639999999996</v>
      </c>
      <c r="L18" s="118" cm="1">
        <f t="array" ref="L18">SUMPRODUCT(($C$2:$C$10000=L$3)*($F$2:$F$10000=$I$1)*($B$2:$B$10000=$I18)*($E$2:$E$10000=$H$4)*$D$2:$D$10000)+SUMPRODUCT(($C$2:$C$10000=L$3)*($F$2:$F$10000=$K$1)*($B$2:$B$10000=$I18)*($E$2:$E$10000=$H$4)*$D$2:$D$10000)-SUMIFS('Eurostat Refining Inputs'!F:F,'Eurostat Refining Inputs'!$B:$B,'Potentia and Eurostat formatted'!$I18,'Eurostat Refining Inputs'!$C:$C,"Yes")</f>
        <v>6189.6239999999998</v>
      </c>
      <c r="M18" s="118" cm="1">
        <f t="array" ref="M18">SUMPRODUCT(($C$2:$C$10000=M$3)*($F$2:$F$10000=$I$1)*($B$2:$B$10000=$I18)*($E$2:$E$10000=$H$4)*$D$2:$D$10000)+SUMPRODUCT(($C$2:$C$10000=M$3)*($F$2:$F$10000=$K$1)*($B$2:$B$10000=$I18)*($E$2:$E$10000=$H$4)*$D$2:$D$10000)-SUMIFS('Eurostat Refining Inputs'!G:G,'Eurostat Refining Inputs'!$B:$B,'Potentia and Eurostat formatted'!$I18,'Eurostat Refining Inputs'!$C:$C,"Yes")</f>
        <v>6502.3109999999997</v>
      </c>
      <c r="N18" s="118" cm="1">
        <f t="array" ref="N18">SUMPRODUCT(($C$2:$C$10000=N$3)*($F$2:$F$10000=$I$1)*($B$2:$B$10000=$I18)*($E$2:$E$10000=$H$4)*$D$2:$D$10000)+SUMPRODUCT(($C$2:$C$10000=N$3)*($F$2:$F$10000=$K$1)*($B$2:$B$10000=$I18)*($E$2:$E$10000=$H$4)*$D$2:$D$10000)-SUMIFS('Eurostat Refining Inputs'!H:H,'Eurostat Refining Inputs'!$B:$B,'Potentia and Eurostat formatted'!$I18,'Eurostat Refining Inputs'!$C:$C,"Yes")</f>
        <v>6696.8379999999997</v>
      </c>
      <c r="O18" s="118" cm="1">
        <f t="array" ref="O18">SUMPRODUCT(($C$2:$C$10000=O$3)*($F$2:$F$10000=$I$1)*($B$2:$B$10000=$I18)*($E$2:$E$10000=$H$4)*$D$2:$D$10000)+SUMPRODUCT(($C$2:$C$10000=O$3)*($F$2:$F$10000=$K$1)*($B$2:$B$10000=$I18)*($E$2:$E$10000=$H$4)*$D$2:$D$10000)-SUMIFS('Eurostat Refining Inputs'!I:I,'Eurostat Refining Inputs'!$B:$B,'Potentia and Eurostat formatted'!$I18,'Eurostat Refining Inputs'!$C:$C,"Yes")</f>
        <v>6771.7790000000005</v>
      </c>
      <c r="P18" s="118" cm="1">
        <f t="array" ref="P18">SUMPRODUCT(($C$2:$C$10000=P$3)*($F$2:$F$10000=$I$1)*($B$2:$B$10000=$I18)*($E$2:$E$10000=$H$4)*$D$2:$D$10000)+SUMPRODUCT(($C$2:$C$10000=P$3)*($F$2:$F$10000=$K$1)*($B$2:$B$10000=$I18)*($E$2:$E$10000=$H$4)*$D$2:$D$10000)-SUMIFS('Eurostat Refining Inputs'!J:J,'Eurostat Refining Inputs'!$B:$B,'Potentia and Eurostat formatted'!$I18,'Eurostat Refining Inputs'!$C:$C,"Yes")</f>
        <v>6785.1760000000004</v>
      </c>
      <c r="Q18" s="118" cm="1">
        <f t="array" ref="Q18">SUMPRODUCT(($C$2:$C$10000=Q$3)*($F$2:$F$10000=$I$1)*($B$2:$B$10000=$I18)*($E$2:$E$10000=$H$4)*$D$2:$D$10000)+SUMPRODUCT(($C$2:$C$10000=Q$3)*($F$2:$F$10000=$K$1)*($B$2:$B$10000=$I18)*($E$2:$E$10000=$H$4)*$D$2:$D$10000)-SUMIFS('Eurostat Refining Inputs'!K:K,'Eurostat Refining Inputs'!$B:$B,'Potentia and Eurostat formatted'!$I18,'Eurostat Refining Inputs'!$C:$C,"Yes")</f>
        <v>6898.1890000000003</v>
      </c>
      <c r="R18" s="118" cm="1">
        <f t="array" ref="R18">SUMPRODUCT(($C$2:$C$10000=R$3)*($F$2:$F$10000=$I$1)*($B$2:$B$10000=$I18)*($E$2:$E$10000=$H$4)*$D$2:$D$10000)+SUMPRODUCT(($C$2:$C$10000=R$3)*($F$2:$F$10000=$K$1)*($B$2:$B$10000=$I18)*($E$2:$E$10000=$H$4)*$D$2:$D$10000)-SUMIFS('Eurostat Refining Inputs'!L:L,'Eurostat Refining Inputs'!$B:$B,'Potentia and Eurostat formatted'!$I18,'Eurostat Refining Inputs'!$C:$C,"Yes")</f>
        <v>6898.3990000000003</v>
      </c>
      <c r="S18" s="118" cm="1">
        <f t="array" ref="S18">SUMPRODUCT(($C$2:$C$10000=S$3)*($F$2:$F$10000=$I$1)*($B$2:$B$10000=$I18)*($E$2:$E$10000=$H$4)*$D$2:$D$10000)+SUMPRODUCT(($C$2:$C$10000=S$3)*($F$2:$F$10000=$K$1)*($B$2:$B$10000=$I18)*($E$2:$E$10000=$H$4)*$D$2:$D$10000)-SUMIFS('Eurostat Refining Inputs'!M:M,'Eurostat Refining Inputs'!$B:$B,'Potentia and Eurostat formatted'!$I18,'Eurostat Refining Inputs'!$C:$C,"Yes")</f>
        <v>6790.19</v>
      </c>
      <c r="T18" s="120">
        <f t="shared" si="0"/>
        <v>65192.176999999996</v>
      </c>
    </row>
    <row r="19" spans="1:20" x14ac:dyDescent="0.25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 cm="1">
        <f t="array" ref="J19">SUMPRODUCT(($C$2:$C$10000=J$3)*($F$2:$F$10000=$I$1)*($B$2:$B$10000=$I19)*($E$2:$E$10000=$H$4)*$D$2:$D$10000)+SUMPRODUCT(($C$2:$C$10000=J$3)*($F$2:$F$10000=$K$1)*($B$2:$B$10000=$I19)*($E$2:$E$10000=$H$4)*$D$2:$D$10000)-SUMIFS('Eurostat Refining Inputs'!D:D,'Eurostat Refining Inputs'!$B:$B,'Potentia and Eurostat formatted'!$I19,'Eurostat Refining Inputs'!$C:$C,"Yes")</f>
        <v>90307.27</v>
      </c>
      <c r="K19" s="70" cm="1">
        <f t="array" ref="K19">SUMPRODUCT(($C$2:$C$10000=K$3)*($F$2:$F$10000=$I$1)*($B$2:$B$10000=$I19)*($E$2:$E$10000=$H$4)*$D$2:$D$10000)+SUMPRODUCT(($C$2:$C$10000=K$3)*($F$2:$F$10000=$K$1)*($B$2:$B$10000=$I19)*($E$2:$E$10000=$H$4)*$D$2:$D$10000)-SUMIFS('Eurostat Refining Inputs'!E:E,'Eurostat Refining Inputs'!$B:$B,'Potentia and Eurostat formatted'!$I19,'Eurostat Refining Inputs'!$C:$C,"Yes")</f>
        <v>87375.417999999991</v>
      </c>
      <c r="L19" s="70" cm="1">
        <f t="array" ref="L19">SUMPRODUCT(($C$2:$C$10000=L$3)*($F$2:$F$10000=$I$1)*($B$2:$B$10000=$I19)*($E$2:$E$10000=$H$4)*$D$2:$D$10000)+SUMPRODUCT(($C$2:$C$10000=L$3)*($F$2:$F$10000=$K$1)*($B$2:$B$10000=$I19)*($E$2:$E$10000=$H$4)*$D$2:$D$10000)-SUMIFS('Eurostat Refining Inputs'!F:F,'Eurostat Refining Inputs'!$B:$B,'Potentia and Eurostat formatted'!$I19,'Eurostat Refining Inputs'!$C:$C,"Yes")</f>
        <v>84016.558999999994</v>
      </c>
      <c r="M19" s="70" cm="1">
        <f t="array" ref="M19">SUMPRODUCT(($C$2:$C$10000=M$3)*($F$2:$F$10000=$I$1)*($B$2:$B$10000=$I19)*($E$2:$E$10000=$H$4)*$D$2:$D$10000)+SUMPRODUCT(($C$2:$C$10000=M$3)*($F$2:$F$10000=$K$1)*($B$2:$B$10000=$I19)*($E$2:$E$10000=$H$4)*$D$2:$D$10000)-SUMIFS('Eurostat Refining Inputs'!G:G,'Eurostat Refining Inputs'!$B:$B,'Potentia and Eurostat formatted'!$I19,'Eurostat Refining Inputs'!$C:$C,"Yes")</f>
        <v>83049.508999999991</v>
      </c>
      <c r="N19" s="70" cm="1">
        <f t="array" ref="N19">SUMPRODUCT(($C$2:$C$10000=N$3)*($F$2:$F$10000=$I$1)*($B$2:$B$10000=$I19)*($E$2:$E$10000=$H$4)*$D$2:$D$10000)+SUMPRODUCT(($C$2:$C$10000=N$3)*($F$2:$F$10000=$K$1)*($B$2:$B$10000=$I19)*($E$2:$E$10000=$H$4)*$D$2:$D$10000)-SUMIFS('Eurostat Refining Inputs'!H:H,'Eurostat Refining Inputs'!$B:$B,'Potentia and Eurostat formatted'!$I19,'Eurostat Refining Inputs'!$C:$C,"Yes")</f>
        <v>77778.631000000008</v>
      </c>
      <c r="O19" s="70" cm="1">
        <f t="array" ref="O19">SUMPRODUCT(($C$2:$C$10000=O$3)*($F$2:$F$10000=$I$1)*($B$2:$B$10000=$I19)*($E$2:$E$10000=$H$4)*$D$2:$D$10000)+SUMPRODUCT(($C$2:$C$10000=O$3)*($F$2:$F$10000=$K$1)*($B$2:$B$10000=$I19)*($E$2:$E$10000=$H$4)*$D$2:$D$10000)-SUMIFS('Eurostat Refining Inputs'!I:I,'Eurostat Refining Inputs'!$B:$B,'Potentia and Eurostat formatted'!$I19,'Eurostat Refining Inputs'!$C:$C,"Yes")</f>
        <v>79645.070999999996</v>
      </c>
      <c r="P19" s="70" cm="1">
        <f t="array" ref="P19">SUMPRODUCT(($C$2:$C$10000=P$3)*($F$2:$F$10000=$I$1)*($B$2:$B$10000=$I19)*($E$2:$E$10000=$H$4)*$D$2:$D$10000)+SUMPRODUCT(($C$2:$C$10000=P$3)*($F$2:$F$10000=$K$1)*($B$2:$B$10000=$I19)*($E$2:$E$10000=$H$4)*$D$2:$D$10000)-SUMIFS('Eurostat Refining Inputs'!J:J,'Eurostat Refining Inputs'!$B:$B,'Potentia and Eurostat formatted'!$I19,'Eurostat Refining Inputs'!$C:$C,"Yes")</f>
        <v>77683.536999999997</v>
      </c>
      <c r="Q19" s="70" cm="1">
        <f t="array" ref="Q19">SUMPRODUCT(($C$2:$C$10000=Q$3)*($F$2:$F$10000=$I$1)*($B$2:$B$10000=$I19)*($E$2:$E$10000=$H$4)*$D$2:$D$10000)+SUMPRODUCT(($C$2:$C$10000=Q$3)*($F$2:$F$10000=$K$1)*($B$2:$B$10000=$I19)*($E$2:$E$10000=$H$4)*$D$2:$D$10000)-SUMIFS('Eurostat Refining Inputs'!K:K,'Eurostat Refining Inputs'!$B:$B,'Potentia and Eurostat formatted'!$I19,'Eurostat Refining Inputs'!$C:$C,"Yes")</f>
        <v>64574.379000000001</v>
      </c>
      <c r="R19" s="70" cm="1">
        <f t="array" ref="R19">SUMPRODUCT(($C$2:$C$10000=R$3)*($F$2:$F$10000=$I$1)*($B$2:$B$10000=$I19)*($E$2:$E$10000=$H$4)*$D$2:$D$10000)+SUMPRODUCT(($C$2:$C$10000=R$3)*($F$2:$F$10000=$K$1)*($B$2:$B$10000=$I19)*($E$2:$E$10000=$H$4)*$D$2:$D$10000)-SUMIFS('Eurostat Refining Inputs'!L:L,'Eurostat Refining Inputs'!$B:$B,'Potentia and Eurostat formatted'!$I19,'Eurostat Refining Inputs'!$C:$C,"Yes")</f>
        <v>51788.752999999997</v>
      </c>
      <c r="S19" s="70" cm="1">
        <f t="array" ref="S19">SUMPRODUCT(($C$2:$C$10000=S$3)*($F$2:$F$10000=$I$1)*($B$2:$B$10000=$I19)*($E$2:$E$10000=$H$4)*$D$2:$D$10000)+SUMPRODUCT(($C$2:$C$10000=S$3)*($F$2:$F$10000=$K$1)*($B$2:$B$10000=$I19)*($E$2:$E$10000=$H$4)*$D$2:$D$10000)-SUMIFS('Eurostat Refining Inputs'!M:M,'Eurostat Refining Inputs'!$B:$B,'Potentia and Eurostat formatted'!$I19,'Eurostat Refining Inputs'!$C:$C,"Yes")</f>
        <v>58251.406999999999</v>
      </c>
      <c r="T19" s="114">
        <f t="shared" si="0"/>
        <v>754470.53399999987</v>
      </c>
    </row>
    <row r="20" spans="1:20" x14ac:dyDescent="0.25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 cm="1">
        <f t="array" ref="J20">SUMPRODUCT(($C$2:$C$10000=J$3)*($F$2:$F$10000=$I$1)*($B$2:$B$10000=$I20)*($E$2:$E$10000=$H$4)*$D$2:$D$10000)+SUMPRODUCT(($C$2:$C$10000=J$3)*($F$2:$F$10000=$K$1)*($B$2:$B$10000=$I20)*($E$2:$E$10000=$H$4)*$D$2:$D$10000)-SUMIFS('Eurostat Refining Inputs'!D:D,'Eurostat Refining Inputs'!$B:$B,'Potentia and Eurostat formatted'!$I20,'Eurostat Refining Inputs'!$C:$C,"Yes")</f>
        <v>31947.455999999998</v>
      </c>
      <c r="K20" s="70" cm="1">
        <f t="array" ref="K20">SUMPRODUCT(($C$2:$C$10000=K$3)*($F$2:$F$10000=$I$1)*($B$2:$B$10000=$I20)*($E$2:$E$10000=$H$4)*$D$2:$D$10000)+SUMPRODUCT(($C$2:$C$10000=K$3)*($F$2:$F$10000=$K$1)*($B$2:$B$10000=$I20)*($E$2:$E$10000=$H$4)*$D$2:$D$10000)-SUMIFS('Eurostat Refining Inputs'!E:E,'Eurostat Refining Inputs'!$B:$B,'Potentia and Eurostat formatted'!$I20,'Eurostat Refining Inputs'!$C:$C,"Yes")</f>
        <v>31711.769</v>
      </c>
      <c r="L20" s="70" cm="1">
        <f t="array" ref="L20">SUMPRODUCT(($C$2:$C$10000=L$3)*($F$2:$F$10000=$I$1)*($B$2:$B$10000=$I20)*($E$2:$E$10000=$H$4)*$D$2:$D$10000)+SUMPRODUCT(($C$2:$C$10000=L$3)*($F$2:$F$10000=$K$1)*($B$2:$B$10000=$I20)*($E$2:$E$10000=$H$4)*$D$2:$D$10000)-SUMIFS('Eurostat Refining Inputs'!F:F,'Eurostat Refining Inputs'!$B:$B,'Potentia and Eurostat formatted'!$I20,'Eurostat Refining Inputs'!$C:$C,"Yes")</f>
        <v>31325.221000000001</v>
      </c>
      <c r="M20" s="70" cm="1">
        <f t="array" ref="M20">SUMPRODUCT(($C$2:$C$10000=M$3)*($F$2:$F$10000=$I$1)*($B$2:$B$10000=$I20)*($E$2:$E$10000=$H$4)*$D$2:$D$10000)+SUMPRODUCT(($C$2:$C$10000=M$3)*($F$2:$F$10000=$K$1)*($B$2:$B$10000=$I20)*($E$2:$E$10000=$H$4)*$D$2:$D$10000)-SUMIFS('Eurostat Refining Inputs'!G:G,'Eurostat Refining Inputs'!$B:$B,'Potentia and Eurostat formatted'!$I20,'Eurostat Refining Inputs'!$C:$C,"Yes")</f>
        <v>29859.269</v>
      </c>
      <c r="N20" s="70" cm="1">
        <f t="array" ref="N20">SUMPRODUCT(($C$2:$C$10000=N$3)*($F$2:$F$10000=$I$1)*($B$2:$B$10000=$I20)*($E$2:$E$10000=$H$4)*$D$2:$D$10000)+SUMPRODUCT(($C$2:$C$10000=N$3)*($F$2:$F$10000=$K$1)*($B$2:$B$10000=$I20)*($E$2:$E$10000=$H$4)*$D$2:$D$10000)-SUMIFS('Eurostat Refining Inputs'!H:H,'Eurostat Refining Inputs'!$B:$B,'Potentia and Eurostat formatted'!$I20,'Eurostat Refining Inputs'!$C:$C,"Yes")</f>
        <v>26877.252</v>
      </c>
      <c r="O20" s="70" cm="1">
        <f t="array" ref="O20">SUMPRODUCT(($C$2:$C$10000=O$3)*($F$2:$F$10000=$I$1)*($B$2:$B$10000=$I20)*($E$2:$E$10000=$H$4)*$D$2:$D$10000)+SUMPRODUCT(($C$2:$C$10000=O$3)*($F$2:$F$10000=$K$1)*($B$2:$B$10000=$I20)*($E$2:$E$10000=$H$4)*$D$2:$D$10000)-SUMIFS('Eurostat Refining Inputs'!I:I,'Eurostat Refining Inputs'!$B:$B,'Potentia and Eurostat formatted'!$I20,'Eurostat Refining Inputs'!$C:$C,"Yes")</f>
        <v>27119.261999999995</v>
      </c>
      <c r="P20" s="70" cm="1">
        <f t="array" ref="P20">SUMPRODUCT(($C$2:$C$10000=P$3)*($F$2:$F$10000=$I$1)*($B$2:$B$10000=$I20)*($E$2:$E$10000=$H$4)*$D$2:$D$10000)+SUMPRODUCT(($C$2:$C$10000=P$3)*($F$2:$F$10000=$K$1)*($B$2:$B$10000=$I20)*($E$2:$E$10000=$H$4)*$D$2:$D$10000)-SUMIFS('Eurostat Refining Inputs'!J:J,'Eurostat Refining Inputs'!$B:$B,'Potentia and Eurostat formatted'!$I20,'Eurostat Refining Inputs'!$C:$C,"Yes")</f>
        <v>26325.021999999997</v>
      </c>
      <c r="Q20" s="70" cm="1">
        <f t="array" ref="Q20">SUMPRODUCT(($C$2:$C$10000=Q$3)*($F$2:$F$10000=$I$1)*($B$2:$B$10000=$I20)*($E$2:$E$10000=$H$4)*$D$2:$D$10000)+SUMPRODUCT(($C$2:$C$10000=Q$3)*($F$2:$F$10000=$K$1)*($B$2:$B$10000=$I20)*($E$2:$E$10000=$H$4)*$D$2:$D$10000)-SUMIFS('Eurostat Refining Inputs'!K:K,'Eurostat Refining Inputs'!$B:$B,'Potentia and Eurostat formatted'!$I20,'Eurostat Refining Inputs'!$C:$C,"Yes")</f>
        <v>23538.34</v>
      </c>
      <c r="R20" s="70" cm="1">
        <f t="array" ref="R20">SUMPRODUCT(($C$2:$C$10000=R$3)*($F$2:$F$10000=$I$1)*($B$2:$B$10000=$I20)*($E$2:$E$10000=$H$4)*$D$2:$D$10000)+SUMPRODUCT(($C$2:$C$10000=R$3)*($F$2:$F$10000=$K$1)*($B$2:$B$10000=$I20)*($E$2:$E$10000=$H$4)*$D$2:$D$10000)-SUMIFS('Eurostat Refining Inputs'!L:L,'Eurostat Refining Inputs'!$B:$B,'Potentia and Eurostat formatted'!$I20,'Eurostat Refining Inputs'!$C:$C,"Yes")</f>
        <v>21776.991999999998</v>
      </c>
      <c r="S20" s="70" cm="1">
        <f t="array" ref="S20">SUMPRODUCT(($C$2:$C$10000=S$3)*($F$2:$F$10000=$I$1)*($B$2:$B$10000=$I20)*($E$2:$E$10000=$H$4)*$D$2:$D$10000)+SUMPRODUCT(($C$2:$C$10000=S$3)*($F$2:$F$10000=$K$1)*($B$2:$B$10000=$I20)*($E$2:$E$10000=$H$4)*$D$2:$D$10000)-SUMIFS('Eurostat Refining Inputs'!M:M,'Eurostat Refining Inputs'!$B:$B,'Potentia and Eurostat formatted'!$I20,'Eurostat Refining Inputs'!$C:$C,"Yes")</f>
        <v>20541.953999999998</v>
      </c>
      <c r="T20" s="114">
        <f t="shared" si="0"/>
        <v>271022.53700000001</v>
      </c>
    </row>
    <row r="21" spans="1:20" x14ac:dyDescent="0.25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 cm="1">
        <f t="array" ref="J21">SUMPRODUCT(($C$2:$C$10000=J$3)*($F$2:$F$10000=$I$1)*($B$2:$B$10000=$I21)*($E$2:$E$10000=$H$4)*$D$2:$D$10000)+SUMPRODUCT(($C$2:$C$10000=J$3)*($F$2:$F$10000=$K$1)*($B$2:$B$10000=$I21)*($E$2:$E$10000=$H$4)*$D$2:$D$10000)-SUMIFS('Eurostat Refining Inputs'!D:D,'Eurostat Refining Inputs'!$B:$B,'Potentia and Eurostat formatted'!$I21,'Eurostat Refining Inputs'!$C:$C,"Yes")</f>
        <v>101900.69</v>
      </c>
      <c r="K21" s="70" cm="1">
        <f t="array" ref="K21">SUMPRODUCT(($C$2:$C$10000=K$3)*($F$2:$F$10000=$I$1)*($B$2:$B$10000=$I21)*($E$2:$E$10000=$H$4)*$D$2:$D$10000)+SUMPRODUCT(($C$2:$C$10000=K$3)*($F$2:$F$10000=$K$1)*($B$2:$B$10000=$I21)*($E$2:$E$10000=$H$4)*$D$2:$D$10000)-SUMIFS('Eurostat Refining Inputs'!E:E,'Eurostat Refining Inputs'!$B:$B,'Potentia and Eurostat formatted'!$I21,'Eurostat Refining Inputs'!$C:$C,"Yes")</f>
        <v>92242.623999999982</v>
      </c>
      <c r="L21" s="70" cm="1">
        <f t="array" ref="L21">SUMPRODUCT(($C$2:$C$10000=L$3)*($F$2:$F$10000=$I$1)*($B$2:$B$10000=$I21)*($E$2:$E$10000=$H$4)*$D$2:$D$10000)+SUMPRODUCT(($C$2:$C$10000=L$3)*($F$2:$F$10000=$K$1)*($B$2:$B$10000=$I21)*($E$2:$E$10000=$H$4)*$D$2:$D$10000)-SUMIFS('Eurostat Refining Inputs'!F:F,'Eurostat Refining Inputs'!$B:$B,'Potentia and Eurostat formatted'!$I21,'Eurostat Refining Inputs'!$C:$C,"Yes")</f>
        <v>88813.771000000008</v>
      </c>
      <c r="M21" s="70" cm="1">
        <f t="array" ref="M21">SUMPRODUCT(($C$2:$C$10000=M$3)*($F$2:$F$10000=$I$1)*($B$2:$B$10000=$I21)*($E$2:$E$10000=$H$4)*$D$2:$D$10000)+SUMPRODUCT(($C$2:$C$10000=M$3)*($F$2:$F$10000=$K$1)*($B$2:$B$10000=$I21)*($E$2:$E$10000=$H$4)*$D$2:$D$10000)-SUMIFS('Eurostat Refining Inputs'!G:G,'Eurostat Refining Inputs'!$B:$B,'Potentia and Eurostat formatted'!$I21,'Eurostat Refining Inputs'!$C:$C,"Yes")</f>
        <v>96781.96699999999</v>
      </c>
      <c r="N21" s="70" cm="1">
        <f t="array" ref="N21">SUMPRODUCT(($C$2:$C$10000=N$3)*($F$2:$F$10000=$I$1)*($B$2:$B$10000=$I21)*($E$2:$E$10000=$H$4)*$D$2:$D$10000)+SUMPRODUCT(($C$2:$C$10000=N$3)*($F$2:$F$10000=$K$1)*($B$2:$B$10000=$I21)*($E$2:$E$10000=$H$4)*$D$2:$D$10000)-SUMIFS('Eurostat Refining Inputs'!H:H,'Eurostat Refining Inputs'!$B:$B,'Potentia and Eurostat formatted'!$I21,'Eurostat Refining Inputs'!$C:$C,"Yes")</f>
        <v>99540.588999999993</v>
      </c>
      <c r="O21" s="70" cm="1">
        <f t="array" ref="O21">SUMPRODUCT(($C$2:$C$10000=O$3)*($F$2:$F$10000=$I$1)*($B$2:$B$10000=$I21)*($E$2:$E$10000=$H$4)*$D$2:$D$10000)+SUMPRODUCT(($C$2:$C$10000=O$3)*($F$2:$F$10000=$K$1)*($B$2:$B$10000=$I21)*($E$2:$E$10000=$H$4)*$D$2:$D$10000)-SUMIFS('Eurostat Refining Inputs'!I:I,'Eurostat Refining Inputs'!$B:$B,'Potentia and Eurostat formatted'!$I21,'Eurostat Refining Inputs'!$C:$C,"Yes")</f>
        <v>100884.69199999998</v>
      </c>
      <c r="P21" s="70" cm="1">
        <f t="array" ref="P21">SUMPRODUCT(($C$2:$C$10000=P$3)*($F$2:$F$10000=$I$1)*($B$2:$B$10000=$I21)*($E$2:$E$10000=$H$4)*$D$2:$D$10000)+SUMPRODUCT(($C$2:$C$10000=P$3)*($F$2:$F$10000=$K$1)*($B$2:$B$10000=$I21)*($E$2:$E$10000=$H$4)*$D$2:$D$10000)-SUMIFS('Eurostat Refining Inputs'!J:J,'Eurostat Refining Inputs'!$B:$B,'Potentia and Eurostat formatted'!$I21,'Eurostat Refining Inputs'!$C:$C,"Yes")</f>
        <v>97559.47099999999</v>
      </c>
      <c r="Q21" s="70" cm="1">
        <f t="array" ref="Q21">SUMPRODUCT(($C$2:$C$10000=Q$3)*($F$2:$F$10000=$I$1)*($B$2:$B$10000=$I21)*($E$2:$E$10000=$H$4)*$D$2:$D$10000)+SUMPRODUCT(($C$2:$C$10000=Q$3)*($F$2:$F$10000=$K$1)*($B$2:$B$10000=$I21)*($E$2:$E$10000=$H$4)*$D$2:$D$10000)-SUMIFS('Eurostat Refining Inputs'!K:K,'Eurostat Refining Inputs'!$B:$B,'Potentia and Eurostat formatted'!$I21,'Eurostat Refining Inputs'!$C:$C,"Yes")</f>
        <v>86230.688999999998</v>
      </c>
      <c r="R21" s="70" cm="1">
        <f t="array" ref="R21">SUMPRODUCT(($C$2:$C$10000=R$3)*($F$2:$F$10000=$I$1)*($B$2:$B$10000=$I21)*($E$2:$E$10000=$H$4)*$D$2:$D$10000)+SUMPRODUCT(($C$2:$C$10000=R$3)*($F$2:$F$10000=$K$1)*($B$2:$B$10000=$I21)*($E$2:$E$10000=$H$4)*$D$2:$D$10000)-SUMIFS('Eurostat Refining Inputs'!L:L,'Eurostat Refining Inputs'!$B:$B,'Potentia and Eurostat formatted'!$I21,'Eurostat Refining Inputs'!$C:$C,"Yes")</f>
        <v>78695.940999999992</v>
      </c>
      <c r="S21" s="70" cm="1">
        <f t="array" ref="S21">SUMPRODUCT(($C$2:$C$10000=S$3)*($F$2:$F$10000=$I$1)*($B$2:$B$10000=$I21)*($E$2:$E$10000=$H$4)*$D$2:$D$10000)+SUMPRODUCT(($C$2:$C$10000=S$3)*($F$2:$F$10000=$K$1)*($B$2:$B$10000=$I21)*($E$2:$E$10000=$H$4)*$D$2:$D$10000)-SUMIFS('Eurostat Refining Inputs'!M:M,'Eurostat Refining Inputs'!$B:$B,'Potentia and Eurostat formatted'!$I21,'Eurostat Refining Inputs'!$C:$C,"Yes")</f>
        <v>79295.847999999998</v>
      </c>
      <c r="T21" s="114">
        <f t="shared" si="0"/>
        <v>921946.28199999989</v>
      </c>
    </row>
    <row r="22" spans="1:20" x14ac:dyDescent="0.25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 cm="1">
        <f t="array" ref="J22">SUMPRODUCT(($C$2:$C$10000=J$3)*($F$2:$F$10000=$I$1)*($B$2:$B$10000=$I22)*($E$2:$E$10000=$H$4)*$D$2:$D$10000)+SUMPRODUCT(($C$2:$C$10000=J$3)*($F$2:$F$10000=$K$1)*($B$2:$B$10000=$I22)*($E$2:$E$10000=$H$4)*$D$2:$D$10000)-SUMIFS('Eurostat Refining Inputs'!D:D,'Eurostat Refining Inputs'!$B:$B,'Potentia and Eurostat formatted'!$I22,'Eurostat Refining Inputs'!$C:$C,"Yes")</f>
        <v>31661.883000000002</v>
      </c>
      <c r="K22" s="70" cm="1">
        <f t="array" ref="K22">SUMPRODUCT(($C$2:$C$10000=K$3)*($F$2:$F$10000=$I$1)*($B$2:$B$10000=$I22)*($E$2:$E$10000=$H$4)*$D$2:$D$10000)+SUMPRODUCT(($C$2:$C$10000=K$3)*($F$2:$F$10000=$K$1)*($B$2:$B$10000=$I22)*($E$2:$E$10000=$H$4)*$D$2:$D$10000)-SUMIFS('Eurostat Refining Inputs'!E:E,'Eurostat Refining Inputs'!$B:$B,'Potentia and Eurostat formatted'!$I22,'Eurostat Refining Inputs'!$C:$C,"Yes")</f>
        <v>31028.288</v>
      </c>
      <c r="L22" s="70" cm="1">
        <f t="array" ref="L22">SUMPRODUCT(($C$2:$C$10000=L$3)*($F$2:$F$10000=$I$1)*($B$2:$B$10000=$I22)*($E$2:$E$10000=$H$4)*$D$2:$D$10000)+SUMPRODUCT(($C$2:$C$10000=L$3)*($F$2:$F$10000=$K$1)*($B$2:$B$10000=$I22)*($E$2:$E$10000=$H$4)*$D$2:$D$10000)-SUMIFS('Eurostat Refining Inputs'!F:F,'Eurostat Refining Inputs'!$B:$B,'Potentia and Eurostat formatted'!$I22,'Eurostat Refining Inputs'!$C:$C,"Yes")</f>
        <v>31102.173999999999</v>
      </c>
      <c r="M22" s="70" cm="1">
        <f t="array" ref="M22">SUMPRODUCT(($C$2:$C$10000=M$3)*($F$2:$F$10000=$I$1)*($B$2:$B$10000=$I22)*($E$2:$E$10000=$H$4)*$D$2:$D$10000)+SUMPRODUCT(($C$2:$C$10000=M$3)*($F$2:$F$10000=$K$1)*($B$2:$B$10000=$I22)*($E$2:$E$10000=$H$4)*$D$2:$D$10000)-SUMIFS('Eurostat Refining Inputs'!G:G,'Eurostat Refining Inputs'!$B:$B,'Potentia and Eurostat formatted'!$I22,'Eurostat Refining Inputs'!$C:$C,"Yes")</f>
        <v>33496.674000000006</v>
      </c>
      <c r="N22" s="70" cm="1">
        <f t="array" ref="N22">SUMPRODUCT(($C$2:$C$10000=N$3)*($F$2:$F$10000=$I$1)*($B$2:$B$10000=$I22)*($E$2:$E$10000=$H$4)*$D$2:$D$10000)+SUMPRODUCT(($C$2:$C$10000=N$3)*($F$2:$F$10000=$K$1)*($B$2:$B$10000=$I22)*($E$2:$E$10000=$H$4)*$D$2:$D$10000)-SUMIFS('Eurostat Refining Inputs'!H:H,'Eurostat Refining Inputs'!$B:$B,'Potentia and Eurostat formatted'!$I22,'Eurostat Refining Inputs'!$C:$C,"Yes")</f>
        <v>33073.078000000001</v>
      </c>
      <c r="O22" s="70" cm="1">
        <f t="array" ref="O22">SUMPRODUCT(($C$2:$C$10000=O$3)*($F$2:$F$10000=$I$1)*($B$2:$B$10000=$I22)*($E$2:$E$10000=$H$4)*$D$2:$D$10000)+SUMPRODUCT(($C$2:$C$10000=O$3)*($F$2:$F$10000=$K$1)*($B$2:$B$10000=$I22)*($E$2:$E$10000=$H$4)*$D$2:$D$10000)-SUMIFS('Eurostat Refining Inputs'!I:I,'Eurostat Refining Inputs'!$B:$B,'Potentia and Eurostat formatted'!$I22,'Eurostat Refining Inputs'!$C:$C,"Yes")</f>
        <v>33059.175999999999</v>
      </c>
      <c r="P22" s="70" cm="1">
        <f t="array" ref="P22">SUMPRODUCT(($C$2:$C$10000=P$3)*($F$2:$F$10000=$I$1)*($B$2:$B$10000=$I22)*($E$2:$E$10000=$H$4)*$D$2:$D$10000)+SUMPRODUCT(($C$2:$C$10000=P$3)*($F$2:$F$10000=$K$1)*($B$2:$B$10000=$I22)*($E$2:$E$10000=$H$4)*$D$2:$D$10000)-SUMIFS('Eurostat Refining Inputs'!J:J,'Eurostat Refining Inputs'!$B:$B,'Potentia and Eurostat formatted'!$I22,'Eurostat Refining Inputs'!$C:$C,"Yes")</f>
        <v>31778.718000000008</v>
      </c>
      <c r="Q22" s="70" cm="1">
        <f t="array" ref="Q22">SUMPRODUCT(($C$2:$C$10000=Q$3)*($F$2:$F$10000=$I$1)*($B$2:$B$10000=$I22)*($E$2:$E$10000=$H$4)*$D$2:$D$10000)+SUMPRODUCT(($C$2:$C$10000=Q$3)*($F$2:$F$10000=$K$1)*($B$2:$B$10000=$I22)*($E$2:$E$10000=$H$4)*$D$2:$D$10000)-SUMIFS('Eurostat Refining Inputs'!K:K,'Eurostat Refining Inputs'!$B:$B,'Potentia and Eurostat formatted'!$I22,'Eurostat Refining Inputs'!$C:$C,"Yes")</f>
        <v>32429.916999999998</v>
      </c>
      <c r="R22" s="70" cm="1">
        <f t="array" ref="R22">SUMPRODUCT(($C$2:$C$10000=R$3)*($F$2:$F$10000=$I$1)*($B$2:$B$10000=$I22)*($E$2:$E$10000=$H$4)*$D$2:$D$10000)+SUMPRODUCT(($C$2:$C$10000=R$3)*($F$2:$F$10000=$K$1)*($B$2:$B$10000=$I22)*($E$2:$E$10000=$H$4)*$D$2:$D$10000)-SUMIFS('Eurostat Refining Inputs'!L:L,'Eurostat Refining Inputs'!$B:$B,'Potentia and Eurostat formatted'!$I22,'Eurostat Refining Inputs'!$C:$C,"Yes")</f>
        <v>28342.63</v>
      </c>
      <c r="S22" s="70" cm="1">
        <f t="array" ref="S22">SUMPRODUCT(($C$2:$C$10000=S$3)*($F$2:$F$10000=$I$1)*($B$2:$B$10000=$I22)*($E$2:$E$10000=$H$4)*$D$2:$D$10000)+SUMPRODUCT(($C$2:$C$10000=S$3)*($F$2:$F$10000=$K$1)*($B$2:$B$10000=$I22)*($E$2:$E$10000=$H$4)*$D$2:$D$10000)-SUMIFS('Eurostat Refining Inputs'!M:M,'Eurostat Refining Inputs'!$B:$B,'Potentia and Eurostat formatted'!$I22,'Eurostat Refining Inputs'!$C:$C,"Yes")</f>
        <v>30506.007000000005</v>
      </c>
      <c r="T22" s="114">
        <f t="shared" si="0"/>
        <v>316478.54499999998</v>
      </c>
    </row>
    <row r="23" spans="1:20" x14ac:dyDescent="0.25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 cm="1">
        <f t="array" ref="J23">SUMPRODUCT(($C$2:$C$10000=J$3)*($F$2:$F$10000=$I$1)*($B$2:$B$10000=$I23)*($E$2:$E$10000=$H$4)*$D$2:$D$10000)+SUMPRODUCT(($C$2:$C$10000=J$3)*($F$2:$F$10000=$K$1)*($B$2:$B$10000=$I23)*($E$2:$E$10000=$H$4)*$D$2:$D$10000)-SUMIFS('Eurostat Refining Inputs'!D:D,'Eurostat Refining Inputs'!$B:$B,'Potentia and Eurostat formatted'!$I23,'Eurostat Refining Inputs'!$C:$C,"Yes")</f>
        <v>19078.734</v>
      </c>
      <c r="K23" s="70" cm="1">
        <f t="array" ref="K23">SUMPRODUCT(($C$2:$C$10000=K$3)*($F$2:$F$10000=$I$1)*($B$2:$B$10000=$I23)*($E$2:$E$10000=$H$4)*$D$2:$D$10000)+SUMPRODUCT(($C$2:$C$10000=K$3)*($F$2:$F$10000=$K$1)*($B$2:$B$10000=$I23)*($E$2:$E$10000=$H$4)*$D$2:$D$10000)-SUMIFS('Eurostat Refining Inputs'!E:E,'Eurostat Refining Inputs'!$B:$B,'Potentia and Eurostat formatted'!$I23,'Eurostat Refining Inputs'!$C:$C,"Yes")</f>
        <v>19944.489999999998</v>
      </c>
      <c r="L23" s="70" cm="1">
        <f t="array" ref="L23">SUMPRODUCT(($C$2:$C$10000=L$3)*($F$2:$F$10000=$I$1)*($B$2:$B$10000=$I23)*($E$2:$E$10000=$H$4)*$D$2:$D$10000)+SUMPRODUCT(($C$2:$C$10000=L$3)*($F$2:$F$10000=$K$1)*($B$2:$B$10000=$I23)*($E$2:$E$10000=$H$4)*$D$2:$D$10000)-SUMIFS('Eurostat Refining Inputs'!F:F,'Eurostat Refining Inputs'!$B:$B,'Potentia and Eurostat formatted'!$I23,'Eurostat Refining Inputs'!$C:$C,"Yes")</f>
        <v>20703.374</v>
      </c>
      <c r="M23" s="70" cm="1">
        <f t="array" ref="M23">SUMPRODUCT(($C$2:$C$10000=M$3)*($F$2:$F$10000=$I$1)*($B$2:$B$10000=$I23)*($E$2:$E$10000=$H$4)*$D$2:$D$10000)+SUMPRODUCT(($C$2:$C$10000=M$3)*($F$2:$F$10000=$K$1)*($B$2:$B$10000=$I23)*($E$2:$E$10000=$H$4)*$D$2:$D$10000)-SUMIFS('Eurostat Refining Inputs'!G:G,'Eurostat Refining Inputs'!$B:$B,'Potentia and Eurostat formatted'!$I23,'Eurostat Refining Inputs'!$C:$C,"Yes")</f>
        <v>21021.711000000003</v>
      </c>
      <c r="N23" s="70" cm="1">
        <f t="array" ref="N23">SUMPRODUCT(($C$2:$C$10000=N$3)*($F$2:$F$10000=$I$1)*($B$2:$B$10000=$I23)*($E$2:$E$10000=$H$4)*$D$2:$D$10000)+SUMPRODUCT(($C$2:$C$10000=N$3)*($F$2:$F$10000=$K$1)*($B$2:$B$10000=$I23)*($E$2:$E$10000=$H$4)*$D$2:$D$10000)-SUMIFS('Eurostat Refining Inputs'!H:H,'Eurostat Refining Inputs'!$B:$B,'Potentia and Eurostat formatted'!$I23,'Eurostat Refining Inputs'!$C:$C,"Yes")</f>
        <v>22117.082999999999</v>
      </c>
      <c r="O23" s="70" cm="1">
        <f t="array" ref="O23">SUMPRODUCT(($C$2:$C$10000=O$3)*($F$2:$F$10000=$I$1)*($B$2:$B$10000=$I23)*($E$2:$E$10000=$H$4)*$D$2:$D$10000)+SUMPRODUCT(($C$2:$C$10000=O$3)*($F$2:$F$10000=$K$1)*($B$2:$B$10000=$I23)*($E$2:$E$10000=$H$4)*$D$2:$D$10000)-SUMIFS('Eurostat Refining Inputs'!I:I,'Eurostat Refining Inputs'!$B:$B,'Potentia and Eurostat formatted'!$I23,'Eurostat Refining Inputs'!$C:$C,"Yes")</f>
        <v>22447.739999999998</v>
      </c>
      <c r="P23" s="70" cm="1">
        <f t="array" ref="P23">SUMPRODUCT(($C$2:$C$10000=P$3)*($F$2:$F$10000=$I$1)*($B$2:$B$10000=$I23)*($E$2:$E$10000=$H$4)*$D$2:$D$10000)+SUMPRODUCT(($C$2:$C$10000=P$3)*($F$2:$F$10000=$K$1)*($B$2:$B$10000=$I23)*($E$2:$E$10000=$H$4)*$D$2:$D$10000)-SUMIFS('Eurostat Refining Inputs'!J:J,'Eurostat Refining Inputs'!$B:$B,'Potentia and Eurostat formatted'!$I23,'Eurostat Refining Inputs'!$C:$C,"Yes")</f>
        <v>22376.470999999998</v>
      </c>
      <c r="Q23" s="70" cm="1">
        <f t="array" ref="Q23">SUMPRODUCT(($C$2:$C$10000=Q$3)*($F$2:$F$10000=$I$1)*($B$2:$B$10000=$I23)*($E$2:$E$10000=$H$4)*$D$2:$D$10000)+SUMPRODUCT(($C$2:$C$10000=Q$3)*($F$2:$F$10000=$K$1)*($B$2:$B$10000=$I23)*($E$2:$E$10000=$H$4)*$D$2:$D$10000)-SUMIFS('Eurostat Refining Inputs'!K:K,'Eurostat Refining Inputs'!$B:$B,'Potentia and Eurostat formatted'!$I23,'Eurostat Refining Inputs'!$C:$C,"Yes")</f>
        <v>22724.949000000001</v>
      </c>
      <c r="R23" s="70" cm="1">
        <f t="array" ref="R23">SUMPRODUCT(($C$2:$C$10000=R$3)*($F$2:$F$10000=$I$1)*($B$2:$B$10000=$I23)*($E$2:$E$10000=$H$4)*$D$2:$D$10000)+SUMPRODUCT(($C$2:$C$10000=R$3)*($F$2:$F$10000=$K$1)*($B$2:$B$10000=$I23)*($E$2:$E$10000=$H$4)*$D$2:$D$10000)-SUMIFS('Eurostat Refining Inputs'!L:L,'Eurostat Refining Inputs'!$B:$B,'Potentia and Eurostat formatted'!$I23,'Eurostat Refining Inputs'!$C:$C,"Yes")</f>
        <v>23095.393</v>
      </c>
      <c r="S23" s="70" cm="1">
        <f t="array" ref="S23">SUMPRODUCT(($C$2:$C$10000=S$3)*($F$2:$F$10000=$I$1)*($B$2:$B$10000=$I23)*($E$2:$E$10000=$H$4)*$D$2:$D$10000)+SUMPRODUCT(($C$2:$C$10000=S$3)*($F$2:$F$10000=$K$1)*($B$2:$B$10000=$I23)*($E$2:$E$10000=$H$4)*$D$2:$D$10000)-SUMIFS('Eurostat Refining Inputs'!M:M,'Eurostat Refining Inputs'!$B:$B,'Potentia and Eurostat formatted'!$I23,'Eurostat Refining Inputs'!$C:$C,"Yes")</f>
        <v>23232.349000000002</v>
      </c>
      <c r="T23" s="114">
        <f t="shared" si="0"/>
        <v>216742.29399999999</v>
      </c>
    </row>
    <row r="24" spans="1:20" ht="15.75" thickBot="1" x14ac:dyDescent="0.3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 cm="1">
        <f t="array" ref="J24">SUMPRODUCT(($C$2:$C$10000=J$3)*($F$2:$F$10000=$I$1)*($B$2:$B$10000=$I24)*($E$2:$E$10000=$H$4)*$D$2:$D$10000)+SUMPRODUCT(($C$2:$C$10000=J$3)*($F$2:$F$10000=$K$1)*($B$2:$B$10000=$I24)*($E$2:$E$10000=$H$4)*$D$2:$D$10000)-SUMIFS('Eurostat Refining Inputs'!D:D,'Eurostat Refining Inputs'!$B:$B,'Potentia and Eurostat formatted'!$I24,'Eurostat Refining Inputs'!$C:$C,"Yes")</f>
        <v>0</v>
      </c>
      <c r="K24" s="70" cm="1">
        <f t="array" ref="K24">SUMPRODUCT(($C$2:$C$10000=K$3)*($F$2:$F$10000=$I$1)*($B$2:$B$10000=$I24)*($E$2:$E$10000=$H$4)*$D$2:$D$10000)+SUMPRODUCT(($C$2:$C$10000=K$3)*($F$2:$F$10000=$K$1)*($B$2:$B$10000=$I24)*($E$2:$E$10000=$H$4)*$D$2:$D$10000)-SUMIFS('Eurostat Refining Inputs'!E:E,'Eurostat Refining Inputs'!$B:$B,'Potentia and Eurostat formatted'!$I24,'Eurostat Refining Inputs'!$C:$C,"Yes")</f>
        <v>0</v>
      </c>
      <c r="L24" s="70" cm="1">
        <f t="array" ref="L24">SUMPRODUCT(($C$2:$C$10000=L$3)*($F$2:$F$10000=$I$1)*($B$2:$B$10000=$I24)*($E$2:$E$10000=$H$4)*$D$2:$D$10000)+SUMPRODUCT(($C$2:$C$10000=L$3)*($F$2:$F$10000=$K$1)*($B$2:$B$10000=$I24)*($E$2:$E$10000=$H$4)*$D$2:$D$10000)-SUMIFS('Eurostat Refining Inputs'!F:F,'Eurostat Refining Inputs'!$B:$B,'Potentia and Eurostat formatted'!$I24,'Eurostat Refining Inputs'!$C:$C,"Yes")</f>
        <v>0</v>
      </c>
      <c r="M24" s="70" cm="1">
        <f t="array" ref="M24">SUMPRODUCT(($C$2:$C$10000=M$3)*($F$2:$F$10000=$I$1)*($B$2:$B$10000=$I24)*($E$2:$E$10000=$H$4)*$D$2:$D$10000)+SUMPRODUCT(($C$2:$C$10000=M$3)*($F$2:$F$10000=$K$1)*($B$2:$B$10000=$I24)*($E$2:$E$10000=$H$4)*$D$2:$D$10000)-SUMIFS('Eurostat Refining Inputs'!G:G,'Eurostat Refining Inputs'!$B:$B,'Potentia and Eurostat formatted'!$I24,'Eurostat Refining Inputs'!$C:$C,"Yes")</f>
        <v>0</v>
      </c>
      <c r="N24" s="70" cm="1">
        <f t="array" ref="N24">SUMPRODUCT(($C$2:$C$10000=N$3)*($F$2:$F$10000=$I$1)*($B$2:$B$10000=$I24)*($E$2:$E$10000=$H$4)*$D$2:$D$10000)+SUMPRODUCT(($C$2:$C$10000=N$3)*($F$2:$F$10000=$K$1)*($B$2:$B$10000=$I24)*($E$2:$E$10000=$H$4)*$D$2:$D$10000)-SUMIFS('Eurostat Refining Inputs'!H:H,'Eurostat Refining Inputs'!$B:$B,'Potentia and Eurostat formatted'!$I24,'Eurostat Refining Inputs'!$C:$C,"Yes")</f>
        <v>0</v>
      </c>
      <c r="O24" s="70" cm="1">
        <f t="array" ref="O24">SUMPRODUCT(($C$2:$C$10000=O$3)*($F$2:$F$10000=$I$1)*($B$2:$B$10000=$I24)*($E$2:$E$10000=$H$4)*$D$2:$D$10000)+SUMPRODUCT(($C$2:$C$10000=O$3)*($F$2:$F$10000=$K$1)*($B$2:$B$10000=$I24)*($E$2:$E$10000=$H$4)*$D$2:$D$10000)-SUMIFS('Eurostat Refining Inputs'!I:I,'Eurostat Refining Inputs'!$B:$B,'Potentia and Eurostat formatted'!$I24,'Eurostat Refining Inputs'!$C:$C,"Yes")</f>
        <v>0</v>
      </c>
      <c r="P24" s="70" cm="1">
        <f t="array" ref="P24">SUMPRODUCT(($C$2:$C$10000=P$3)*($F$2:$F$10000=$I$1)*($B$2:$B$10000=$I24)*($E$2:$E$10000=$H$4)*$D$2:$D$10000)+SUMPRODUCT(($C$2:$C$10000=P$3)*($F$2:$F$10000=$K$1)*($B$2:$B$10000=$I24)*($E$2:$E$10000=$H$4)*$D$2:$D$10000)-SUMIFS('Eurostat Refining Inputs'!J:J,'Eurostat Refining Inputs'!$B:$B,'Potentia and Eurostat formatted'!$I24,'Eurostat Refining Inputs'!$C:$C,"Yes")</f>
        <v>0</v>
      </c>
      <c r="Q24" s="70" cm="1">
        <f t="array" ref="Q24">SUMPRODUCT(($C$2:$C$10000=Q$3)*($F$2:$F$10000=$I$1)*($B$2:$B$10000=$I24)*($E$2:$E$10000=$H$4)*$D$2:$D$10000)+SUMPRODUCT(($C$2:$C$10000=Q$3)*($F$2:$F$10000=$K$1)*($B$2:$B$10000=$I24)*($E$2:$E$10000=$H$4)*$D$2:$D$10000)-SUMIFS('Eurostat Refining Inputs'!K:K,'Eurostat Refining Inputs'!$B:$B,'Potentia and Eurostat formatted'!$I24,'Eurostat Refining Inputs'!$C:$C,"Yes")</f>
        <v>0</v>
      </c>
      <c r="R24" s="70" cm="1">
        <f t="array" ref="R24">SUMPRODUCT(($C$2:$C$10000=R$3)*($F$2:$F$10000=$I$1)*($B$2:$B$10000=$I24)*($E$2:$E$10000=$H$4)*$D$2:$D$10000)+SUMPRODUCT(($C$2:$C$10000=R$3)*($F$2:$F$10000=$K$1)*($B$2:$B$10000=$I24)*($E$2:$E$10000=$H$4)*$D$2:$D$10000)-SUMIFS('Eurostat Refining Inputs'!L:L,'Eurostat Refining Inputs'!$B:$B,'Potentia and Eurostat formatted'!$I24,'Eurostat Refining Inputs'!$C:$C,"Yes")</f>
        <v>0</v>
      </c>
      <c r="S24" s="70" cm="1">
        <f t="array" ref="S24">SUMPRODUCT(($C$2:$C$10000=S$3)*($F$2:$F$10000=$I$1)*($B$2:$B$10000=$I24)*($E$2:$E$10000=$H$4)*$D$2:$D$10000)+SUMPRODUCT(($C$2:$C$10000=S$3)*($F$2:$F$10000=$K$1)*($B$2:$B$10000=$I24)*($E$2:$E$10000=$H$4)*$D$2:$D$10000)-SUMIFS('Eurostat Refining Inputs'!M:M,'Eurostat Refining Inputs'!$B:$B,'Potentia and Eurostat formatted'!$I24,'Eurostat Refining Inputs'!$C:$C,"Yes")</f>
        <v>0</v>
      </c>
      <c r="T24" s="115">
        <f>SUM(J24:S24)</f>
        <v>0</v>
      </c>
    </row>
    <row r="25" spans="1:20" x14ac:dyDescent="0.25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 x14ac:dyDescent="0.25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 x14ac:dyDescent="0.25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25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.75" thickBot="1" x14ac:dyDescent="0.3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 x14ac:dyDescent="0.25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1">SUMPRODUCT(($C$2:$C$10000=K$29)*($F$2:$F$10000=$I$27)*($B$2:$B$10000=$I30)*($E$2:$E$10000=$H$4)*$D$2:$D$10000)</f>
        <v>28552.216</v>
      </c>
      <c r="L30" s="118">
        <f t="shared" si="1"/>
        <v>31271.442999999999</v>
      </c>
      <c r="M30" s="118">
        <f t="shared" si="1"/>
        <v>33330.923999999999</v>
      </c>
      <c r="N30" s="118">
        <f t="shared" si="1"/>
        <v>31171.504000000001</v>
      </c>
      <c r="O30" s="118">
        <f t="shared" si="1"/>
        <v>31518</v>
      </c>
      <c r="P30" s="118">
        <f t="shared" si="1"/>
        <v>32016.188999999998</v>
      </c>
      <c r="Q30" s="118">
        <f t="shared" si="1"/>
        <v>31765.473999999998</v>
      </c>
      <c r="R30" s="118">
        <f t="shared" si="1"/>
        <v>32760.863000000001</v>
      </c>
      <c r="S30" s="118">
        <f t="shared" si="1"/>
        <v>34516.406999999999</v>
      </c>
      <c r="T30" s="119">
        <f>SUM(J30:S30)</f>
        <v>316950.66700000002</v>
      </c>
    </row>
    <row r="31" spans="1:20" x14ac:dyDescent="0.25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2">SUMPRODUCT(($C$2:$C$10000=J$29)*($F$2:$F$10000=$I$27)*($B$2:$B$10000=$I31)*($E$2:$E$10000=$H$4)*$D$2:$D$10000)</f>
        <v>110236.25199999999</v>
      </c>
      <c r="K31" s="70">
        <f t="shared" si="2"/>
        <v>107368.148</v>
      </c>
      <c r="L31" s="70">
        <f t="shared" si="2"/>
        <v>106929.95500000002</v>
      </c>
      <c r="M31" s="70">
        <f t="shared" si="2"/>
        <v>105974.822</v>
      </c>
      <c r="N31" s="70">
        <f t="shared" si="2"/>
        <v>102628.63799999999</v>
      </c>
      <c r="O31" s="70">
        <f t="shared" si="2"/>
        <v>102706.8</v>
      </c>
      <c r="P31" s="70">
        <f t="shared" si="2"/>
        <v>98229.194999999992</v>
      </c>
      <c r="Q31" s="70">
        <f t="shared" si="2"/>
        <v>80516.141999999993</v>
      </c>
      <c r="R31" s="70">
        <f t="shared" si="2"/>
        <v>57601.047999999995</v>
      </c>
      <c r="S31" s="70">
        <f t="shared" si="2"/>
        <v>68385.36</v>
      </c>
      <c r="T31" s="114">
        <f t="shared" ref="T31:T49" si="3">SUM(J31:S31)</f>
        <v>940576.35999999987</v>
      </c>
    </row>
    <row r="32" spans="1:20" x14ac:dyDescent="0.25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2"/>
        <v>299124.14199999999</v>
      </c>
      <c r="K32" s="70">
        <f t="shared" si="2"/>
        <v>302824.75900000002</v>
      </c>
      <c r="L32" s="70">
        <f t="shared" si="2"/>
        <v>281594.44799999997</v>
      </c>
      <c r="M32" s="70">
        <f t="shared" si="2"/>
        <v>299301.67499999999</v>
      </c>
      <c r="N32" s="70">
        <f t="shared" si="2"/>
        <v>307903.82900000003</v>
      </c>
      <c r="O32" s="70">
        <f t="shared" si="2"/>
        <v>320902.53200000001</v>
      </c>
      <c r="P32" s="70">
        <f t="shared" si="2"/>
        <v>298059.10399999999</v>
      </c>
      <c r="Q32" s="70">
        <f t="shared" si="2"/>
        <v>333856.74300000002</v>
      </c>
      <c r="R32" s="70">
        <f t="shared" si="2"/>
        <v>299807.30099999998</v>
      </c>
      <c r="S32" s="70">
        <f t="shared" si="2"/>
        <v>310781.36599999998</v>
      </c>
      <c r="T32" s="114">
        <f t="shared" si="3"/>
        <v>3054155.8989999997</v>
      </c>
    </row>
    <row r="33" spans="1:20" x14ac:dyDescent="0.25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2"/>
        <v>0</v>
      </c>
      <c r="K33" s="70">
        <f t="shared" si="2"/>
        <v>0</v>
      </c>
      <c r="L33" s="70">
        <f t="shared" si="2"/>
        <v>0</v>
      </c>
      <c r="M33" s="70">
        <f t="shared" si="2"/>
        <v>0</v>
      </c>
      <c r="N33" s="70">
        <f t="shared" si="2"/>
        <v>0</v>
      </c>
      <c r="O33" s="70">
        <f t="shared" si="2"/>
        <v>0</v>
      </c>
      <c r="P33" s="70">
        <f t="shared" si="2"/>
        <v>0</v>
      </c>
      <c r="Q33" s="70">
        <f t="shared" si="2"/>
        <v>0</v>
      </c>
      <c r="R33" s="70">
        <f t="shared" si="2"/>
        <v>0</v>
      </c>
      <c r="S33" s="70">
        <f t="shared" si="2"/>
        <v>0</v>
      </c>
      <c r="T33" s="114">
        <f t="shared" si="3"/>
        <v>0</v>
      </c>
    </row>
    <row r="34" spans="1:20" x14ac:dyDescent="0.25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2"/>
        <v>0</v>
      </c>
      <c r="K34" s="118">
        <f t="shared" si="2"/>
        <v>0</v>
      </c>
      <c r="L34" s="118">
        <f t="shared" si="2"/>
        <v>0</v>
      </c>
      <c r="M34" s="118">
        <f t="shared" si="2"/>
        <v>0</v>
      </c>
      <c r="N34" s="118">
        <f t="shared" si="2"/>
        <v>0</v>
      </c>
      <c r="O34" s="118">
        <f t="shared" si="2"/>
        <v>0</v>
      </c>
      <c r="P34" s="118">
        <f t="shared" si="2"/>
        <v>0</v>
      </c>
      <c r="Q34" s="118">
        <f t="shared" si="2"/>
        <v>0</v>
      </c>
      <c r="R34" s="118">
        <f t="shared" si="2"/>
        <v>0</v>
      </c>
      <c r="S34" s="118">
        <f t="shared" si="2"/>
        <v>0</v>
      </c>
      <c r="T34" s="120">
        <f t="shared" si="3"/>
        <v>0</v>
      </c>
    </row>
    <row r="35" spans="1:20" x14ac:dyDescent="0.25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2"/>
        <v>0</v>
      </c>
      <c r="K35" s="118">
        <f t="shared" si="2"/>
        <v>0</v>
      </c>
      <c r="L35" s="118">
        <f t="shared" si="2"/>
        <v>0</v>
      </c>
      <c r="M35" s="118">
        <f t="shared" si="2"/>
        <v>0</v>
      </c>
      <c r="N35" s="118">
        <f t="shared" si="2"/>
        <v>0</v>
      </c>
      <c r="O35" s="118">
        <f t="shared" si="2"/>
        <v>0</v>
      </c>
      <c r="P35" s="118">
        <f t="shared" si="2"/>
        <v>0</v>
      </c>
      <c r="Q35" s="118">
        <f t="shared" si="2"/>
        <v>0</v>
      </c>
      <c r="R35" s="118">
        <f t="shared" si="2"/>
        <v>0</v>
      </c>
      <c r="S35" s="118">
        <f t="shared" si="2"/>
        <v>0</v>
      </c>
      <c r="T35" s="120">
        <f t="shared" si="3"/>
        <v>0</v>
      </c>
    </row>
    <row r="36" spans="1:20" x14ac:dyDescent="0.25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2"/>
        <v>0</v>
      </c>
      <c r="K36" s="118">
        <f t="shared" si="2"/>
        <v>0</v>
      </c>
      <c r="L36" s="118">
        <f t="shared" si="2"/>
        <v>0</v>
      </c>
      <c r="M36" s="118">
        <f t="shared" si="2"/>
        <v>0</v>
      </c>
      <c r="N36" s="118">
        <f t="shared" si="2"/>
        <v>0</v>
      </c>
      <c r="O36" s="118">
        <f t="shared" si="2"/>
        <v>0</v>
      </c>
      <c r="P36" s="118">
        <f t="shared" si="2"/>
        <v>0</v>
      </c>
      <c r="Q36" s="118">
        <f t="shared" si="2"/>
        <v>0</v>
      </c>
      <c r="R36" s="118">
        <f t="shared" si="2"/>
        <v>0</v>
      </c>
      <c r="S36" s="118">
        <f t="shared" si="2"/>
        <v>0</v>
      </c>
      <c r="T36" s="120">
        <f t="shared" si="3"/>
        <v>0</v>
      </c>
    </row>
    <row r="37" spans="1:20" x14ac:dyDescent="0.25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2"/>
        <v>6240.732</v>
      </c>
      <c r="K37" s="70">
        <f t="shared" si="2"/>
        <v>7299.62</v>
      </c>
      <c r="L37" s="70">
        <f t="shared" si="2"/>
        <v>8139.1289999999999</v>
      </c>
      <c r="M37" s="70">
        <f t="shared" si="2"/>
        <v>7451.4259999999995</v>
      </c>
      <c r="N37" s="70">
        <f t="shared" si="2"/>
        <v>7527.7510000000002</v>
      </c>
      <c r="O37" s="70">
        <f t="shared" si="2"/>
        <v>7711.9989999999998</v>
      </c>
      <c r="P37" s="70">
        <f t="shared" si="2"/>
        <v>8212.5370000000003</v>
      </c>
      <c r="Q37" s="70">
        <f t="shared" si="2"/>
        <v>8520.9989999999998</v>
      </c>
      <c r="R37" s="70">
        <f t="shared" si="2"/>
        <v>9137.6270000000004</v>
      </c>
      <c r="S37" s="70">
        <f t="shared" si="2"/>
        <v>9949.8230000000021</v>
      </c>
      <c r="T37" s="114">
        <f t="shared" si="3"/>
        <v>80191.642999999982</v>
      </c>
    </row>
    <row r="38" spans="1:20" x14ac:dyDescent="0.25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2"/>
        <v>24150.945</v>
      </c>
      <c r="K38" s="70">
        <f t="shared" si="2"/>
        <v>22104.178</v>
      </c>
      <c r="L38" s="70">
        <f t="shared" si="2"/>
        <v>22722.002</v>
      </c>
      <c r="M38" s="70">
        <f t="shared" si="2"/>
        <v>24437.377</v>
      </c>
      <c r="N38" s="70">
        <f t="shared" si="2"/>
        <v>25282.559000000001</v>
      </c>
      <c r="O38" s="70">
        <f t="shared" si="2"/>
        <v>25541.092000000001</v>
      </c>
      <c r="P38" s="70">
        <f t="shared" si="2"/>
        <v>22445.246999999999</v>
      </c>
      <c r="Q38" s="70">
        <f t="shared" si="2"/>
        <v>24015.905999999999</v>
      </c>
      <c r="R38" s="70">
        <f t="shared" si="2"/>
        <v>21285.363000000001</v>
      </c>
      <c r="S38" s="70">
        <f t="shared" si="2"/>
        <v>23313.578000000001</v>
      </c>
      <c r="T38" s="114">
        <f t="shared" si="3"/>
        <v>235298.24700000003</v>
      </c>
    </row>
    <row r="39" spans="1:20" x14ac:dyDescent="0.25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2"/>
        <v>138530.18299999999</v>
      </c>
      <c r="K39" s="70">
        <f t="shared" si="2"/>
        <v>146239.31700000001</v>
      </c>
      <c r="L39" s="70">
        <f t="shared" si="2"/>
        <v>140991.671</v>
      </c>
      <c r="M39" s="70">
        <f t="shared" si="2"/>
        <v>150399.41099999999</v>
      </c>
      <c r="N39" s="70">
        <f t="shared" si="2"/>
        <v>159161.685</v>
      </c>
      <c r="O39" s="70">
        <f t="shared" si="2"/>
        <v>161935.98200000002</v>
      </c>
      <c r="P39" s="70">
        <f t="shared" si="2"/>
        <v>157119.77600000001</v>
      </c>
      <c r="Q39" s="70">
        <f t="shared" si="2"/>
        <v>160816.66800000001</v>
      </c>
      <c r="R39" s="70">
        <f t="shared" si="2"/>
        <v>155333.05900000001</v>
      </c>
      <c r="S39" s="70">
        <f t="shared" si="2"/>
        <v>158123.31400000001</v>
      </c>
      <c r="T39" s="114">
        <f t="shared" si="3"/>
        <v>1528651.0660000003</v>
      </c>
    </row>
    <row r="40" spans="1:20" x14ac:dyDescent="0.25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2"/>
        <v>1263.0740000000001</v>
      </c>
      <c r="K40" s="70">
        <f t="shared" si="2"/>
        <v>945.67899999999997</v>
      </c>
      <c r="L40" s="70">
        <f t="shared" si="2"/>
        <v>1042.578</v>
      </c>
      <c r="M40" s="70">
        <f t="shared" si="2"/>
        <v>1178.798</v>
      </c>
      <c r="N40" s="70">
        <f t="shared" si="2"/>
        <v>1161.5340000000001</v>
      </c>
      <c r="O40" s="70">
        <f t="shared" si="2"/>
        <v>1257.2340000000002</v>
      </c>
      <c r="P40" s="70">
        <f t="shared" si="2"/>
        <v>1423.626</v>
      </c>
      <c r="Q40" s="70">
        <f t="shared" si="2"/>
        <v>1683.8039999999999</v>
      </c>
      <c r="R40" s="70">
        <f t="shared" si="2"/>
        <v>1803.4869999999999</v>
      </c>
      <c r="S40" s="70">
        <f t="shared" si="2"/>
        <v>1959.0530000000001</v>
      </c>
      <c r="T40" s="114">
        <f t="shared" si="3"/>
        <v>13718.867</v>
      </c>
    </row>
    <row r="41" spans="1:20" x14ac:dyDescent="0.25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2"/>
        <v>5654.45</v>
      </c>
      <c r="K41" s="70">
        <f t="shared" si="2"/>
        <v>4619.982</v>
      </c>
      <c r="L41" s="70">
        <f t="shared" si="2"/>
        <v>5468.5009999999993</v>
      </c>
      <c r="M41" s="70">
        <f t="shared" si="2"/>
        <v>5024.5829999999996</v>
      </c>
      <c r="N41" s="70">
        <f t="shared" si="2"/>
        <v>5879.2160000000003</v>
      </c>
      <c r="O41" s="70">
        <f t="shared" si="2"/>
        <v>6811.7870000000003</v>
      </c>
      <c r="P41" s="70">
        <f t="shared" si="2"/>
        <v>8600.119999999999</v>
      </c>
      <c r="Q41" s="70">
        <f t="shared" si="2"/>
        <v>8654.2920000000013</v>
      </c>
      <c r="R41" s="70">
        <f t="shared" si="2"/>
        <v>9529.0650000000005</v>
      </c>
      <c r="S41" s="70">
        <f t="shared" si="2"/>
        <v>10025.535</v>
      </c>
      <c r="T41" s="114">
        <f t="shared" si="3"/>
        <v>70267.531000000003</v>
      </c>
    </row>
    <row r="42" spans="1:20" x14ac:dyDescent="0.25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2"/>
        <v>23642.800999999999</v>
      </c>
      <c r="K42" s="70">
        <f t="shared" si="2"/>
        <v>25019.852999999999</v>
      </c>
      <c r="L42" s="70">
        <f t="shared" si="2"/>
        <v>23420.898000000001</v>
      </c>
      <c r="M42" s="70">
        <f t="shared" si="2"/>
        <v>25204.353000000003</v>
      </c>
      <c r="N42" s="70">
        <f t="shared" si="2"/>
        <v>27074.669000000002</v>
      </c>
      <c r="O42" s="70">
        <f t="shared" si="2"/>
        <v>28312.668999999998</v>
      </c>
      <c r="P42" s="70">
        <f t="shared" si="2"/>
        <v>30185.798999999999</v>
      </c>
      <c r="Q42" s="70">
        <f t="shared" si="2"/>
        <v>30980.317999999999</v>
      </c>
      <c r="R42" s="70">
        <f t="shared" si="2"/>
        <v>20606.862999999998</v>
      </c>
      <c r="S42" s="70">
        <f t="shared" si="2"/>
        <v>21581.077999999998</v>
      </c>
      <c r="T42" s="114">
        <f t="shared" si="3"/>
        <v>256029.30100000001</v>
      </c>
    </row>
    <row r="43" spans="1:20" x14ac:dyDescent="0.25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2"/>
        <v>4.2279999999999998</v>
      </c>
      <c r="K43" s="118">
        <f t="shared" si="2"/>
        <v>4.4660000000000002</v>
      </c>
      <c r="L43" s="118">
        <f t="shared" si="2"/>
        <v>5.78</v>
      </c>
      <c r="M43" s="118">
        <f t="shared" si="2"/>
        <v>6.2009999999999996</v>
      </c>
      <c r="N43" s="118">
        <f t="shared" si="2"/>
        <v>5.8310000000000004</v>
      </c>
      <c r="O43" s="118">
        <f t="shared" si="2"/>
        <v>6.2160000000000002</v>
      </c>
      <c r="P43" s="118">
        <f t="shared" si="2"/>
        <v>5.7590000000000003</v>
      </c>
      <c r="Q43" s="118">
        <f t="shared" si="2"/>
        <v>5.423</v>
      </c>
      <c r="R43" s="118">
        <f t="shared" si="2"/>
        <v>5.3369999999999997</v>
      </c>
      <c r="S43" s="118">
        <f t="shared" si="2"/>
        <v>5.6159999999999997</v>
      </c>
      <c r="T43" s="120">
        <f t="shared" si="3"/>
        <v>54.856999999999999</v>
      </c>
    </row>
    <row r="44" spans="1:20" x14ac:dyDescent="0.25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2"/>
        <v>0</v>
      </c>
      <c r="K44" s="118">
        <f t="shared" si="2"/>
        <v>0</v>
      </c>
      <c r="L44" s="118">
        <f t="shared" si="2"/>
        <v>0</v>
      </c>
      <c r="M44" s="118">
        <f t="shared" si="2"/>
        <v>0</v>
      </c>
      <c r="N44" s="118">
        <f t="shared" si="2"/>
        <v>0</v>
      </c>
      <c r="O44" s="118">
        <f t="shared" si="2"/>
        <v>0</v>
      </c>
      <c r="P44" s="118">
        <f t="shared" si="2"/>
        <v>0</v>
      </c>
      <c r="Q44" s="118">
        <f t="shared" si="2"/>
        <v>0</v>
      </c>
      <c r="R44" s="118">
        <f t="shared" si="2"/>
        <v>0</v>
      </c>
      <c r="S44" s="118">
        <f t="shared" si="2"/>
        <v>0</v>
      </c>
      <c r="T44" s="120">
        <f t="shared" si="3"/>
        <v>0</v>
      </c>
    </row>
    <row r="45" spans="1:20" x14ac:dyDescent="0.25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2"/>
        <v>6909.1559999999999</v>
      </c>
      <c r="K45" s="70">
        <f t="shared" si="2"/>
        <v>7535.4210000000003</v>
      </c>
      <c r="L45" s="70">
        <f t="shared" si="2"/>
        <v>8346.6380000000008</v>
      </c>
      <c r="M45" s="70">
        <f t="shared" si="2"/>
        <v>7058.9819999999991</v>
      </c>
      <c r="N45" s="70">
        <f t="shared" si="2"/>
        <v>6495.7930000000006</v>
      </c>
      <c r="O45" s="70">
        <f t="shared" si="2"/>
        <v>6468.4380000000001</v>
      </c>
      <c r="P45" s="70">
        <f t="shared" si="2"/>
        <v>6753.0800000000008</v>
      </c>
      <c r="Q45" s="70">
        <f t="shared" si="2"/>
        <v>6510.4059999999999</v>
      </c>
      <c r="R45" s="70">
        <f t="shared" si="2"/>
        <v>5327.1450000000004</v>
      </c>
      <c r="S45" s="70">
        <f t="shared" si="2"/>
        <v>6836.2519999999995</v>
      </c>
      <c r="T45" s="114">
        <f t="shared" si="3"/>
        <v>68241.311000000002</v>
      </c>
    </row>
    <row r="46" spans="1:20" x14ac:dyDescent="0.25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2"/>
        <v>516855.62599999999</v>
      </c>
      <c r="K46" s="70">
        <f t="shared" si="2"/>
        <v>491233.05800000002</v>
      </c>
      <c r="L46" s="70">
        <f t="shared" si="2"/>
        <v>489452.47499999998</v>
      </c>
      <c r="M46" s="70">
        <f t="shared" si="2"/>
        <v>526538.60699999996</v>
      </c>
      <c r="N46" s="70">
        <f t="shared" si="2"/>
        <v>521421.97599999997</v>
      </c>
      <c r="O46" s="70">
        <f t="shared" si="2"/>
        <v>536879.946</v>
      </c>
      <c r="P46" s="70">
        <f t="shared" si="2"/>
        <v>526641.098</v>
      </c>
      <c r="Q46" s="70">
        <f t="shared" si="2"/>
        <v>518840.11300000001</v>
      </c>
      <c r="R46" s="70">
        <f t="shared" si="2"/>
        <v>452383.00199999998</v>
      </c>
      <c r="S46" s="70">
        <f t="shared" si="2"/>
        <v>457312.23100000003</v>
      </c>
      <c r="T46" s="114">
        <f t="shared" si="3"/>
        <v>5037558.1319999993</v>
      </c>
    </row>
    <row r="47" spans="1:20" x14ac:dyDescent="0.25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2"/>
        <v>82548.251000000004</v>
      </c>
      <c r="K47" s="70">
        <f t="shared" si="2"/>
        <v>81762.767999999996</v>
      </c>
      <c r="L47" s="70">
        <f t="shared" si="2"/>
        <v>83897.383000000016</v>
      </c>
      <c r="M47" s="70">
        <f t="shared" si="2"/>
        <v>87420.08</v>
      </c>
      <c r="N47" s="70">
        <f t="shared" si="2"/>
        <v>87361.660999999993</v>
      </c>
      <c r="O47" s="70">
        <f t="shared" si="2"/>
        <v>83953.065999999992</v>
      </c>
      <c r="P47" s="70">
        <f t="shared" si="2"/>
        <v>88426.812000000005</v>
      </c>
      <c r="Q47" s="70">
        <f t="shared" si="2"/>
        <v>81324.815000000002</v>
      </c>
      <c r="R47" s="70">
        <f t="shared" si="2"/>
        <v>67041.751999999993</v>
      </c>
      <c r="S47" s="70">
        <f t="shared" si="2"/>
        <v>77274.138999999996</v>
      </c>
      <c r="T47" s="114">
        <f t="shared" si="3"/>
        <v>821010.72700000007</v>
      </c>
    </row>
    <row r="48" spans="1:20" x14ac:dyDescent="0.25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2"/>
        <v>16387.324000000001</v>
      </c>
      <c r="K48" s="70">
        <f t="shared" si="2"/>
        <v>19152.460999999999</v>
      </c>
      <c r="L48" s="70">
        <f t="shared" si="2"/>
        <v>21199.723000000002</v>
      </c>
      <c r="M48" s="70">
        <f t="shared" si="2"/>
        <v>22471.045000000002</v>
      </c>
      <c r="N48" s="70">
        <f t="shared" si="2"/>
        <v>22846.914000000001</v>
      </c>
      <c r="O48" s="70">
        <f t="shared" si="2"/>
        <v>22380.004999999997</v>
      </c>
      <c r="P48" s="70">
        <f t="shared" si="2"/>
        <v>23636.547000000002</v>
      </c>
      <c r="Q48" s="70">
        <f t="shared" si="2"/>
        <v>23690.945</v>
      </c>
      <c r="R48" s="70">
        <f t="shared" si="2"/>
        <v>21728.791000000001</v>
      </c>
      <c r="S48" s="70">
        <f t="shared" si="2"/>
        <v>22414.951999999997</v>
      </c>
      <c r="T48" s="114">
        <f t="shared" si="3"/>
        <v>215908.70699999999</v>
      </c>
    </row>
    <row r="49" spans="1:20" x14ac:dyDescent="0.25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2"/>
        <v>459.25400000000002</v>
      </c>
      <c r="K49" s="70">
        <f t="shared" si="2"/>
        <v>666.26299999999992</v>
      </c>
      <c r="L49" s="70">
        <f t="shared" si="2"/>
        <v>706.28</v>
      </c>
      <c r="M49" s="70">
        <f t="shared" si="2"/>
        <v>805.42100000000005</v>
      </c>
      <c r="N49" s="70">
        <f t="shared" si="2"/>
        <v>910.31200000000001</v>
      </c>
      <c r="O49" s="70">
        <f t="shared" si="2"/>
        <v>957.28300000000002</v>
      </c>
      <c r="P49" s="70">
        <f t="shared" si="2"/>
        <v>952.17100000000005</v>
      </c>
      <c r="Q49" s="70">
        <f t="shared" si="2"/>
        <v>936.79300000000001</v>
      </c>
      <c r="R49" s="70">
        <f t="shared" si="2"/>
        <v>892.36500000000001</v>
      </c>
      <c r="S49" s="70">
        <f t="shared" si="2"/>
        <v>1081.3229999999999</v>
      </c>
      <c r="T49" s="114">
        <f t="shared" si="3"/>
        <v>8367.4650000000001</v>
      </c>
    </row>
    <row r="50" spans="1:20" ht="15.75" thickBot="1" x14ac:dyDescent="0.3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2"/>
        <v>0</v>
      </c>
      <c r="K50" s="70">
        <f t="shared" si="2"/>
        <v>0</v>
      </c>
      <c r="L50" s="70">
        <f t="shared" si="2"/>
        <v>0</v>
      </c>
      <c r="M50" s="70">
        <f t="shared" si="2"/>
        <v>0</v>
      </c>
      <c r="N50" s="70">
        <f t="shared" si="2"/>
        <v>0</v>
      </c>
      <c r="O50" s="70">
        <f t="shared" si="2"/>
        <v>0</v>
      </c>
      <c r="P50" s="70">
        <f t="shared" si="2"/>
        <v>0</v>
      </c>
      <c r="Q50" s="70">
        <f t="shared" si="2"/>
        <v>0</v>
      </c>
      <c r="R50" s="70">
        <f t="shared" si="2"/>
        <v>0</v>
      </c>
      <c r="S50" s="70">
        <f t="shared" si="2"/>
        <v>0</v>
      </c>
      <c r="T50" s="115">
        <f>SUM(J50:S50)</f>
        <v>0</v>
      </c>
    </row>
    <row r="51" spans="1:20" x14ac:dyDescent="0.25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 x14ac:dyDescent="0.25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 x14ac:dyDescent="0.25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x14ac:dyDescent="0.25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.75" thickBot="1" x14ac:dyDescent="0.3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 x14ac:dyDescent="0.25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4">SUMPRODUCT(($C$2:$C$10000=K$55)*($F$2:$F$10000=$I$53)*($B$2:$B$10000=$I56)*($E$2:$E$10000=$H$4)*$D$2:$D$10000)</f>
        <v>28708.737000000001</v>
      </c>
      <c r="L56" s="118">
        <f t="shared" si="4"/>
        <v>31703.382000000001</v>
      </c>
      <c r="M56" s="118">
        <f t="shared" si="4"/>
        <v>33904.877</v>
      </c>
      <c r="N56" s="118">
        <f t="shared" si="4"/>
        <v>31115.923999999999</v>
      </c>
      <c r="O56" s="118">
        <f t="shared" si="4"/>
        <v>31911.437000000002</v>
      </c>
      <c r="P56" s="118">
        <f t="shared" si="4"/>
        <v>31255.183000000001</v>
      </c>
      <c r="Q56" s="118">
        <f t="shared" si="4"/>
        <v>31512.273000000001</v>
      </c>
      <c r="R56" s="118">
        <f t="shared" si="4"/>
        <v>31560.321</v>
      </c>
      <c r="S56" s="118">
        <f t="shared" si="4"/>
        <v>33887.222000000002</v>
      </c>
      <c r="T56" s="119">
        <f>SUM(J56:S56)</f>
        <v>315023.54599999997</v>
      </c>
    </row>
    <row r="57" spans="1:20" x14ac:dyDescent="0.25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5">SUMPRODUCT(($C$2:$C$10000=J$55)*($F$2:$F$10000=$I$53)*($B$2:$B$10000=$I57)*($E$2:$E$10000=$H$4)*$D$2:$D$10000)</f>
        <v>9919.7950000000001</v>
      </c>
      <c r="K57" s="70">
        <f t="shared" si="5"/>
        <v>11254.04</v>
      </c>
      <c r="L57" s="70">
        <f t="shared" si="5"/>
        <v>9982.6589999999997</v>
      </c>
      <c r="M57" s="70">
        <f t="shared" si="5"/>
        <v>9170.5930000000008</v>
      </c>
      <c r="N57" s="70">
        <f t="shared" si="5"/>
        <v>8698.9359999999997</v>
      </c>
      <c r="O57" s="70">
        <f t="shared" si="5"/>
        <v>6618.103000000001</v>
      </c>
      <c r="P57" s="70">
        <f t="shared" si="5"/>
        <v>4916.97</v>
      </c>
      <c r="Q57" s="70">
        <f t="shared" si="5"/>
        <v>5186.95</v>
      </c>
      <c r="R57" s="70">
        <f t="shared" si="5"/>
        <v>5413.299</v>
      </c>
      <c r="S57" s="70">
        <f t="shared" si="5"/>
        <v>6464.5909999999994</v>
      </c>
      <c r="T57" s="114">
        <f t="shared" ref="T57:T75" si="6">SUM(J57:S57)</f>
        <v>77625.936000000002</v>
      </c>
    </row>
    <row r="58" spans="1:20" x14ac:dyDescent="0.25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5"/>
        <v>72408.898000000001</v>
      </c>
      <c r="K58" s="70">
        <f t="shared" si="5"/>
        <v>83385.841</v>
      </c>
      <c r="L58" s="70">
        <f t="shared" si="5"/>
        <v>77704.691000000006</v>
      </c>
      <c r="M58" s="70">
        <f t="shared" si="5"/>
        <v>78743.466</v>
      </c>
      <c r="N58" s="70">
        <f t="shared" si="5"/>
        <v>70718.544999999998</v>
      </c>
      <c r="O58" s="70">
        <f t="shared" si="5"/>
        <v>55541.533000000003</v>
      </c>
      <c r="P58" s="70">
        <f t="shared" si="5"/>
        <v>27558.444</v>
      </c>
      <c r="Q58" s="70">
        <f t="shared" si="5"/>
        <v>33307.923000000003</v>
      </c>
      <c r="R58" s="70">
        <f t="shared" si="5"/>
        <v>26295.648000000001</v>
      </c>
      <c r="S58" s="70">
        <f t="shared" si="5"/>
        <v>26962.986000000001</v>
      </c>
      <c r="T58" s="114">
        <f t="shared" si="6"/>
        <v>552627.97500000009</v>
      </c>
    </row>
    <row r="59" spans="1:20" x14ac:dyDescent="0.25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5"/>
        <v>0</v>
      </c>
      <c r="K59" s="70">
        <f t="shared" si="5"/>
        <v>0</v>
      </c>
      <c r="L59" s="70">
        <f t="shared" si="5"/>
        <v>0</v>
      </c>
      <c r="M59" s="70">
        <f t="shared" si="5"/>
        <v>0</v>
      </c>
      <c r="N59" s="70">
        <f t="shared" si="5"/>
        <v>0</v>
      </c>
      <c r="O59" s="70">
        <f t="shared" si="5"/>
        <v>0</v>
      </c>
      <c r="P59" s="70">
        <f t="shared" si="5"/>
        <v>0</v>
      </c>
      <c r="Q59" s="70">
        <f t="shared" si="5"/>
        <v>0</v>
      </c>
      <c r="R59" s="70">
        <f t="shared" si="5"/>
        <v>0</v>
      </c>
      <c r="S59" s="70">
        <f t="shared" si="5"/>
        <v>0</v>
      </c>
      <c r="T59" s="114">
        <f t="shared" si="6"/>
        <v>0</v>
      </c>
    </row>
    <row r="60" spans="1:20" x14ac:dyDescent="0.25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5"/>
        <v>0</v>
      </c>
      <c r="K60" s="118">
        <f t="shared" si="5"/>
        <v>0</v>
      </c>
      <c r="L60" s="118">
        <f t="shared" si="5"/>
        <v>0</v>
      </c>
      <c r="M60" s="118">
        <f t="shared" si="5"/>
        <v>0</v>
      </c>
      <c r="N60" s="118">
        <f t="shared" si="5"/>
        <v>0</v>
      </c>
      <c r="O60" s="118">
        <f t="shared" si="5"/>
        <v>0</v>
      </c>
      <c r="P60" s="118">
        <f t="shared" si="5"/>
        <v>0</v>
      </c>
      <c r="Q60" s="118">
        <f t="shared" si="5"/>
        <v>0</v>
      </c>
      <c r="R60" s="118">
        <f t="shared" si="5"/>
        <v>0</v>
      </c>
      <c r="S60" s="118">
        <f t="shared" si="5"/>
        <v>0</v>
      </c>
      <c r="T60" s="120">
        <f t="shared" si="6"/>
        <v>0</v>
      </c>
    </row>
    <row r="61" spans="1:20" x14ac:dyDescent="0.25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5"/>
        <v>0</v>
      </c>
      <c r="K61" s="118">
        <f t="shared" si="5"/>
        <v>0</v>
      </c>
      <c r="L61" s="118">
        <f t="shared" si="5"/>
        <v>0</v>
      </c>
      <c r="M61" s="118">
        <f t="shared" si="5"/>
        <v>0</v>
      </c>
      <c r="N61" s="118">
        <f t="shared" si="5"/>
        <v>0</v>
      </c>
      <c r="O61" s="118">
        <f t="shared" si="5"/>
        <v>0</v>
      </c>
      <c r="P61" s="118">
        <f t="shared" si="5"/>
        <v>0</v>
      </c>
      <c r="Q61" s="118">
        <f t="shared" si="5"/>
        <v>0</v>
      </c>
      <c r="R61" s="118">
        <f t="shared" si="5"/>
        <v>0</v>
      </c>
      <c r="S61" s="118">
        <f t="shared" si="5"/>
        <v>0</v>
      </c>
      <c r="T61" s="120">
        <f t="shared" si="6"/>
        <v>0</v>
      </c>
    </row>
    <row r="62" spans="1:20" x14ac:dyDescent="0.25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5"/>
        <v>0</v>
      </c>
      <c r="K62" s="118">
        <f t="shared" si="5"/>
        <v>0</v>
      </c>
      <c r="L62" s="118">
        <f t="shared" si="5"/>
        <v>0</v>
      </c>
      <c r="M62" s="118">
        <f t="shared" si="5"/>
        <v>0</v>
      </c>
      <c r="N62" s="118">
        <f t="shared" si="5"/>
        <v>0</v>
      </c>
      <c r="O62" s="118">
        <f t="shared" si="5"/>
        <v>0</v>
      </c>
      <c r="P62" s="118">
        <f t="shared" si="5"/>
        <v>0</v>
      </c>
      <c r="Q62" s="118">
        <f t="shared" si="5"/>
        <v>0</v>
      </c>
      <c r="R62" s="118">
        <f t="shared" si="5"/>
        <v>0</v>
      </c>
      <c r="S62" s="118">
        <f t="shared" si="5"/>
        <v>0</v>
      </c>
      <c r="T62" s="120">
        <f t="shared" si="6"/>
        <v>0</v>
      </c>
    </row>
    <row r="63" spans="1:20" x14ac:dyDescent="0.25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5"/>
        <v>3360.1030000000001</v>
      </c>
      <c r="K63" s="70">
        <f t="shared" si="5"/>
        <v>3813.3940000000002</v>
      </c>
      <c r="L63" s="70">
        <f t="shared" si="5"/>
        <v>4207.1390000000001</v>
      </c>
      <c r="M63" s="70">
        <f t="shared" si="5"/>
        <v>4405.9719999999998</v>
      </c>
      <c r="N63" s="70">
        <f t="shared" si="5"/>
        <v>4465.9990000000007</v>
      </c>
      <c r="O63" s="70">
        <f t="shared" si="5"/>
        <v>4437.3509999999997</v>
      </c>
      <c r="P63" s="70">
        <f t="shared" si="5"/>
        <v>4730.8239999999996</v>
      </c>
      <c r="Q63" s="70">
        <f t="shared" si="5"/>
        <v>5193.5070000000005</v>
      </c>
      <c r="R63" s="70">
        <f t="shared" si="5"/>
        <v>5159.1509999999998</v>
      </c>
      <c r="S63" s="70">
        <f t="shared" si="5"/>
        <v>5659.0360000000001</v>
      </c>
      <c r="T63" s="114">
        <f t="shared" si="6"/>
        <v>45432.475999999995</v>
      </c>
    </row>
    <row r="64" spans="1:20" x14ac:dyDescent="0.25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5"/>
        <v>67676.304999999993</v>
      </c>
      <c r="K64" s="70">
        <f t="shared" si="5"/>
        <v>63159.557999999997</v>
      </c>
      <c r="L64" s="70">
        <f t="shared" si="5"/>
        <v>65271.627</v>
      </c>
      <c r="M64" s="70">
        <f t="shared" si="5"/>
        <v>73321.047999999995</v>
      </c>
      <c r="N64" s="70">
        <f t="shared" si="5"/>
        <v>73234.554000000004</v>
      </c>
      <c r="O64" s="70">
        <f t="shared" si="5"/>
        <v>75299.248000000007</v>
      </c>
      <c r="P64" s="70">
        <f t="shared" si="5"/>
        <v>75673.960999999996</v>
      </c>
      <c r="Q64" s="70">
        <f t="shared" si="5"/>
        <v>76569.741999999998</v>
      </c>
      <c r="R64" s="70">
        <f t="shared" si="5"/>
        <v>65427.171000000002</v>
      </c>
      <c r="S64" s="70">
        <f t="shared" si="5"/>
        <v>73069.282999999996</v>
      </c>
      <c r="T64" s="114">
        <f t="shared" si="6"/>
        <v>708702.49699999997</v>
      </c>
    </row>
    <row r="65" spans="1:20" x14ac:dyDescent="0.25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5"/>
        <v>114032.38500000001</v>
      </c>
      <c r="K65" s="70">
        <f t="shared" si="5"/>
        <v>116136.85400000001</v>
      </c>
      <c r="L65" s="70">
        <f t="shared" si="5"/>
        <v>113890.99600000001</v>
      </c>
      <c r="M65" s="70">
        <f t="shared" si="5"/>
        <v>123326.60500000001</v>
      </c>
      <c r="N65" s="70">
        <f t="shared" si="5"/>
        <v>131984.86900000001</v>
      </c>
      <c r="O65" s="70">
        <f t="shared" si="5"/>
        <v>134815.61499999999</v>
      </c>
      <c r="P65" s="70">
        <f t="shared" si="5"/>
        <v>123897.735</v>
      </c>
      <c r="Q65" s="70">
        <f t="shared" si="5"/>
        <v>118690.925</v>
      </c>
      <c r="R65" s="70">
        <f t="shared" si="5"/>
        <v>113397.327</v>
      </c>
      <c r="S65" s="70">
        <f t="shared" si="5"/>
        <v>121058.45300000001</v>
      </c>
      <c r="T65" s="114">
        <f t="shared" si="6"/>
        <v>1211231.764</v>
      </c>
    </row>
    <row r="66" spans="1:20" x14ac:dyDescent="0.25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5"/>
        <v>857.34900000000005</v>
      </c>
      <c r="K66" s="70">
        <f t="shared" si="5"/>
        <v>1027.373</v>
      </c>
      <c r="L66" s="70">
        <f t="shared" si="5"/>
        <v>967.37200000000007</v>
      </c>
      <c r="M66" s="70">
        <f t="shared" si="5"/>
        <v>1105.383</v>
      </c>
      <c r="N66" s="70">
        <f t="shared" si="5"/>
        <v>1065.569</v>
      </c>
      <c r="O66" s="70">
        <f t="shared" si="5"/>
        <v>1056.7549999999999</v>
      </c>
      <c r="P66" s="70">
        <f t="shared" si="5"/>
        <v>1174.7919999999999</v>
      </c>
      <c r="Q66" s="70">
        <f t="shared" si="5"/>
        <v>1250.4489999999998</v>
      </c>
      <c r="R66" s="70">
        <f t="shared" si="5"/>
        <v>1282.4680000000001</v>
      </c>
      <c r="S66" s="70">
        <f t="shared" si="5"/>
        <v>1231.8979999999999</v>
      </c>
      <c r="T66" s="114">
        <f t="shared" si="6"/>
        <v>11019.408000000001</v>
      </c>
    </row>
    <row r="67" spans="1:20" x14ac:dyDescent="0.25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5"/>
        <v>3055.598</v>
      </c>
      <c r="K67" s="70">
        <f t="shared" si="5"/>
        <v>4007.0650000000001</v>
      </c>
      <c r="L67" s="70">
        <f t="shared" si="5"/>
        <v>5538.4360000000006</v>
      </c>
      <c r="M67" s="70">
        <f t="shared" si="5"/>
        <v>4931.5190000000002</v>
      </c>
      <c r="N67" s="70">
        <f t="shared" si="5"/>
        <v>5606.8720000000003</v>
      </c>
      <c r="O67" s="70">
        <f t="shared" si="5"/>
        <v>6317.5339999999997</v>
      </c>
      <c r="P67" s="70">
        <f t="shared" si="5"/>
        <v>7323.5630000000001</v>
      </c>
      <c r="Q67" s="70">
        <f t="shared" si="5"/>
        <v>7737.0360000000001</v>
      </c>
      <c r="R67" s="70">
        <f t="shared" si="5"/>
        <v>7919.4930000000004</v>
      </c>
      <c r="S67" s="70">
        <f t="shared" si="5"/>
        <v>8498.598</v>
      </c>
      <c r="T67" s="114">
        <f t="shared" si="6"/>
        <v>60935.714</v>
      </c>
    </row>
    <row r="68" spans="1:20" x14ac:dyDescent="0.25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5"/>
        <v>14351.097</v>
      </c>
      <c r="K68" s="70">
        <f t="shared" si="5"/>
        <v>14811.867</v>
      </c>
      <c r="L68" s="70">
        <f t="shared" si="5"/>
        <v>13609.954000000002</v>
      </c>
      <c r="M68" s="70">
        <f t="shared" si="5"/>
        <v>14720.371000000001</v>
      </c>
      <c r="N68" s="70">
        <f t="shared" si="5"/>
        <v>16289.922999999999</v>
      </c>
      <c r="O68" s="70">
        <f t="shared" si="5"/>
        <v>17502.273000000001</v>
      </c>
      <c r="P68" s="70">
        <f t="shared" si="5"/>
        <v>19305.018999999997</v>
      </c>
      <c r="Q68" s="70">
        <f t="shared" si="5"/>
        <v>19257.088999999996</v>
      </c>
      <c r="R68" s="70">
        <f t="shared" si="5"/>
        <v>13527.646000000001</v>
      </c>
      <c r="S68" s="70">
        <f t="shared" si="5"/>
        <v>14031.033000000001</v>
      </c>
      <c r="T68" s="114">
        <f t="shared" si="6"/>
        <v>157406.272</v>
      </c>
    </row>
    <row r="69" spans="1:20" x14ac:dyDescent="0.25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5"/>
        <v>8.0969999999999995</v>
      </c>
      <c r="K69" s="118">
        <f t="shared" si="5"/>
        <v>5.8280000000000003</v>
      </c>
      <c r="L69" s="118">
        <f t="shared" si="5"/>
        <v>5.1349999999999998</v>
      </c>
      <c r="M69" s="118">
        <f t="shared" si="5"/>
        <v>5.3739999999999997</v>
      </c>
      <c r="N69" s="118">
        <f t="shared" si="5"/>
        <v>5.0869999999999997</v>
      </c>
      <c r="O69" s="118">
        <f t="shared" si="5"/>
        <v>4.9630000000000001</v>
      </c>
      <c r="P69" s="118">
        <f t="shared" si="5"/>
        <v>1.8149999999999999</v>
      </c>
      <c r="Q69" s="118">
        <f t="shared" si="5"/>
        <v>1.7689999999999999</v>
      </c>
      <c r="R69" s="118">
        <f t="shared" si="5"/>
        <v>1.6419999999999999</v>
      </c>
      <c r="S69" s="118">
        <f t="shared" si="5"/>
        <v>1.7629999999999999</v>
      </c>
      <c r="T69" s="120">
        <f t="shared" si="6"/>
        <v>41.472999999999999</v>
      </c>
    </row>
    <row r="70" spans="1:20" x14ac:dyDescent="0.25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5"/>
        <v>0</v>
      </c>
      <c r="K70" s="118">
        <f t="shared" si="5"/>
        <v>0</v>
      </c>
      <c r="L70" s="118">
        <f t="shared" si="5"/>
        <v>0</v>
      </c>
      <c r="M70" s="118">
        <f t="shared" si="5"/>
        <v>0</v>
      </c>
      <c r="N70" s="118">
        <f t="shared" si="5"/>
        <v>0</v>
      </c>
      <c r="O70" s="118">
        <f t="shared" si="5"/>
        <v>0</v>
      </c>
      <c r="P70" s="118">
        <f t="shared" si="5"/>
        <v>0</v>
      </c>
      <c r="Q70" s="118">
        <f t="shared" si="5"/>
        <v>0</v>
      </c>
      <c r="R70" s="118">
        <f t="shared" si="5"/>
        <v>0</v>
      </c>
      <c r="S70" s="118">
        <f t="shared" si="5"/>
        <v>0</v>
      </c>
      <c r="T70" s="120">
        <f t="shared" si="6"/>
        <v>0</v>
      </c>
    </row>
    <row r="71" spans="1:20" x14ac:dyDescent="0.25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5"/>
        <v>7984.5230000000001</v>
      </c>
      <c r="K71" s="70">
        <f t="shared" si="5"/>
        <v>7982.933</v>
      </c>
      <c r="L71" s="70">
        <f t="shared" si="5"/>
        <v>8678.0049999999992</v>
      </c>
      <c r="M71" s="70">
        <f t="shared" si="5"/>
        <v>7856.92</v>
      </c>
      <c r="N71" s="70">
        <f t="shared" si="5"/>
        <v>8078.2330000000002</v>
      </c>
      <c r="O71" s="70">
        <f t="shared" si="5"/>
        <v>7902.9800000000005</v>
      </c>
      <c r="P71" s="70">
        <f t="shared" si="5"/>
        <v>7922.9260000000004</v>
      </c>
      <c r="Q71" s="70">
        <f t="shared" si="5"/>
        <v>7369.53</v>
      </c>
      <c r="R71" s="70">
        <f t="shared" si="5"/>
        <v>7181.0539999999992</v>
      </c>
      <c r="S71" s="70">
        <f t="shared" si="5"/>
        <v>7763.6900000000005</v>
      </c>
      <c r="T71" s="114">
        <f t="shared" si="6"/>
        <v>78720.794000000009</v>
      </c>
    </row>
    <row r="72" spans="1:20" x14ac:dyDescent="0.25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5"/>
        <v>8707.3230000000003</v>
      </c>
      <c r="K72" s="70">
        <f t="shared" si="5"/>
        <v>8323.5560000000005</v>
      </c>
      <c r="L72" s="70">
        <f t="shared" si="5"/>
        <v>6723.8509999999997</v>
      </c>
      <c r="M72" s="70">
        <f t="shared" si="5"/>
        <v>6660.799</v>
      </c>
      <c r="N72" s="70">
        <f t="shared" si="5"/>
        <v>5739.4439999999995</v>
      </c>
      <c r="O72" s="70">
        <f t="shared" si="5"/>
        <v>6223.43</v>
      </c>
      <c r="P72" s="70">
        <f t="shared" si="5"/>
        <v>4849.1970000000001</v>
      </c>
      <c r="Q72" s="70">
        <f t="shared" si="5"/>
        <v>3911.4970000000003</v>
      </c>
      <c r="R72" s="70">
        <f t="shared" si="5"/>
        <v>2974.866</v>
      </c>
      <c r="S72" s="70">
        <f t="shared" si="5"/>
        <v>2610.5070000000001</v>
      </c>
      <c r="T72" s="114">
        <f t="shared" si="6"/>
        <v>56724.47</v>
      </c>
    </row>
    <row r="73" spans="1:20" x14ac:dyDescent="0.25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5"/>
        <v>87296.290999999983</v>
      </c>
      <c r="K73" s="70">
        <f t="shared" si="5"/>
        <v>91491.921000000002</v>
      </c>
      <c r="L73" s="70">
        <f t="shared" si="5"/>
        <v>95028.365000000005</v>
      </c>
      <c r="M73" s="70">
        <f t="shared" si="5"/>
        <v>107134.215</v>
      </c>
      <c r="N73" s="70">
        <f t="shared" si="5"/>
        <v>107561.351</v>
      </c>
      <c r="O73" s="70">
        <f t="shared" si="5"/>
        <v>106828.02699999999</v>
      </c>
      <c r="P73" s="70">
        <f t="shared" si="5"/>
        <v>106613.93700000002</v>
      </c>
      <c r="Q73" s="70">
        <f t="shared" si="5"/>
        <v>92406.054000000004</v>
      </c>
      <c r="R73" s="70">
        <f t="shared" si="5"/>
        <v>81274.928</v>
      </c>
      <c r="S73" s="70">
        <f t="shared" si="5"/>
        <v>91339.697</v>
      </c>
      <c r="T73" s="114">
        <f t="shared" si="6"/>
        <v>966974.78600000008</v>
      </c>
    </row>
    <row r="74" spans="1:20" x14ac:dyDescent="0.25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5"/>
        <v>7180.1639999999998</v>
      </c>
      <c r="K74" s="70">
        <f t="shared" si="5"/>
        <v>7016.1639999999998</v>
      </c>
      <c r="L74" s="70">
        <f t="shared" si="5"/>
        <v>6797.6120000000001</v>
      </c>
      <c r="M74" s="70">
        <f t="shared" si="5"/>
        <v>8459.2049999999999</v>
      </c>
      <c r="N74" s="70">
        <f t="shared" si="5"/>
        <v>8750.3559999999998</v>
      </c>
      <c r="O74" s="70">
        <f t="shared" si="5"/>
        <v>8710.3510000000006</v>
      </c>
      <c r="P74" s="70">
        <f t="shared" si="5"/>
        <v>8411.0339999999997</v>
      </c>
      <c r="Q74" s="70">
        <f t="shared" si="5"/>
        <v>8424.1080000000002</v>
      </c>
      <c r="R74" s="70">
        <f t="shared" si="5"/>
        <v>7759.259</v>
      </c>
      <c r="S74" s="70">
        <f t="shared" si="5"/>
        <v>8752.759</v>
      </c>
      <c r="T74" s="114">
        <f t="shared" si="6"/>
        <v>80261.012000000002</v>
      </c>
    </row>
    <row r="75" spans="1:20" x14ac:dyDescent="0.25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5"/>
        <v>63.127000000000002</v>
      </c>
      <c r="K75" s="70">
        <f t="shared" si="5"/>
        <v>80.325000000000003</v>
      </c>
      <c r="L75" s="70">
        <f t="shared" si="5"/>
        <v>62.792999999999992</v>
      </c>
      <c r="M75" s="70">
        <f t="shared" si="5"/>
        <v>62.792999999999999</v>
      </c>
      <c r="N75" s="70">
        <f t="shared" si="5"/>
        <v>62.745000000000005</v>
      </c>
      <c r="O75" s="70">
        <f t="shared" si="5"/>
        <v>77.72</v>
      </c>
      <c r="P75" s="70">
        <f t="shared" si="5"/>
        <v>77.003999999999991</v>
      </c>
      <c r="Q75" s="70">
        <f t="shared" si="5"/>
        <v>77.265999999999991</v>
      </c>
      <c r="R75" s="70">
        <f t="shared" si="5"/>
        <v>79.656000000000006</v>
      </c>
      <c r="S75" s="70">
        <f t="shared" si="5"/>
        <v>44.346999999999994</v>
      </c>
      <c r="T75" s="114">
        <f t="shared" si="6"/>
        <v>687.77600000000007</v>
      </c>
    </row>
    <row r="76" spans="1:20" ht="15.75" thickBot="1" x14ac:dyDescent="0.3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5"/>
        <v>0</v>
      </c>
      <c r="K76" s="70">
        <f t="shared" si="5"/>
        <v>0</v>
      </c>
      <c r="L76" s="70">
        <f t="shared" si="5"/>
        <v>0</v>
      </c>
      <c r="M76" s="70">
        <f t="shared" si="5"/>
        <v>0</v>
      </c>
      <c r="N76" s="70">
        <f t="shared" si="5"/>
        <v>0</v>
      </c>
      <c r="O76" s="70">
        <f t="shared" si="5"/>
        <v>0</v>
      </c>
      <c r="P76" s="70">
        <f t="shared" si="5"/>
        <v>0</v>
      </c>
      <c r="Q76" s="70">
        <f t="shared" si="5"/>
        <v>0</v>
      </c>
      <c r="R76" s="70">
        <f t="shared" si="5"/>
        <v>0</v>
      </c>
      <c r="S76" s="70">
        <f t="shared" si="5"/>
        <v>0</v>
      </c>
      <c r="T76" s="115">
        <f>SUM(J76:S76)</f>
        <v>0</v>
      </c>
    </row>
    <row r="77" spans="1:20" x14ac:dyDescent="0.25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 x14ac:dyDescent="0.25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 x14ac:dyDescent="0.25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 x14ac:dyDescent="0.25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 x14ac:dyDescent="0.25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 x14ac:dyDescent="0.25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 x14ac:dyDescent="0.25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 x14ac:dyDescent="0.25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 x14ac:dyDescent="0.25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 x14ac:dyDescent="0.25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 x14ac:dyDescent="0.25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 x14ac:dyDescent="0.25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 x14ac:dyDescent="0.25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 x14ac:dyDescent="0.25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 x14ac:dyDescent="0.25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 x14ac:dyDescent="0.25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 x14ac:dyDescent="0.25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 x14ac:dyDescent="0.25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 x14ac:dyDescent="0.25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 x14ac:dyDescent="0.25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 x14ac:dyDescent="0.25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 x14ac:dyDescent="0.25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 x14ac:dyDescent="0.25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 x14ac:dyDescent="0.25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 x14ac:dyDescent="0.25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 x14ac:dyDescent="0.25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 x14ac:dyDescent="0.25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 x14ac:dyDescent="0.25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 x14ac:dyDescent="0.25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 x14ac:dyDescent="0.25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 x14ac:dyDescent="0.25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 x14ac:dyDescent="0.25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 x14ac:dyDescent="0.25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 x14ac:dyDescent="0.25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 x14ac:dyDescent="0.25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 x14ac:dyDescent="0.25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 x14ac:dyDescent="0.25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 x14ac:dyDescent="0.25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 x14ac:dyDescent="0.25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 x14ac:dyDescent="0.25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 x14ac:dyDescent="0.25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 x14ac:dyDescent="0.25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 x14ac:dyDescent="0.25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 x14ac:dyDescent="0.25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 x14ac:dyDescent="0.25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 x14ac:dyDescent="0.25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 x14ac:dyDescent="0.25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 x14ac:dyDescent="0.25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 x14ac:dyDescent="0.25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 x14ac:dyDescent="0.25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 x14ac:dyDescent="0.25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 x14ac:dyDescent="0.25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 x14ac:dyDescent="0.25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 x14ac:dyDescent="0.25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 x14ac:dyDescent="0.25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 x14ac:dyDescent="0.25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 x14ac:dyDescent="0.25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 x14ac:dyDescent="0.25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 x14ac:dyDescent="0.25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 x14ac:dyDescent="0.25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 x14ac:dyDescent="0.25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 x14ac:dyDescent="0.25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 x14ac:dyDescent="0.25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 x14ac:dyDescent="0.25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 x14ac:dyDescent="0.25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 x14ac:dyDescent="0.25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 x14ac:dyDescent="0.25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 x14ac:dyDescent="0.25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 x14ac:dyDescent="0.25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 x14ac:dyDescent="0.25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 x14ac:dyDescent="0.25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 x14ac:dyDescent="0.25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 x14ac:dyDescent="0.25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 x14ac:dyDescent="0.25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 x14ac:dyDescent="0.25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 x14ac:dyDescent="0.25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 x14ac:dyDescent="0.25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 x14ac:dyDescent="0.25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 x14ac:dyDescent="0.25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 x14ac:dyDescent="0.25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 x14ac:dyDescent="0.25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 x14ac:dyDescent="0.25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 x14ac:dyDescent="0.25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 x14ac:dyDescent="0.25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 x14ac:dyDescent="0.25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 x14ac:dyDescent="0.25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 x14ac:dyDescent="0.25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 x14ac:dyDescent="0.25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 x14ac:dyDescent="0.25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 x14ac:dyDescent="0.25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 x14ac:dyDescent="0.25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 x14ac:dyDescent="0.25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 x14ac:dyDescent="0.25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 x14ac:dyDescent="0.25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 x14ac:dyDescent="0.25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 x14ac:dyDescent="0.25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 x14ac:dyDescent="0.25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 x14ac:dyDescent="0.25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 x14ac:dyDescent="0.25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 x14ac:dyDescent="0.25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 x14ac:dyDescent="0.25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 x14ac:dyDescent="0.25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 x14ac:dyDescent="0.25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 x14ac:dyDescent="0.25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 x14ac:dyDescent="0.25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 x14ac:dyDescent="0.25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 x14ac:dyDescent="0.25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 x14ac:dyDescent="0.25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 x14ac:dyDescent="0.25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 x14ac:dyDescent="0.25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 x14ac:dyDescent="0.25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 x14ac:dyDescent="0.25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 x14ac:dyDescent="0.25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 x14ac:dyDescent="0.25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 x14ac:dyDescent="0.25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 x14ac:dyDescent="0.25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 x14ac:dyDescent="0.25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 x14ac:dyDescent="0.25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 x14ac:dyDescent="0.25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 x14ac:dyDescent="0.25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 x14ac:dyDescent="0.25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 x14ac:dyDescent="0.25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 x14ac:dyDescent="0.25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 x14ac:dyDescent="0.25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 x14ac:dyDescent="0.25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 x14ac:dyDescent="0.25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 x14ac:dyDescent="0.25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 x14ac:dyDescent="0.25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 x14ac:dyDescent="0.25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 x14ac:dyDescent="0.25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 x14ac:dyDescent="0.25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 x14ac:dyDescent="0.25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 x14ac:dyDescent="0.25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 x14ac:dyDescent="0.25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 x14ac:dyDescent="0.25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 x14ac:dyDescent="0.25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 x14ac:dyDescent="0.25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 x14ac:dyDescent="0.25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 x14ac:dyDescent="0.25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 x14ac:dyDescent="0.25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 x14ac:dyDescent="0.25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 x14ac:dyDescent="0.25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 x14ac:dyDescent="0.25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 x14ac:dyDescent="0.25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 x14ac:dyDescent="0.25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 x14ac:dyDescent="0.25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 x14ac:dyDescent="0.25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 x14ac:dyDescent="0.25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 x14ac:dyDescent="0.25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 x14ac:dyDescent="0.25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 x14ac:dyDescent="0.25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 x14ac:dyDescent="0.25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 x14ac:dyDescent="0.25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 x14ac:dyDescent="0.25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 x14ac:dyDescent="0.25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 x14ac:dyDescent="0.25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 x14ac:dyDescent="0.25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 x14ac:dyDescent="0.25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 x14ac:dyDescent="0.25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 x14ac:dyDescent="0.25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 x14ac:dyDescent="0.25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 x14ac:dyDescent="0.25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 x14ac:dyDescent="0.25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 x14ac:dyDescent="0.25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 x14ac:dyDescent="0.25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 x14ac:dyDescent="0.25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 x14ac:dyDescent="0.25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 x14ac:dyDescent="0.25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 x14ac:dyDescent="0.25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 x14ac:dyDescent="0.25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 x14ac:dyDescent="0.25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 x14ac:dyDescent="0.25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 x14ac:dyDescent="0.25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 x14ac:dyDescent="0.25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 x14ac:dyDescent="0.25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 x14ac:dyDescent="0.25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 x14ac:dyDescent="0.25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 x14ac:dyDescent="0.25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 x14ac:dyDescent="0.25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 x14ac:dyDescent="0.25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 x14ac:dyDescent="0.25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 x14ac:dyDescent="0.25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 x14ac:dyDescent="0.25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 x14ac:dyDescent="0.25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 x14ac:dyDescent="0.25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 x14ac:dyDescent="0.25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 x14ac:dyDescent="0.25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 x14ac:dyDescent="0.25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 x14ac:dyDescent="0.25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 x14ac:dyDescent="0.25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 x14ac:dyDescent="0.25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 x14ac:dyDescent="0.25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 x14ac:dyDescent="0.25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 x14ac:dyDescent="0.25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 x14ac:dyDescent="0.25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 x14ac:dyDescent="0.25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 x14ac:dyDescent="0.25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 x14ac:dyDescent="0.25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 x14ac:dyDescent="0.25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 x14ac:dyDescent="0.25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 x14ac:dyDescent="0.25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 x14ac:dyDescent="0.25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 x14ac:dyDescent="0.25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 x14ac:dyDescent="0.25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 x14ac:dyDescent="0.25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 x14ac:dyDescent="0.25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 x14ac:dyDescent="0.25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 x14ac:dyDescent="0.25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 x14ac:dyDescent="0.25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 x14ac:dyDescent="0.25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 x14ac:dyDescent="0.25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 x14ac:dyDescent="0.25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 x14ac:dyDescent="0.25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 x14ac:dyDescent="0.25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 x14ac:dyDescent="0.25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 x14ac:dyDescent="0.25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 x14ac:dyDescent="0.25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 x14ac:dyDescent="0.25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 x14ac:dyDescent="0.25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 x14ac:dyDescent="0.25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 x14ac:dyDescent="0.25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 x14ac:dyDescent="0.25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 x14ac:dyDescent="0.25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 x14ac:dyDescent="0.25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 x14ac:dyDescent="0.25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 x14ac:dyDescent="0.25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 x14ac:dyDescent="0.25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 x14ac:dyDescent="0.25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 x14ac:dyDescent="0.25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 x14ac:dyDescent="0.25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 x14ac:dyDescent="0.25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 x14ac:dyDescent="0.25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 x14ac:dyDescent="0.25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 x14ac:dyDescent="0.25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 x14ac:dyDescent="0.25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 x14ac:dyDescent="0.25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 x14ac:dyDescent="0.25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 x14ac:dyDescent="0.25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 x14ac:dyDescent="0.25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 x14ac:dyDescent="0.25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 x14ac:dyDescent="0.25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 x14ac:dyDescent="0.25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 x14ac:dyDescent="0.25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 x14ac:dyDescent="0.25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 x14ac:dyDescent="0.25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 x14ac:dyDescent="0.25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 x14ac:dyDescent="0.25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 x14ac:dyDescent="0.25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 x14ac:dyDescent="0.25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 x14ac:dyDescent="0.25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 x14ac:dyDescent="0.25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 x14ac:dyDescent="0.25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 x14ac:dyDescent="0.25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 x14ac:dyDescent="0.25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 x14ac:dyDescent="0.25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 x14ac:dyDescent="0.25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 x14ac:dyDescent="0.25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 x14ac:dyDescent="0.25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 x14ac:dyDescent="0.25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 x14ac:dyDescent="0.25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 x14ac:dyDescent="0.25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 x14ac:dyDescent="0.25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 x14ac:dyDescent="0.25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 x14ac:dyDescent="0.25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 x14ac:dyDescent="0.25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 x14ac:dyDescent="0.25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 x14ac:dyDescent="0.25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 x14ac:dyDescent="0.25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 x14ac:dyDescent="0.25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 x14ac:dyDescent="0.25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 x14ac:dyDescent="0.25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 x14ac:dyDescent="0.25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 x14ac:dyDescent="0.25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 x14ac:dyDescent="0.25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 x14ac:dyDescent="0.25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 x14ac:dyDescent="0.25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 x14ac:dyDescent="0.25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 x14ac:dyDescent="0.25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 x14ac:dyDescent="0.25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 x14ac:dyDescent="0.25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 x14ac:dyDescent="0.25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 x14ac:dyDescent="0.25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 x14ac:dyDescent="0.25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 x14ac:dyDescent="0.25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 x14ac:dyDescent="0.25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 x14ac:dyDescent="0.25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 x14ac:dyDescent="0.25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 x14ac:dyDescent="0.25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 x14ac:dyDescent="0.25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 x14ac:dyDescent="0.25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 x14ac:dyDescent="0.25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 x14ac:dyDescent="0.25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 x14ac:dyDescent="0.25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 x14ac:dyDescent="0.25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 x14ac:dyDescent="0.25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 x14ac:dyDescent="0.25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 x14ac:dyDescent="0.25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 x14ac:dyDescent="0.25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 x14ac:dyDescent="0.25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 x14ac:dyDescent="0.25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 x14ac:dyDescent="0.25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 x14ac:dyDescent="0.25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 x14ac:dyDescent="0.25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 x14ac:dyDescent="0.25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 x14ac:dyDescent="0.25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 x14ac:dyDescent="0.25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 x14ac:dyDescent="0.25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 x14ac:dyDescent="0.25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 x14ac:dyDescent="0.25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 x14ac:dyDescent="0.25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 x14ac:dyDescent="0.25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 x14ac:dyDescent="0.25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 x14ac:dyDescent="0.25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 x14ac:dyDescent="0.25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 x14ac:dyDescent="0.25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 x14ac:dyDescent="0.25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 x14ac:dyDescent="0.25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 x14ac:dyDescent="0.25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 x14ac:dyDescent="0.25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 x14ac:dyDescent="0.25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 x14ac:dyDescent="0.25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 x14ac:dyDescent="0.25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 x14ac:dyDescent="0.25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 x14ac:dyDescent="0.25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 x14ac:dyDescent="0.25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 x14ac:dyDescent="0.25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 x14ac:dyDescent="0.25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 x14ac:dyDescent="0.25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 x14ac:dyDescent="0.25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 x14ac:dyDescent="0.25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 x14ac:dyDescent="0.25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 x14ac:dyDescent="0.25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 x14ac:dyDescent="0.25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 x14ac:dyDescent="0.25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 x14ac:dyDescent="0.25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 x14ac:dyDescent="0.25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 x14ac:dyDescent="0.25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 x14ac:dyDescent="0.25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 x14ac:dyDescent="0.25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 x14ac:dyDescent="0.25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 x14ac:dyDescent="0.25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 x14ac:dyDescent="0.25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 x14ac:dyDescent="0.25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 x14ac:dyDescent="0.25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 x14ac:dyDescent="0.25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 x14ac:dyDescent="0.25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 x14ac:dyDescent="0.25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 x14ac:dyDescent="0.25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 x14ac:dyDescent="0.25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 x14ac:dyDescent="0.25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 x14ac:dyDescent="0.25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 x14ac:dyDescent="0.25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 x14ac:dyDescent="0.25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 x14ac:dyDescent="0.25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 x14ac:dyDescent="0.25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 x14ac:dyDescent="0.25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 x14ac:dyDescent="0.25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 x14ac:dyDescent="0.25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 x14ac:dyDescent="0.25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 x14ac:dyDescent="0.25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 x14ac:dyDescent="0.25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 x14ac:dyDescent="0.25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 x14ac:dyDescent="0.25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 x14ac:dyDescent="0.25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 x14ac:dyDescent="0.25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 x14ac:dyDescent="0.25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 x14ac:dyDescent="0.25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 x14ac:dyDescent="0.25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 x14ac:dyDescent="0.25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 x14ac:dyDescent="0.25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 x14ac:dyDescent="0.25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 x14ac:dyDescent="0.25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 x14ac:dyDescent="0.25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 x14ac:dyDescent="0.25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 x14ac:dyDescent="0.25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 x14ac:dyDescent="0.25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 x14ac:dyDescent="0.25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 x14ac:dyDescent="0.25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 x14ac:dyDescent="0.25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 x14ac:dyDescent="0.25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 x14ac:dyDescent="0.25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 x14ac:dyDescent="0.25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 x14ac:dyDescent="0.25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 x14ac:dyDescent="0.25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 x14ac:dyDescent="0.25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 x14ac:dyDescent="0.25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 x14ac:dyDescent="0.25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 x14ac:dyDescent="0.25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 x14ac:dyDescent="0.25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 x14ac:dyDescent="0.25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 x14ac:dyDescent="0.25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 x14ac:dyDescent="0.25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 x14ac:dyDescent="0.25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 x14ac:dyDescent="0.25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 x14ac:dyDescent="0.25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 x14ac:dyDescent="0.25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 x14ac:dyDescent="0.25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 x14ac:dyDescent="0.25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 x14ac:dyDescent="0.25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 x14ac:dyDescent="0.25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 x14ac:dyDescent="0.25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 x14ac:dyDescent="0.25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 x14ac:dyDescent="0.25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 x14ac:dyDescent="0.25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 x14ac:dyDescent="0.25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 x14ac:dyDescent="0.25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 x14ac:dyDescent="0.25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 x14ac:dyDescent="0.25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 x14ac:dyDescent="0.25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 x14ac:dyDescent="0.25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 x14ac:dyDescent="0.25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 x14ac:dyDescent="0.25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 x14ac:dyDescent="0.25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 x14ac:dyDescent="0.25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 x14ac:dyDescent="0.25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 x14ac:dyDescent="0.25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 x14ac:dyDescent="0.25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 x14ac:dyDescent="0.25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 x14ac:dyDescent="0.25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 x14ac:dyDescent="0.25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 x14ac:dyDescent="0.25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 x14ac:dyDescent="0.25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 x14ac:dyDescent="0.25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 x14ac:dyDescent="0.25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 x14ac:dyDescent="0.25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 x14ac:dyDescent="0.25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 x14ac:dyDescent="0.25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 x14ac:dyDescent="0.25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 x14ac:dyDescent="0.25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 x14ac:dyDescent="0.25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 x14ac:dyDescent="0.25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 x14ac:dyDescent="0.25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 x14ac:dyDescent="0.25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 x14ac:dyDescent="0.25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 x14ac:dyDescent="0.25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 x14ac:dyDescent="0.25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 x14ac:dyDescent="0.25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 x14ac:dyDescent="0.25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 x14ac:dyDescent="0.25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 x14ac:dyDescent="0.25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 x14ac:dyDescent="0.25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 x14ac:dyDescent="0.25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 x14ac:dyDescent="0.25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 x14ac:dyDescent="0.25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 x14ac:dyDescent="0.25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 x14ac:dyDescent="0.25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 x14ac:dyDescent="0.25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 x14ac:dyDescent="0.25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 x14ac:dyDescent="0.25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 x14ac:dyDescent="0.25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 x14ac:dyDescent="0.25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 x14ac:dyDescent="0.25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 x14ac:dyDescent="0.25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 x14ac:dyDescent="0.25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 x14ac:dyDescent="0.25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 x14ac:dyDescent="0.25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 x14ac:dyDescent="0.25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 x14ac:dyDescent="0.25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 x14ac:dyDescent="0.25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 x14ac:dyDescent="0.25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 x14ac:dyDescent="0.25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 x14ac:dyDescent="0.25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 x14ac:dyDescent="0.25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 x14ac:dyDescent="0.25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 x14ac:dyDescent="0.25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 x14ac:dyDescent="0.25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 x14ac:dyDescent="0.25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 x14ac:dyDescent="0.25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 x14ac:dyDescent="0.25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 x14ac:dyDescent="0.25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 x14ac:dyDescent="0.25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 x14ac:dyDescent="0.25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 x14ac:dyDescent="0.25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 x14ac:dyDescent="0.25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 x14ac:dyDescent="0.25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 x14ac:dyDescent="0.25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 x14ac:dyDescent="0.25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 x14ac:dyDescent="0.25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 x14ac:dyDescent="0.25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 x14ac:dyDescent="0.25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 x14ac:dyDescent="0.25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 x14ac:dyDescent="0.25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 x14ac:dyDescent="0.25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 x14ac:dyDescent="0.25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 x14ac:dyDescent="0.25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 x14ac:dyDescent="0.25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 x14ac:dyDescent="0.25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 x14ac:dyDescent="0.25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 x14ac:dyDescent="0.25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 x14ac:dyDescent="0.25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 x14ac:dyDescent="0.25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 x14ac:dyDescent="0.25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 x14ac:dyDescent="0.25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 x14ac:dyDescent="0.25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 x14ac:dyDescent="0.25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 x14ac:dyDescent="0.25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 x14ac:dyDescent="0.25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 x14ac:dyDescent="0.25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 x14ac:dyDescent="0.25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 x14ac:dyDescent="0.25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 x14ac:dyDescent="0.25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 x14ac:dyDescent="0.25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 x14ac:dyDescent="0.25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 x14ac:dyDescent="0.25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 x14ac:dyDescent="0.25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 x14ac:dyDescent="0.25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 x14ac:dyDescent="0.25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 x14ac:dyDescent="0.25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 x14ac:dyDescent="0.25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 x14ac:dyDescent="0.25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 x14ac:dyDescent="0.25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 x14ac:dyDescent="0.25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 x14ac:dyDescent="0.25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 x14ac:dyDescent="0.25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 x14ac:dyDescent="0.25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 x14ac:dyDescent="0.25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 x14ac:dyDescent="0.25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 x14ac:dyDescent="0.25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 x14ac:dyDescent="0.25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 x14ac:dyDescent="0.25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 x14ac:dyDescent="0.25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 x14ac:dyDescent="0.25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 x14ac:dyDescent="0.25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 x14ac:dyDescent="0.25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 x14ac:dyDescent="0.25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 x14ac:dyDescent="0.25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 x14ac:dyDescent="0.25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 x14ac:dyDescent="0.25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 x14ac:dyDescent="0.25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 x14ac:dyDescent="0.25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 x14ac:dyDescent="0.25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 x14ac:dyDescent="0.25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 x14ac:dyDescent="0.25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 x14ac:dyDescent="0.25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 x14ac:dyDescent="0.25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 x14ac:dyDescent="0.25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 x14ac:dyDescent="0.25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 x14ac:dyDescent="0.25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 x14ac:dyDescent="0.25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 x14ac:dyDescent="0.25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 x14ac:dyDescent="0.25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 x14ac:dyDescent="0.25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 x14ac:dyDescent="0.25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 x14ac:dyDescent="0.25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 x14ac:dyDescent="0.25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 x14ac:dyDescent="0.25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 x14ac:dyDescent="0.25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 x14ac:dyDescent="0.25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 x14ac:dyDescent="0.25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 x14ac:dyDescent="0.25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 x14ac:dyDescent="0.25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 x14ac:dyDescent="0.25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 x14ac:dyDescent="0.25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 x14ac:dyDescent="0.25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 x14ac:dyDescent="0.25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 x14ac:dyDescent="0.25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 x14ac:dyDescent="0.25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 x14ac:dyDescent="0.25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 x14ac:dyDescent="0.25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 x14ac:dyDescent="0.25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 x14ac:dyDescent="0.25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 x14ac:dyDescent="0.25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 x14ac:dyDescent="0.25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 x14ac:dyDescent="0.25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 x14ac:dyDescent="0.25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 x14ac:dyDescent="0.25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 x14ac:dyDescent="0.25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 x14ac:dyDescent="0.25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 x14ac:dyDescent="0.25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 x14ac:dyDescent="0.25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 x14ac:dyDescent="0.25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 x14ac:dyDescent="0.25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 x14ac:dyDescent="0.25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 x14ac:dyDescent="0.25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 x14ac:dyDescent="0.25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 x14ac:dyDescent="0.25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 x14ac:dyDescent="0.25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 x14ac:dyDescent="0.25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 x14ac:dyDescent="0.25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 x14ac:dyDescent="0.25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 x14ac:dyDescent="0.25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 x14ac:dyDescent="0.25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 x14ac:dyDescent="0.25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 x14ac:dyDescent="0.25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 x14ac:dyDescent="0.25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 x14ac:dyDescent="0.25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 x14ac:dyDescent="0.25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 x14ac:dyDescent="0.25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 x14ac:dyDescent="0.25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 x14ac:dyDescent="0.25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 x14ac:dyDescent="0.25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 x14ac:dyDescent="0.25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 x14ac:dyDescent="0.25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 x14ac:dyDescent="0.25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 x14ac:dyDescent="0.25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 x14ac:dyDescent="0.25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 x14ac:dyDescent="0.25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 x14ac:dyDescent="0.25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 x14ac:dyDescent="0.25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 x14ac:dyDescent="0.25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 x14ac:dyDescent="0.25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 x14ac:dyDescent="0.25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 x14ac:dyDescent="0.25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 x14ac:dyDescent="0.25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 x14ac:dyDescent="0.25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 x14ac:dyDescent="0.25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 x14ac:dyDescent="0.25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 x14ac:dyDescent="0.25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 x14ac:dyDescent="0.25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 x14ac:dyDescent="0.25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 x14ac:dyDescent="0.25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 x14ac:dyDescent="0.25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 x14ac:dyDescent="0.25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 x14ac:dyDescent="0.25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 x14ac:dyDescent="0.25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 x14ac:dyDescent="0.25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 x14ac:dyDescent="0.25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 x14ac:dyDescent="0.25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 x14ac:dyDescent="0.25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 x14ac:dyDescent="0.25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 x14ac:dyDescent="0.25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 x14ac:dyDescent="0.25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 x14ac:dyDescent="0.25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 x14ac:dyDescent="0.25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 x14ac:dyDescent="0.25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 x14ac:dyDescent="0.25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 x14ac:dyDescent="0.25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 x14ac:dyDescent="0.25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 x14ac:dyDescent="0.25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 x14ac:dyDescent="0.25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 x14ac:dyDescent="0.25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 x14ac:dyDescent="0.25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 x14ac:dyDescent="0.25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 x14ac:dyDescent="0.25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 x14ac:dyDescent="0.25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 x14ac:dyDescent="0.25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 x14ac:dyDescent="0.25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 x14ac:dyDescent="0.25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 x14ac:dyDescent="0.25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 x14ac:dyDescent="0.25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 x14ac:dyDescent="0.25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 x14ac:dyDescent="0.25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 x14ac:dyDescent="0.25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 x14ac:dyDescent="0.25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 x14ac:dyDescent="0.25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 x14ac:dyDescent="0.25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 x14ac:dyDescent="0.25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 x14ac:dyDescent="0.25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 x14ac:dyDescent="0.25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 x14ac:dyDescent="0.25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 x14ac:dyDescent="0.25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 x14ac:dyDescent="0.25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 x14ac:dyDescent="0.25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 x14ac:dyDescent="0.25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 x14ac:dyDescent="0.25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 x14ac:dyDescent="0.25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 x14ac:dyDescent="0.25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 x14ac:dyDescent="0.25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 x14ac:dyDescent="0.25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 x14ac:dyDescent="0.25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 x14ac:dyDescent="0.25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 x14ac:dyDescent="0.25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 x14ac:dyDescent="0.25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 x14ac:dyDescent="0.25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 x14ac:dyDescent="0.25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 x14ac:dyDescent="0.25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 x14ac:dyDescent="0.25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 x14ac:dyDescent="0.25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 x14ac:dyDescent="0.25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 x14ac:dyDescent="0.25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 x14ac:dyDescent="0.25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 x14ac:dyDescent="0.25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 x14ac:dyDescent="0.25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 x14ac:dyDescent="0.25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 x14ac:dyDescent="0.25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 x14ac:dyDescent="0.25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 x14ac:dyDescent="0.25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 x14ac:dyDescent="0.25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 x14ac:dyDescent="0.25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 x14ac:dyDescent="0.25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 x14ac:dyDescent="0.25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 x14ac:dyDescent="0.25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 x14ac:dyDescent="0.25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 x14ac:dyDescent="0.25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 x14ac:dyDescent="0.25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 x14ac:dyDescent="0.25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 x14ac:dyDescent="0.25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 x14ac:dyDescent="0.25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 x14ac:dyDescent="0.25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 x14ac:dyDescent="0.25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 x14ac:dyDescent="0.25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 x14ac:dyDescent="0.25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 x14ac:dyDescent="0.25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 x14ac:dyDescent="0.25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 x14ac:dyDescent="0.25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 x14ac:dyDescent="0.25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 x14ac:dyDescent="0.25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 x14ac:dyDescent="0.25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 x14ac:dyDescent="0.25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 x14ac:dyDescent="0.25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 x14ac:dyDescent="0.25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 x14ac:dyDescent="0.25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 x14ac:dyDescent="0.25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 x14ac:dyDescent="0.25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 x14ac:dyDescent="0.25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 x14ac:dyDescent="0.25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 x14ac:dyDescent="0.25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 x14ac:dyDescent="0.25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 x14ac:dyDescent="0.25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 x14ac:dyDescent="0.25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 x14ac:dyDescent="0.25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 x14ac:dyDescent="0.25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 x14ac:dyDescent="0.25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 x14ac:dyDescent="0.25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 x14ac:dyDescent="0.25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 x14ac:dyDescent="0.25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 x14ac:dyDescent="0.25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 x14ac:dyDescent="0.25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 x14ac:dyDescent="0.25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 x14ac:dyDescent="0.25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 x14ac:dyDescent="0.25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 x14ac:dyDescent="0.25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 x14ac:dyDescent="0.25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 x14ac:dyDescent="0.25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 x14ac:dyDescent="0.25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 x14ac:dyDescent="0.25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 x14ac:dyDescent="0.25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 x14ac:dyDescent="0.25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 x14ac:dyDescent="0.25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 x14ac:dyDescent="0.25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 x14ac:dyDescent="0.25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 x14ac:dyDescent="0.25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 x14ac:dyDescent="0.25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 x14ac:dyDescent="0.25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 x14ac:dyDescent="0.25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 x14ac:dyDescent="0.25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 x14ac:dyDescent="0.25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 x14ac:dyDescent="0.25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 x14ac:dyDescent="0.25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 x14ac:dyDescent="0.25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 x14ac:dyDescent="0.25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 x14ac:dyDescent="0.25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 x14ac:dyDescent="0.25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 x14ac:dyDescent="0.25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 x14ac:dyDescent="0.25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 x14ac:dyDescent="0.25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 x14ac:dyDescent="0.25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 x14ac:dyDescent="0.25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 x14ac:dyDescent="0.25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 x14ac:dyDescent="0.25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 x14ac:dyDescent="0.25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 x14ac:dyDescent="0.25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 x14ac:dyDescent="0.25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 x14ac:dyDescent="0.25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 x14ac:dyDescent="0.25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 x14ac:dyDescent="0.25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 x14ac:dyDescent="0.25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 x14ac:dyDescent="0.25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 x14ac:dyDescent="0.25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 x14ac:dyDescent="0.25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 x14ac:dyDescent="0.25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 x14ac:dyDescent="0.25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 x14ac:dyDescent="0.25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 x14ac:dyDescent="0.25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 x14ac:dyDescent="0.25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 x14ac:dyDescent="0.25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 x14ac:dyDescent="0.25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 x14ac:dyDescent="0.25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 x14ac:dyDescent="0.25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 x14ac:dyDescent="0.25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 x14ac:dyDescent="0.25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 x14ac:dyDescent="0.25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 x14ac:dyDescent="0.25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 x14ac:dyDescent="0.25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 x14ac:dyDescent="0.25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 x14ac:dyDescent="0.25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 x14ac:dyDescent="0.25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 x14ac:dyDescent="0.25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 x14ac:dyDescent="0.25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 x14ac:dyDescent="0.25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 x14ac:dyDescent="0.25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 x14ac:dyDescent="0.25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 x14ac:dyDescent="0.25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 x14ac:dyDescent="0.25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 x14ac:dyDescent="0.25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 x14ac:dyDescent="0.25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 x14ac:dyDescent="0.25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 x14ac:dyDescent="0.25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 x14ac:dyDescent="0.25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 x14ac:dyDescent="0.25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 x14ac:dyDescent="0.25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 x14ac:dyDescent="0.25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 x14ac:dyDescent="0.25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 x14ac:dyDescent="0.25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 x14ac:dyDescent="0.25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 x14ac:dyDescent="0.25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 x14ac:dyDescent="0.25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 x14ac:dyDescent="0.25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 x14ac:dyDescent="0.25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 x14ac:dyDescent="0.25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 x14ac:dyDescent="0.25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 x14ac:dyDescent="0.25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 x14ac:dyDescent="0.25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 x14ac:dyDescent="0.25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 x14ac:dyDescent="0.25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 x14ac:dyDescent="0.25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 x14ac:dyDescent="0.25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 x14ac:dyDescent="0.25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 x14ac:dyDescent="0.25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 x14ac:dyDescent="0.25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 x14ac:dyDescent="0.25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 x14ac:dyDescent="0.25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 x14ac:dyDescent="0.25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 x14ac:dyDescent="0.25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 x14ac:dyDescent="0.25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 x14ac:dyDescent="0.25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 x14ac:dyDescent="0.25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 x14ac:dyDescent="0.25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 x14ac:dyDescent="0.25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 x14ac:dyDescent="0.25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 x14ac:dyDescent="0.25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 x14ac:dyDescent="0.25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 x14ac:dyDescent="0.25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 x14ac:dyDescent="0.25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 x14ac:dyDescent="0.25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 x14ac:dyDescent="0.25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 x14ac:dyDescent="0.25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 x14ac:dyDescent="0.25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 x14ac:dyDescent="0.25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 x14ac:dyDescent="0.25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 x14ac:dyDescent="0.25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 x14ac:dyDescent="0.25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 x14ac:dyDescent="0.25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 x14ac:dyDescent="0.25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 x14ac:dyDescent="0.25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 x14ac:dyDescent="0.25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 x14ac:dyDescent="0.25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 x14ac:dyDescent="0.25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 x14ac:dyDescent="0.25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 x14ac:dyDescent="0.25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 x14ac:dyDescent="0.25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 x14ac:dyDescent="0.25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 x14ac:dyDescent="0.25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 x14ac:dyDescent="0.25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 x14ac:dyDescent="0.25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 x14ac:dyDescent="0.25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 x14ac:dyDescent="0.25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 x14ac:dyDescent="0.25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 x14ac:dyDescent="0.25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 x14ac:dyDescent="0.25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 x14ac:dyDescent="0.25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 x14ac:dyDescent="0.25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 x14ac:dyDescent="0.25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 x14ac:dyDescent="0.25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 x14ac:dyDescent="0.25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 x14ac:dyDescent="0.25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 x14ac:dyDescent="0.25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 x14ac:dyDescent="0.25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 x14ac:dyDescent="0.25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 x14ac:dyDescent="0.25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 x14ac:dyDescent="0.25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 x14ac:dyDescent="0.25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 x14ac:dyDescent="0.25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 x14ac:dyDescent="0.25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 x14ac:dyDescent="0.25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 x14ac:dyDescent="0.25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 x14ac:dyDescent="0.25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 x14ac:dyDescent="0.25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 x14ac:dyDescent="0.25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 x14ac:dyDescent="0.25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 x14ac:dyDescent="0.25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 x14ac:dyDescent="0.25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 x14ac:dyDescent="0.25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 x14ac:dyDescent="0.25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 x14ac:dyDescent="0.25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 x14ac:dyDescent="0.25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 x14ac:dyDescent="0.25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 x14ac:dyDescent="0.25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 x14ac:dyDescent="0.25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 x14ac:dyDescent="0.25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 x14ac:dyDescent="0.25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 x14ac:dyDescent="0.25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 x14ac:dyDescent="0.25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 x14ac:dyDescent="0.25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 x14ac:dyDescent="0.25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 x14ac:dyDescent="0.25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 x14ac:dyDescent="0.25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 x14ac:dyDescent="0.25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 x14ac:dyDescent="0.25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 x14ac:dyDescent="0.25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 x14ac:dyDescent="0.25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 x14ac:dyDescent="0.25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 x14ac:dyDescent="0.25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 x14ac:dyDescent="0.25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 x14ac:dyDescent="0.25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 x14ac:dyDescent="0.25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 x14ac:dyDescent="0.25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 x14ac:dyDescent="0.25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 x14ac:dyDescent="0.25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 x14ac:dyDescent="0.25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 x14ac:dyDescent="0.25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 x14ac:dyDescent="0.25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 x14ac:dyDescent="0.25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 x14ac:dyDescent="0.25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 x14ac:dyDescent="0.25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 x14ac:dyDescent="0.25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 x14ac:dyDescent="0.25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 x14ac:dyDescent="0.25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 x14ac:dyDescent="0.25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 x14ac:dyDescent="0.25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 x14ac:dyDescent="0.25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 x14ac:dyDescent="0.25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 x14ac:dyDescent="0.25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 x14ac:dyDescent="0.25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 x14ac:dyDescent="0.25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 x14ac:dyDescent="0.25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 x14ac:dyDescent="0.25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 x14ac:dyDescent="0.25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 x14ac:dyDescent="0.25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 x14ac:dyDescent="0.25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 x14ac:dyDescent="0.25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 x14ac:dyDescent="0.25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 x14ac:dyDescent="0.25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 x14ac:dyDescent="0.25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 x14ac:dyDescent="0.25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 x14ac:dyDescent="0.25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 x14ac:dyDescent="0.25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 x14ac:dyDescent="0.25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 x14ac:dyDescent="0.25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 x14ac:dyDescent="0.25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 x14ac:dyDescent="0.25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 x14ac:dyDescent="0.25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 x14ac:dyDescent="0.25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 x14ac:dyDescent="0.25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 x14ac:dyDescent="0.25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 x14ac:dyDescent="0.25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 x14ac:dyDescent="0.25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 x14ac:dyDescent="0.25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 x14ac:dyDescent="0.25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 x14ac:dyDescent="0.25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 x14ac:dyDescent="0.25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 x14ac:dyDescent="0.25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 x14ac:dyDescent="0.25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 x14ac:dyDescent="0.25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 x14ac:dyDescent="0.25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 x14ac:dyDescent="0.25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 x14ac:dyDescent="0.25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 x14ac:dyDescent="0.25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 x14ac:dyDescent="0.25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 x14ac:dyDescent="0.25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 x14ac:dyDescent="0.25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 x14ac:dyDescent="0.25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 x14ac:dyDescent="0.25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 x14ac:dyDescent="0.25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 x14ac:dyDescent="0.25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 x14ac:dyDescent="0.25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 x14ac:dyDescent="0.25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 x14ac:dyDescent="0.25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 x14ac:dyDescent="0.25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 x14ac:dyDescent="0.25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 x14ac:dyDescent="0.25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 x14ac:dyDescent="0.25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 x14ac:dyDescent="0.25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 x14ac:dyDescent="0.25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 x14ac:dyDescent="0.25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 x14ac:dyDescent="0.25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 x14ac:dyDescent="0.25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 x14ac:dyDescent="0.25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 x14ac:dyDescent="0.25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 x14ac:dyDescent="0.25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 x14ac:dyDescent="0.25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 x14ac:dyDescent="0.25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 x14ac:dyDescent="0.25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 x14ac:dyDescent="0.25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 x14ac:dyDescent="0.25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 x14ac:dyDescent="0.25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 x14ac:dyDescent="0.25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 x14ac:dyDescent="0.25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 x14ac:dyDescent="0.25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 x14ac:dyDescent="0.25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 x14ac:dyDescent="0.25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 x14ac:dyDescent="0.25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 x14ac:dyDescent="0.25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 x14ac:dyDescent="0.25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 x14ac:dyDescent="0.25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 x14ac:dyDescent="0.25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 x14ac:dyDescent="0.25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 x14ac:dyDescent="0.25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 x14ac:dyDescent="0.25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 x14ac:dyDescent="0.25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 x14ac:dyDescent="0.25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 x14ac:dyDescent="0.25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 x14ac:dyDescent="0.25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 x14ac:dyDescent="0.25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 x14ac:dyDescent="0.25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 x14ac:dyDescent="0.25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 x14ac:dyDescent="0.25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 x14ac:dyDescent="0.25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 x14ac:dyDescent="0.25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 x14ac:dyDescent="0.25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 x14ac:dyDescent="0.25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 x14ac:dyDescent="0.25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 x14ac:dyDescent="0.25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 x14ac:dyDescent="0.25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 x14ac:dyDescent="0.25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 x14ac:dyDescent="0.25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 x14ac:dyDescent="0.25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 x14ac:dyDescent="0.25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 x14ac:dyDescent="0.25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 x14ac:dyDescent="0.25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 x14ac:dyDescent="0.25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 x14ac:dyDescent="0.25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 x14ac:dyDescent="0.25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 x14ac:dyDescent="0.25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 x14ac:dyDescent="0.25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 x14ac:dyDescent="0.25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 x14ac:dyDescent="0.25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 x14ac:dyDescent="0.25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 x14ac:dyDescent="0.25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 x14ac:dyDescent="0.25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 x14ac:dyDescent="0.25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 x14ac:dyDescent="0.25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 x14ac:dyDescent="0.25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 x14ac:dyDescent="0.25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 x14ac:dyDescent="0.25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 x14ac:dyDescent="0.25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 x14ac:dyDescent="0.25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 x14ac:dyDescent="0.25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 x14ac:dyDescent="0.25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 x14ac:dyDescent="0.25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 x14ac:dyDescent="0.25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 x14ac:dyDescent="0.25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 x14ac:dyDescent="0.25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 x14ac:dyDescent="0.25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 x14ac:dyDescent="0.25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 x14ac:dyDescent="0.25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 x14ac:dyDescent="0.25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 x14ac:dyDescent="0.25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 x14ac:dyDescent="0.25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 x14ac:dyDescent="0.25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 x14ac:dyDescent="0.25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 x14ac:dyDescent="0.25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 x14ac:dyDescent="0.25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 x14ac:dyDescent="0.25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 x14ac:dyDescent="0.25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 x14ac:dyDescent="0.25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 x14ac:dyDescent="0.25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 x14ac:dyDescent="0.25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 x14ac:dyDescent="0.25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 x14ac:dyDescent="0.25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 x14ac:dyDescent="0.25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 x14ac:dyDescent="0.25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 x14ac:dyDescent="0.25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 x14ac:dyDescent="0.25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 x14ac:dyDescent="0.25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 x14ac:dyDescent="0.25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 x14ac:dyDescent="0.25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 x14ac:dyDescent="0.25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 x14ac:dyDescent="0.25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 x14ac:dyDescent="0.25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 x14ac:dyDescent="0.25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 x14ac:dyDescent="0.25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 x14ac:dyDescent="0.25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 x14ac:dyDescent="0.25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 x14ac:dyDescent="0.25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 x14ac:dyDescent="0.25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 x14ac:dyDescent="0.25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 x14ac:dyDescent="0.25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 x14ac:dyDescent="0.25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 x14ac:dyDescent="0.25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 x14ac:dyDescent="0.25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 x14ac:dyDescent="0.25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 x14ac:dyDescent="0.25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 x14ac:dyDescent="0.25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 x14ac:dyDescent="0.25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 x14ac:dyDescent="0.25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 x14ac:dyDescent="0.25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 x14ac:dyDescent="0.25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 x14ac:dyDescent="0.25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 x14ac:dyDescent="0.25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 x14ac:dyDescent="0.25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 x14ac:dyDescent="0.25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 x14ac:dyDescent="0.25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 x14ac:dyDescent="0.25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 x14ac:dyDescent="0.25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 x14ac:dyDescent="0.25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 x14ac:dyDescent="0.25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 x14ac:dyDescent="0.25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 x14ac:dyDescent="0.25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 x14ac:dyDescent="0.25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 x14ac:dyDescent="0.25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 x14ac:dyDescent="0.25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 x14ac:dyDescent="0.25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 x14ac:dyDescent="0.25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 x14ac:dyDescent="0.25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 x14ac:dyDescent="0.25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 x14ac:dyDescent="0.25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 x14ac:dyDescent="0.25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 x14ac:dyDescent="0.25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 x14ac:dyDescent="0.25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 x14ac:dyDescent="0.25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 x14ac:dyDescent="0.25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 x14ac:dyDescent="0.25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 x14ac:dyDescent="0.25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 x14ac:dyDescent="0.25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 x14ac:dyDescent="0.25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 x14ac:dyDescent="0.25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 x14ac:dyDescent="0.25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 x14ac:dyDescent="0.25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 x14ac:dyDescent="0.25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 x14ac:dyDescent="0.25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 x14ac:dyDescent="0.25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 x14ac:dyDescent="0.25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 x14ac:dyDescent="0.25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 x14ac:dyDescent="0.25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 x14ac:dyDescent="0.25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 x14ac:dyDescent="0.25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 x14ac:dyDescent="0.25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 x14ac:dyDescent="0.25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 x14ac:dyDescent="0.25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 x14ac:dyDescent="0.25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 x14ac:dyDescent="0.25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 x14ac:dyDescent="0.25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 x14ac:dyDescent="0.25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 x14ac:dyDescent="0.25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 x14ac:dyDescent="0.25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 x14ac:dyDescent="0.25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 x14ac:dyDescent="0.25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 x14ac:dyDescent="0.25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 x14ac:dyDescent="0.25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 x14ac:dyDescent="0.25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 x14ac:dyDescent="0.25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 x14ac:dyDescent="0.25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 x14ac:dyDescent="0.25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 x14ac:dyDescent="0.25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 x14ac:dyDescent="0.25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 x14ac:dyDescent="0.25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 x14ac:dyDescent="0.25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 x14ac:dyDescent="0.25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 x14ac:dyDescent="0.25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 x14ac:dyDescent="0.25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 x14ac:dyDescent="0.25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 x14ac:dyDescent="0.25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 x14ac:dyDescent="0.25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 x14ac:dyDescent="0.25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 x14ac:dyDescent="0.25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 x14ac:dyDescent="0.25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 x14ac:dyDescent="0.25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 x14ac:dyDescent="0.25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 x14ac:dyDescent="0.25">
      <c r="A1226" t="s">
        <v>210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 x14ac:dyDescent="0.25">
      <c r="A1227" t="s">
        <v>210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 x14ac:dyDescent="0.25">
      <c r="A1228" t="s">
        <v>210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 x14ac:dyDescent="0.25">
      <c r="A1229" t="s">
        <v>210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 x14ac:dyDescent="0.25">
      <c r="A1230" t="s">
        <v>210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 x14ac:dyDescent="0.25">
      <c r="A1231" t="s">
        <v>210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 x14ac:dyDescent="0.25">
      <c r="A1232" t="s">
        <v>210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 x14ac:dyDescent="0.25">
      <c r="A1233" t="s">
        <v>210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 x14ac:dyDescent="0.25">
      <c r="A1234" t="s">
        <v>210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 x14ac:dyDescent="0.25">
      <c r="A1235" t="s">
        <v>210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 x14ac:dyDescent="0.25">
      <c r="A1236" t="s">
        <v>210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 x14ac:dyDescent="0.25">
      <c r="A1237" t="s">
        <v>210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 x14ac:dyDescent="0.25">
      <c r="A1238" t="s">
        <v>210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 x14ac:dyDescent="0.25">
      <c r="A1239" t="s">
        <v>210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 x14ac:dyDescent="0.25">
      <c r="A1240" t="s">
        <v>210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 x14ac:dyDescent="0.25">
      <c r="A1241" t="s">
        <v>210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 x14ac:dyDescent="0.25">
      <c r="A1242" t="s">
        <v>210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 x14ac:dyDescent="0.25">
      <c r="A1243" t="s">
        <v>210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 x14ac:dyDescent="0.25">
      <c r="A1244" t="s">
        <v>210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 x14ac:dyDescent="0.25">
      <c r="A1245" t="s">
        <v>210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 x14ac:dyDescent="0.25">
      <c r="A1246" t="s">
        <v>210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 x14ac:dyDescent="0.25">
      <c r="A1247" t="s">
        <v>210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 x14ac:dyDescent="0.25">
      <c r="A1248" t="s">
        <v>210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 x14ac:dyDescent="0.25">
      <c r="A1249" t="s">
        <v>210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 x14ac:dyDescent="0.25">
      <c r="A1250" t="s">
        <v>210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 x14ac:dyDescent="0.25">
      <c r="A1251" t="s">
        <v>210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 x14ac:dyDescent="0.25">
      <c r="A1252" t="s">
        <v>210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 x14ac:dyDescent="0.25">
      <c r="A1253" t="s">
        <v>210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 x14ac:dyDescent="0.25">
      <c r="A1254" t="s">
        <v>210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 x14ac:dyDescent="0.25">
      <c r="A1255" t="s">
        <v>210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 x14ac:dyDescent="0.25">
      <c r="A1256" t="s">
        <v>210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 x14ac:dyDescent="0.25">
      <c r="A1257" t="s">
        <v>210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 x14ac:dyDescent="0.25">
      <c r="A1258" t="s">
        <v>210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 x14ac:dyDescent="0.25">
      <c r="A1259" t="s">
        <v>210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 x14ac:dyDescent="0.25">
      <c r="A1260" t="s">
        <v>210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 x14ac:dyDescent="0.25">
      <c r="A1261" t="s">
        <v>210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 x14ac:dyDescent="0.25">
      <c r="A1262" t="s">
        <v>210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 x14ac:dyDescent="0.25">
      <c r="A1263" t="s">
        <v>210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 x14ac:dyDescent="0.25">
      <c r="A1264" t="s">
        <v>210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 x14ac:dyDescent="0.25">
      <c r="A1265" t="s">
        <v>210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 x14ac:dyDescent="0.25">
      <c r="A1266" t="s">
        <v>210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 x14ac:dyDescent="0.25">
      <c r="A1267" t="s">
        <v>210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 x14ac:dyDescent="0.25">
      <c r="A1268" t="s">
        <v>210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 x14ac:dyDescent="0.25">
      <c r="A1269" t="s">
        <v>210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 x14ac:dyDescent="0.25">
      <c r="A1270" t="s">
        <v>210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 x14ac:dyDescent="0.25">
      <c r="A1271" t="s">
        <v>210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 x14ac:dyDescent="0.25">
      <c r="A1272" t="s">
        <v>210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 x14ac:dyDescent="0.25">
      <c r="A1273" t="s">
        <v>210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 x14ac:dyDescent="0.25">
      <c r="A1274" t="s">
        <v>210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 x14ac:dyDescent="0.25">
      <c r="A1275" t="s">
        <v>210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 x14ac:dyDescent="0.25">
      <c r="A1276" t="s">
        <v>210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 x14ac:dyDescent="0.25">
      <c r="A1277" t="s">
        <v>211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 x14ac:dyDescent="0.25">
      <c r="A1278" t="s">
        <v>211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 x14ac:dyDescent="0.25">
      <c r="A1279" t="s">
        <v>211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 x14ac:dyDescent="0.25">
      <c r="A1280" t="s">
        <v>211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 x14ac:dyDescent="0.25">
      <c r="A1281" t="s">
        <v>211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 x14ac:dyDescent="0.25">
      <c r="A1282" t="s">
        <v>211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 x14ac:dyDescent="0.25">
      <c r="A1283" t="s">
        <v>211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 x14ac:dyDescent="0.25">
      <c r="A1284" t="s">
        <v>211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 x14ac:dyDescent="0.25">
      <c r="A1285" t="s">
        <v>211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 x14ac:dyDescent="0.25">
      <c r="A1286" t="s">
        <v>211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 x14ac:dyDescent="0.25">
      <c r="A1287" t="s">
        <v>211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 x14ac:dyDescent="0.25">
      <c r="A1288" t="s">
        <v>211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 x14ac:dyDescent="0.25">
      <c r="A1289" t="s">
        <v>211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 x14ac:dyDescent="0.25">
      <c r="A1290" t="s">
        <v>211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 x14ac:dyDescent="0.25">
      <c r="A1291" t="s">
        <v>211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 x14ac:dyDescent="0.25">
      <c r="A1292" t="s">
        <v>211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 x14ac:dyDescent="0.25">
      <c r="A1293" t="s">
        <v>211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 x14ac:dyDescent="0.25">
      <c r="A1294" t="s">
        <v>211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 x14ac:dyDescent="0.25">
      <c r="A1295" t="s">
        <v>211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 x14ac:dyDescent="0.25">
      <c r="A1296" t="s">
        <v>211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 x14ac:dyDescent="0.25">
      <c r="A1297" t="s">
        <v>211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 x14ac:dyDescent="0.25">
      <c r="A1298" t="s">
        <v>211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 x14ac:dyDescent="0.25">
      <c r="A1299" t="s">
        <v>211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 x14ac:dyDescent="0.25">
      <c r="A1300" t="s">
        <v>211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 x14ac:dyDescent="0.25">
      <c r="A1301" t="s">
        <v>211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 x14ac:dyDescent="0.25">
      <c r="A1302" t="s">
        <v>211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 x14ac:dyDescent="0.25">
      <c r="A1303" t="s">
        <v>211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 x14ac:dyDescent="0.25">
      <c r="A1304" t="s">
        <v>211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 x14ac:dyDescent="0.25">
      <c r="A1305" t="s">
        <v>211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 x14ac:dyDescent="0.25">
      <c r="A1306" t="s">
        <v>211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 x14ac:dyDescent="0.25">
      <c r="A1307" t="s">
        <v>211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 x14ac:dyDescent="0.25">
      <c r="A1308" t="s">
        <v>211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 x14ac:dyDescent="0.25">
      <c r="A1309" t="s">
        <v>211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 x14ac:dyDescent="0.25">
      <c r="A1310" t="s">
        <v>211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 x14ac:dyDescent="0.25">
      <c r="A1311" t="s">
        <v>211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 x14ac:dyDescent="0.25">
      <c r="A1312" t="s">
        <v>211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 x14ac:dyDescent="0.25">
      <c r="A1313" t="s">
        <v>211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 x14ac:dyDescent="0.25">
      <c r="A1314" t="s">
        <v>211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 x14ac:dyDescent="0.25">
      <c r="A1315" t="s">
        <v>211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 x14ac:dyDescent="0.25">
      <c r="A1316" t="s">
        <v>211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 x14ac:dyDescent="0.25">
      <c r="A1317" t="s">
        <v>211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 x14ac:dyDescent="0.25">
      <c r="A1318" t="s">
        <v>211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 x14ac:dyDescent="0.25">
      <c r="A1319" t="s">
        <v>211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 x14ac:dyDescent="0.25">
      <c r="A1320" t="s">
        <v>211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 x14ac:dyDescent="0.25">
      <c r="A1321" t="s">
        <v>211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 x14ac:dyDescent="0.25">
      <c r="A1322" t="s">
        <v>211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 x14ac:dyDescent="0.25">
      <c r="A1323" t="s">
        <v>211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 x14ac:dyDescent="0.25">
      <c r="A1324" t="s">
        <v>211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 x14ac:dyDescent="0.25">
      <c r="A1325" t="s">
        <v>211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 x14ac:dyDescent="0.25">
      <c r="A1326" t="s">
        <v>211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 x14ac:dyDescent="0.25">
      <c r="A1327" t="s">
        <v>211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 x14ac:dyDescent="0.25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 x14ac:dyDescent="0.25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 x14ac:dyDescent="0.25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 x14ac:dyDescent="0.25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 x14ac:dyDescent="0.25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 x14ac:dyDescent="0.25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 x14ac:dyDescent="0.25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 x14ac:dyDescent="0.25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 x14ac:dyDescent="0.25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 x14ac:dyDescent="0.25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 x14ac:dyDescent="0.25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 x14ac:dyDescent="0.25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 x14ac:dyDescent="0.25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 x14ac:dyDescent="0.25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 x14ac:dyDescent="0.25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 x14ac:dyDescent="0.25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 x14ac:dyDescent="0.25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 x14ac:dyDescent="0.25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 x14ac:dyDescent="0.25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 x14ac:dyDescent="0.25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 x14ac:dyDescent="0.25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 x14ac:dyDescent="0.25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 x14ac:dyDescent="0.25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 x14ac:dyDescent="0.25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 x14ac:dyDescent="0.25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 x14ac:dyDescent="0.25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 x14ac:dyDescent="0.25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 x14ac:dyDescent="0.25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 x14ac:dyDescent="0.25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 x14ac:dyDescent="0.25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 x14ac:dyDescent="0.25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 x14ac:dyDescent="0.25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 x14ac:dyDescent="0.25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 x14ac:dyDescent="0.25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 x14ac:dyDescent="0.25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 x14ac:dyDescent="0.25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 x14ac:dyDescent="0.25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 x14ac:dyDescent="0.25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 x14ac:dyDescent="0.25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 x14ac:dyDescent="0.25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 x14ac:dyDescent="0.25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 x14ac:dyDescent="0.25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 x14ac:dyDescent="0.25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 x14ac:dyDescent="0.25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 x14ac:dyDescent="0.25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 x14ac:dyDescent="0.25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 x14ac:dyDescent="0.25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 x14ac:dyDescent="0.25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 x14ac:dyDescent="0.25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 x14ac:dyDescent="0.25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 x14ac:dyDescent="0.25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 x14ac:dyDescent="0.25">
      <c r="A1379" t="s">
        <v>213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 x14ac:dyDescent="0.25">
      <c r="A1380" t="s">
        <v>213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 x14ac:dyDescent="0.25">
      <c r="A1381" t="s">
        <v>213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 x14ac:dyDescent="0.25">
      <c r="A1382" t="s">
        <v>213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 x14ac:dyDescent="0.25">
      <c r="A1383" t="s">
        <v>213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 x14ac:dyDescent="0.25">
      <c r="A1384" t="s">
        <v>213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 x14ac:dyDescent="0.25">
      <c r="A1385" t="s">
        <v>213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 x14ac:dyDescent="0.25">
      <c r="A1386" t="s">
        <v>213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 x14ac:dyDescent="0.25">
      <c r="A1387" t="s">
        <v>213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 x14ac:dyDescent="0.25">
      <c r="A1388" t="s">
        <v>213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 x14ac:dyDescent="0.25">
      <c r="A1389" t="s">
        <v>213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 x14ac:dyDescent="0.25">
      <c r="A1390" t="s">
        <v>213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 x14ac:dyDescent="0.25">
      <c r="A1391" t="s">
        <v>213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 x14ac:dyDescent="0.25">
      <c r="A1392" t="s">
        <v>213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 x14ac:dyDescent="0.25">
      <c r="A1393" t="s">
        <v>213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 x14ac:dyDescent="0.25">
      <c r="A1394" t="s">
        <v>213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 x14ac:dyDescent="0.25">
      <c r="A1395" t="s">
        <v>213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 x14ac:dyDescent="0.25">
      <c r="A1396" t="s">
        <v>213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 x14ac:dyDescent="0.25">
      <c r="A1397" t="s">
        <v>213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 x14ac:dyDescent="0.25">
      <c r="A1398" t="s">
        <v>213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 x14ac:dyDescent="0.25">
      <c r="A1399" t="s">
        <v>213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 x14ac:dyDescent="0.25">
      <c r="A1400" t="s">
        <v>213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 x14ac:dyDescent="0.25">
      <c r="A1401" t="s">
        <v>213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 x14ac:dyDescent="0.25">
      <c r="A1402" t="s">
        <v>213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 x14ac:dyDescent="0.25">
      <c r="A1403" t="s">
        <v>213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 x14ac:dyDescent="0.25">
      <c r="A1404" t="s">
        <v>213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 x14ac:dyDescent="0.25">
      <c r="A1405" t="s">
        <v>213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 x14ac:dyDescent="0.25">
      <c r="A1406" t="s">
        <v>213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 x14ac:dyDescent="0.25">
      <c r="A1407" t="s">
        <v>213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 x14ac:dyDescent="0.25">
      <c r="A1408" t="s">
        <v>213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 x14ac:dyDescent="0.25">
      <c r="A1409" t="s">
        <v>213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 x14ac:dyDescent="0.25">
      <c r="A1410" t="s">
        <v>213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 x14ac:dyDescent="0.25">
      <c r="A1411" t="s">
        <v>213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 x14ac:dyDescent="0.25">
      <c r="A1412" t="s">
        <v>213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 x14ac:dyDescent="0.25">
      <c r="A1413" t="s">
        <v>213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 x14ac:dyDescent="0.25">
      <c r="A1414" t="s">
        <v>213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 x14ac:dyDescent="0.25">
      <c r="A1415" t="s">
        <v>213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 x14ac:dyDescent="0.25">
      <c r="A1416" t="s">
        <v>213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 x14ac:dyDescent="0.25">
      <c r="A1417" t="s">
        <v>213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 x14ac:dyDescent="0.25">
      <c r="A1418" t="s">
        <v>213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 x14ac:dyDescent="0.25">
      <c r="A1419" t="s">
        <v>213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 x14ac:dyDescent="0.25">
      <c r="A1420" t="s">
        <v>213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 x14ac:dyDescent="0.25">
      <c r="A1421" t="s">
        <v>213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 x14ac:dyDescent="0.25">
      <c r="A1422" t="s">
        <v>213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 x14ac:dyDescent="0.25">
      <c r="A1423" t="s">
        <v>213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 x14ac:dyDescent="0.25">
      <c r="A1424" t="s">
        <v>213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 x14ac:dyDescent="0.25">
      <c r="A1425" t="s">
        <v>213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 x14ac:dyDescent="0.25">
      <c r="A1426" t="s">
        <v>213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 x14ac:dyDescent="0.25">
      <c r="A1427" t="s">
        <v>213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 x14ac:dyDescent="0.25">
      <c r="A1428" t="s">
        <v>213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 x14ac:dyDescent="0.25">
      <c r="A1429" t="s">
        <v>213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 x14ac:dyDescent="0.25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 x14ac:dyDescent="0.25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 x14ac:dyDescent="0.25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 x14ac:dyDescent="0.25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 x14ac:dyDescent="0.25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 x14ac:dyDescent="0.25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 x14ac:dyDescent="0.25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 x14ac:dyDescent="0.25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 x14ac:dyDescent="0.25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 x14ac:dyDescent="0.25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 x14ac:dyDescent="0.25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 x14ac:dyDescent="0.25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 x14ac:dyDescent="0.25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 x14ac:dyDescent="0.25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 x14ac:dyDescent="0.25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 x14ac:dyDescent="0.25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 x14ac:dyDescent="0.25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 x14ac:dyDescent="0.25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 x14ac:dyDescent="0.25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 x14ac:dyDescent="0.25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 x14ac:dyDescent="0.25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 x14ac:dyDescent="0.25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 x14ac:dyDescent="0.25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 x14ac:dyDescent="0.25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 x14ac:dyDescent="0.25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 x14ac:dyDescent="0.25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 x14ac:dyDescent="0.25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 x14ac:dyDescent="0.25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 x14ac:dyDescent="0.25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 x14ac:dyDescent="0.25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 x14ac:dyDescent="0.25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 x14ac:dyDescent="0.25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 x14ac:dyDescent="0.25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 x14ac:dyDescent="0.25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 x14ac:dyDescent="0.25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 x14ac:dyDescent="0.25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 x14ac:dyDescent="0.25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 x14ac:dyDescent="0.25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 x14ac:dyDescent="0.25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 x14ac:dyDescent="0.25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 x14ac:dyDescent="0.25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 x14ac:dyDescent="0.25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 x14ac:dyDescent="0.25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 x14ac:dyDescent="0.25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 x14ac:dyDescent="0.25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 x14ac:dyDescent="0.25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 x14ac:dyDescent="0.25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 x14ac:dyDescent="0.25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 x14ac:dyDescent="0.25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 x14ac:dyDescent="0.25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 x14ac:dyDescent="0.25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 x14ac:dyDescent="0.25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 x14ac:dyDescent="0.25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 x14ac:dyDescent="0.25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 x14ac:dyDescent="0.25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 x14ac:dyDescent="0.25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 x14ac:dyDescent="0.25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 x14ac:dyDescent="0.25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 x14ac:dyDescent="0.25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 x14ac:dyDescent="0.25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 x14ac:dyDescent="0.25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 x14ac:dyDescent="0.25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 x14ac:dyDescent="0.25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 x14ac:dyDescent="0.25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 x14ac:dyDescent="0.25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 x14ac:dyDescent="0.25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 x14ac:dyDescent="0.25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 x14ac:dyDescent="0.25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 x14ac:dyDescent="0.25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 x14ac:dyDescent="0.25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 x14ac:dyDescent="0.25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 x14ac:dyDescent="0.25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 x14ac:dyDescent="0.25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 x14ac:dyDescent="0.25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 x14ac:dyDescent="0.25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 x14ac:dyDescent="0.25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 x14ac:dyDescent="0.25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 x14ac:dyDescent="0.25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 x14ac:dyDescent="0.25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 x14ac:dyDescent="0.25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 x14ac:dyDescent="0.25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 x14ac:dyDescent="0.25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 x14ac:dyDescent="0.25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 x14ac:dyDescent="0.25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 x14ac:dyDescent="0.25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 x14ac:dyDescent="0.25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 x14ac:dyDescent="0.25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 x14ac:dyDescent="0.25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 x14ac:dyDescent="0.25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 x14ac:dyDescent="0.25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 x14ac:dyDescent="0.25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 x14ac:dyDescent="0.25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 x14ac:dyDescent="0.25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 x14ac:dyDescent="0.25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 x14ac:dyDescent="0.25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 x14ac:dyDescent="0.25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 x14ac:dyDescent="0.25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 x14ac:dyDescent="0.25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 x14ac:dyDescent="0.25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 x14ac:dyDescent="0.25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 x14ac:dyDescent="0.25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 x14ac:dyDescent="0.25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 x14ac:dyDescent="0.25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 x14ac:dyDescent="0.25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 x14ac:dyDescent="0.25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 x14ac:dyDescent="0.25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 x14ac:dyDescent="0.25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 x14ac:dyDescent="0.25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 x14ac:dyDescent="0.25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 x14ac:dyDescent="0.25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 x14ac:dyDescent="0.25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 x14ac:dyDescent="0.25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 x14ac:dyDescent="0.25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 x14ac:dyDescent="0.25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 x14ac:dyDescent="0.25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 x14ac:dyDescent="0.25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 x14ac:dyDescent="0.25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 x14ac:dyDescent="0.25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 x14ac:dyDescent="0.25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 x14ac:dyDescent="0.25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 x14ac:dyDescent="0.25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 x14ac:dyDescent="0.25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 x14ac:dyDescent="0.25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 x14ac:dyDescent="0.25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 x14ac:dyDescent="0.25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 x14ac:dyDescent="0.25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 x14ac:dyDescent="0.25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 x14ac:dyDescent="0.25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 x14ac:dyDescent="0.25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 x14ac:dyDescent="0.25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 x14ac:dyDescent="0.25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 x14ac:dyDescent="0.25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 x14ac:dyDescent="0.25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 x14ac:dyDescent="0.25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 x14ac:dyDescent="0.25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 x14ac:dyDescent="0.25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 x14ac:dyDescent="0.25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 x14ac:dyDescent="0.25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 x14ac:dyDescent="0.25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 x14ac:dyDescent="0.25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 x14ac:dyDescent="0.25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 x14ac:dyDescent="0.25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 x14ac:dyDescent="0.25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 x14ac:dyDescent="0.25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 x14ac:dyDescent="0.25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 x14ac:dyDescent="0.25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 x14ac:dyDescent="0.25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 x14ac:dyDescent="0.25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 x14ac:dyDescent="0.25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 x14ac:dyDescent="0.25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 x14ac:dyDescent="0.25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 x14ac:dyDescent="0.25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 x14ac:dyDescent="0.25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 x14ac:dyDescent="0.25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 x14ac:dyDescent="0.25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 x14ac:dyDescent="0.25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 x14ac:dyDescent="0.25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 x14ac:dyDescent="0.25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 x14ac:dyDescent="0.25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 x14ac:dyDescent="0.25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 x14ac:dyDescent="0.25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 x14ac:dyDescent="0.25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 x14ac:dyDescent="0.25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 x14ac:dyDescent="0.25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 x14ac:dyDescent="0.25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 x14ac:dyDescent="0.25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 x14ac:dyDescent="0.25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 x14ac:dyDescent="0.25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 x14ac:dyDescent="0.25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 x14ac:dyDescent="0.25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 x14ac:dyDescent="0.25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 x14ac:dyDescent="0.25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 x14ac:dyDescent="0.25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 x14ac:dyDescent="0.25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 x14ac:dyDescent="0.25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 x14ac:dyDescent="0.25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 x14ac:dyDescent="0.25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 x14ac:dyDescent="0.25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 x14ac:dyDescent="0.25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 x14ac:dyDescent="0.25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 x14ac:dyDescent="0.25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 x14ac:dyDescent="0.25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 x14ac:dyDescent="0.25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 x14ac:dyDescent="0.25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 x14ac:dyDescent="0.25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 x14ac:dyDescent="0.25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 x14ac:dyDescent="0.25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 x14ac:dyDescent="0.25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 x14ac:dyDescent="0.25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 x14ac:dyDescent="0.25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 x14ac:dyDescent="0.25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 x14ac:dyDescent="0.25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 x14ac:dyDescent="0.25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 x14ac:dyDescent="0.25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 x14ac:dyDescent="0.25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 x14ac:dyDescent="0.25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 x14ac:dyDescent="0.25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 x14ac:dyDescent="0.25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 x14ac:dyDescent="0.25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 x14ac:dyDescent="0.25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 x14ac:dyDescent="0.25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 x14ac:dyDescent="0.25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 x14ac:dyDescent="0.25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 x14ac:dyDescent="0.25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 x14ac:dyDescent="0.25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 x14ac:dyDescent="0.25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 x14ac:dyDescent="0.25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 x14ac:dyDescent="0.25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 x14ac:dyDescent="0.25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 x14ac:dyDescent="0.25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 x14ac:dyDescent="0.25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 x14ac:dyDescent="0.25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 x14ac:dyDescent="0.25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 x14ac:dyDescent="0.25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 x14ac:dyDescent="0.25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 x14ac:dyDescent="0.25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 x14ac:dyDescent="0.25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 x14ac:dyDescent="0.25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 x14ac:dyDescent="0.25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 x14ac:dyDescent="0.25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 x14ac:dyDescent="0.25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 x14ac:dyDescent="0.25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 x14ac:dyDescent="0.25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 x14ac:dyDescent="0.25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 x14ac:dyDescent="0.25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 x14ac:dyDescent="0.25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 x14ac:dyDescent="0.25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 x14ac:dyDescent="0.25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 x14ac:dyDescent="0.25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 x14ac:dyDescent="0.25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 x14ac:dyDescent="0.25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 x14ac:dyDescent="0.25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 x14ac:dyDescent="0.25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 x14ac:dyDescent="0.25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 x14ac:dyDescent="0.25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 x14ac:dyDescent="0.25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 x14ac:dyDescent="0.25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 x14ac:dyDescent="0.25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 x14ac:dyDescent="0.25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 x14ac:dyDescent="0.25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 x14ac:dyDescent="0.25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 x14ac:dyDescent="0.25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 x14ac:dyDescent="0.25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 x14ac:dyDescent="0.25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 x14ac:dyDescent="0.25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 x14ac:dyDescent="0.25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 x14ac:dyDescent="0.25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 x14ac:dyDescent="0.25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 x14ac:dyDescent="0.25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 x14ac:dyDescent="0.25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 x14ac:dyDescent="0.25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 x14ac:dyDescent="0.25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 x14ac:dyDescent="0.25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 x14ac:dyDescent="0.25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 x14ac:dyDescent="0.25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 x14ac:dyDescent="0.25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 x14ac:dyDescent="0.25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 x14ac:dyDescent="0.25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 x14ac:dyDescent="0.25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 x14ac:dyDescent="0.25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 x14ac:dyDescent="0.25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 x14ac:dyDescent="0.25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 x14ac:dyDescent="0.25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 x14ac:dyDescent="0.25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 x14ac:dyDescent="0.25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 x14ac:dyDescent="0.25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 x14ac:dyDescent="0.25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 x14ac:dyDescent="0.25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 x14ac:dyDescent="0.25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 x14ac:dyDescent="0.25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 x14ac:dyDescent="0.25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 x14ac:dyDescent="0.25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 x14ac:dyDescent="0.25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 x14ac:dyDescent="0.25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 x14ac:dyDescent="0.25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 x14ac:dyDescent="0.25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 x14ac:dyDescent="0.25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 x14ac:dyDescent="0.25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 x14ac:dyDescent="0.25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 x14ac:dyDescent="0.25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 x14ac:dyDescent="0.25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 x14ac:dyDescent="0.25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 x14ac:dyDescent="0.25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 x14ac:dyDescent="0.25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 x14ac:dyDescent="0.25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 x14ac:dyDescent="0.25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 x14ac:dyDescent="0.25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 x14ac:dyDescent="0.25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 x14ac:dyDescent="0.25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 x14ac:dyDescent="0.25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 x14ac:dyDescent="0.25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 x14ac:dyDescent="0.25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 x14ac:dyDescent="0.25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 x14ac:dyDescent="0.25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 x14ac:dyDescent="0.25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 x14ac:dyDescent="0.25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 x14ac:dyDescent="0.25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 x14ac:dyDescent="0.25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 x14ac:dyDescent="0.25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 x14ac:dyDescent="0.25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 x14ac:dyDescent="0.25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 x14ac:dyDescent="0.25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 x14ac:dyDescent="0.25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 x14ac:dyDescent="0.25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 x14ac:dyDescent="0.25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 x14ac:dyDescent="0.25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 x14ac:dyDescent="0.25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 x14ac:dyDescent="0.25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 x14ac:dyDescent="0.25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 x14ac:dyDescent="0.25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 x14ac:dyDescent="0.25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 x14ac:dyDescent="0.25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 x14ac:dyDescent="0.25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 x14ac:dyDescent="0.25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 x14ac:dyDescent="0.25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 x14ac:dyDescent="0.25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 x14ac:dyDescent="0.25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 x14ac:dyDescent="0.25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 x14ac:dyDescent="0.25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 x14ac:dyDescent="0.25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 x14ac:dyDescent="0.25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 x14ac:dyDescent="0.25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 x14ac:dyDescent="0.25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 x14ac:dyDescent="0.25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 x14ac:dyDescent="0.25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 x14ac:dyDescent="0.25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 x14ac:dyDescent="0.25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 x14ac:dyDescent="0.25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 x14ac:dyDescent="0.25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 x14ac:dyDescent="0.25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 x14ac:dyDescent="0.25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 x14ac:dyDescent="0.25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 x14ac:dyDescent="0.25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 x14ac:dyDescent="0.25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 x14ac:dyDescent="0.25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 x14ac:dyDescent="0.25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 x14ac:dyDescent="0.25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 x14ac:dyDescent="0.25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 x14ac:dyDescent="0.25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 x14ac:dyDescent="0.25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 x14ac:dyDescent="0.25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 x14ac:dyDescent="0.25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 x14ac:dyDescent="0.25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 x14ac:dyDescent="0.25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 x14ac:dyDescent="0.25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 x14ac:dyDescent="0.25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 x14ac:dyDescent="0.25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 x14ac:dyDescent="0.25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 x14ac:dyDescent="0.25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 x14ac:dyDescent="0.25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 x14ac:dyDescent="0.25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 x14ac:dyDescent="0.25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 x14ac:dyDescent="0.25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 x14ac:dyDescent="0.25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 x14ac:dyDescent="0.25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 x14ac:dyDescent="0.25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 x14ac:dyDescent="0.25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 x14ac:dyDescent="0.25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 x14ac:dyDescent="0.25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 x14ac:dyDescent="0.25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 x14ac:dyDescent="0.25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 x14ac:dyDescent="0.25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 x14ac:dyDescent="0.25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 x14ac:dyDescent="0.25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 x14ac:dyDescent="0.25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 x14ac:dyDescent="0.25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 x14ac:dyDescent="0.25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 x14ac:dyDescent="0.25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 x14ac:dyDescent="0.25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 x14ac:dyDescent="0.25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 x14ac:dyDescent="0.25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 x14ac:dyDescent="0.25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 x14ac:dyDescent="0.25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 x14ac:dyDescent="0.25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 x14ac:dyDescent="0.25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 x14ac:dyDescent="0.25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 x14ac:dyDescent="0.25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 x14ac:dyDescent="0.25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 x14ac:dyDescent="0.25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 x14ac:dyDescent="0.25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 x14ac:dyDescent="0.25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 x14ac:dyDescent="0.25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 x14ac:dyDescent="0.25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 x14ac:dyDescent="0.25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 x14ac:dyDescent="0.25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 x14ac:dyDescent="0.25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 x14ac:dyDescent="0.25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 x14ac:dyDescent="0.25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 x14ac:dyDescent="0.25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 x14ac:dyDescent="0.25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 x14ac:dyDescent="0.25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 x14ac:dyDescent="0.25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 x14ac:dyDescent="0.25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 x14ac:dyDescent="0.25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 x14ac:dyDescent="0.25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 x14ac:dyDescent="0.25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 x14ac:dyDescent="0.25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 x14ac:dyDescent="0.25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 x14ac:dyDescent="0.25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 x14ac:dyDescent="0.25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 x14ac:dyDescent="0.25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 x14ac:dyDescent="0.25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 x14ac:dyDescent="0.25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 x14ac:dyDescent="0.25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 x14ac:dyDescent="0.25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 x14ac:dyDescent="0.25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 x14ac:dyDescent="0.25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 x14ac:dyDescent="0.25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 x14ac:dyDescent="0.25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 x14ac:dyDescent="0.25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 x14ac:dyDescent="0.25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 x14ac:dyDescent="0.25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 x14ac:dyDescent="0.25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 x14ac:dyDescent="0.25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 x14ac:dyDescent="0.25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 x14ac:dyDescent="0.25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 x14ac:dyDescent="0.25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 x14ac:dyDescent="0.25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 x14ac:dyDescent="0.25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 x14ac:dyDescent="0.25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 x14ac:dyDescent="0.25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 x14ac:dyDescent="0.25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 x14ac:dyDescent="0.25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 x14ac:dyDescent="0.25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 x14ac:dyDescent="0.25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 x14ac:dyDescent="0.25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 x14ac:dyDescent="0.25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 x14ac:dyDescent="0.25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 x14ac:dyDescent="0.25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 x14ac:dyDescent="0.25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 x14ac:dyDescent="0.25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 x14ac:dyDescent="0.25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 x14ac:dyDescent="0.25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 x14ac:dyDescent="0.25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 x14ac:dyDescent="0.25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 x14ac:dyDescent="0.25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 x14ac:dyDescent="0.25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 x14ac:dyDescent="0.25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 x14ac:dyDescent="0.25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 x14ac:dyDescent="0.25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 x14ac:dyDescent="0.25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 x14ac:dyDescent="0.25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 x14ac:dyDescent="0.25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 x14ac:dyDescent="0.25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 x14ac:dyDescent="0.25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 x14ac:dyDescent="0.25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 x14ac:dyDescent="0.25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 x14ac:dyDescent="0.25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 x14ac:dyDescent="0.25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 x14ac:dyDescent="0.25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 x14ac:dyDescent="0.25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 x14ac:dyDescent="0.25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 x14ac:dyDescent="0.25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 x14ac:dyDescent="0.25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 x14ac:dyDescent="0.25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 x14ac:dyDescent="0.25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 x14ac:dyDescent="0.25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 x14ac:dyDescent="0.25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 x14ac:dyDescent="0.25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 x14ac:dyDescent="0.25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 x14ac:dyDescent="0.25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 x14ac:dyDescent="0.25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 x14ac:dyDescent="0.25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 x14ac:dyDescent="0.25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 x14ac:dyDescent="0.25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 x14ac:dyDescent="0.25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 x14ac:dyDescent="0.25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 x14ac:dyDescent="0.25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 x14ac:dyDescent="0.25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 x14ac:dyDescent="0.25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 x14ac:dyDescent="0.25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 x14ac:dyDescent="0.25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 x14ac:dyDescent="0.25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 x14ac:dyDescent="0.25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 x14ac:dyDescent="0.25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 x14ac:dyDescent="0.25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 x14ac:dyDescent="0.25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 x14ac:dyDescent="0.25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 x14ac:dyDescent="0.25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 x14ac:dyDescent="0.25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 x14ac:dyDescent="0.25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 x14ac:dyDescent="0.25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 x14ac:dyDescent="0.25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 x14ac:dyDescent="0.25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 x14ac:dyDescent="0.25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 x14ac:dyDescent="0.25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 x14ac:dyDescent="0.25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 x14ac:dyDescent="0.25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 x14ac:dyDescent="0.25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 x14ac:dyDescent="0.25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 x14ac:dyDescent="0.25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 x14ac:dyDescent="0.25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 x14ac:dyDescent="0.25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 x14ac:dyDescent="0.25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 x14ac:dyDescent="0.25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 x14ac:dyDescent="0.25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 x14ac:dyDescent="0.25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 x14ac:dyDescent="0.25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 x14ac:dyDescent="0.25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 x14ac:dyDescent="0.25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 x14ac:dyDescent="0.25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 x14ac:dyDescent="0.25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 x14ac:dyDescent="0.25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 x14ac:dyDescent="0.25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 x14ac:dyDescent="0.25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 x14ac:dyDescent="0.25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 x14ac:dyDescent="0.25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 x14ac:dyDescent="0.25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 x14ac:dyDescent="0.25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 x14ac:dyDescent="0.25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 x14ac:dyDescent="0.25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 x14ac:dyDescent="0.25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 x14ac:dyDescent="0.25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 x14ac:dyDescent="0.25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 x14ac:dyDescent="0.25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 x14ac:dyDescent="0.25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 x14ac:dyDescent="0.25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 x14ac:dyDescent="0.25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 x14ac:dyDescent="0.25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 x14ac:dyDescent="0.25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 x14ac:dyDescent="0.25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 x14ac:dyDescent="0.25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 x14ac:dyDescent="0.25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 x14ac:dyDescent="0.25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 x14ac:dyDescent="0.25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 x14ac:dyDescent="0.25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 x14ac:dyDescent="0.25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 x14ac:dyDescent="0.25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 x14ac:dyDescent="0.25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 x14ac:dyDescent="0.25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 x14ac:dyDescent="0.25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 x14ac:dyDescent="0.25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 x14ac:dyDescent="0.25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 x14ac:dyDescent="0.25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 x14ac:dyDescent="0.25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 x14ac:dyDescent="0.25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 x14ac:dyDescent="0.25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 x14ac:dyDescent="0.25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 x14ac:dyDescent="0.25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 x14ac:dyDescent="0.25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 x14ac:dyDescent="0.25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 x14ac:dyDescent="0.25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 x14ac:dyDescent="0.25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 x14ac:dyDescent="0.25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 x14ac:dyDescent="0.25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 x14ac:dyDescent="0.25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 x14ac:dyDescent="0.25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 x14ac:dyDescent="0.25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 x14ac:dyDescent="0.25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 x14ac:dyDescent="0.25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 x14ac:dyDescent="0.25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 x14ac:dyDescent="0.25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 x14ac:dyDescent="0.25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 x14ac:dyDescent="0.25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 x14ac:dyDescent="0.25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 x14ac:dyDescent="0.25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 x14ac:dyDescent="0.25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 x14ac:dyDescent="0.25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 x14ac:dyDescent="0.25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 x14ac:dyDescent="0.25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 x14ac:dyDescent="0.25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 x14ac:dyDescent="0.25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 x14ac:dyDescent="0.25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 x14ac:dyDescent="0.25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 x14ac:dyDescent="0.25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 x14ac:dyDescent="0.25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 x14ac:dyDescent="0.25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 x14ac:dyDescent="0.25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 x14ac:dyDescent="0.25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 x14ac:dyDescent="0.25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 x14ac:dyDescent="0.25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 x14ac:dyDescent="0.25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 x14ac:dyDescent="0.25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 x14ac:dyDescent="0.25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 x14ac:dyDescent="0.25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 x14ac:dyDescent="0.25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 x14ac:dyDescent="0.25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 x14ac:dyDescent="0.25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 x14ac:dyDescent="0.25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 x14ac:dyDescent="0.25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 x14ac:dyDescent="0.25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 x14ac:dyDescent="0.25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 x14ac:dyDescent="0.25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 x14ac:dyDescent="0.25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 x14ac:dyDescent="0.25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 x14ac:dyDescent="0.25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 x14ac:dyDescent="0.25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 x14ac:dyDescent="0.25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 x14ac:dyDescent="0.25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 x14ac:dyDescent="0.25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 x14ac:dyDescent="0.25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 x14ac:dyDescent="0.25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 x14ac:dyDescent="0.25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 x14ac:dyDescent="0.25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 x14ac:dyDescent="0.25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 x14ac:dyDescent="0.25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 x14ac:dyDescent="0.25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 x14ac:dyDescent="0.25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 x14ac:dyDescent="0.25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 x14ac:dyDescent="0.25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 x14ac:dyDescent="0.25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 x14ac:dyDescent="0.25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 x14ac:dyDescent="0.25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 x14ac:dyDescent="0.25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 x14ac:dyDescent="0.25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 x14ac:dyDescent="0.25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 x14ac:dyDescent="0.25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 x14ac:dyDescent="0.25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 x14ac:dyDescent="0.25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 x14ac:dyDescent="0.25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 x14ac:dyDescent="0.25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 x14ac:dyDescent="0.25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 x14ac:dyDescent="0.25">
      <c r="A2042" t="s">
        <v>84</v>
      </c>
      <c r="B2042" t="s">
        <v>93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 x14ac:dyDescent="0.25">
      <c r="A2043" t="s">
        <v>84</v>
      </c>
      <c r="B2043" t="s">
        <v>93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 x14ac:dyDescent="0.25">
      <c r="A2044" t="s">
        <v>84</v>
      </c>
      <c r="B2044" t="s">
        <v>93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 x14ac:dyDescent="0.25">
      <c r="A2045" t="s">
        <v>84</v>
      </c>
      <c r="B2045" t="s">
        <v>93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 x14ac:dyDescent="0.25">
      <c r="A2046" t="s">
        <v>84</v>
      </c>
      <c r="B2046" t="s">
        <v>93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 x14ac:dyDescent="0.25">
      <c r="A2047" t="s">
        <v>84</v>
      </c>
      <c r="B2047" t="s">
        <v>93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 x14ac:dyDescent="0.25">
      <c r="A2048" t="s">
        <v>84</v>
      </c>
      <c r="B2048" t="s">
        <v>93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 x14ac:dyDescent="0.25">
      <c r="A2049" t="s">
        <v>84</v>
      </c>
      <c r="B2049" t="s">
        <v>93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 x14ac:dyDescent="0.25">
      <c r="A2050" t="s">
        <v>84</v>
      </c>
      <c r="B2050" t="s">
        <v>93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 x14ac:dyDescent="0.25">
      <c r="A2051" t="s">
        <v>84</v>
      </c>
      <c r="B2051" t="s">
        <v>93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 x14ac:dyDescent="0.25">
      <c r="A2052" t="s">
        <v>84</v>
      </c>
      <c r="B2052" t="s">
        <v>93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 x14ac:dyDescent="0.25">
      <c r="A2053" t="s">
        <v>84</v>
      </c>
      <c r="B2053" t="s">
        <v>93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 x14ac:dyDescent="0.25">
      <c r="A2054" t="s">
        <v>84</v>
      </c>
      <c r="B2054" t="s">
        <v>93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 x14ac:dyDescent="0.25">
      <c r="A2055" t="s">
        <v>84</v>
      </c>
      <c r="B2055" t="s">
        <v>93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 x14ac:dyDescent="0.25">
      <c r="A2056" t="s">
        <v>84</v>
      </c>
      <c r="B2056" t="s">
        <v>93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 x14ac:dyDescent="0.25">
      <c r="A2057" t="s">
        <v>84</v>
      </c>
      <c r="B2057" t="s">
        <v>93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 x14ac:dyDescent="0.25">
      <c r="A2058" t="s">
        <v>84</v>
      </c>
      <c r="B2058" t="s">
        <v>93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 x14ac:dyDescent="0.25">
      <c r="A2059" t="s">
        <v>84</v>
      </c>
      <c r="B2059" t="s">
        <v>93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 x14ac:dyDescent="0.25">
      <c r="A2060" t="s">
        <v>84</v>
      </c>
      <c r="B2060" t="s">
        <v>93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 x14ac:dyDescent="0.25">
      <c r="A2061" t="s">
        <v>84</v>
      </c>
      <c r="B2061" t="s">
        <v>93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 x14ac:dyDescent="0.25">
      <c r="A2062" t="s">
        <v>84</v>
      </c>
      <c r="B2062" t="s">
        <v>93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 x14ac:dyDescent="0.25">
      <c r="A2063" t="s">
        <v>84</v>
      </c>
      <c r="B2063" t="s">
        <v>93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 x14ac:dyDescent="0.25">
      <c r="A2064" t="s">
        <v>84</v>
      </c>
      <c r="B2064" t="s">
        <v>93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 x14ac:dyDescent="0.25">
      <c r="A2065" t="s">
        <v>84</v>
      </c>
      <c r="B2065" t="s">
        <v>93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 x14ac:dyDescent="0.25">
      <c r="A2066" t="s">
        <v>84</v>
      </c>
      <c r="B2066" t="s">
        <v>93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 x14ac:dyDescent="0.25">
      <c r="A2067" t="s">
        <v>84</v>
      </c>
      <c r="B2067" t="s">
        <v>93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 x14ac:dyDescent="0.25">
      <c r="A2068" t="s">
        <v>84</v>
      </c>
      <c r="B2068" t="s">
        <v>93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 x14ac:dyDescent="0.25">
      <c r="A2069" t="s">
        <v>84</v>
      </c>
      <c r="B2069" t="s">
        <v>93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 x14ac:dyDescent="0.25">
      <c r="A2070" t="s">
        <v>84</v>
      </c>
      <c r="B2070" t="s">
        <v>93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 x14ac:dyDescent="0.25">
      <c r="A2071" t="s">
        <v>84</v>
      </c>
      <c r="B2071" t="s">
        <v>93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 x14ac:dyDescent="0.25">
      <c r="A2072" t="s">
        <v>84</v>
      </c>
      <c r="B2072" t="s">
        <v>93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 x14ac:dyDescent="0.25">
      <c r="A2073" t="s">
        <v>84</v>
      </c>
      <c r="B2073" t="s">
        <v>93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 x14ac:dyDescent="0.25">
      <c r="A2074" t="s">
        <v>84</v>
      </c>
      <c r="B2074" t="s">
        <v>93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 x14ac:dyDescent="0.25">
      <c r="A2075" t="s">
        <v>84</v>
      </c>
      <c r="B2075" t="s">
        <v>93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 x14ac:dyDescent="0.25">
      <c r="A2076" t="s">
        <v>84</v>
      </c>
      <c r="B2076" t="s">
        <v>93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 x14ac:dyDescent="0.25">
      <c r="A2077" t="s">
        <v>84</v>
      </c>
      <c r="B2077" t="s">
        <v>93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 x14ac:dyDescent="0.25">
      <c r="A2078" t="s">
        <v>84</v>
      </c>
      <c r="B2078" t="s">
        <v>93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 x14ac:dyDescent="0.25">
      <c r="A2079" t="s">
        <v>84</v>
      </c>
      <c r="B2079" t="s">
        <v>93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 x14ac:dyDescent="0.25">
      <c r="A2080" t="s">
        <v>84</v>
      </c>
      <c r="B2080" t="s">
        <v>93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 x14ac:dyDescent="0.25">
      <c r="A2081" t="s">
        <v>84</v>
      </c>
      <c r="B2081" t="s">
        <v>93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 x14ac:dyDescent="0.25">
      <c r="A2082" t="s">
        <v>84</v>
      </c>
      <c r="B2082" t="s">
        <v>93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 x14ac:dyDescent="0.25">
      <c r="A2083" t="s">
        <v>84</v>
      </c>
      <c r="B2083" t="s">
        <v>93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 x14ac:dyDescent="0.25">
      <c r="A2084" t="s">
        <v>84</v>
      </c>
      <c r="B2084" t="s">
        <v>93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 x14ac:dyDescent="0.25">
      <c r="A2085" t="s">
        <v>84</v>
      </c>
      <c r="B2085" t="s">
        <v>93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 x14ac:dyDescent="0.25">
      <c r="A2086" t="s">
        <v>84</v>
      </c>
      <c r="B2086" t="s">
        <v>93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 x14ac:dyDescent="0.25">
      <c r="A2087" t="s">
        <v>84</v>
      </c>
      <c r="B2087" t="s">
        <v>93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 x14ac:dyDescent="0.25">
      <c r="A2088" t="s">
        <v>84</v>
      </c>
      <c r="B2088" t="s">
        <v>93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 x14ac:dyDescent="0.25">
      <c r="A2089" t="s">
        <v>84</v>
      </c>
      <c r="B2089" t="s">
        <v>93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 x14ac:dyDescent="0.25">
      <c r="A2090" t="s">
        <v>84</v>
      </c>
      <c r="B2090" t="s">
        <v>93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 x14ac:dyDescent="0.25">
      <c r="A2091" t="s">
        <v>84</v>
      </c>
      <c r="B2091" t="s">
        <v>93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 x14ac:dyDescent="0.25">
      <c r="A2092" t="s">
        <v>84</v>
      </c>
      <c r="B2092" t="s">
        <v>93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 x14ac:dyDescent="0.25">
      <c r="A2093" t="s">
        <v>225</v>
      </c>
      <c r="B2093" t="s">
        <v>93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 x14ac:dyDescent="0.25">
      <c r="A2094" t="s">
        <v>225</v>
      </c>
      <c r="B2094" t="s">
        <v>93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 x14ac:dyDescent="0.25">
      <c r="A2095" t="s">
        <v>225</v>
      </c>
      <c r="B2095" t="s">
        <v>93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 x14ac:dyDescent="0.25">
      <c r="A2096" t="s">
        <v>225</v>
      </c>
      <c r="B2096" t="s">
        <v>93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 x14ac:dyDescent="0.25">
      <c r="A2097" t="s">
        <v>225</v>
      </c>
      <c r="B2097" t="s">
        <v>93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 x14ac:dyDescent="0.25">
      <c r="A2098" t="s">
        <v>225</v>
      </c>
      <c r="B2098" t="s">
        <v>93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 x14ac:dyDescent="0.25">
      <c r="A2099" t="s">
        <v>225</v>
      </c>
      <c r="B2099" t="s">
        <v>93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 x14ac:dyDescent="0.25">
      <c r="A2100" t="s">
        <v>225</v>
      </c>
      <c r="B2100" t="s">
        <v>93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 x14ac:dyDescent="0.25">
      <c r="A2101" t="s">
        <v>225</v>
      </c>
      <c r="B2101" t="s">
        <v>93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 x14ac:dyDescent="0.25">
      <c r="A2102" t="s">
        <v>225</v>
      </c>
      <c r="B2102" t="s">
        <v>93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 x14ac:dyDescent="0.25">
      <c r="A2103" t="s">
        <v>225</v>
      </c>
      <c r="B2103" t="s">
        <v>93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 x14ac:dyDescent="0.25">
      <c r="A2104" t="s">
        <v>225</v>
      </c>
      <c r="B2104" t="s">
        <v>93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 x14ac:dyDescent="0.25">
      <c r="A2105" t="s">
        <v>225</v>
      </c>
      <c r="B2105" t="s">
        <v>93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 x14ac:dyDescent="0.25">
      <c r="A2106" t="s">
        <v>225</v>
      </c>
      <c r="B2106" t="s">
        <v>93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 x14ac:dyDescent="0.25">
      <c r="A2107" t="s">
        <v>225</v>
      </c>
      <c r="B2107" t="s">
        <v>93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 x14ac:dyDescent="0.25">
      <c r="A2108" t="s">
        <v>225</v>
      </c>
      <c r="B2108" t="s">
        <v>93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 x14ac:dyDescent="0.25">
      <c r="A2109" t="s">
        <v>225</v>
      </c>
      <c r="B2109" t="s">
        <v>93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 x14ac:dyDescent="0.25">
      <c r="A2110" t="s">
        <v>225</v>
      </c>
      <c r="B2110" t="s">
        <v>93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 x14ac:dyDescent="0.25">
      <c r="A2111" t="s">
        <v>225</v>
      </c>
      <c r="B2111" t="s">
        <v>93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 x14ac:dyDescent="0.25">
      <c r="A2112" t="s">
        <v>225</v>
      </c>
      <c r="B2112" t="s">
        <v>93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 x14ac:dyDescent="0.25">
      <c r="A2113" t="s">
        <v>225</v>
      </c>
      <c r="B2113" t="s">
        <v>93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 x14ac:dyDescent="0.25">
      <c r="A2114" t="s">
        <v>225</v>
      </c>
      <c r="B2114" t="s">
        <v>93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 x14ac:dyDescent="0.25">
      <c r="A2115" t="s">
        <v>225</v>
      </c>
      <c r="B2115" t="s">
        <v>93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 x14ac:dyDescent="0.25">
      <c r="A2116" t="s">
        <v>225</v>
      </c>
      <c r="B2116" t="s">
        <v>93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 x14ac:dyDescent="0.25">
      <c r="A2117" t="s">
        <v>225</v>
      </c>
      <c r="B2117" t="s">
        <v>93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 x14ac:dyDescent="0.25">
      <c r="A2118" t="s">
        <v>225</v>
      </c>
      <c r="B2118" t="s">
        <v>93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 x14ac:dyDescent="0.25">
      <c r="A2119" t="s">
        <v>225</v>
      </c>
      <c r="B2119" t="s">
        <v>93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 x14ac:dyDescent="0.25">
      <c r="A2120" t="s">
        <v>225</v>
      </c>
      <c r="B2120" t="s">
        <v>93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 x14ac:dyDescent="0.25">
      <c r="A2121" t="s">
        <v>225</v>
      </c>
      <c r="B2121" t="s">
        <v>93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 x14ac:dyDescent="0.25">
      <c r="A2122" t="s">
        <v>225</v>
      </c>
      <c r="B2122" t="s">
        <v>93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 x14ac:dyDescent="0.25">
      <c r="A2123" t="s">
        <v>225</v>
      </c>
      <c r="B2123" t="s">
        <v>93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 x14ac:dyDescent="0.25">
      <c r="A2124" t="s">
        <v>225</v>
      </c>
      <c r="B2124" t="s">
        <v>93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 x14ac:dyDescent="0.25">
      <c r="A2125" t="s">
        <v>225</v>
      </c>
      <c r="B2125" t="s">
        <v>93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 x14ac:dyDescent="0.25">
      <c r="A2126" t="s">
        <v>225</v>
      </c>
      <c r="B2126" t="s">
        <v>93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 x14ac:dyDescent="0.25">
      <c r="A2127" t="s">
        <v>225</v>
      </c>
      <c r="B2127" t="s">
        <v>93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 x14ac:dyDescent="0.25">
      <c r="A2128" t="s">
        <v>225</v>
      </c>
      <c r="B2128" t="s">
        <v>93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 x14ac:dyDescent="0.25">
      <c r="A2129" t="s">
        <v>225</v>
      </c>
      <c r="B2129" t="s">
        <v>93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 x14ac:dyDescent="0.25">
      <c r="A2130" t="s">
        <v>225</v>
      </c>
      <c r="B2130" t="s">
        <v>93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 x14ac:dyDescent="0.25">
      <c r="A2131" t="s">
        <v>225</v>
      </c>
      <c r="B2131" t="s">
        <v>93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 x14ac:dyDescent="0.25">
      <c r="A2132" t="s">
        <v>225</v>
      </c>
      <c r="B2132" t="s">
        <v>93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 x14ac:dyDescent="0.25">
      <c r="A2133" t="s">
        <v>225</v>
      </c>
      <c r="B2133" t="s">
        <v>93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 x14ac:dyDescent="0.25">
      <c r="A2134" t="s">
        <v>225</v>
      </c>
      <c r="B2134" t="s">
        <v>93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 x14ac:dyDescent="0.25">
      <c r="A2135" t="s">
        <v>225</v>
      </c>
      <c r="B2135" t="s">
        <v>93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 x14ac:dyDescent="0.25">
      <c r="A2136" t="s">
        <v>225</v>
      </c>
      <c r="B2136" t="s">
        <v>93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 x14ac:dyDescent="0.25">
      <c r="A2137" t="s">
        <v>225</v>
      </c>
      <c r="B2137" t="s">
        <v>93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 x14ac:dyDescent="0.25">
      <c r="A2138" t="s">
        <v>225</v>
      </c>
      <c r="B2138" t="s">
        <v>93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 x14ac:dyDescent="0.25">
      <c r="A2139" t="s">
        <v>225</v>
      </c>
      <c r="B2139" t="s">
        <v>93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 x14ac:dyDescent="0.25">
      <c r="A2140" t="s">
        <v>225</v>
      </c>
      <c r="B2140" t="s">
        <v>93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 x14ac:dyDescent="0.25">
      <c r="A2141" t="s">
        <v>225</v>
      </c>
      <c r="B2141" t="s">
        <v>93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 x14ac:dyDescent="0.25">
      <c r="A2142" t="s">
        <v>225</v>
      </c>
      <c r="B2142" t="s">
        <v>93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 x14ac:dyDescent="0.25">
      <c r="A2143" t="s">
        <v>225</v>
      </c>
      <c r="B2143" t="s">
        <v>93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 x14ac:dyDescent="0.25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 x14ac:dyDescent="0.25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 x14ac:dyDescent="0.25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 x14ac:dyDescent="0.25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 x14ac:dyDescent="0.25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 x14ac:dyDescent="0.25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 x14ac:dyDescent="0.25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 x14ac:dyDescent="0.25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 x14ac:dyDescent="0.25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 x14ac:dyDescent="0.25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 x14ac:dyDescent="0.25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 x14ac:dyDescent="0.25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 x14ac:dyDescent="0.25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 x14ac:dyDescent="0.25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 x14ac:dyDescent="0.25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 x14ac:dyDescent="0.25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 x14ac:dyDescent="0.25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 x14ac:dyDescent="0.25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 x14ac:dyDescent="0.25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 x14ac:dyDescent="0.25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 x14ac:dyDescent="0.25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 x14ac:dyDescent="0.25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 x14ac:dyDescent="0.25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 x14ac:dyDescent="0.25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 x14ac:dyDescent="0.25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 x14ac:dyDescent="0.25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 x14ac:dyDescent="0.25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 x14ac:dyDescent="0.25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 x14ac:dyDescent="0.25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 x14ac:dyDescent="0.25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 x14ac:dyDescent="0.25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 x14ac:dyDescent="0.25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 x14ac:dyDescent="0.25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 x14ac:dyDescent="0.25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 x14ac:dyDescent="0.25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 x14ac:dyDescent="0.25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 x14ac:dyDescent="0.25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 x14ac:dyDescent="0.25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 x14ac:dyDescent="0.25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 x14ac:dyDescent="0.25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 x14ac:dyDescent="0.25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 x14ac:dyDescent="0.25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 x14ac:dyDescent="0.25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 x14ac:dyDescent="0.25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 x14ac:dyDescent="0.25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 x14ac:dyDescent="0.25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 x14ac:dyDescent="0.25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 x14ac:dyDescent="0.25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 x14ac:dyDescent="0.25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 x14ac:dyDescent="0.25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 x14ac:dyDescent="0.25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 x14ac:dyDescent="0.25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 x14ac:dyDescent="0.25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 x14ac:dyDescent="0.25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 x14ac:dyDescent="0.25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 x14ac:dyDescent="0.25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 x14ac:dyDescent="0.25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 x14ac:dyDescent="0.25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 x14ac:dyDescent="0.25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 x14ac:dyDescent="0.25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 x14ac:dyDescent="0.25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 x14ac:dyDescent="0.25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 x14ac:dyDescent="0.25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 x14ac:dyDescent="0.25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 x14ac:dyDescent="0.25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 x14ac:dyDescent="0.25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 x14ac:dyDescent="0.25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 x14ac:dyDescent="0.25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 x14ac:dyDescent="0.25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 x14ac:dyDescent="0.25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 x14ac:dyDescent="0.25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 x14ac:dyDescent="0.25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 x14ac:dyDescent="0.25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 x14ac:dyDescent="0.25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 x14ac:dyDescent="0.25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 x14ac:dyDescent="0.25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 x14ac:dyDescent="0.25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 x14ac:dyDescent="0.25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 x14ac:dyDescent="0.25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 x14ac:dyDescent="0.25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 x14ac:dyDescent="0.25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 x14ac:dyDescent="0.25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 x14ac:dyDescent="0.25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 x14ac:dyDescent="0.25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 x14ac:dyDescent="0.25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 x14ac:dyDescent="0.25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 x14ac:dyDescent="0.25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 x14ac:dyDescent="0.25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 x14ac:dyDescent="0.25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 x14ac:dyDescent="0.25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 x14ac:dyDescent="0.25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 x14ac:dyDescent="0.25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 x14ac:dyDescent="0.25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 x14ac:dyDescent="0.25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 x14ac:dyDescent="0.25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 x14ac:dyDescent="0.25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 x14ac:dyDescent="0.25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 x14ac:dyDescent="0.25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 x14ac:dyDescent="0.25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 x14ac:dyDescent="0.25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 x14ac:dyDescent="0.25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 x14ac:dyDescent="0.25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 x14ac:dyDescent="0.25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 x14ac:dyDescent="0.25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 x14ac:dyDescent="0.25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 x14ac:dyDescent="0.25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 x14ac:dyDescent="0.25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 x14ac:dyDescent="0.25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 x14ac:dyDescent="0.25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 x14ac:dyDescent="0.25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 x14ac:dyDescent="0.25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 x14ac:dyDescent="0.25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 x14ac:dyDescent="0.25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 x14ac:dyDescent="0.25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 x14ac:dyDescent="0.25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 x14ac:dyDescent="0.25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 x14ac:dyDescent="0.25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 x14ac:dyDescent="0.25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 x14ac:dyDescent="0.25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 x14ac:dyDescent="0.25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 x14ac:dyDescent="0.25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 x14ac:dyDescent="0.25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 x14ac:dyDescent="0.25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 x14ac:dyDescent="0.25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 x14ac:dyDescent="0.25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 x14ac:dyDescent="0.25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 x14ac:dyDescent="0.25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 x14ac:dyDescent="0.25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 x14ac:dyDescent="0.25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 x14ac:dyDescent="0.25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 x14ac:dyDescent="0.25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 x14ac:dyDescent="0.25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 x14ac:dyDescent="0.25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 x14ac:dyDescent="0.25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 x14ac:dyDescent="0.25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 x14ac:dyDescent="0.25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 x14ac:dyDescent="0.25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 x14ac:dyDescent="0.25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 x14ac:dyDescent="0.25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 x14ac:dyDescent="0.25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 x14ac:dyDescent="0.25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 x14ac:dyDescent="0.25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 x14ac:dyDescent="0.25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 x14ac:dyDescent="0.25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 x14ac:dyDescent="0.25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 x14ac:dyDescent="0.25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 x14ac:dyDescent="0.25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 x14ac:dyDescent="0.25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 x14ac:dyDescent="0.25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 x14ac:dyDescent="0.25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 x14ac:dyDescent="0.25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 x14ac:dyDescent="0.25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 x14ac:dyDescent="0.25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 x14ac:dyDescent="0.25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 x14ac:dyDescent="0.25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 x14ac:dyDescent="0.25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 x14ac:dyDescent="0.25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 x14ac:dyDescent="0.25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 x14ac:dyDescent="0.25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 x14ac:dyDescent="0.25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 x14ac:dyDescent="0.25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 x14ac:dyDescent="0.25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 x14ac:dyDescent="0.25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 x14ac:dyDescent="0.25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 x14ac:dyDescent="0.25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 x14ac:dyDescent="0.25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 x14ac:dyDescent="0.25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 x14ac:dyDescent="0.25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 x14ac:dyDescent="0.25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 x14ac:dyDescent="0.25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 x14ac:dyDescent="0.25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 x14ac:dyDescent="0.25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 x14ac:dyDescent="0.25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 x14ac:dyDescent="0.25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 x14ac:dyDescent="0.25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 x14ac:dyDescent="0.25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 x14ac:dyDescent="0.25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 x14ac:dyDescent="0.25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 x14ac:dyDescent="0.25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 x14ac:dyDescent="0.25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 x14ac:dyDescent="0.25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 x14ac:dyDescent="0.25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 x14ac:dyDescent="0.25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 x14ac:dyDescent="0.25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 x14ac:dyDescent="0.25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 x14ac:dyDescent="0.25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 x14ac:dyDescent="0.25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 x14ac:dyDescent="0.25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 x14ac:dyDescent="0.25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 x14ac:dyDescent="0.25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 x14ac:dyDescent="0.25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 x14ac:dyDescent="0.25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 x14ac:dyDescent="0.25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 x14ac:dyDescent="0.25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 x14ac:dyDescent="0.25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 x14ac:dyDescent="0.25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 x14ac:dyDescent="0.25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 x14ac:dyDescent="0.25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 x14ac:dyDescent="0.25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 x14ac:dyDescent="0.25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 x14ac:dyDescent="0.25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 x14ac:dyDescent="0.25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 x14ac:dyDescent="0.25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 x14ac:dyDescent="0.25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 x14ac:dyDescent="0.25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 x14ac:dyDescent="0.25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 x14ac:dyDescent="0.25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 x14ac:dyDescent="0.25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 x14ac:dyDescent="0.25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 x14ac:dyDescent="0.25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 x14ac:dyDescent="0.25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 x14ac:dyDescent="0.25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 x14ac:dyDescent="0.25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 x14ac:dyDescent="0.25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 x14ac:dyDescent="0.25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 x14ac:dyDescent="0.25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 x14ac:dyDescent="0.25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 x14ac:dyDescent="0.25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 x14ac:dyDescent="0.25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 x14ac:dyDescent="0.25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 x14ac:dyDescent="0.25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 x14ac:dyDescent="0.25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 x14ac:dyDescent="0.25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 x14ac:dyDescent="0.25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 x14ac:dyDescent="0.25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 x14ac:dyDescent="0.25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 x14ac:dyDescent="0.25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 x14ac:dyDescent="0.25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 x14ac:dyDescent="0.25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 x14ac:dyDescent="0.25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 x14ac:dyDescent="0.25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 x14ac:dyDescent="0.25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 x14ac:dyDescent="0.25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 x14ac:dyDescent="0.25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 x14ac:dyDescent="0.25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 x14ac:dyDescent="0.25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 x14ac:dyDescent="0.25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 x14ac:dyDescent="0.25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 x14ac:dyDescent="0.25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 x14ac:dyDescent="0.25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 x14ac:dyDescent="0.25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 x14ac:dyDescent="0.25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 x14ac:dyDescent="0.25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 x14ac:dyDescent="0.25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 x14ac:dyDescent="0.25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 x14ac:dyDescent="0.25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 x14ac:dyDescent="0.25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 x14ac:dyDescent="0.25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 x14ac:dyDescent="0.25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 x14ac:dyDescent="0.25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 x14ac:dyDescent="0.25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 x14ac:dyDescent="0.25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 x14ac:dyDescent="0.25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 x14ac:dyDescent="0.25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 x14ac:dyDescent="0.25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 x14ac:dyDescent="0.25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 x14ac:dyDescent="0.25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 x14ac:dyDescent="0.25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 x14ac:dyDescent="0.25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 x14ac:dyDescent="0.25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 x14ac:dyDescent="0.25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 x14ac:dyDescent="0.25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 x14ac:dyDescent="0.25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 x14ac:dyDescent="0.25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 x14ac:dyDescent="0.25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 x14ac:dyDescent="0.25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 x14ac:dyDescent="0.25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 x14ac:dyDescent="0.25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 x14ac:dyDescent="0.25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 x14ac:dyDescent="0.25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 x14ac:dyDescent="0.25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 x14ac:dyDescent="0.25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 x14ac:dyDescent="0.25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 x14ac:dyDescent="0.25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 x14ac:dyDescent="0.25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 x14ac:dyDescent="0.25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 x14ac:dyDescent="0.25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 x14ac:dyDescent="0.25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 x14ac:dyDescent="0.25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 x14ac:dyDescent="0.25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 x14ac:dyDescent="0.25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 x14ac:dyDescent="0.25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 x14ac:dyDescent="0.25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 x14ac:dyDescent="0.25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 x14ac:dyDescent="0.25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 x14ac:dyDescent="0.25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 x14ac:dyDescent="0.25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 x14ac:dyDescent="0.25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 x14ac:dyDescent="0.25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 x14ac:dyDescent="0.25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 x14ac:dyDescent="0.25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 x14ac:dyDescent="0.25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 x14ac:dyDescent="0.25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 x14ac:dyDescent="0.25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 x14ac:dyDescent="0.25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 x14ac:dyDescent="0.25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 x14ac:dyDescent="0.25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 x14ac:dyDescent="0.25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 x14ac:dyDescent="0.25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 x14ac:dyDescent="0.25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 x14ac:dyDescent="0.25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 x14ac:dyDescent="0.25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 x14ac:dyDescent="0.25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 x14ac:dyDescent="0.25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 x14ac:dyDescent="0.25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 x14ac:dyDescent="0.25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 x14ac:dyDescent="0.25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 x14ac:dyDescent="0.25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 x14ac:dyDescent="0.25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 x14ac:dyDescent="0.25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 x14ac:dyDescent="0.25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 x14ac:dyDescent="0.25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 x14ac:dyDescent="0.25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 x14ac:dyDescent="0.25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 x14ac:dyDescent="0.25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 x14ac:dyDescent="0.25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 x14ac:dyDescent="0.25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 x14ac:dyDescent="0.25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 x14ac:dyDescent="0.25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 x14ac:dyDescent="0.25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 x14ac:dyDescent="0.25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 x14ac:dyDescent="0.25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 x14ac:dyDescent="0.25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 x14ac:dyDescent="0.25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 x14ac:dyDescent="0.25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 x14ac:dyDescent="0.25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 x14ac:dyDescent="0.25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 x14ac:dyDescent="0.25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 x14ac:dyDescent="0.25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 x14ac:dyDescent="0.25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 x14ac:dyDescent="0.25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 x14ac:dyDescent="0.25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 x14ac:dyDescent="0.25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 x14ac:dyDescent="0.25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 x14ac:dyDescent="0.25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 x14ac:dyDescent="0.25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 x14ac:dyDescent="0.25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 x14ac:dyDescent="0.25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 x14ac:dyDescent="0.25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 x14ac:dyDescent="0.25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 x14ac:dyDescent="0.25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 x14ac:dyDescent="0.25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 x14ac:dyDescent="0.25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 x14ac:dyDescent="0.25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 x14ac:dyDescent="0.25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 x14ac:dyDescent="0.25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 x14ac:dyDescent="0.25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 x14ac:dyDescent="0.25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 x14ac:dyDescent="0.25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 x14ac:dyDescent="0.25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 x14ac:dyDescent="0.25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 x14ac:dyDescent="0.25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 x14ac:dyDescent="0.25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 x14ac:dyDescent="0.25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 x14ac:dyDescent="0.25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 x14ac:dyDescent="0.25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 x14ac:dyDescent="0.25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 x14ac:dyDescent="0.25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 x14ac:dyDescent="0.25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 x14ac:dyDescent="0.25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 x14ac:dyDescent="0.25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 x14ac:dyDescent="0.25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 x14ac:dyDescent="0.25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 x14ac:dyDescent="0.25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 x14ac:dyDescent="0.25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 x14ac:dyDescent="0.25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 x14ac:dyDescent="0.25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 x14ac:dyDescent="0.25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 x14ac:dyDescent="0.25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 x14ac:dyDescent="0.25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 x14ac:dyDescent="0.25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 x14ac:dyDescent="0.25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 x14ac:dyDescent="0.25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 x14ac:dyDescent="0.25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 x14ac:dyDescent="0.25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 x14ac:dyDescent="0.25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 x14ac:dyDescent="0.25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 x14ac:dyDescent="0.25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 x14ac:dyDescent="0.25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 x14ac:dyDescent="0.25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 x14ac:dyDescent="0.25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 x14ac:dyDescent="0.25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 x14ac:dyDescent="0.25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 x14ac:dyDescent="0.25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 x14ac:dyDescent="0.25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 x14ac:dyDescent="0.25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 x14ac:dyDescent="0.25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 x14ac:dyDescent="0.25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 x14ac:dyDescent="0.25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 x14ac:dyDescent="0.25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 x14ac:dyDescent="0.25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 x14ac:dyDescent="0.25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 x14ac:dyDescent="0.25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 x14ac:dyDescent="0.25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 x14ac:dyDescent="0.25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 x14ac:dyDescent="0.25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 x14ac:dyDescent="0.25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 x14ac:dyDescent="0.25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 x14ac:dyDescent="0.25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 x14ac:dyDescent="0.25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 x14ac:dyDescent="0.25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 x14ac:dyDescent="0.25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 x14ac:dyDescent="0.25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 x14ac:dyDescent="0.25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 x14ac:dyDescent="0.25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 x14ac:dyDescent="0.25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 x14ac:dyDescent="0.25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 x14ac:dyDescent="0.25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 x14ac:dyDescent="0.25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 x14ac:dyDescent="0.25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 x14ac:dyDescent="0.25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 x14ac:dyDescent="0.25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 x14ac:dyDescent="0.25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 x14ac:dyDescent="0.25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 x14ac:dyDescent="0.25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 x14ac:dyDescent="0.25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 x14ac:dyDescent="0.25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 x14ac:dyDescent="0.25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 x14ac:dyDescent="0.25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 x14ac:dyDescent="0.25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 x14ac:dyDescent="0.25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 x14ac:dyDescent="0.25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 x14ac:dyDescent="0.25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 x14ac:dyDescent="0.25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 x14ac:dyDescent="0.25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 x14ac:dyDescent="0.25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 x14ac:dyDescent="0.25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 x14ac:dyDescent="0.25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 x14ac:dyDescent="0.25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 x14ac:dyDescent="0.25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 x14ac:dyDescent="0.25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 x14ac:dyDescent="0.25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 x14ac:dyDescent="0.25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 x14ac:dyDescent="0.25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 x14ac:dyDescent="0.25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 x14ac:dyDescent="0.25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 x14ac:dyDescent="0.25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 x14ac:dyDescent="0.25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 x14ac:dyDescent="0.25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 x14ac:dyDescent="0.25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 x14ac:dyDescent="0.25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 x14ac:dyDescent="0.25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 x14ac:dyDescent="0.25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 x14ac:dyDescent="0.25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 x14ac:dyDescent="0.25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 x14ac:dyDescent="0.25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 x14ac:dyDescent="0.25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 x14ac:dyDescent="0.25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 x14ac:dyDescent="0.25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 x14ac:dyDescent="0.25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 x14ac:dyDescent="0.25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 x14ac:dyDescent="0.25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 x14ac:dyDescent="0.25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 x14ac:dyDescent="0.25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 x14ac:dyDescent="0.25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 x14ac:dyDescent="0.25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 x14ac:dyDescent="0.25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 x14ac:dyDescent="0.25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 x14ac:dyDescent="0.25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 x14ac:dyDescent="0.25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 x14ac:dyDescent="0.25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 x14ac:dyDescent="0.25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 x14ac:dyDescent="0.25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 x14ac:dyDescent="0.25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 x14ac:dyDescent="0.25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 x14ac:dyDescent="0.25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 x14ac:dyDescent="0.25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 x14ac:dyDescent="0.25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 x14ac:dyDescent="0.25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 x14ac:dyDescent="0.25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 x14ac:dyDescent="0.25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 x14ac:dyDescent="0.25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 x14ac:dyDescent="0.25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 x14ac:dyDescent="0.25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 x14ac:dyDescent="0.25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 x14ac:dyDescent="0.25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 x14ac:dyDescent="0.25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 x14ac:dyDescent="0.25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 x14ac:dyDescent="0.25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 x14ac:dyDescent="0.25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 x14ac:dyDescent="0.25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 x14ac:dyDescent="0.25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 x14ac:dyDescent="0.25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 x14ac:dyDescent="0.25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 x14ac:dyDescent="0.25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 x14ac:dyDescent="0.25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 x14ac:dyDescent="0.25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 x14ac:dyDescent="0.25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 x14ac:dyDescent="0.25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 x14ac:dyDescent="0.25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 x14ac:dyDescent="0.25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 x14ac:dyDescent="0.25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 x14ac:dyDescent="0.25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 x14ac:dyDescent="0.25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 x14ac:dyDescent="0.25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 x14ac:dyDescent="0.25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 x14ac:dyDescent="0.25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 x14ac:dyDescent="0.25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 x14ac:dyDescent="0.25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 x14ac:dyDescent="0.25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 x14ac:dyDescent="0.25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 x14ac:dyDescent="0.25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 x14ac:dyDescent="0.25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 x14ac:dyDescent="0.25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 x14ac:dyDescent="0.25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 x14ac:dyDescent="0.25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 x14ac:dyDescent="0.25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 x14ac:dyDescent="0.25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 x14ac:dyDescent="0.25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 x14ac:dyDescent="0.25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 x14ac:dyDescent="0.25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 x14ac:dyDescent="0.25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 x14ac:dyDescent="0.25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 x14ac:dyDescent="0.25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 x14ac:dyDescent="0.25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 x14ac:dyDescent="0.25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 x14ac:dyDescent="0.25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 x14ac:dyDescent="0.25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 x14ac:dyDescent="0.25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 x14ac:dyDescent="0.25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 x14ac:dyDescent="0.25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 x14ac:dyDescent="0.25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 x14ac:dyDescent="0.25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 x14ac:dyDescent="0.25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 x14ac:dyDescent="0.25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 x14ac:dyDescent="0.25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 x14ac:dyDescent="0.25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 x14ac:dyDescent="0.25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 x14ac:dyDescent="0.25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 x14ac:dyDescent="0.25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 x14ac:dyDescent="0.25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 x14ac:dyDescent="0.25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 x14ac:dyDescent="0.25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 x14ac:dyDescent="0.25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 x14ac:dyDescent="0.25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 x14ac:dyDescent="0.25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 x14ac:dyDescent="0.25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 x14ac:dyDescent="0.25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 x14ac:dyDescent="0.25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 x14ac:dyDescent="0.25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 x14ac:dyDescent="0.25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 x14ac:dyDescent="0.25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 x14ac:dyDescent="0.25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 x14ac:dyDescent="0.25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 x14ac:dyDescent="0.25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 x14ac:dyDescent="0.25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 x14ac:dyDescent="0.25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 x14ac:dyDescent="0.25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 x14ac:dyDescent="0.25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 x14ac:dyDescent="0.25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 x14ac:dyDescent="0.25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 x14ac:dyDescent="0.25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 x14ac:dyDescent="0.25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 x14ac:dyDescent="0.25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 x14ac:dyDescent="0.25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 x14ac:dyDescent="0.25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 x14ac:dyDescent="0.25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 x14ac:dyDescent="0.25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 x14ac:dyDescent="0.25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 x14ac:dyDescent="0.25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 x14ac:dyDescent="0.25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 x14ac:dyDescent="0.25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 x14ac:dyDescent="0.25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 x14ac:dyDescent="0.25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 x14ac:dyDescent="0.25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 x14ac:dyDescent="0.25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 x14ac:dyDescent="0.25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 x14ac:dyDescent="0.25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 x14ac:dyDescent="0.25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 x14ac:dyDescent="0.25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 x14ac:dyDescent="0.25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 x14ac:dyDescent="0.25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 x14ac:dyDescent="0.25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 x14ac:dyDescent="0.25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 x14ac:dyDescent="0.25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 x14ac:dyDescent="0.25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 x14ac:dyDescent="0.25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 x14ac:dyDescent="0.25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 x14ac:dyDescent="0.25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 x14ac:dyDescent="0.25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 x14ac:dyDescent="0.25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 x14ac:dyDescent="0.25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 x14ac:dyDescent="0.25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 x14ac:dyDescent="0.25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 x14ac:dyDescent="0.25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 x14ac:dyDescent="0.25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 x14ac:dyDescent="0.25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 x14ac:dyDescent="0.25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 x14ac:dyDescent="0.25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 x14ac:dyDescent="0.25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 x14ac:dyDescent="0.25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 x14ac:dyDescent="0.25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 x14ac:dyDescent="0.25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 x14ac:dyDescent="0.25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 x14ac:dyDescent="0.25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 x14ac:dyDescent="0.25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 x14ac:dyDescent="0.25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 x14ac:dyDescent="0.25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 x14ac:dyDescent="0.25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 x14ac:dyDescent="0.25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 x14ac:dyDescent="0.25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 x14ac:dyDescent="0.25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 x14ac:dyDescent="0.25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 x14ac:dyDescent="0.25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 x14ac:dyDescent="0.25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 x14ac:dyDescent="0.25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 x14ac:dyDescent="0.25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 x14ac:dyDescent="0.25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 x14ac:dyDescent="0.25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 x14ac:dyDescent="0.25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 x14ac:dyDescent="0.25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 x14ac:dyDescent="0.25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 x14ac:dyDescent="0.25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 x14ac:dyDescent="0.25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 x14ac:dyDescent="0.25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 x14ac:dyDescent="0.25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 x14ac:dyDescent="0.25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 x14ac:dyDescent="0.25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 x14ac:dyDescent="0.25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 x14ac:dyDescent="0.25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 x14ac:dyDescent="0.25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 x14ac:dyDescent="0.25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 x14ac:dyDescent="0.25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 x14ac:dyDescent="0.25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 x14ac:dyDescent="0.25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 x14ac:dyDescent="0.25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 x14ac:dyDescent="0.25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 x14ac:dyDescent="0.25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 x14ac:dyDescent="0.25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 x14ac:dyDescent="0.25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 x14ac:dyDescent="0.25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 x14ac:dyDescent="0.25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 x14ac:dyDescent="0.25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 x14ac:dyDescent="0.25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 x14ac:dyDescent="0.25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 x14ac:dyDescent="0.25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 x14ac:dyDescent="0.25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 x14ac:dyDescent="0.25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 x14ac:dyDescent="0.25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 x14ac:dyDescent="0.25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 x14ac:dyDescent="0.25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 x14ac:dyDescent="0.25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 x14ac:dyDescent="0.25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 x14ac:dyDescent="0.25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 x14ac:dyDescent="0.25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 x14ac:dyDescent="0.25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 x14ac:dyDescent="0.25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 x14ac:dyDescent="0.25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 x14ac:dyDescent="0.25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 x14ac:dyDescent="0.25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 x14ac:dyDescent="0.25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 x14ac:dyDescent="0.25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 x14ac:dyDescent="0.25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 x14ac:dyDescent="0.25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 x14ac:dyDescent="0.25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 x14ac:dyDescent="0.25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 x14ac:dyDescent="0.25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 x14ac:dyDescent="0.25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 x14ac:dyDescent="0.25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 x14ac:dyDescent="0.25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 x14ac:dyDescent="0.25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 x14ac:dyDescent="0.25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 x14ac:dyDescent="0.25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 x14ac:dyDescent="0.25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 x14ac:dyDescent="0.25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 x14ac:dyDescent="0.25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 x14ac:dyDescent="0.25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 x14ac:dyDescent="0.25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 x14ac:dyDescent="0.25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 x14ac:dyDescent="0.25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 x14ac:dyDescent="0.25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 x14ac:dyDescent="0.25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 x14ac:dyDescent="0.25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 x14ac:dyDescent="0.25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 x14ac:dyDescent="0.25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 x14ac:dyDescent="0.25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 x14ac:dyDescent="0.25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 x14ac:dyDescent="0.25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 x14ac:dyDescent="0.25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 x14ac:dyDescent="0.25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 x14ac:dyDescent="0.25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 x14ac:dyDescent="0.25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 x14ac:dyDescent="0.25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 x14ac:dyDescent="0.25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 x14ac:dyDescent="0.25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 x14ac:dyDescent="0.25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 x14ac:dyDescent="0.25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 x14ac:dyDescent="0.25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 x14ac:dyDescent="0.25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 x14ac:dyDescent="0.25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 x14ac:dyDescent="0.25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 x14ac:dyDescent="0.25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 x14ac:dyDescent="0.25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 x14ac:dyDescent="0.25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 x14ac:dyDescent="0.25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 x14ac:dyDescent="0.25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 x14ac:dyDescent="0.25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 x14ac:dyDescent="0.25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 x14ac:dyDescent="0.25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 x14ac:dyDescent="0.25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 x14ac:dyDescent="0.25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 x14ac:dyDescent="0.25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 x14ac:dyDescent="0.25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 x14ac:dyDescent="0.25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 x14ac:dyDescent="0.25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 x14ac:dyDescent="0.25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 x14ac:dyDescent="0.25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 x14ac:dyDescent="0.25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 x14ac:dyDescent="0.25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 x14ac:dyDescent="0.25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 x14ac:dyDescent="0.25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 x14ac:dyDescent="0.25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 x14ac:dyDescent="0.25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 x14ac:dyDescent="0.25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 x14ac:dyDescent="0.25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 x14ac:dyDescent="0.25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 x14ac:dyDescent="0.25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 x14ac:dyDescent="0.25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 x14ac:dyDescent="0.25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 x14ac:dyDescent="0.25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 x14ac:dyDescent="0.25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 x14ac:dyDescent="0.25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 x14ac:dyDescent="0.25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 x14ac:dyDescent="0.25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 x14ac:dyDescent="0.25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 x14ac:dyDescent="0.25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 x14ac:dyDescent="0.25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 x14ac:dyDescent="0.25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 x14ac:dyDescent="0.25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 x14ac:dyDescent="0.25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 x14ac:dyDescent="0.25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 x14ac:dyDescent="0.25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 x14ac:dyDescent="0.25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 x14ac:dyDescent="0.25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 x14ac:dyDescent="0.25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 x14ac:dyDescent="0.25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 x14ac:dyDescent="0.25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 x14ac:dyDescent="0.25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 x14ac:dyDescent="0.25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 x14ac:dyDescent="0.25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 x14ac:dyDescent="0.25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 x14ac:dyDescent="0.25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 x14ac:dyDescent="0.25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 x14ac:dyDescent="0.25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 x14ac:dyDescent="0.25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 x14ac:dyDescent="0.25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 x14ac:dyDescent="0.25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 x14ac:dyDescent="0.25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 x14ac:dyDescent="0.25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 x14ac:dyDescent="0.25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 x14ac:dyDescent="0.25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 x14ac:dyDescent="0.25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 x14ac:dyDescent="0.25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 x14ac:dyDescent="0.25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 x14ac:dyDescent="0.25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 x14ac:dyDescent="0.25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 x14ac:dyDescent="0.25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 x14ac:dyDescent="0.25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 x14ac:dyDescent="0.25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 x14ac:dyDescent="0.25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 x14ac:dyDescent="0.25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 x14ac:dyDescent="0.25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 x14ac:dyDescent="0.25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 x14ac:dyDescent="0.25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 x14ac:dyDescent="0.25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 x14ac:dyDescent="0.25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 x14ac:dyDescent="0.25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 x14ac:dyDescent="0.25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 x14ac:dyDescent="0.25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 x14ac:dyDescent="0.25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 x14ac:dyDescent="0.25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 x14ac:dyDescent="0.25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 x14ac:dyDescent="0.25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 x14ac:dyDescent="0.25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 x14ac:dyDescent="0.25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 x14ac:dyDescent="0.25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 x14ac:dyDescent="0.25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 x14ac:dyDescent="0.25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 x14ac:dyDescent="0.25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 x14ac:dyDescent="0.25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 x14ac:dyDescent="0.25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 x14ac:dyDescent="0.25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 x14ac:dyDescent="0.25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 x14ac:dyDescent="0.25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 x14ac:dyDescent="0.25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 x14ac:dyDescent="0.25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 x14ac:dyDescent="0.25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 x14ac:dyDescent="0.25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 x14ac:dyDescent="0.25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 x14ac:dyDescent="0.25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 x14ac:dyDescent="0.25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 x14ac:dyDescent="0.25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 x14ac:dyDescent="0.25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 x14ac:dyDescent="0.25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 x14ac:dyDescent="0.25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 x14ac:dyDescent="0.25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 x14ac:dyDescent="0.25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 x14ac:dyDescent="0.25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 x14ac:dyDescent="0.25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 x14ac:dyDescent="0.25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 x14ac:dyDescent="0.25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 x14ac:dyDescent="0.25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 x14ac:dyDescent="0.25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 x14ac:dyDescent="0.25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 x14ac:dyDescent="0.25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 x14ac:dyDescent="0.25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 x14ac:dyDescent="0.25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 x14ac:dyDescent="0.25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 x14ac:dyDescent="0.25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 x14ac:dyDescent="0.25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 x14ac:dyDescent="0.25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 x14ac:dyDescent="0.25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 x14ac:dyDescent="0.25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 x14ac:dyDescent="0.25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 x14ac:dyDescent="0.25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 x14ac:dyDescent="0.25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 x14ac:dyDescent="0.25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 x14ac:dyDescent="0.25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 x14ac:dyDescent="0.25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 x14ac:dyDescent="0.25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 x14ac:dyDescent="0.25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 x14ac:dyDescent="0.25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 x14ac:dyDescent="0.25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 x14ac:dyDescent="0.25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 x14ac:dyDescent="0.25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 x14ac:dyDescent="0.25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 x14ac:dyDescent="0.25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 x14ac:dyDescent="0.25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 x14ac:dyDescent="0.25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 x14ac:dyDescent="0.25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 x14ac:dyDescent="0.25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 x14ac:dyDescent="0.25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 x14ac:dyDescent="0.25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 x14ac:dyDescent="0.25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 x14ac:dyDescent="0.25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 x14ac:dyDescent="0.25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 x14ac:dyDescent="0.25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 x14ac:dyDescent="0.25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 x14ac:dyDescent="0.25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 x14ac:dyDescent="0.25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 x14ac:dyDescent="0.25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 x14ac:dyDescent="0.25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 x14ac:dyDescent="0.25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 x14ac:dyDescent="0.25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 x14ac:dyDescent="0.25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 x14ac:dyDescent="0.25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 x14ac:dyDescent="0.25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 x14ac:dyDescent="0.25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 x14ac:dyDescent="0.25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 x14ac:dyDescent="0.25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 x14ac:dyDescent="0.25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 x14ac:dyDescent="0.25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 x14ac:dyDescent="0.25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 x14ac:dyDescent="0.25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 x14ac:dyDescent="0.25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 x14ac:dyDescent="0.25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 x14ac:dyDescent="0.25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 x14ac:dyDescent="0.25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 x14ac:dyDescent="0.25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 x14ac:dyDescent="0.25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 x14ac:dyDescent="0.25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 x14ac:dyDescent="0.25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 x14ac:dyDescent="0.25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 x14ac:dyDescent="0.25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 x14ac:dyDescent="0.25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 x14ac:dyDescent="0.25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 x14ac:dyDescent="0.25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 x14ac:dyDescent="0.25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 x14ac:dyDescent="0.25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 x14ac:dyDescent="0.25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 x14ac:dyDescent="0.25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 x14ac:dyDescent="0.25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 x14ac:dyDescent="0.25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 x14ac:dyDescent="0.25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 x14ac:dyDescent="0.25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 x14ac:dyDescent="0.25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 x14ac:dyDescent="0.25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 x14ac:dyDescent="0.25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 x14ac:dyDescent="0.25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 x14ac:dyDescent="0.25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 x14ac:dyDescent="0.25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 x14ac:dyDescent="0.25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 x14ac:dyDescent="0.25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 x14ac:dyDescent="0.25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 x14ac:dyDescent="0.25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 x14ac:dyDescent="0.25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 x14ac:dyDescent="0.25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 x14ac:dyDescent="0.25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 x14ac:dyDescent="0.25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 x14ac:dyDescent="0.25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 x14ac:dyDescent="0.25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 x14ac:dyDescent="0.25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 x14ac:dyDescent="0.25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 x14ac:dyDescent="0.25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 x14ac:dyDescent="0.25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 x14ac:dyDescent="0.25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 x14ac:dyDescent="0.25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 x14ac:dyDescent="0.25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 x14ac:dyDescent="0.25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 x14ac:dyDescent="0.25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 x14ac:dyDescent="0.25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 x14ac:dyDescent="0.25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 x14ac:dyDescent="0.25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 x14ac:dyDescent="0.25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 x14ac:dyDescent="0.25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 x14ac:dyDescent="0.25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 x14ac:dyDescent="0.25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 x14ac:dyDescent="0.25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 x14ac:dyDescent="0.25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 x14ac:dyDescent="0.25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 x14ac:dyDescent="0.25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 x14ac:dyDescent="0.25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 x14ac:dyDescent="0.25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 x14ac:dyDescent="0.25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 x14ac:dyDescent="0.25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 x14ac:dyDescent="0.25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 x14ac:dyDescent="0.25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 x14ac:dyDescent="0.25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 x14ac:dyDescent="0.25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 x14ac:dyDescent="0.25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 x14ac:dyDescent="0.25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 x14ac:dyDescent="0.25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 x14ac:dyDescent="0.25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 x14ac:dyDescent="0.25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 x14ac:dyDescent="0.25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 x14ac:dyDescent="0.25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 x14ac:dyDescent="0.25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 x14ac:dyDescent="0.25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 x14ac:dyDescent="0.25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 x14ac:dyDescent="0.25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 x14ac:dyDescent="0.25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 x14ac:dyDescent="0.25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 x14ac:dyDescent="0.25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 x14ac:dyDescent="0.25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 x14ac:dyDescent="0.25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 x14ac:dyDescent="0.25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 x14ac:dyDescent="0.25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 x14ac:dyDescent="0.25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 x14ac:dyDescent="0.25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 x14ac:dyDescent="0.25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 x14ac:dyDescent="0.25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 x14ac:dyDescent="0.25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 x14ac:dyDescent="0.25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 x14ac:dyDescent="0.25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 x14ac:dyDescent="0.25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 x14ac:dyDescent="0.25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 x14ac:dyDescent="0.25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 x14ac:dyDescent="0.25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 x14ac:dyDescent="0.25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 x14ac:dyDescent="0.25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 x14ac:dyDescent="0.25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 x14ac:dyDescent="0.25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 x14ac:dyDescent="0.25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 x14ac:dyDescent="0.25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 x14ac:dyDescent="0.25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 x14ac:dyDescent="0.25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 x14ac:dyDescent="0.25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 x14ac:dyDescent="0.25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 x14ac:dyDescent="0.25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 x14ac:dyDescent="0.25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 x14ac:dyDescent="0.25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 x14ac:dyDescent="0.25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 x14ac:dyDescent="0.25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 x14ac:dyDescent="0.25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 x14ac:dyDescent="0.25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 x14ac:dyDescent="0.25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 x14ac:dyDescent="0.25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 x14ac:dyDescent="0.25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 x14ac:dyDescent="0.25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 x14ac:dyDescent="0.25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 x14ac:dyDescent="0.25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 x14ac:dyDescent="0.25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 x14ac:dyDescent="0.25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 x14ac:dyDescent="0.25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 x14ac:dyDescent="0.25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 x14ac:dyDescent="0.25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 x14ac:dyDescent="0.25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 x14ac:dyDescent="0.25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 x14ac:dyDescent="0.25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 x14ac:dyDescent="0.25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 x14ac:dyDescent="0.25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 x14ac:dyDescent="0.25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 x14ac:dyDescent="0.25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 x14ac:dyDescent="0.25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 x14ac:dyDescent="0.25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 x14ac:dyDescent="0.25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 x14ac:dyDescent="0.25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 x14ac:dyDescent="0.25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 x14ac:dyDescent="0.25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 x14ac:dyDescent="0.25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 x14ac:dyDescent="0.25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 x14ac:dyDescent="0.25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 x14ac:dyDescent="0.25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 x14ac:dyDescent="0.25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 x14ac:dyDescent="0.25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 x14ac:dyDescent="0.25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 x14ac:dyDescent="0.25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 x14ac:dyDescent="0.25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 x14ac:dyDescent="0.25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 x14ac:dyDescent="0.25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 x14ac:dyDescent="0.25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 x14ac:dyDescent="0.25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 x14ac:dyDescent="0.25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 x14ac:dyDescent="0.25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 x14ac:dyDescent="0.25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 x14ac:dyDescent="0.25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 x14ac:dyDescent="0.25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 x14ac:dyDescent="0.25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 x14ac:dyDescent="0.25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 x14ac:dyDescent="0.25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 x14ac:dyDescent="0.25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 x14ac:dyDescent="0.25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 x14ac:dyDescent="0.25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 x14ac:dyDescent="0.25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 x14ac:dyDescent="0.25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 x14ac:dyDescent="0.25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 x14ac:dyDescent="0.25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 x14ac:dyDescent="0.25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 x14ac:dyDescent="0.25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 x14ac:dyDescent="0.25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 x14ac:dyDescent="0.25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 x14ac:dyDescent="0.25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 x14ac:dyDescent="0.25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 x14ac:dyDescent="0.25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 x14ac:dyDescent="0.25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 x14ac:dyDescent="0.25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 x14ac:dyDescent="0.25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 x14ac:dyDescent="0.25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 x14ac:dyDescent="0.25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 x14ac:dyDescent="0.25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 x14ac:dyDescent="0.25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 x14ac:dyDescent="0.25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 x14ac:dyDescent="0.25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 x14ac:dyDescent="0.25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 x14ac:dyDescent="0.25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 x14ac:dyDescent="0.25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 x14ac:dyDescent="0.25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 x14ac:dyDescent="0.25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 x14ac:dyDescent="0.25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 x14ac:dyDescent="0.25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 x14ac:dyDescent="0.25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 x14ac:dyDescent="0.25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 x14ac:dyDescent="0.25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 x14ac:dyDescent="0.25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 x14ac:dyDescent="0.25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 x14ac:dyDescent="0.25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 x14ac:dyDescent="0.25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 x14ac:dyDescent="0.25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 x14ac:dyDescent="0.25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 x14ac:dyDescent="0.25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 x14ac:dyDescent="0.25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 x14ac:dyDescent="0.25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 x14ac:dyDescent="0.25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 x14ac:dyDescent="0.25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 x14ac:dyDescent="0.25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 x14ac:dyDescent="0.25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 x14ac:dyDescent="0.25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 x14ac:dyDescent="0.25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 x14ac:dyDescent="0.25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 x14ac:dyDescent="0.25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 x14ac:dyDescent="0.25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 x14ac:dyDescent="0.25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 x14ac:dyDescent="0.25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 x14ac:dyDescent="0.25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 x14ac:dyDescent="0.25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 x14ac:dyDescent="0.25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 x14ac:dyDescent="0.25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 x14ac:dyDescent="0.25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 x14ac:dyDescent="0.25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 x14ac:dyDescent="0.25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 x14ac:dyDescent="0.25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 x14ac:dyDescent="0.25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 x14ac:dyDescent="0.25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 x14ac:dyDescent="0.25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 x14ac:dyDescent="0.25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 x14ac:dyDescent="0.25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 x14ac:dyDescent="0.25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 x14ac:dyDescent="0.25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 x14ac:dyDescent="0.25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 x14ac:dyDescent="0.25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 x14ac:dyDescent="0.25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 x14ac:dyDescent="0.25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 x14ac:dyDescent="0.25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 x14ac:dyDescent="0.25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 x14ac:dyDescent="0.25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 x14ac:dyDescent="0.25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 x14ac:dyDescent="0.25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 x14ac:dyDescent="0.25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 x14ac:dyDescent="0.25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 x14ac:dyDescent="0.25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 x14ac:dyDescent="0.25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 x14ac:dyDescent="0.25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 x14ac:dyDescent="0.25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 x14ac:dyDescent="0.25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 x14ac:dyDescent="0.25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 x14ac:dyDescent="0.25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 x14ac:dyDescent="0.25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 x14ac:dyDescent="0.25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 x14ac:dyDescent="0.25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 x14ac:dyDescent="0.25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 x14ac:dyDescent="0.25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 x14ac:dyDescent="0.25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 x14ac:dyDescent="0.25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 x14ac:dyDescent="0.25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 x14ac:dyDescent="0.25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 x14ac:dyDescent="0.25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 x14ac:dyDescent="0.25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 x14ac:dyDescent="0.25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 x14ac:dyDescent="0.25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 x14ac:dyDescent="0.25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 x14ac:dyDescent="0.25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 x14ac:dyDescent="0.25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 x14ac:dyDescent="0.25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 x14ac:dyDescent="0.25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 x14ac:dyDescent="0.25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 x14ac:dyDescent="0.25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 x14ac:dyDescent="0.25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 x14ac:dyDescent="0.25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 x14ac:dyDescent="0.25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 x14ac:dyDescent="0.25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 x14ac:dyDescent="0.25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 x14ac:dyDescent="0.25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 x14ac:dyDescent="0.25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 x14ac:dyDescent="0.25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 x14ac:dyDescent="0.25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 x14ac:dyDescent="0.25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 x14ac:dyDescent="0.25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 x14ac:dyDescent="0.25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 x14ac:dyDescent="0.25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 x14ac:dyDescent="0.25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 x14ac:dyDescent="0.25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 x14ac:dyDescent="0.25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 x14ac:dyDescent="0.25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 x14ac:dyDescent="0.25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 x14ac:dyDescent="0.25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 x14ac:dyDescent="0.25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 x14ac:dyDescent="0.25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 x14ac:dyDescent="0.25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 x14ac:dyDescent="0.25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 x14ac:dyDescent="0.25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 x14ac:dyDescent="0.25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 x14ac:dyDescent="0.25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 x14ac:dyDescent="0.25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 x14ac:dyDescent="0.25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 x14ac:dyDescent="0.25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 x14ac:dyDescent="0.25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 x14ac:dyDescent="0.25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 x14ac:dyDescent="0.25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 x14ac:dyDescent="0.25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 x14ac:dyDescent="0.25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 x14ac:dyDescent="0.25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 x14ac:dyDescent="0.25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 x14ac:dyDescent="0.25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 x14ac:dyDescent="0.25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 x14ac:dyDescent="0.25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 x14ac:dyDescent="0.25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 x14ac:dyDescent="0.25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 x14ac:dyDescent="0.25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 x14ac:dyDescent="0.25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 x14ac:dyDescent="0.25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 x14ac:dyDescent="0.25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 x14ac:dyDescent="0.25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 x14ac:dyDescent="0.25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 x14ac:dyDescent="0.25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 x14ac:dyDescent="0.25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 x14ac:dyDescent="0.25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 x14ac:dyDescent="0.25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 x14ac:dyDescent="0.25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 x14ac:dyDescent="0.25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 x14ac:dyDescent="0.25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 x14ac:dyDescent="0.25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 x14ac:dyDescent="0.25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 x14ac:dyDescent="0.25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 x14ac:dyDescent="0.25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 x14ac:dyDescent="0.25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 x14ac:dyDescent="0.25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 x14ac:dyDescent="0.25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 x14ac:dyDescent="0.25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 x14ac:dyDescent="0.25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 x14ac:dyDescent="0.25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 x14ac:dyDescent="0.25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 x14ac:dyDescent="0.25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 x14ac:dyDescent="0.25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 x14ac:dyDescent="0.25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 x14ac:dyDescent="0.25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 x14ac:dyDescent="0.25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 x14ac:dyDescent="0.25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 x14ac:dyDescent="0.25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 x14ac:dyDescent="0.25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 x14ac:dyDescent="0.25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 x14ac:dyDescent="0.25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 x14ac:dyDescent="0.25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 x14ac:dyDescent="0.25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 x14ac:dyDescent="0.25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 x14ac:dyDescent="0.25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 x14ac:dyDescent="0.25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 x14ac:dyDescent="0.25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 x14ac:dyDescent="0.25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 x14ac:dyDescent="0.25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 x14ac:dyDescent="0.25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 x14ac:dyDescent="0.25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 x14ac:dyDescent="0.25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 x14ac:dyDescent="0.25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 x14ac:dyDescent="0.25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 x14ac:dyDescent="0.25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 x14ac:dyDescent="0.25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 x14ac:dyDescent="0.25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 x14ac:dyDescent="0.25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 x14ac:dyDescent="0.25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 x14ac:dyDescent="0.25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 x14ac:dyDescent="0.25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 x14ac:dyDescent="0.25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 x14ac:dyDescent="0.25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 x14ac:dyDescent="0.25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 x14ac:dyDescent="0.25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 x14ac:dyDescent="0.25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 x14ac:dyDescent="0.25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 x14ac:dyDescent="0.25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 x14ac:dyDescent="0.25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 x14ac:dyDescent="0.25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 x14ac:dyDescent="0.25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 x14ac:dyDescent="0.25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 x14ac:dyDescent="0.25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 x14ac:dyDescent="0.25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 x14ac:dyDescent="0.25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 x14ac:dyDescent="0.25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 x14ac:dyDescent="0.25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 x14ac:dyDescent="0.25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 x14ac:dyDescent="0.25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 x14ac:dyDescent="0.25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 x14ac:dyDescent="0.25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 x14ac:dyDescent="0.25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 x14ac:dyDescent="0.25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 x14ac:dyDescent="0.25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 x14ac:dyDescent="0.25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 x14ac:dyDescent="0.25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 x14ac:dyDescent="0.25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 x14ac:dyDescent="0.25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 x14ac:dyDescent="0.25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 x14ac:dyDescent="0.25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 x14ac:dyDescent="0.25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 x14ac:dyDescent="0.25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 x14ac:dyDescent="0.25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 x14ac:dyDescent="0.25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 x14ac:dyDescent="0.25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 x14ac:dyDescent="0.25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 x14ac:dyDescent="0.25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 x14ac:dyDescent="0.25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 x14ac:dyDescent="0.25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 x14ac:dyDescent="0.25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 x14ac:dyDescent="0.25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 x14ac:dyDescent="0.25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 x14ac:dyDescent="0.25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 x14ac:dyDescent="0.25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 x14ac:dyDescent="0.25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 x14ac:dyDescent="0.25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 x14ac:dyDescent="0.25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 x14ac:dyDescent="0.25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 x14ac:dyDescent="0.25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 x14ac:dyDescent="0.25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 x14ac:dyDescent="0.25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 x14ac:dyDescent="0.25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 x14ac:dyDescent="0.25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 x14ac:dyDescent="0.25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 x14ac:dyDescent="0.25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 x14ac:dyDescent="0.25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 x14ac:dyDescent="0.25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 x14ac:dyDescent="0.25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 x14ac:dyDescent="0.25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 x14ac:dyDescent="0.25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 x14ac:dyDescent="0.25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 x14ac:dyDescent="0.25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 x14ac:dyDescent="0.25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 x14ac:dyDescent="0.25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 x14ac:dyDescent="0.25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 x14ac:dyDescent="0.25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 x14ac:dyDescent="0.25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 x14ac:dyDescent="0.25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 x14ac:dyDescent="0.25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 x14ac:dyDescent="0.25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 x14ac:dyDescent="0.25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 x14ac:dyDescent="0.25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 x14ac:dyDescent="0.25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 x14ac:dyDescent="0.25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 x14ac:dyDescent="0.25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 x14ac:dyDescent="0.25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 x14ac:dyDescent="0.25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 x14ac:dyDescent="0.25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 x14ac:dyDescent="0.25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 x14ac:dyDescent="0.25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 x14ac:dyDescent="0.25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 x14ac:dyDescent="0.25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 x14ac:dyDescent="0.25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 x14ac:dyDescent="0.25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 x14ac:dyDescent="0.25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 x14ac:dyDescent="0.25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 x14ac:dyDescent="0.25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 x14ac:dyDescent="0.25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 x14ac:dyDescent="0.25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 x14ac:dyDescent="0.25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 x14ac:dyDescent="0.25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 x14ac:dyDescent="0.25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 x14ac:dyDescent="0.25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 x14ac:dyDescent="0.25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 x14ac:dyDescent="0.25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 x14ac:dyDescent="0.25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 x14ac:dyDescent="0.25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 x14ac:dyDescent="0.25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 x14ac:dyDescent="0.25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 x14ac:dyDescent="0.25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 x14ac:dyDescent="0.25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 x14ac:dyDescent="0.25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 x14ac:dyDescent="0.25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 x14ac:dyDescent="0.25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 x14ac:dyDescent="0.25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 x14ac:dyDescent="0.25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 x14ac:dyDescent="0.25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 x14ac:dyDescent="0.25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 x14ac:dyDescent="0.25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 x14ac:dyDescent="0.25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 x14ac:dyDescent="0.25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 x14ac:dyDescent="0.25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 x14ac:dyDescent="0.25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 x14ac:dyDescent="0.25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 x14ac:dyDescent="0.25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 x14ac:dyDescent="0.25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 x14ac:dyDescent="0.25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 x14ac:dyDescent="0.25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 x14ac:dyDescent="0.25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 x14ac:dyDescent="0.25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 x14ac:dyDescent="0.25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 x14ac:dyDescent="0.25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 x14ac:dyDescent="0.25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 x14ac:dyDescent="0.25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 x14ac:dyDescent="0.25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 x14ac:dyDescent="0.25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 x14ac:dyDescent="0.25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 x14ac:dyDescent="0.25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 x14ac:dyDescent="0.25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 x14ac:dyDescent="0.25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 x14ac:dyDescent="0.25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 x14ac:dyDescent="0.25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 x14ac:dyDescent="0.25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 x14ac:dyDescent="0.25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 x14ac:dyDescent="0.25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 x14ac:dyDescent="0.25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 x14ac:dyDescent="0.25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 x14ac:dyDescent="0.25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 x14ac:dyDescent="0.25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 x14ac:dyDescent="0.25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 x14ac:dyDescent="0.25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 x14ac:dyDescent="0.25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 x14ac:dyDescent="0.25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 x14ac:dyDescent="0.25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 x14ac:dyDescent="0.25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 x14ac:dyDescent="0.25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 x14ac:dyDescent="0.25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 x14ac:dyDescent="0.25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 x14ac:dyDescent="0.25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 x14ac:dyDescent="0.25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 x14ac:dyDescent="0.25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 x14ac:dyDescent="0.25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 x14ac:dyDescent="0.25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 x14ac:dyDescent="0.25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 x14ac:dyDescent="0.25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 x14ac:dyDescent="0.25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 x14ac:dyDescent="0.25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 x14ac:dyDescent="0.25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 x14ac:dyDescent="0.25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 x14ac:dyDescent="0.25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 x14ac:dyDescent="0.25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 x14ac:dyDescent="0.25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 x14ac:dyDescent="0.25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 x14ac:dyDescent="0.25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 x14ac:dyDescent="0.25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 x14ac:dyDescent="0.25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 x14ac:dyDescent="0.25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 x14ac:dyDescent="0.25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 x14ac:dyDescent="0.25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 x14ac:dyDescent="0.25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 x14ac:dyDescent="0.25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 x14ac:dyDescent="0.25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 x14ac:dyDescent="0.25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 x14ac:dyDescent="0.25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 x14ac:dyDescent="0.25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 x14ac:dyDescent="0.25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 x14ac:dyDescent="0.25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 x14ac:dyDescent="0.25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 x14ac:dyDescent="0.25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 x14ac:dyDescent="0.25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 x14ac:dyDescent="0.25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 x14ac:dyDescent="0.25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 x14ac:dyDescent="0.25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 x14ac:dyDescent="0.25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 x14ac:dyDescent="0.25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 x14ac:dyDescent="0.25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 x14ac:dyDescent="0.25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 x14ac:dyDescent="0.25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 x14ac:dyDescent="0.25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 x14ac:dyDescent="0.25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 x14ac:dyDescent="0.25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 x14ac:dyDescent="0.25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 x14ac:dyDescent="0.25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 x14ac:dyDescent="0.25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 x14ac:dyDescent="0.25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 x14ac:dyDescent="0.25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 x14ac:dyDescent="0.25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 x14ac:dyDescent="0.25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 x14ac:dyDescent="0.25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 x14ac:dyDescent="0.25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 x14ac:dyDescent="0.25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 x14ac:dyDescent="0.25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 x14ac:dyDescent="0.25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 x14ac:dyDescent="0.25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 x14ac:dyDescent="0.25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 x14ac:dyDescent="0.25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 x14ac:dyDescent="0.25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 x14ac:dyDescent="0.25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 x14ac:dyDescent="0.25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 x14ac:dyDescent="0.25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 x14ac:dyDescent="0.25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 x14ac:dyDescent="0.25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 x14ac:dyDescent="0.25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 x14ac:dyDescent="0.25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 x14ac:dyDescent="0.25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 x14ac:dyDescent="0.25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 x14ac:dyDescent="0.25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 x14ac:dyDescent="0.25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 x14ac:dyDescent="0.25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 x14ac:dyDescent="0.25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 x14ac:dyDescent="0.25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 x14ac:dyDescent="0.25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 x14ac:dyDescent="0.25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 x14ac:dyDescent="0.25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 x14ac:dyDescent="0.25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 x14ac:dyDescent="0.25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 x14ac:dyDescent="0.25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 x14ac:dyDescent="0.25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 x14ac:dyDescent="0.25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 x14ac:dyDescent="0.25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 x14ac:dyDescent="0.25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 x14ac:dyDescent="0.25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 x14ac:dyDescent="0.25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 x14ac:dyDescent="0.25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 x14ac:dyDescent="0.25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 x14ac:dyDescent="0.25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 x14ac:dyDescent="0.25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 x14ac:dyDescent="0.25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 x14ac:dyDescent="0.25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 x14ac:dyDescent="0.25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 x14ac:dyDescent="0.25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 x14ac:dyDescent="0.25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 x14ac:dyDescent="0.25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 x14ac:dyDescent="0.25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 x14ac:dyDescent="0.25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 x14ac:dyDescent="0.25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 x14ac:dyDescent="0.25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 x14ac:dyDescent="0.25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 x14ac:dyDescent="0.25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 x14ac:dyDescent="0.25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 x14ac:dyDescent="0.25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 x14ac:dyDescent="0.25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 x14ac:dyDescent="0.25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 x14ac:dyDescent="0.25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 x14ac:dyDescent="0.25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 x14ac:dyDescent="0.25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 x14ac:dyDescent="0.25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 x14ac:dyDescent="0.25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 x14ac:dyDescent="0.25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 x14ac:dyDescent="0.25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 x14ac:dyDescent="0.25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 x14ac:dyDescent="0.25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 x14ac:dyDescent="0.25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 x14ac:dyDescent="0.25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 x14ac:dyDescent="0.25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 x14ac:dyDescent="0.25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 x14ac:dyDescent="0.25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 x14ac:dyDescent="0.25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 x14ac:dyDescent="0.25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 x14ac:dyDescent="0.25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 x14ac:dyDescent="0.25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 x14ac:dyDescent="0.25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 x14ac:dyDescent="0.25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 x14ac:dyDescent="0.25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 x14ac:dyDescent="0.25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 x14ac:dyDescent="0.25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 x14ac:dyDescent="0.25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 x14ac:dyDescent="0.25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 x14ac:dyDescent="0.25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 x14ac:dyDescent="0.25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 x14ac:dyDescent="0.25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 x14ac:dyDescent="0.25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 x14ac:dyDescent="0.25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 x14ac:dyDescent="0.25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 x14ac:dyDescent="0.25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 x14ac:dyDescent="0.25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 x14ac:dyDescent="0.25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 x14ac:dyDescent="0.25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 x14ac:dyDescent="0.25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 x14ac:dyDescent="0.25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 x14ac:dyDescent="0.25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 x14ac:dyDescent="0.25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 x14ac:dyDescent="0.25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 x14ac:dyDescent="0.25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 x14ac:dyDescent="0.25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 x14ac:dyDescent="0.25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 x14ac:dyDescent="0.25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 x14ac:dyDescent="0.25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 x14ac:dyDescent="0.25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 x14ac:dyDescent="0.25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 x14ac:dyDescent="0.25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 x14ac:dyDescent="0.25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 x14ac:dyDescent="0.25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 x14ac:dyDescent="0.25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 x14ac:dyDescent="0.25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 x14ac:dyDescent="0.25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 x14ac:dyDescent="0.25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 x14ac:dyDescent="0.25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 x14ac:dyDescent="0.25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 x14ac:dyDescent="0.25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 x14ac:dyDescent="0.25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 x14ac:dyDescent="0.25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 x14ac:dyDescent="0.25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 x14ac:dyDescent="0.25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 x14ac:dyDescent="0.25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 x14ac:dyDescent="0.25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 x14ac:dyDescent="0.25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 x14ac:dyDescent="0.25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 x14ac:dyDescent="0.25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 x14ac:dyDescent="0.25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 x14ac:dyDescent="0.25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 x14ac:dyDescent="0.25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 x14ac:dyDescent="0.25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 x14ac:dyDescent="0.25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 x14ac:dyDescent="0.25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 x14ac:dyDescent="0.25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 x14ac:dyDescent="0.25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 x14ac:dyDescent="0.25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 x14ac:dyDescent="0.25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 x14ac:dyDescent="0.25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 x14ac:dyDescent="0.25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 x14ac:dyDescent="0.25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 x14ac:dyDescent="0.25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 x14ac:dyDescent="0.25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 x14ac:dyDescent="0.25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 x14ac:dyDescent="0.25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 x14ac:dyDescent="0.25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 x14ac:dyDescent="0.25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 x14ac:dyDescent="0.25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 x14ac:dyDescent="0.25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 x14ac:dyDescent="0.25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 x14ac:dyDescent="0.25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 x14ac:dyDescent="0.25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 x14ac:dyDescent="0.25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 x14ac:dyDescent="0.25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 x14ac:dyDescent="0.25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 x14ac:dyDescent="0.25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 x14ac:dyDescent="0.25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 x14ac:dyDescent="0.25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 x14ac:dyDescent="0.25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 x14ac:dyDescent="0.25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 x14ac:dyDescent="0.25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 x14ac:dyDescent="0.25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 x14ac:dyDescent="0.25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 x14ac:dyDescent="0.25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 x14ac:dyDescent="0.25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 x14ac:dyDescent="0.25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 x14ac:dyDescent="0.25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 x14ac:dyDescent="0.25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 x14ac:dyDescent="0.25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 x14ac:dyDescent="0.25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 x14ac:dyDescent="0.25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 x14ac:dyDescent="0.25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 x14ac:dyDescent="0.25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 x14ac:dyDescent="0.25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 x14ac:dyDescent="0.25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 x14ac:dyDescent="0.25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 x14ac:dyDescent="0.25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 x14ac:dyDescent="0.25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 x14ac:dyDescent="0.25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 x14ac:dyDescent="0.25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 x14ac:dyDescent="0.25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 x14ac:dyDescent="0.25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 x14ac:dyDescent="0.25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 x14ac:dyDescent="0.25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 x14ac:dyDescent="0.25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 x14ac:dyDescent="0.25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 x14ac:dyDescent="0.25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 x14ac:dyDescent="0.25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 x14ac:dyDescent="0.25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 x14ac:dyDescent="0.25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 x14ac:dyDescent="0.25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 x14ac:dyDescent="0.25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 x14ac:dyDescent="0.25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 x14ac:dyDescent="0.25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 x14ac:dyDescent="0.25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 x14ac:dyDescent="0.25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 x14ac:dyDescent="0.25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 x14ac:dyDescent="0.25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 x14ac:dyDescent="0.25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 x14ac:dyDescent="0.25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 x14ac:dyDescent="0.25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 x14ac:dyDescent="0.25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 x14ac:dyDescent="0.25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 x14ac:dyDescent="0.25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 x14ac:dyDescent="0.25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 x14ac:dyDescent="0.25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 x14ac:dyDescent="0.25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 x14ac:dyDescent="0.25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 x14ac:dyDescent="0.25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 x14ac:dyDescent="0.25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 x14ac:dyDescent="0.25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 x14ac:dyDescent="0.25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 x14ac:dyDescent="0.25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 x14ac:dyDescent="0.25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 x14ac:dyDescent="0.25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 x14ac:dyDescent="0.25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 x14ac:dyDescent="0.25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 x14ac:dyDescent="0.25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 x14ac:dyDescent="0.25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 x14ac:dyDescent="0.25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 x14ac:dyDescent="0.25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 x14ac:dyDescent="0.25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 x14ac:dyDescent="0.25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 x14ac:dyDescent="0.25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 x14ac:dyDescent="0.25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 x14ac:dyDescent="0.25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 x14ac:dyDescent="0.25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 x14ac:dyDescent="0.25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 x14ac:dyDescent="0.25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 x14ac:dyDescent="0.25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 x14ac:dyDescent="0.25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 x14ac:dyDescent="0.25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 x14ac:dyDescent="0.25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 x14ac:dyDescent="0.25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 x14ac:dyDescent="0.25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 x14ac:dyDescent="0.25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 x14ac:dyDescent="0.25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 x14ac:dyDescent="0.25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 x14ac:dyDescent="0.25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 x14ac:dyDescent="0.25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 x14ac:dyDescent="0.25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 x14ac:dyDescent="0.25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 x14ac:dyDescent="0.25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 x14ac:dyDescent="0.25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 x14ac:dyDescent="0.25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 x14ac:dyDescent="0.25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 x14ac:dyDescent="0.25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 x14ac:dyDescent="0.25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 x14ac:dyDescent="0.25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 x14ac:dyDescent="0.25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 x14ac:dyDescent="0.25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 x14ac:dyDescent="0.25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 x14ac:dyDescent="0.25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 x14ac:dyDescent="0.25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 x14ac:dyDescent="0.25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 x14ac:dyDescent="0.25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 x14ac:dyDescent="0.25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 x14ac:dyDescent="0.25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 x14ac:dyDescent="0.25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 x14ac:dyDescent="0.25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 x14ac:dyDescent="0.25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 x14ac:dyDescent="0.25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 x14ac:dyDescent="0.25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 x14ac:dyDescent="0.25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 x14ac:dyDescent="0.25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 x14ac:dyDescent="0.25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 x14ac:dyDescent="0.25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 x14ac:dyDescent="0.25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 x14ac:dyDescent="0.25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 x14ac:dyDescent="0.25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 x14ac:dyDescent="0.25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 x14ac:dyDescent="0.25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 x14ac:dyDescent="0.25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 x14ac:dyDescent="0.25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 x14ac:dyDescent="0.25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 x14ac:dyDescent="0.25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 x14ac:dyDescent="0.25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 x14ac:dyDescent="0.25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 x14ac:dyDescent="0.25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 x14ac:dyDescent="0.25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 x14ac:dyDescent="0.25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 x14ac:dyDescent="0.25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 x14ac:dyDescent="0.25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 x14ac:dyDescent="0.25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 x14ac:dyDescent="0.25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 x14ac:dyDescent="0.25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 x14ac:dyDescent="0.25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 x14ac:dyDescent="0.25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 x14ac:dyDescent="0.25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 x14ac:dyDescent="0.25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 x14ac:dyDescent="0.25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 x14ac:dyDescent="0.25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 x14ac:dyDescent="0.25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 x14ac:dyDescent="0.25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 x14ac:dyDescent="0.25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 x14ac:dyDescent="0.25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 x14ac:dyDescent="0.25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 x14ac:dyDescent="0.25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 x14ac:dyDescent="0.25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 x14ac:dyDescent="0.25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 x14ac:dyDescent="0.25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 x14ac:dyDescent="0.25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 x14ac:dyDescent="0.25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 x14ac:dyDescent="0.25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 x14ac:dyDescent="0.25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 x14ac:dyDescent="0.25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 x14ac:dyDescent="0.25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 x14ac:dyDescent="0.25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 x14ac:dyDescent="0.25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 x14ac:dyDescent="0.25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 x14ac:dyDescent="0.25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 x14ac:dyDescent="0.25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 x14ac:dyDescent="0.25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 x14ac:dyDescent="0.25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 x14ac:dyDescent="0.25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 x14ac:dyDescent="0.25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 x14ac:dyDescent="0.25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 x14ac:dyDescent="0.25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 x14ac:dyDescent="0.25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 x14ac:dyDescent="0.25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 x14ac:dyDescent="0.25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 x14ac:dyDescent="0.25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 x14ac:dyDescent="0.25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 x14ac:dyDescent="0.25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 x14ac:dyDescent="0.25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 x14ac:dyDescent="0.25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 x14ac:dyDescent="0.25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 x14ac:dyDescent="0.25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 x14ac:dyDescent="0.25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 x14ac:dyDescent="0.25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 x14ac:dyDescent="0.25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 x14ac:dyDescent="0.25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 x14ac:dyDescent="0.25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 x14ac:dyDescent="0.25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 x14ac:dyDescent="0.25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 x14ac:dyDescent="0.25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 x14ac:dyDescent="0.25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 x14ac:dyDescent="0.25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 x14ac:dyDescent="0.25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 x14ac:dyDescent="0.25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 x14ac:dyDescent="0.25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 x14ac:dyDescent="0.25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 x14ac:dyDescent="0.25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 x14ac:dyDescent="0.25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 x14ac:dyDescent="0.25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 x14ac:dyDescent="0.25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 x14ac:dyDescent="0.25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 x14ac:dyDescent="0.25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 x14ac:dyDescent="0.25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 x14ac:dyDescent="0.25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 x14ac:dyDescent="0.25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 x14ac:dyDescent="0.25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 x14ac:dyDescent="0.25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 x14ac:dyDescent="0.25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 x14ac:dyDescent="0.25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 x14ac:dyDescent="0.25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 x14ac:dyDescent="0.25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 x14ac:dyDescent="0.25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 x14ac:dyDescent="0.25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 x14ac:dyDescent="0.25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 x14ac:dyDescent="0.25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 x14ac:dyDescent="0.25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 x14ac:dyDescent="0.25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 x14ac:dyDescent="0.25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 x14ac:dyDescent="0.25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 x14ac:dyDescent="0.25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 x14ac:dyDescent="0.25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 x14ac:dyDescent="0.25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 x14ac:dyDescent="0.25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 x14ac:dyDescent="0.25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 x14ac:dyDescent="0.25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 x14ac:dyDescent="0.25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 x14ac:dyDescent="0.25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 x14ac:dyDescent="0.25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 x14ac:dyDescent="0.25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 x14ac:dyDescent="0.25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 x14ac:dyDescent="0.25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 x14ac:dyDescent="0.25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 x14ac:dyDescent="0.25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 x14ac:dyDescent="0.25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 x14ac:dyDescent="0.25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 x14ac:dyDescent="0.25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 x14ac:dyDescent="0.25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 x14ac:dyDescent="0.25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 x14ac:dyDescent="0.25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 x14ac:dyDescent="0.25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 x14ac:dyDescent="0.25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 x14ac:dyDescent="0.25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 x14ac:dyDescent="0.25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 x14ac:dyDescent="0.25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 x14ac:dyDescent="0.25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 x14ac:dyDescent="0.25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 x14ac:dyDescent="0.25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 x14ac:dyDescent="0.25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 x14ac:dyDescent="0.25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 x14ac:dyDescent="0.25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 x14ac:dyDescent="0.25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 x14ac:dyDescent="0.25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 x14ac:dyDescent="0.25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 x14ac:dyDescent="0.25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 x14ac:dyDescent="0.25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 x14ac:dyDescent="0.25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 x14ac:dyDescent="0.25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 x14ac:dyDescent="0.25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 x14ac:dyDescent="0.25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 x14ac:dyDescent="0.25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 x14ac:dyDescent="0.25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 x14ac:dyDescent="0.25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 x14ac:dyDescent="0.25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 x14ac:dyDescent="0.25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 x14ac:dyDescent="0.25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 x14ac:dyDescent="0.25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 x14ac:dyDescent="0.25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 x14ac:dyDescent="0.25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 x14ac:dyDescent="0.25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 x14ac:dyDescent="0.25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 x14ac:dyDescent="0.25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 x14ac:dyDescent="0.25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 x14ac:dyDescent="0.25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 x14ac:dyDescent="0.25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 x14ac:dyDescent="0.25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 x14ac:dyDescent="0.25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 x14ac:dyDescent="0.25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 x14ac:dyDescent="0.25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 x14ac:dyDescent="0.25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 x14ac:dyDescent="0.25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 x14ac:dyDescent="0.25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 x14ac:dyDescent="0.25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 x14ac:dyDescent="0.25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 x14ac:dyDescent="0.25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 x14ac:dyDescent="0.25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 x14ac:dyDescent="0.25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 x14ac:dyDescent="0.25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 x14ac:dyDescent="0.25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 x14ac:dyDescent="0.25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 x14ac:dyDescent="0.25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 x14ac:dyDescent="0.25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 x14ac:dyDescent="0.25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 x14ac:dyDescent="0.25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 x14ac:dyDescent="0.25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 x14ac:dyDescent="0.25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 x14ac:dyDescent="0.25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 x14ac:dyDescent="0.25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 x14ac:dyDescent="0.25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 x14ac:dyDescent="0.25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 x14ac:dyDescent="0.25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 x14ac:dyDescent="0.25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 x14ac:dyDescent="0.25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 x14ac:dyDescent="0.25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 x14ac:dyDescent="0.25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 x14ac:dyDescent="0.25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 x14ac:dyDescent="0.25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 x14ac:dyDescent="0.25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 x14ac:dyDescent="0.25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 x14ac:dyDescent="0.25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 x14ac:dyDescent="0.25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 x14ac:dyDescent="0.25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 x14ac:dyDescent="0.25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 x14ac:dyDescent="0.25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 x14ac:dyDescent="0.25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 x14ac:dyDescent="0.25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 x14ac:dyDescent="0.25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 x14ac:dyDescent="0.25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 x14ac:dyDescent="0.25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 x14ac:dyDescent="0.25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 x14ac:dyDescent="0.25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 x14ac:dyDescent="0.25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 x14ac:dyDescent="0.25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 x14ac:dyDescent="0.25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 x14ac:dyDescent="0.25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 x14ac:dyDescent="0.25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 x14ac:dyDescent="0.25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 x14ac:dyDescent="0.25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 x14ac:dyDescent="0.25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 x14ac:dyDescent="0.25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 x14ac:dyDescent="0.25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 x14ac:dyDescent="0.25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 x14ac:dyDescent="0.25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 x14ac:dyDescent="0.25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 x14ac:dyDescent="0.25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 x14ac:dyDescent="0.25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 x14ac:dyDescent="0.25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 x14ac:dyDescent="0.25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 x14ac:dyDescent="0.25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 x14ac:dyDescent="0.25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 x14ac:dyDescent="0.25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 x14ac:dyDescent="0.25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 x14ac:dyDescent="0.25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 x14ac:dyDescent="0.25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 x14ac:dyDescent="0.25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 x14ac:dyDescent="0.25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 x14ac:dyDescent="0.25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 x14ac:dyDescent="0.25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 x14ac:dyDescent="0.25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 x14ac:dyDescent="0.25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 x14ac:dyDescent="0.25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 x14ac:dyDescent="0.25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 x14ac:dyDescent="0.25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 x14ac:dyDescent="0.25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 x14ac:dyDescent="0.25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 x14ac:dyDescent="0.25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 x14ac:dyDescent="0.25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 x14ac:dyDescent="0.25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 x14ac:dyDescent="0.25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 x14ac:dyDescent="0.25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 x14ac:dyDescent="0.25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 x14ac:dyDescent="0.25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 x14ac:dyDescent="0.25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 x14ac:dyDescent="0.25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 x14ac:dyDescent="0.25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 x14ac:dyDescent="0.25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 x14ac:dyDescent="0.25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 x14ac:dyDescent="0.25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 x14ac:dyDescent="0.25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 x14ac:dyDescent="0.25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 x14ac:dyDescent="0.25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 x14ac:dyDescent="0.25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 x14ac:dyDescent="0.25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 x14ac:dyDescent="0.25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 x14ac:dyDescent="0.25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 x14ac:dyDescent="0.25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 x14ac:dyDescent="0.25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 x14ac:dyDescent="0.25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 x14ac:dyDescent="0.25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 x14ac:dyDescent="0.25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 x14ac:dyDescent="0.25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 x14ac:dyDescent="0.25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 x14ac:dyDescent="0.25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 x14ac:dyDescent="0.25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 x14ac:dyDescent="0.25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 x14ac:dyDescent="0.25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 x14ac:dyDescent="0.25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 x14ac:dyDescent="0.25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 x14ac:dyDescent="0.25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 x14ac:dyDescent="0.25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 x14ac:dyDescent="0.25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 x14ac:dyDescent="0.25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 x14ac:dyDescent="0.25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 x14ac:dyDescent="0.25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 x14ac:dyDescent="0.25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 x14ac:dyDescent="0.25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 x14ac:dyDescent="0.25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 x14ac:dyDescent="0.25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 x14ac:dyDescent="0.25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 x14ac:dyDescent="0.25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 x14ac:dyDescent="0.25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 x14ac:dyDescent="0.25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 x14ac:dyDescent="0.25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 x14ac:dyDescent="0.25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 x14ac:dyDescent="0.25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 x14ac:dyDescent="0.25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 x14ac:dyDescent="0.25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 x14ac:dyDescent="0.25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 x14ac:dyDescent="0.25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 x14ac:dyDescent="0.25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 x14ac:dyDescent="0.25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 x14ac:dyDescent="0.25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 x14ac:dyDescent="0.25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 x14ac:dyDescent="0.25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 x14ac:dyDescent="0.25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 x14ac:dyDescent="0.25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 x14ac:dyDescent="0.25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 x14ac:dyDescent="0.25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 x14ac:dyDescent="0.25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 x14ac:dyDescent="0.25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 x14ac:dyDescent="0.25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 x14ac:dyDescent="0.25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 x14ac:dyDescent="0.25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 x14ac:dyDescent="0.25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 x14ac:dyDescent="0.25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 x14ac:dyDescent="0.25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 x14ac:dyDescent="0.25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 x14ac:dyDescent="0.25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 x14ac:dyDescent="0.25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 x14ac:dyDescent="0.25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 x14ac:dyDescent="0.25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 x14ac:dyDescent="0.25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 x14ac:dyDescent="0.25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 x14ac:dyDescent="0.25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 x14ac:dyDescent="0.25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 x14ac:dyDescent="0.25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 x14ac:dyDescent="0.25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 x14ac:dyDescent="0.25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 x14ac:dyDescent="0.25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 x14ac:dyDescent="0.25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 x14ac:dyDescent="0.25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 x14ac:dyDescent="0.25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 x14ac:dyDescent="0.25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 x14ac:dyDescent="0.25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 x14ac:dyDescent="0.25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 x14ac:dyDescent="0.25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 x14ac:dyDescent="0.25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 x14ac:dyDescent="0.25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 x14ac:dyDescent="0.25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 x14ac:dyDescent="0.25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 x14ac:dyDescent="0.25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 x14ac:dyDescent="0.25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 x14ac:dyDescent="0.25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 x14ac:dyDescent="0.25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 x14ac:dyDescent="0.25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 x14ac:dyDescent="0.25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 x14ac:dyDescent="0.25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 x14ac:dyDescent="0.25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 x14ac:dyDescent="0.25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 x14ac:dyDescent="0.25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 x14ac:dyDescent="0.25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 x14ac:dyDescent="0.25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 x14ac:dyDescent="0.25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 x14ac:dyDescent="0.25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 x14ac:dyDescent="0.25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 x14ac:dyDescent="0.25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 x14ac:dyDescent="0.25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 x14ac:dyDescent="0.25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 x14ac:dyDescent="0.25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 x14ac:dyDescent="0.25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 x14ac:dyDescent="0.25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 x14ac:dyDescent="0.25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 x14ac:dyDescent="0.25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 x14ac:dyDescent="0.25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 x14ac:dyDescent="0.25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 x14ac:dyDescent="0.25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 x14ac:dyDescent="0.25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 x14ac:dyDescent="0.25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 x14ac:dyDescent="0.25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 x14ac:dyDescent="0.25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 x14ac:dyDescent="0.25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 x14ac:dyDescent="0.25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 x14ac:dyDescent="0.25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 x14ac:dyDescent="0.25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 x14ac:dyDescent="0.25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 x14ac:dyDescent="0.25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 x14ac:dyDescent="0.25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 x14ac:dyDescent="0.25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 x14ac:dyDescent="0.25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 x14ac:dyDescent="0.25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 x14ac:dyDescent="0.25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 x14ac:dyDescent="0.25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 x14ac:dyDescent="0.25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 x14ac:dyDescent="0.25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 x14ac:dyDescent="0.25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 x14ac:dyDescent="0.25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 x14ac:dyDescent="0.25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 x14ac:dyDescent="0.25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 x14ac:dyDescent="0.25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 x14ac:dyDescent="0.25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 x14ac:dyDescent="0.25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 x14ac:dyDescent="0.25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 x14ac:dyDescent="0.25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 x14ac:dyDescent="0.25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 x14ac:dyDescent="0.25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 x14ac:dyDescent="0.25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 x14ac:dyDescent="0.25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 x14ac:dyDescent="0.25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 x14ac:dyDescent="0.25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 x14ac:dyDescent="0.25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 x14ac:dyDescent="0.25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 x14ac:dyDescent="0.25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 x14ac:dyDescent="0.25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 x14ac:dyDescent="0.25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 x14ac:dyDescent="0.25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 x14ac:dyDescent="0.25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 x14ac:dyDescent="0.25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 x14ac:dyDescent="0.25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 x14ac:dyDescent="0.25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 x14ac:dyDescent="0.25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 x14ac:dyDescent="0.25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 x14ac:dyDescent="0.25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 x14ac:dyDescent="0.25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 x14ac:dyDescent="0.25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 x14ac:dyDescent="0.25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 x14ac:dyDescent="0.25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 x14ac:dyDescent="0.25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 x14ac:dyDescent="0.25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 x14ac:dyDescent="0.25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 x14ac:dyDescent="0.25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 x14ac:dyDescent="0.25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 x14ac:dyDescent="0.25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 x14ac:dyDescent="0.25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 x14ac:dyDescent="0.25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 x14ac:dyDescent="0.25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 x14ac:dyDescent="0.25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 x14ac:dyDescent="0.25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 x14ac:dyDescent="0.25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 x14ac:dyDescent="0.25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 x14ac:dyDescent="0.25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 x14ac:dyDescent="0.25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 x14ac:dyDescent="0.25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 x14ac:dyDescent="0.25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 x14ac:dyDescent="0.25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 x14ac:dyDescent="0.25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 x14ac:dyDescent="0.25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 x14ac:dyDescent="0.25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 x14ac:dyDescent="0.25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 x14ac:dyDescent="0.25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 x14ac:dyDescent="0.25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 x14ac:dyDescent="0.25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 x14ac:dyDescent="0.25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 x14ac:dyDescent="0.25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 x14ac:dyDescent="0.25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 x14ac:dyDescent="0.25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 x14ac:dyDescent="0.25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 x14ac:dyDescent="0.25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 x14ac:dyDescent="0.25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 x14ac:dyDescent="0.25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 x14ac:dyDescent="0.25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 x14ac:dyDescent="0.25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 x14ac:dyDescent="0.25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 x14ac:dyDescent="0.25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 x14ac:dyDescent="0.25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 x14ac:dyDescent="0.25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 x14ac:dyDescent="0.25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 x14ac:dyDescent="0.25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 x14ac:dyDescent="0.25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 x14ac:dyDescent="0.25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 x14ac:dyDescent="0.25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 x14ac:dyDescent="0.25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 x14ac:dyDescent="0.25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 x14ac:dyDescent="0.25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 x14ac:dyDescent="0.25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 x14ac:dyDescent="0.25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 x14ac:dyDescent="0.25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 x14ac:dyDescent="0.25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 x14ac:dyDescent="0.25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 x14ac:dyDescent="0.25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 x14ac:dyDescent="0.25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 x14ac:dyDescent="0.25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 x14ac:dyDescent="0.25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 x14ac:dyDescent="0.25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 x14ac:dyDescent="0.25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 x14ac:dyDescent="0.25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 x14ac:dyDescent="0.25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 x14ac:dyDescent="0.25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 x14ac:dyDescent="0.25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 x14ac:dyDescent="0.25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 x14ac:dyDescent="0.25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 x14ac:dyDescent="0.25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 x14ac:dyDescent="0.25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 x14ac:dyDescent="0.25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 x14ac:dyDescent="0.25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 x14ac:dyDescent="0.25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 x14ac:dyDescent="0.25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 x14ac:dyDescent="0.25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 x14ac:dyDescent="0.25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 x14ac:dyDescent="0.25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 x14ac:dyDescent="0.25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 x14ac:dyDescent="0.25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 x14ac:dyDescent="0.25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 x14ac:dyDescent="0.25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 x14ac:dyDescent="0.25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 x14ac:dyDescent="0.25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 x14ac:dyDescent="0.25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 x14ac:dyDescent="0.25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 x14ac:dyDescent="0.25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 x14ac:dyDescent="0.25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 x14ac:dyDescent="0.25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 x14ac:dyDescent="0.25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 x14ac:dyDescent="0.25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 x14ac:dyDescent="0.25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 x14ac:dyDescent="0.25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 x14ac:dyDescent="0.25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 x14ac:dyDescent="0.25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 x14ac:dyDescent="0.25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 x14ac:dyDescent="0.25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 x14ac:dyDescent="0.25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 x14ac:dyDescent="0.25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 x14ac:dyDescent="0.25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 x14ac:dyDescent="0.25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 x14ac:dyDescent="0.25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 x14ac:dyDescent="0.25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 x14ac:dyDescent="0.25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 x14ac:dyDescent="0.25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 x14ac:dyDescent="0.25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 x14ac:dyDescent="0.25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 x14ac:dyDescent="0.25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 x14ac:dyDescent="0.25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 x14ac:dyDescent="0.25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 x14ac:dyDescent="0.25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 x14ac:dyDescent="0.25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 x14ac:dyDescent="0.25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 x14ac:dyDescent="0.25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 x14ac:dyDescent="0.25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 x14ac:dyDescent="0.25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 x14ac:dyDescent="0.25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 x14ac:dyDescent="0.25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 x14ac:dyDescent="0.25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 x14ac:dyDescent="0.25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 x14ac:dyDescent="0.25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 x14ac:dyDescent="0.25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 x14ac:dyDescent="0.25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 x14ac:dyDescent="0.25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 x14ac:dyDescent="0.25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 x14ac:dyDescent="0.25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 x14ac:dyDescent="0.25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 x14ac:dyDescent="0.25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 x14ac:dyDescent="0.25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 x14ac:dyDescent="0.25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 x14ac:dyDescent="0.25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 x14ac:dyDescent="0.25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 x14ac:dyDescent="0.25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 x14ac:dyDescent="0.25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 x14ac:dyDescent="0.25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 x14ac:dyDescent="0.25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 x14ac:dyDescent="0.25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 x14ac:dyDescent="0.25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 x14ac:dyDescent="0.25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 x14ac:dyDescent="0.25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 x14ac:dyDescent="0.25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 x14ac:dyDescent="0.25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 x14ac:dyDescent="0.25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 x14ac:dyDescent="0.25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 x14ac:dyDescent="0.25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 x14ac:dyDescent="0.25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 x14ac:dyDescent="0.25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 x14ac:dyDescent="0.25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 x14ac:dyDescent="0.25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 x14ac:dyDescent="0.25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 x14ac:dyDescent="0.25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 x14ac:dyDescent="0.25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 x14ac:dyDescent="0.25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 x14ac:dyDescent="0.25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 x14ac:dyDescent="0.25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 x14ac:dyDescent="0.25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 x14ac:dyDescent="0.25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 x14ac:dyDescent="0.25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 x14ac:dyDescent="0.25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 x14ac:dyDescent="0.25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 x14ac:dyDescent="0.25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 x14ac:dyDescent="0.25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 x14ac:dyDescent="0.25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 x14ac:dyDescent="0.25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 x14ac:dyDescent="0.25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 x14ac:dyDescent="0.25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 x14ac:dyDescent="0.25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 x14ac:dyDescent="0.25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 x14ac:dyDescent="0.25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 x14ac:dyDescent="0.25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 x14ac:dyDescent="0.25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 x14ac:dyDescent="0.25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 x14ac:dyDescent="0.25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 x14ac:dyDescent="0.25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 x14ac:dyDescent="0.25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 x14ac:dyDescent="0.25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 x14ac:dyDescent="0.25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 x14ac:dyDescent="0.25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 x14ac:dyDescent="0.25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 x14ac:dyDescent="0.25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 x14ac:dyDescent="0.25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 x14ac:dyDescent="0.25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 x14ac:dyDescent="0.25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 x14ac:dyDescent="0.25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 x14ac:dyDescent="0.25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 x14ac:dyDescent="0.25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 x14ac:dyDescent="0.25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 x14ac:dyDescent="0.25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 x14ac:dyDescent="0.25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 x14ac:dyDescent="0.25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 x14ac:dyDescent="0.25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 x14ac:dyDescent="0.25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 x14ac:dyDescent="0.25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 x14ac:dyDescent="0.25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 x14ac:dyDescent="0.25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 x14ac:dyDescent="0.25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 x14ac:dyDescent="0.25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 x14ac:dyDescent="0.25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 x14ac:dyDescent="0.25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 x14ac:dyDescent="0.25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 x14ac:dyDescent="0.25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 x14ac:dyDescent="0.25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 x14ac:dyDescent="0.25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 x14ac:dyDescent="0.25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 x14ac:dyDescent="0.25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 x14ac:dyDescent="0.25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 x14ac:dyDescent="0.25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 x14ac:dyDescent="0.25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 x14ac:dyDescent="0.25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 x14ac:dyDescent="0.25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 x14ac:dyDescent="0.25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 x14ac:dyDescent="0.25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 x14ac:dyDescent="0.25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 x14ac:dyDescent="0.25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 x14ac:dyDescent="0.25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 x14ac:dyDescent="0.25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 x14ac:dyDescent="0.25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 x14ac:dyDescent="0.25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 x14ac:dyDescent="0.25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 x14ac:dyDescent="0.25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 x14ac:dyDescent="0.25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 x14ac:dyDescent="0.25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 x14ac:dyDescent="0.25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 x14ac:dyDescent="0.25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 x14ac:dyDescent="0.25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 x14ac:dyDescent="0.25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 x14ac:dyDescent="0.25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 x14ac:dyDescent="0.25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 x14ac:dyDescent="0.25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 x14ac:dyDescent="0.25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 x14ac:dyDescent="0.25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 x14ac:dyDescent="0.25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 x14ac:dyDescent="0.25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 x14ac:dyDescent="0.25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 x14ac:dyDescent="0.25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 x14ac:dyDescent="0.25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 x14ac:dyDescent="0.25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 x14ac:dyDescent="0.25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 x14ac:dyDescent="0.25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 x14ac:dyDescent="0.25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 x14ac:dyDescent="0.25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 x14ac:dyDescent="0.25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 x14ac:dyDescent="0.25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 x14ac:dyDescent="0.25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 x14ac:dyDescent="0.25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 x14ac:dyDescent="0.25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 x14ac:dyDescent="0.25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 x14ac:dyDescent="0.25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 x14ac:dyDescent="0.25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 x14ac:dyDescent="0.25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 x14ac:dyDescent="0.25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 x14ac:dyDescent="0.25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 x14ac:dyDescent="0.25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 x14ac:dyDescent="0.25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 x14ac:dyDescent="0.25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 x14ac:dyDescent="0.25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 x14ac:dyDescent="0.25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 x14ac:dyDescent="0.25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 x14ac:dyDescent="0.25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 x14ac:dyDescent="0.25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 x14ac:dyDescent="0.25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 x14ac:dyDescent="0.25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 x14ac:dyDescent="0.25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 x14ac:dyDescent="0.25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 x14ac:dyDescent="0.25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 x14ac:dyDescent="0.25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 x14ac:dyDescent="0.25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 x14ac:dyDescent="0.25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 x14ac:dyDescent="0.25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 x14ac:dyDescent="0.25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 x14ac:dyDescent="0.25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 x14ac:dyDescent="0.25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 x14ac:dyDescent="0.25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 x14ac:dyDescent="0.25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 x14ac:dyDescent="0.25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 x14ac:dyDescent="0.25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 x14ac:dyDescent="0.25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 x14ac:dyDescent="0.25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 x14ac:dyDescent="0.25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 x14ac:dyDescent="0.25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 x14ac:dyDescent="0.25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 x14ac:dyDescent="0.25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 x14ac:dyDescent="0.25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 x14ac:dyDescent="0.25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 x14ac:dyDescent="0.25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 x14ac:dyDescent="0.25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 x14ac:dyDescent="0.25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 x14ac:dyDescent="0.25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 x14ac:dyDescent="0.25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 x14ac:dyDescent="0.25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 x14ac:dyDescent="0.25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 x14ac:dyDescent="0.25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 x14ac:dyDescent="0.25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 x14ac:dyDescent="0.25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 x14ac:dyDescent="0.25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 x14ac:dyDescent="0.25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 x14ac:dyDescent="0.25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 x14ac:dyDescent="0.25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 x14ac:dyDescent="0.25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 x14ac:dyDescent="0.25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 x14ac:dyDescent="0.25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 x14ac:dyDescent="0.25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 x14ac:dyDescent="0.25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 x14ac:dyDescent="0.25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 x14ac:dyDescent="0.25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 x14ac:dyDescent="0.25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 x14ac:dyDescent="0.25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 x14ac:dyDescent="0.25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 x14ac:dyDescent="0.25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 x14ac:dyDescent="0.25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 x14ac:dyDescent="0.25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 x14ac:dyDescent="0.25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 x14ac:dyDescent="0.25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 x14ac:dyDescent="0.25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 x14ac:dyDescent="0.25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 x14ac:dyDescent="0.25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 x14ac:dyDescent="0.25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 x14ac:dyDescent="0.25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 x14ac:dyDescent="0.25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 x14ac:dyDescent="0.25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 x14ac:dyDescent="0.25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 x14ac:dyDescent="0.25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 x14ac:dyDescent="0.25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 x14ac:dyDescent="0.25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 x14ac:dyDescent="0.25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 x14ac:dyDescent="0.25">
      <c r="A4536" t="s">
        <v>76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 x14ac:dyDescent="0.25">
      <c r="A4537" t="s">
        <v>76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 x14ac:dyDescent="0.25">
      <c r="A4538" t="s">
        <v>76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 x14ac:dyDescent="0.25">
      <c r="A4539" t="s">
        <v>76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 x14ac:dyDescent="0.25">
      <c r="A4540" t="s">
        <v>76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 x14ac:dyDescent="0.25">
      <c r="A4541" t="s">
        <v>76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 x14ac:dyDescent="0.25">
      <c r="A4542" t="s">
        <v>76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 x14ac:dyDescent="0.25">
      <c r="A4543" t="s">
        <v>76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 x14ac:dyDescent="0.25">
      <c r="A4544" t="s">
        <v>76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 x14ac:dyDescent="0.25">
      <c r="A4545" t="s">
        <v>76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 x14ac:dyDescent="0.25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 x14ac:dyDescent="0.25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 x14ac:dyDescent="0.25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 x14ac:dyDescent="0.25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 x14ac:dyDescent="0.25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 x14ac:dyDescent="0.25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 x14ac:dyDescent="0.25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 x14ac:dyDescent="0.25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 x14ac:dyDescent="0.25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 x14ac:dyDescent="0.25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 x14ac:dyDescent="0.25">
      <c r="A4556" t="s">
        <v>79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 x14ac:dyDescent="0.25">
      <c r="A4557" t="s">
        <v>79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 x14ac:dyDescent="0.25">
      <c r="A4558" t="s">
        <v>79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 x14ac:dyDescent="0.25">
      <c r="A4559" t="s">
        <v>79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 x14ac:dyDescent="0.25">
      <c r="A4560" t="s">
        <v>79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 x14ac:dyDescent="0.25">
      <c r="A4561" t="s">
        <v>79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 x14ac:dyDescent="0.25">
      <c r="A4562" t="s">
        <v>79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 x14ac:dyDescent="0.25">
      <c r="A4563" t="s">
        <v>79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 x14ac:dyDescent="0.25">
      <c r="A4564" t="s">
        <v>79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 x14ac:dyDescent="0.25">
      <c r="A4565" t="s">
        <v>79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 x14ac:dyDescent="0.25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 x14ac:dyDescent="0.25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 x14ac:dyDescent="0.25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 x14ac:dyDescent="0.25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 x14ac:dyDescent="0.25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 x14ac:dyDescent="0.25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 x14ac:dyDescent="0.25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 x14ac:dyDescent="0.25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 x14ac:dyDescent="0.25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 x14ac:dyDescent="0.25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 x14ac:dyDescent="0.25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 x14ac:dyDescent="0.25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 x14ac:dyDescent="0.25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 x14ac:dyDescent="0.25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 x14ac:dyDescent="0.25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 x14ac:dyDescent="0.25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 x14ac:dyDescent="0.25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 x14ac:dyDescent="0.25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 x14ac:dyDescent="0.25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 x14ac:dyDescent="0.25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 x14ac:dyDescent="0.25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 x14ac:dyDescent="0.25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 x14ac:dyDescent="0.25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 x14ac:dyDescent="0.25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 x14ac:dyDescent="0.25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 x14ac:dyDescent="0.25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 x14ac:dyDescent="0.25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 x14ac:dyDescent="0.25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 x14ac:dyDescent="0.25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 x14ac:dyDescent="0.25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 x14ac:dyDescent="0.25">
      <c r="A4596" t="s">
        <v>84</v>
      </c>
      <c r="B4596" t="s">
        <v>93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 x14ac:dyDescent="0.25">
      <c r="A4597" t="s">
        <v>84</v>
      </c>
      <c r="B4597" t="s">
        <v>93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 x14ac:dyDescent="0.25">
      <c r="A4598" t="s">
        <v>84</v>
      </c>
      <c r="B4598" t="s">
        <v>93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 x14ac:dyDescent="0.25">
      <c r="A4599" t="s">
        <v>84</v>
      </c>
      <c r="B4599" t="s">
        <v>93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 x14ac:dyDescent="0.25">
      <c r="A4600" t="s">
        <v>84</v>
      </c>
      <c r="B4600" t="s">
        <v>93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 x14ac:dyDescent="0.25">
      <c r="A4601" t="s">
        <v>84</v>
      </c>
      <c r="B4601" t="s">
        <v>93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 x14ac:dyDescent="0.25">
      <c r="A4602" t="s">
        <v>84</v>
      </c>
      <c r="B4602" t="s">
        <v>93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 x14ac:dyDescent="0.25">
      <c r="A4603" t="s">
        <v>84</v>
      </c>
      <c r="B4603" t="s">
        <v>93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 x14ac:dyDescent="0.25">
      <c r="A4604" t="s">
        <v>84</v>
      </c>
      <c r="B4604" t="s">
        <v>93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 x14ac:dyDescent="0.25">
      <c r="A4605" t="s">
        <v>84</v>
      </c>
      <c r="B4605" t="s">
        <v>93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 x14ac:dyDescent="0.25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 x14ac:dyDescent="0.25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 x14ac:dyDescent="0.25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 x14ac:dyDescent="0.25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 x14ac:dyDescent="0.25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 x14ac:dyDescent="0.25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 x14ac:dyDescent="0.25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 x14ac:dyDescent="0.25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 x14ac:dyDescent="0.25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 x14ac:dyDescent="0.25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 x14ac:dyDescent="0.25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 x14ac:dyDescent="0.25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 x14ac:dyDescent="0.25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 x14ac:dyDescent="0.25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 x14ac:dyDescent="0.25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 x14ac:dyDescent="0.25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 x14ac:dyDescent="0.25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 x14ac:dyDescent="0.25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 x14ac:dyDescent="0.25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 x14ac:dyDescent="0.25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 x14ac:dyDescent="0.25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 x14ac:dyDescent="0.25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 x14ac:dyDescent="0.25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 x14ac:dyDescent="0.25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 x14ac:dyDescent="0.25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 x14ac:dyDescent="0.25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 x14ac:dyDescent="0.25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 x14ac:dyDescent="0.25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 x14ac:dyDescent="0.25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 x14ac:dyDescent="0.25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 x14ac:dyDescent="0.25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 x14ac:dyDescent="0.25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 x14ac:dyDescent="0.25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 x14ac:dyDescent="0.25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 x14ac:dyDescent="0.25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 x14ac:dyDescent="0.25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 x14ac:dyDescent="0.25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 x14ac:dyDescent="0.25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 x14ac:dyDescent="0.25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 x14ac:dyDescent="0.25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 x14ac:dyDescent="0.25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 x14ac:dyDescent="0.25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 x14ac:dyDescent="0.25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 x14ac:dyDescent="0.25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 x14ac:dyDescent="0.25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 x14ac:dyDescent="0.25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 x14ac:dyDescent="0.25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 x14ac:dyDescent="0.25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 x14ac:dyDescent="0.25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 x14ac:dyDescent="0.25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 x14ac:dyDescent="0.25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 x14ac:dyDescent="0.25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 x14ac:dyDescent="0.25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 x14ac:dyDescent="0.25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 x14ac:dyDescent="0.25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 x14ac:dyDescent="0.25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 x14ac:dyDescent="0.25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 x14ac:dyDescent="0.25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 x14ac:dyDescent="0.25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 x14ac:dyDescent="0.25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 x14ac:dyDescent="0.25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 x14ac:dyDescent="0.25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 x14ac:dyDescent="0.25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 x14ac:dyDescent="0.25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 x14ac:dyDescent="0.25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 x14ac:dyDescent="0.25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 x14ac:dyDescent="0.25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 x14ac:dyDescent="0.25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 x14ac:dyDescent="0.25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 x14ac:dyDescent="0.25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 x14ac:dyDescent="0.25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 x14ac:dyDescent="0.25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 x14ac:dyDescent="0.25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 x14ac:dyDescent="0.25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 x14ac:dyDescent="0.25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 x14ac:dyDescent="0.25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 x14ac:dyDescent="0.25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 x14ac:dyDescent="0.25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 x14ac:dyDescent="0.25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 x14ac:dyDescent="0.25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 x14ac:dyDescent="0.25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 x14ac:dyDescent="0.25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 x14ac:dyDescent="0.25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 x14ac:dyDescent="0.25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 x14ac:dyDescent="0.25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 x14ac:dyDescent="0.25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 x14ac:dyDescent="0.25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 x14ac:dyDescent="0.25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 x14ac:dyDescent="0.25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 x14ac:dyDescent="0.25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 x14ac:dyDescent="0.25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 x14ac:dyDescent="0.25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 x14ac:dyDescent="0.25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 x14ac:dyDescent="0.25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 x14ac:dyDescent="0.25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 x14ac:dyDescent="0.25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 x14ac:dyDescent="0.25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 x14ac:dyDescent="0.25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 x14ac:dyDescent="0.25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 x14ac:dyDescent="0.25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 x14ac:dyDescent="0.25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 x14ac:dyDescent="0.25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 x14ac:dyDescent="0.25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 x14ac:dyDescent="0.25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 x14ac:dyDescent="0.25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 x14ac:dyDescent="0.25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 x14ac:dyDescent="0.25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 x14ac:dyDescent="0.25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 x14ac:dyDescent="0.25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 x14ac:dyDescent="0.25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 x14ac:dyDescent="0.25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 x14ac:dyDescent="0.25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 x14ac:dyDescent="0.25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 x14ac:dyDescent="0.25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 x14ac:dyDescent="0.25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 x14ac:dyDescent="0.25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 x14ac:dyDescent="0.25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 x14ac:dyDescent="0.25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 x14ac:dyDescent="0.25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 x14ac:dyDescent="0.25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 x14ac:dyDescent="0.25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 x14ac:dyDescent="0.25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 x14ac:dyDescent="0.25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 x14ac:dyDescent="0.25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 x14ac:dyDescent="0.25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 x14ac:dyDescent="0.25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 x14ac:dyDescent="0.25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 x14ac:dyDescent="0.25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 x14ac:dyDescent="0.25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 x14ac:dyDescent="0.25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 x14ac:dyDescent="0.25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 x14ac:dyDescent="0.25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 x14ac:dyDescent="0.25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 x14ac:dyDescent="0.25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 x14ac:dyDescent="0.25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 x14ac:dyDescent="0.25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 x14ac:dyDescent="0.25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 x14ac:dyDescent="0.25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 x14ac:dyDescent="0.25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 x14ac:dyDescent="0.25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 x14ac:dyDescent="0.25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 x14ac:dyDescent="0.25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 x14ac:dyDescent="0.25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 x14ac:dyDescent="0.25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 x14ac:dyDescent="0.25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 x14ac:dyDescent="0.25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 x14ac:dyDescent="0.25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 x14ac:dyDescent="0.25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 x14ac:dyDescent="0.25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 x14ac:dyDescent="0.25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 x14ac:dyDescent="0.25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 x14ac:dyDescent="0.25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 x14ac:dyDescent="0.25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 x14ac:dyDescent="0.25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 x14ac:dyDescent="0.25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 x14ac:dyDescent="0.25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 x14ac:dyDescent="0.25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 x14ac:dyDescent="0.25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 x14ac:dyDescent="0.25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 x14ac:dyDescent="0.25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 x14ac:dyDescent="0.25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 x14ac:dyDescent="0.25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 x14ac:dyDescent="0.25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 x14ac:dyDescent="0.25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 x14ac:dyDescent="0.25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 x14ac:dyDescent="0.25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 x14ac:dyDescent="0.25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 x14ac:dyDescent="0.25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 x14ac:dyDescent="0.25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 x14ac:dyDescent="0.25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 x14ac:dyDescent="0.25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 x14ac:dyDescent="0.25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 x14ac:dyDescent="0.25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 x14ac:dyDescent="0.25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 x14ac:dyDescent="0.25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 x14ac:dyDescent="0.25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 x14ac:dyDescent="0.25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 x14ac:dyDescent="0.25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 x14ac:dyDescent="0.25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 x14ac:dyDescent="0.25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 x14ac:dyDescent="0.25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 x14ac:dyDescent="0.25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 x14ac:dyDescent="0.25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 x14ac:dyDescent="0.25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 x14ac:dyDescent="0.25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 x14ac:dyDescent="0.25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 x14ac:dyDescent="0.25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 x14ac:dyDescent="0.25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 x14ac:dyDescent="0.25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 x14ac:dyDescent="0.25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 x14ac:dyDescent="0.25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 x14ac:dyDescent="0.25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 x14ac:dyDescent="0.25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 x14ac:dyDescent="0.25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 x14ac:dyDescent="0.25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 x14ac:dyDescent="0.25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 x14ac:dyDescent="0.25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 x14ac:dyDescent="0.25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 x14ac:dyDescent="0.25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 x14ac:dyDescent="0.25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 x14ac:dyDescent="0.25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 x14ac:dyDescent="0.25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 x14ac:dyDescent="0.25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 x14ac:dyDescent="0.25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 x14ac:dyDescent="0.25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 x14ac:dyDescent="0.25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 x14ac:dyDescent="0.25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 x14ac:dyDescent="0.25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 x14ac:dyDescent="0.25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 x14ac:dyDescent="0.25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 x14ac:dyDescent="0.25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 x14ac:dyDescent="0.25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 x14ac:dyDescent="0.25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 x14ac:dyDescent="0.25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 x14ac:dyDescent="0.25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 x14ac:dyDescent="0.25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 x14ac:dyDescent="0.25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 x14ac:dyDescent="0.25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 x14ac:dyDescent="0.25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 x14ac:dyDescent="0.25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 x14ac:dyDescent="0.25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 x14ac:dyDescent="0.25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 x14ac:dyDescent="0.25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 x14ac:dyDescent="0.25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 x14ac:dyDescent="0.25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 x14ac:dyDescent="0.25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 x14ac:dyDescent="0.25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 x14ac:dyDescent="0.25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 x14ac:dyDescent="0.25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 x14ac:dyDescent="0.25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 x14ac:dyDescent="0.25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 x14ac:dyDescent="0.25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 x14ac:dyDescent="0.25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 x14ac:dyDescent="0.25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 x14ac:dyDescent="0.25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 x14ac:dyDescent="0.25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 x14ac:dyDescent="0.25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 x14ac:dyDescent="0.25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 x14ac:dyDescent="0.25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 x14ac:dyDescent="0.25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 x14ac:dyDescent="0.25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 x14ac:dyDescent="0.25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 x14ac:dyDescent="0.25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 x14ac:dyDescent="0.25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 x14ac:dyDescent="0.25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 x14ac:dyDescent="0.25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 x14ac:dyDescent="0.25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 x14ac:dyDescent="0.25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 x14ac:dyDescent="0.25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 x14ac:dyDescent="0.25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 x14ac:dyDescent="0.25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 x14ac:dyDescent="0.25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 x14ac:dyDescent="0.25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 x14ac:dyDescent="0.25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 x14ac:dyDescent="0.25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 x14ac:dyDescent="0.25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 x14ac:dyDescent="0.25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 x14ac:dyDescent="0.25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 x14ac:dyDescent="0.25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 x14ac:dyDescent="0.25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 x14ac:dyDescent="0.25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 x14ac:dyDescent="0.25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 x14ac:dyDescent="0.25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 x14ac:dyDescent="0.25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 x14ac:dyDescent="0.25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 x14ac:dyDescent="0.25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 x14ac:dyDescent="0.25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 x14ac:dyDescent="0.25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 x14ac:dyDescent="0.25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 x14ac:dyDescent="0.25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 x14ac:dyDescent="0.25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 x14ac:dyDescent="0.25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 x14ac:dyDescent="0.25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 x14ac:dyDescent="0.25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 x14ac:dyDescent="0.25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 x14ac:dyDescent="0.25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 x14ac:dyDescent="0.25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 x14ac:dyDescent="0.25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 x14ac:dyDescent="0.25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 x14ac:dyDescent="0.25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 x14ac:dyDescent="0.25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 x14ac:dyDescent="0.25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 x14ac:dyDescent="0.25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 x14ac:dyDescent="0.25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 x14ac:dyDescent="0.25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 x14ac:dyDescent="0.25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 x14ac:dyDescent="0.25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 x14ac:dyDescent="0.25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 x14ac:dyDescent="0.25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 x14ac:dyDescent="0.25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 x14ac:dyDescent="0.25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 x14ac:dyDescent="0.25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 x14ac:dyDescent="0.25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 x14ac:dyDescent="0.25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 x14ac:dyDescent="0.25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 x14ac:dyDescent="0.25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 x14ac:dyDescent="0.25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 x14ac:dyDescent="0.25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 x14ac:dyDescent="0.25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 x14ac:dyDescent="0.25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 x14ac:dyDescent="0.25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 x14ac:dyDescent="0.25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 x14ac:dyDescent="0.25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 x14ac:dyDescent="0.25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 x14ac:dyDescent="0.25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 x14ac:dyDescent="0.25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 x14ac:dyDescent="0.25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 x14ac:dyDescent="0.25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 x14ac:dyDescent="0.25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 x14ac:dyDescent="0.25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 x14ac:dyDescent="0.25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 x14ac:dyDescent="0.25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 x14ac:dyDescent="0.25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 x14ac:dyDescent="0.25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 x14ac:dyDescent="0.25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 x14ac:dyDescent="0.25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 x14ac:dyDescent="0.25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 x14ac:dyDescent="0.25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 x14ac:dyDescent="0.25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 x14ac:dyDescent="0.25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 x14ac:dyDescent="0.25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 x14ac:dyDescent="0.25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 x14ac:dyDescent="0.25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 x14ac:dyDescent="0.25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 x14ac:dyDescent="0.25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 x14ac:dyDescent="0.25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 x14ac:dyDescent="0.25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 x14ac:dyDescent="0.25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 x14ac:dyDescent="0.25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 x14ac:dyDescent="0.25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 x14ac:dyDescent="0.25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 x14ac:dyDescent="0.25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 x14ac:dyDescent="0.25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 x14ac:dyDescent="0.25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 x14ac:dyDescent="0.25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 x14ac:dyDescent="0.25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 x14ac:dyDescent="0.25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 x14ac:dyDescent="0.25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 x14ac:dyDescent="0.25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 x14ac:dyDescent="0.25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 x14ac:dyDescent="0.25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 x14ac:dyDescent="0.25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 x14ac:dyDescent="0.25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 x14ac:dyDescent="0.25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 x14ac:dyDescent="0.25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 x14ac:dyDescent="0.25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 x14ac:dyDescent="0.25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 x14ac:dyDescent="0.25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 x14ac:dyDescent="0.25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 x14ac:dyDescent="0.25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 x14ac:dyDescent="0.25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 x14ac:dyDescent="0.25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 x14ac:dyDescent="0.25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 x14ac:dyDescent="0.25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 x14ac:dyDescent="0.25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 x14ac:dyDescent="0.25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 x14ac:dyDescent="0.25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 x14ac:dyDescent="0.25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 x14ac:dyDescent="0.25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 x14ac:dyDescent="0.25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 x14ac:dyDescent="0.25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 x14ac:dyDescent="0.25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 x14ac:dyDescent="0.25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 x14ac:dyDescent="0.25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 x14ac:dyDescent="0.25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 x14ac:dyDescent="0.25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 x14ac:dyDescent="0.25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 x14ac:dyDescent="0.25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 x14ac:dyDescent="0.25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 x14ac:dyDescent="0.25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 x14ac:dyDescent="0.25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 x14ac:dyDescent="0.25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 x14ac:dyDescent="0.25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 x14ac:dyDescent="0.25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 x14ac:dyDescent="0.25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 x14ac:dyDescent="0.25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 x14ac:dyDescent="0.25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 x14ac:dyDescent="0.25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 x14ac:dyDescent="0.25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 x14ac:dyDescent="0.25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 x14ac:dyDescent="0.25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 x14ac:dyDescent="0.25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 x14ac:dyDescent="0.25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 x14ac:dyDescent="0.25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 x14ac:dyDescent="0.25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 x14ac:dyDescent="0.25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 x14ac:dyDescent="0.25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 x14ac:dyDescent="0.25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 x14ac:dyDescent="0.25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 x14ac:dyDescent="0.25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 x14ac:dyDescent="0.25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 x14ac:dyDescent="0.25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 x14ac:dyDescent="0.25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 x14ac:dyDescent="0.25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 x14ac:dyDescent="0.25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 x14ac:dyDescent="0.25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 x14ac:dyDescent="0.25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 x14ac:dyDescent="0.25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 x14ac:dyDescent="0.25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 x14ac:dyDescent="0.25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 x14ac:dyDescent="0.25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 x14ac:dyDescent="0.25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 x14ac:dyDescent="0.25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 x14ac:dyDescent="0.25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 x14ac:dyDescent="0.25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 x14ac:dyDescent="0.25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 x14ac:dyDescent="0.25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 x14ac:dyDescent="0.25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 x14ac:dyDescent="0.25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 x14ac:dyDescent="0.25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 x14ac:dyDescent="0.25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 x14ac:dyDescent="0.25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 x14ac:dyDescent="0.25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 x14ac:dyDescent="0.25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 x14ac:dyDescent="0.25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 x14ac:dyDescent="0.25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 x14ac:dyDescent="0.25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 x14ac:dyDescent="0.25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 x14ac:dyDescent="0.25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 x14ac:dyDescent="0.25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 x14ac:dyDescent="0.25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 x14ac:dyDescent="0.25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 x14ac:dyDescent="0.25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 x14ac:dyDescent="0.25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 x14ac:dyDescent="0.25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 x14ac:dyDescent="0.25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 x14ac:dyDescent="0.25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 x14ac:dyDescent="0.25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 x14ac:dyDescent="0.25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 x14ac:dyDescent="0.25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 x14ac:dyDescent="0.25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 x14ac:dyDescent="0.25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 x14ac:dyDescent="0.25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 x14ac:dyDescent="0.25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 x14ac:dyDescent="0.25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 x14ac:dyDescent="0.25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 x14ac:dyDescent="0.25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 x14ac:dyDescent="0.25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 x14ac:dyDescent="0.25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 x14ac:dyDescent="0.25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 x14ac:dyDescent="0.25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 x14ac:dyDescent="0.25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 x14ac:dyDescent="0.25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 x14ac:dyDescent="0.25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 x14ac:dyDescent="0.25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 x14ac:dyDescent="0.25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 x14ac:dyDescent="0.25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 x14ac:dyDescent="0.25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 x14ac:dyDescent="0.25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 x14ac:dyDescent="0.25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 x14ac:dyDescent="0.25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 x14ac:dyDescent="0.25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 x14ac:dyDescent="0.25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 x14ac:dyDescent="0.25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 x14ac:dyDescent="0.25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 x14ac:dyDescent="0.25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 x14ac:dyDescent="0.25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 x14ac:dyDescent="0.25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 x14ac:dyDescent="0.25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 x14ac:dyDescent="0.25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 x14ac:dyDescent="0.25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 x14ac:dyDescent="0.25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 x14ac:dyDescent="0.25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 x14ac:dyDescent="0.25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 x14ac:dyDescent="0.25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 x14ac:dyDescent="0.25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 x14ac:dyDescent="0.25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 x14ac:dyDescent="0.25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 x14ac:dyDescent="0.25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 x14ac:dyDescent="0.25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 x14ac:dyDescent="0.25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 x14ac:dyDescent="0.25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 x14ac:dyDescent="0.25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 x14ac:dyDescent="0.25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 x14ac:dyDescent="0.25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 x14ac:dyDescent="0.25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 x14ac:dyDescent="0.25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 x14ac:dyDescent="0.25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 x14ac:dyDescent="0.25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 x14ac:dyDescent="0.25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 x14ac:dyDescent="0.25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 x14ac:dyDescent="0.25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 x14ac:dyDescent="0.25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 x14ac:dyDescent="0.25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 x14ac:dyDescent="0.25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 x14ac:dyDescent="0.25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 x14ac:dyDescent="0.25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 x14ac:dyDescent="0.25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 x14ac:dyDescent="0.25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 x14ac:dyDescent="0.25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 x14ac:dyDescent="0.25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 x14ac:dyDescent="0.25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 x14ac:dyDescent="0.25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 x14ac:dyDescent="0.25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 x14ac:dyDescent="0.25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 x14ac:dyDescent="0.25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 x14ac:dyDescent="0.25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 x14ac:dyDescent="0.25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 x14ac:dyDescent="0.25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 x14ac:dyDescent="0.25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 x14ac:dyDescent="0.25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 x14ac:dyDescent="0.25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 x14ac:dyDescent="0.25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 x14ac:dyDescent="0.25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 x14ac:dyDescent="0.25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 x14ac:dyDescent="0.25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 x14ac:dyDescent="0.25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 x14ac:dyDescent="0.25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 x14ac:dyDescent="0.25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 x14ac:dyDescent="0.25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 x14ac:dyDescent="0.25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 x14ac:dyDescent="0.25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 x14ac:dyDescent="0.25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 x14ac:dyDescent="0.25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 x14ac:dyDescent="0.25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 x14ac:dyDescent="0.25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 x14ac:dyDescent="0.25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 x14ac:dyDescent="0.25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 x14ac:dyDescent="0.25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 x14ac:dyDescent="0.25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 x14ac:dyDescent="0.25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 x14ac:dyDescent="0.25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 x14ac:dyDescent="0.25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 x14ac:dyDescent="0.25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 x14ac:dyDescent="0.25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 x14ac:dyDescent="0.25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 x14ac:dyDescent="0.25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 x14ac:dyDescent="0.25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 x14ac:dyDescent="0.25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 x14ac:dyDescent="0.25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 x14ac:dyDescent="0.25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 x14ac:dyDescent="0.25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 x14ac:dyDescent="0.25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 x14ac:dyDescent="0.25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 x14ac:dyDescent="0.25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 x14ac:dyDescent="0.25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 x14ac:dyDescent="0.25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 x14ac:dyDescent="0.25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 x14ac:dyDescent="0.25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 x14ac:dyDescent="0.25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 x14ac:dyDescent="0.25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 x14ac:dyDescent="0.25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 x14ac:dyDescent="0.25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 x14ac:dyDescent="0.25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 x14ac:dyDescent="0.25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 x14ac:dyDescent="0.25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 x14ac:dyDescent="0.25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 x14ac:dyDescent="0.25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 x14ac:dyDescent="0.25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 x14ac:dyDescent="0.25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 x14ac:dyDescent="0.25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 x14ac:dyDescent="0.25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 x14ac:dyDescent="0.25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 x14ac:dyDescent="0.25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 x14ac:dyDescent="0.25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 x14ac:dyDescent="0.25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 x14ac:dyDescent="0.25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 x14ac:dyDescent="0.25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 x14ac:dyDescent="0.25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 x14ac:dyDescent="0.25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 x14ac:dyDescent="0.25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 x14ac:dyDescent="0.25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 x14ac:dyDescent="0.25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 x14ac:dyDescent="0.25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 x14ac:dyDescent="0.25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 x14ac:dyDescent="0.25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 x14ac:dyDescent="0.25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 x14ac:dyDescent="0.25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 x14ac:dyDescent="0.25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 x14ac:dyDescent="0.25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 x14ac:dyDescent="0.25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 x14ac:dyDescent="0.25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 x14ac:dyDescent="0.25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 x14ac:dyDescent="0.25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 x14ac:dyDescent="0.25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 x14ac:dyDescent="0.25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 x14ac:dyDescent="0.25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 x14ac:dyDescent="0.25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 x14ac:dyDescent="0.25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 x14ac:dyDescent="0.25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 x14ac:dyDescent="0.25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 x14ac:dyDescent="0.25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 x14ac:dyDescent="0.25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 x14ac:dyDescent="0.25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 x14ac:dyDescent="0.25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 x14ac:dyDescent="0.25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 x14ac:dyDescent="0.25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 x14ac:dyDescent="0.25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 x14ac:dyDescent="0.25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 x14ac:dyDescent="0.25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 x14ac:dyDescent="0.25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 x14ac:dyDescent="0.25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 x14ac:dyDescent="0.25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 x14ac:dyDescent="0.25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 x14ac:dyDescent="0.25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 x14ac:dyDescent="0.25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 x14ac:dyDescent="0.25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 x14ac:dyDescent="0.25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 x14ac:dyDescent="0.25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 x14ac:dyDescent="0.25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 x14ac:dyDescent="0.25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 x14ac:dyDescent="0.25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 x14ac:dyDescent="0.25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 x14ac:dyDescent="0.25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 x14ac:dyDescent="0.25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 x14ac:dyDescent="0.25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 x14ac:dyDescent="0.25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 x14ac:dyDescent="0.25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 x14ac:dyDescent="0.25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 x14ac:dyDescent="0.25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 x14ac:dyDescent="0.25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 x14ac:dyDescent="0.25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 x14ac:dyDescent="0.25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 x14ac:dyDescent="0.25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 x14ac:dyDescent="0.25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 x14ac:dyDescent="0.25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 x14ac:dyDescent="0.25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 x14ac:dyDescent="0.25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 x14ac:dyDescent="0.25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 x14ac:dyDescent="0.25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 x14ac:dyDescent="0.25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 x14ac:dyDescent="0.25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 x14ac:dyDescent="0.25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 x14ac:dyDescent="0.25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 x14ac:dyDescent="0.25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 x14ac:dyDescent="0.25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 x14ac:dyDescent="0.25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 x14ac:dyDescent="0.25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 x14ac:dyDescent="0.25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 x14ac:dyDescent="0.25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 x14ac:dyDescent="0.25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 x14ac:dyDescent="0.25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 x14ac:dyDescent="0.25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 x14ac:dyDescent="0.25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 x14ac:dyDescent="0.25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 x14ac:dyDescent="0.25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 x14ac:dyDescent="0.25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 x14ac:dyDescent="0.25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 x14ac:dyDescent="0.25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 x14ac:dyDescent="0.25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 x14ac:dyDescent="0.25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 x14ac:dyDescent="0.25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 x14ac:dyDescent="0.25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 x14ac:dyDescent="0.25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 x14ac:dyDescent="0.25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 x14ac:dyDescent="0.25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 x14ac:dyDescent="0.25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 x14ac:dyDescent="0.25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 x14ac:dyDescent="0.25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 x14ac:dyDescent="0.25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 x14ac:dyDescent="0.25">
      <c r="A5256" t="s">
        <v>76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 x14ac:dyDescent="0.25">
      <c r="A5257" t="s">
        <v>76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 x14ac:dyDescent="0.25">
      <c r="A5258" t="s">
        <v>76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 x14ac:dyDescent="0.25">
      <c r="A5259" t="s">
        <v>76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 x14ac:dyDescent="0.25">
      <c r="A5260" t="s">
        <v>76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 x14ac:dyDescent="0.25">
      <c r="A5261" t="s">
        <v>76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 x14ac:dyDescent="0.25">
      <c r="A5262" t="s">
        <v>76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 x14ac:dyDescent="0.25">
      <c r="A5263" t="s">
        <v>76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 x14ac:dyDescent="0.25">
      <c r="A5264" t="s">
        <v>76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 x14ac:dyDescent="0.25">
      <c r="A5265" t="s">
        <v>76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 x14ac:dyDescent="0.25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 x14ac:dyDescent="0.25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 x14ac:dyDescent="0.25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 x14ac:dyDescent="0.25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 x14ac:dyDescent="0.25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 x14ac:dyDescent="0.25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 x14ac:dyDescent="0.25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 x14ac:dyDescent="0.25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 x14ac:dyDescent="0.25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 x14ac:dyDescent="0.25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 x14ac:dyDescent="0.25">
      <c r="A5276" t="s">
        <v>79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 x14ac:dyDescent="0.25">
      <c r="A5277" t="s">
        <v>79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 x14ac:dyDescent="0.25">
      <c r="A5278" t="s">
        <v>79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 x14ac:dyDescent="0.25">
      <c r="A5279" t="s">
        <v>79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 x14ac:dyDescent="0.25">
      <c r="A5280" t="s">
        <v>79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 x14ac:dyDescent="0.25">
      <c r="A5281" t="s">
        <v>79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 x14ac:dyDescent="0.25">
      <c r="A5282" t="s">
        <v>79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 x14ac:dyDescent="0.25">
      <c r="A5283" t="s">
        <v>79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 x14ac:dyDescent="0.25">
      <c r="A5284" t="s">
        <v>79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 x14ac:dyDescent="0.25">
      <c r="A5285" t="s">
        <v>79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 x14ac:dyDescent="0.25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 x14ac:dyDescent="0.25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 x14ac:dyDescent="0.25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 x14ac:dyDescent="0.25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 x14ac:dyDescent="0.25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 x14ac:dyDescent="0.25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 x14ac:dyDescent="0.25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 x14ac:dyDescent="0.25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 x14ac:dyDescent="0.25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 x14ac:dyDescent="0.25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 x14ac:dyDescent="0.25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 x14ac:dyDescent="0.25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 x14ac:dyDescent="0.25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 x14ac:dyDescent="0.25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 x14ac:dyDescent="0.25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 x14ac:dyDescent="0.25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 x14ac:dyDescent="0.25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 x14ac:dyDescent="0.25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 x14ac:dyDescent="0.25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 x14ac:dyDescent="0.25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 x14ac:dyDescent="0.25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 x14ac:dyDescent="0.25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 x14ac:dyDescent="0.25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 x14ac:dyDescent="0.25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 x14ac:dyDescent="0.25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 x14ac:dyDescent="0.25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 x14ac:dyDescent="0.25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 x14ac:dyDescent="0.25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 x14ac:dyDescent="0.25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 x14ac:dyDescent="0.25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 x14ac:dyDescent="0.25">
      <c r="A5316" t="s">
        <v>84</v>
      </c>
      <c r="B5316" t="s">
        <v>93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 x14ac:dyDescent="0.25">
      <c r="A5317" t="s">
        <v>84</v>
      </c>
      <c r="B5317" t="s">
        <v>93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 x14ac:dyDescent="0.25">
      <c r="A5318" t="s">
        <v>84</v>
      </c>
      <c r="B5318" t="s">
        <v>93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 x14ac:dyDescent="0.25">
      <c r="A5319" t="s">
        <v>84</v>
      </c>
      <c r="B5319" t="s">
        <v>93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 x14ac:dyDescent="0.25">
      <c r="A5320" t="s">
        <v>84</v>
      </c>
      <c r="B5320" t="s">
        <v>93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 x14ac:dyDescent="0.25">
      <c r="A5321" t="s">
        <v>84</v>
      </c>
      <c r="B5321" t="s">
        <v>93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 x14ac:dyDescent="0.25">
      <c r="A5322" t="s">
        <v>84</v>
      </c>
      <c r="B5322" t="s">
        <v>93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 x14ac:dyDescent="0.25">
      <c r="A5323" t="s">
        <v>84</v>
      </c>
      <c r="B5323" t="s">
        <v>93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 x14ac:dyDescent="0.25">
      <c r="A5324" t="s">
        <v>84</v>
      </c>
      <c r="B5324" t="s">
        <v>93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 x14ac:dyDescent="0.25">
      <c r="A5325" t="s">
        <v>84</v>
      </c>
      <c r="B5325" t="s">
        <v>93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 x14ac:dyDescent="0.25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 x14ac:dyDescent="0.25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 x14ac:dyDescent="0.25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 x14ac:dyDescent="0.25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 x14ac:dyDescent="0.25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 x14ac:dyDescent="0.25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 x14ac:dyDescent="0.25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 x14ac:dyDescent="0.25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 x14ac:dyDescent="0.25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 x14ac:dyDescent="0.25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 x14ac:dyDescent="0.25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 x14ac:dyDescent="0.25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 x14ac:dyDescent="0.25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 x14ac:dyDescent="0.25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 x14ac:dyDescent="0.25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 x14ac:dyDescent="0.25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 x14ac:dyDescent="0.25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 x14ac:dyDescent="0.25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 x14ac:dyDescent="0.25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 x14ac:dyDescent="0.25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 x14ac:dyDescent="0.25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 x14ac:dyDescent="0.25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 x14ac:dyDescent="0.25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 x14ac:dyDescent="0.25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 x14ac:dyDescent="0.25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 x14ac:dyDescent="0.25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 x14ac:dyDescent="0.25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 x14ac:dyDescent="0.25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 x14ac:dyDescent="0.25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 x14ac:dyDescent="0.25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 x14ac:dyDescent="0.25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 x14ac:dyDescent="0.25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 x14ac:dyDescent="0.25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 x14ac:dyDescent="0.25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 x14ac:dyDescent="0.25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 x14ac:dyDescent="0.25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 x14ac:dyDescent="0.25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 x14ac:dyDescent="0.25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 x14ac:dyDescent="0.25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 x14ac:dyDescent="0.25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 x14ac:dyDescent="0.25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 x14ac:dyDescent="0.25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 x14ac:dyDescent="0.25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 x14ac:dyDescent="0.25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 x14ac:dyDescent="0.25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 x14ac:dyDescent="0.25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 x14ac:dyDescent="0.25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 x14ac:dyDescent="0.25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 x14ac:dyDescent="0.25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 x14ac:dyDescent="0.25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 x14ac:dyDescent="0.25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 x14ac:dyDescent="0.25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 x14ac:dyDescent="0.25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 x14ac:dyDescent="0.25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 x14ac:dyDescent="0.25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 x14ac:dyDescent="0.25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 x14ac:dyDescent="0.25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 x14ac:dyDescent="0.25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 x14ac:dyDescent="0.25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 x14ac:dyDescent="0.25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 x14ac:dyDescent="0.25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 x14ac:dyDescent="0.25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 x14ac:dyDescent="0.25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 x14ac:dyDescent="0.25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 x14ac:dyDescent="0.25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 x14ac:dyDescent="0.25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 x14ac:dyDescent="0.25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 x14ac:dyDescent="0.25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 x14ac:dyDescent="0.25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 x14ac:dyDescent="0.25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 x14ac:dyDescent="0.25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 x14ac:dyDescent="0.25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 x14ac:dyDescent="0.25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 x14ac:dyDescent="0.25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 x14ac:dyDescent="0.25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 x14ac:dyDescent="0.25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 x14ac:dyDescent="0.25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 x14ac:dyDescent="0.25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 x14ac:dyDescent="0.25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 x14ac:dyDescent="0.25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 x14ac:dyDescent="0.25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 x14ac:dyDescent="0.25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 x14ac:dyDescent="0.25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 x14ac:dyDescent="0.25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 x14ac:dyDescent="0.25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 x14ac:dyDescent="0.25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 x14ac:dyDescent="0.25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 x14ac:dyDescent="0.25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 x14ac:dyDescent="0.25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 x14ac:dyDescent="0.25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 x14ac:dyDescent="0.25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 x14ac:dyDescent="0.25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 x14ac:dyDescent="0.25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 x14ac:dyDescent="0.25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 x14ac:dyDescent="0.25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 x14ac:dyDescent="0.25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 x14ac:dyDescent="0.25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 x14ac:dyDescent="0.25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 x14ac:dyDescent="0.25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 x14ac:dyDescent="0.25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 x14ac:dyDescent="0.25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 x14ac:dyDescent="0.25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 x14ac:dyDescent="0.25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 x14ac:dyDescent="0.25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 x14ac:dyDescent="0.25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 x14ac:dyDescent="0.25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 x14ac:dyDescent="0.25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 x14ac:dyDescent="0.25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 x14ac:dyDescent="0.25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 x14ac:dyDescent="0.25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 x14ac:dyDescent="0.25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 x14ac:dyDescent="0.25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 x14ac:dyDescent="0.25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 x14ac:dyDescent="0.25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 x14ac:dyDescent="0.25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 x14ac:dyDescent="0.25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 x14ac:dyDescent="0.25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 x14ac:dyDescent="0.25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 x14ac:dyDescent="0.25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 x14ac:dyDescent="0.25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 x14ac:dyDescent="0.25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 x14ac:dyDescent="0.25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 x14ac:dyDescent="0.25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 x14ac:dyDescent="0.25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 x14ac:dyDescent="0.25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 x14ac:dyDescent="0.25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 x14ac:dyDescent="0.25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 x14ac:dyDescent="0.25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 x14ac:dyDescent="0.25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 x14ac:dyDescent="0.25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 x14ac:dyDescent="0.25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 x14ac:dyDescent="0.25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 x14ac:dyDescent="0.25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 x14ac:dyDescent="0.25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 x14ac:dyDescent="0.25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 x14ac:dyDescent="0.25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 x14ac:dyDescent="0.25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 x14ac:dyDescent="0.25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 x14ac:dyDescent="0.25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 x14ac:dyDescent="0.25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 x14ac:dyDescent="0.25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 x14ac:dyDescent="0.25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 x14ac:dyDescent="0.25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 x14ac:dyDescent="0.25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 x14ac:dyDescent="0.25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 x14ac:dyDescent="0.25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 x14ac:dyDescent="0.25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 x14ac:dyDescent="0.25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 x14ac:dyDescent="0.25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 x14ac:dyDescent="0.25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 x14ac:dyDescent="0.25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 x14ac:dyDescent="0.25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 x14ac:dyDescent="0.25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 x14ac:dyDescent="0.25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 x14ac:dyDescent="0.25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 x14ac:dyDescent="0.25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 x14ac:dyDescent="0.25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 x14ac:dyDescent="0.25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 x14ac:dyDescent="0.25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 x14ac:dyDescent="0.25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 x14ac:dyDescent="0.25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 x14ac:dyDescent="0.25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 x14ac:dyDescent="0.25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 x14ac:dyDescent="0.25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 x14ac:dyDescent="0.25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 x14ac:dyDescent="0.25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 x14ac:dyDescent="0.25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 x14ac:dyDescent="0.25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 x14ac:dyDescent="0.25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 x14ac:dyDescent="0.25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 x14ac:dyDescent="0.25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 x14ac:dyDescent="0.25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 x14ac:dyDescent="0.25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 x14ac:dyDescent="0.25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 x14ac:dyDescent="0.25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 x14ac:dyDescent="0.25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 x14ac:dyDescent="0.25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 x14ac:dyDescent="0.25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 x14ac:dyDescent="0.25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 x14ac:dyDescent="0.25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 x14ac:dyDescent="0.25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 x14ac:dyDescent="0.25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 x14ac:dyDescent="0.25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 x14ac:dyDescent="0.25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 x14ac:dyDescent="0.25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 x14ac:dyDescent="0.25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 x14ac:dyDescent="0.25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 x14ac:dyDescent="0.25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 x14ac:dyDescent="0.25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 x14ac:dyDescent="0.25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 x14ac:dyDescent="0.25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 x14ac:dyDescent="0.25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 x14ac:dyDescent="0.25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 x14ac:dyDescent="0.25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 x14ac:dyDescent="0.25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 x14ac:dyDescent="0.25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 x14ac:dyDescent="0.25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 x14ac:dyDescent="0.25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 x14ac:dyDescent="0.25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 x14ac:dyDescent="0.25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 x14ac:dyDescent="0.25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 x14ac:dyDescent="0.25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 x14ac:dyDescent="0.25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 x14ac:dyDescent="0.25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 x14ac:dyDescent="0.25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 x14ac:dyDescent="0.25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 x14ac:dyDescent="0.25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 x14ac:dyDescent="0.25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 x14ac:dyDescent="0.25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 x14ac:dyDescent="0.25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 x14ac:dyDescent="0.25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 x14ac:dyDescent="0.25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 x14ac:dyDescent="0.25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 x14ac:dyDescent="0.25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 x14ac:dyDescent="0.25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 x14ac:dyDescent="0.25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 x14ac:dyDescent="0.25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 x14ac:dyDescent="0.25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 x14ac:dyDescent="0.25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 x14ac:dyDescent="0.25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 x14ac:dyDescent="0.25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 x14ac:dyDescent="0.25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 x14ac:dyDescent="0.25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 x14ac:dyDescent="0.25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 x14ac:dyDescent="0.25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 x14ac:dyDescent="0.25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 x14ac:dyDescent="0.25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 x14ac:dyDescent="0.25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 x14ac:dyDescent="0.25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 x14ac:dyDescent="0.25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 x14ac:dyDescent="0.25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 x14ac:dyDescent="0.25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 x14ac:dyDescent="0.25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 x14ac:dyDescent="0.25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 x14ac:dyDescent="0.25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 x14ac:dyDescent="0.25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 x14ac:dyDescent="0.25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 x14ac:dyDescent="0.25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 x14ac:dyDescent="0.25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 x14ac:dyDescent="0.25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 x14ac:dyDescent="0.25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 x14ac:dyDescent="0.25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 x14ac:dyDescent="0.25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 x14ac:dyDescent="0.25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 x14ac:dyDescent="0.25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 x14ac:dyDescent="0.25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 x14ac:dyDescent="0.25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 x14ac:dyDescent="0.25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 x14ac:dyDescent="0.25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 x14ac:dyDescent="0.25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 x14ac:dyDescent="0.25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 x14ac:dyDescent="0.25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 x14ac:dyDescent="0.25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 x14ac:dyDescent="0.25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 x14ac:dyDescent="0.25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 x14ac:dyDescent="0.25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 x14ac:dyDescent="0.25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 x14ac:dyDescent="0.25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 x14ac:dyDescent="0.25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 x14ac:dyDescent="0.25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 x14ac:dyDescent="0.25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 x14ac:dyDescent="0.25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 x14ac:dyDescent="0.25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 x14ac:dyDescent="0.25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 x14ac:dyDescent="0.25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 x14ac:dyDescent="0.25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 x14ac:dyDescent="0.25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 x14ac:dyDescent="0.25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 x14ac:dyDescent="0.25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 x14ac:dyDescent="0.25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 x14ac:dyDescent="0.25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 x14ac:dyDescent="0.25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 x14ac:dyDescent="0.25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 x14ac:dyDescent="0.25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 x14ac:dyDescent="0.25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 x14ac:dyDescent="0.25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 x14ac:dyDescent="0.25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 x14ac:dyDescent="0.25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 x14ac:dyDescent="0.25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 x14ac:dyDescent="0.25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 x14ac:dyDescent="0.25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 x14ac:dyDescent="0.25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 x14ac:dyDescent="0.25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 x14ac:dyDescent="0.25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 x14ac:dyDescent="0.25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 x14ac:dyDescent="0.25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 x14ac:dyDescent="0.25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 x14ac:dyDescent="0.25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 x14ac:dyDescent="0.25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 x14ac:dyDescent="0.25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 x14ac:dyDescent="0.25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 x14ac:dyDescent="0.25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 x14ac:dyDescent="0.25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 x14ac:dyDescent="0.25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 x14ac:dyDescent="0.25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 x14ac:dyDescent="0.25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 x14ac:dyDescent="0.25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 x14ac:dyDescent="0.25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 x14ac:dyDescent="0.25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 x14ac:dyDescent="0.25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 x14ac:dyDescent="0.25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 x14ac:dyDescent="0.25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 x14ac:dyDescent="0.25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 x14ac:dyDescent="0.25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 x14ac:dyDescent="0.25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 x14ac:dyDescent="0.25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 x14ac:dyDescent="0.25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 x14ac:dyDescent="0.25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 x14ac:dyDescent="0.25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 x14ac:dyDescent="0.25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 x14ac:dyDescent="0.25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 x14ac:dyDescent="0.25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 x14ac:dyDescent="0.25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 x14ac:dyDescent="0.25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 x14ac:dyDescent="0.25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 x14ac:dyDescent="0.25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 x14ac:dyDescent="0.25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 x14ac:dyDescent="0.25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 x14ac:dyDescent="0.25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 x14ac:dyDescent="0.25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 x14ac:dyDescent="0.25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 x14ac:dyDescent="0.25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 x14ac:dyDescent="0.25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 x14ac:dyDescent="0.25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 x14ac:dyDescent="0.25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 x14ac:dyDescent="0.25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 x14ac:dyDescent="0.25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 x14ac:dyDescent="0.25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 x14ac:dyDescent="0.25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 x14ac:dyDescent="0.25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 x14ac:dyDescent="0.25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 x14ac:dyDescent="0.25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 x14ac:dyDescent="0.25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 x14ac:dyDescent="0.25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 x14ac:dyDescent="0.25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 x14ac:dyDescent="0.25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 x14ac:dyDescent="0.25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 x14ac:dyDescent="0.25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 x14ac:dyDescent="0.25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 x14ac:dyDescent="0.25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 x14ac:dyDescent="0.25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 x14ac:dyDescent="0.25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 x14ac:dyDescent="0.25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 x14ac:dyDescent="0.25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 x14ac:dyDescent="0.25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 x14ac:dyDescent="0.25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 x14ac:dyDescent="0.25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 x14ac:dyDescent="0.25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 x14ac:dyDescent="0.25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 x14ac:dyDescent="0.25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 x14ac:dyDescent="0.25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 x14ac:dyDescent="0.25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 x14ac:dyDescent="0.25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 x14ac:dyDescent="0.25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 x14ac:dyDescent="0.25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 x14ac:dyDescent="0.25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 x14ac:dyDescent="0.25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 x14ac:dyDescent="0.25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 x14ac:dyDescent="0.25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 x14ac:dyDescent="0.25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 x14ac:dyDescent="0.25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 x14ac:dyDescent="0.25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 x14ac:dyDescent="0.25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 x14ac:dyDescent="0.25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 x14ac:dyDescent="0.25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 x14ac:dyDescent="0.25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 x14ac:dyDescent="0.25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 x14ac:dyDescent="0.25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 x14ac:dyDescent="0.25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 x14ac:dyDescent="0.25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 x14ac:dyDescent="0.25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 x14ac:dyDescent="0.25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 x14ac:dyDescent="0.25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 x14ac:dyDescent="0.25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 x14ac:dyDescent="0.25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 x14ac:dyDescent="0.25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 x14ac:dyDescent="0.25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 x14ac:dyDescent="0.25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 x14ac:dyDescent="0.25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 x14ac:dyDescent="0.25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 x14ac:dyDescent="0.25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 x14ac:dyDescent="0.25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 x14ac:dyDescent="0.25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 x14ac:dyDescent="0.25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 x14ac:dyDescent="0.25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 x14ac:dyDescent="0.25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 x14ac:dyDescent="0.25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 x14ac:dyDescent="0.25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 x14ac:dyDescent="0.25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 x14ac:dyDescent="0.25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 x14ac:dyDescent="0.25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 x14ac:dyDescent="0.25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 x14ac:dyDescent="0.25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 x14ac:dyDescent="0.25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 x14ac:dyDescent="0.25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 x14ac:dyDescent="0.25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 x14ac:dyDescent="0.25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 x14ac:dyDescent="0.25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 x14ac:dyDescent="0.25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 x14ac:dyDescent="0.25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 x14ac:dyDescent="0.25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 x14ac:dyDescent="0.25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 x14ac:dyDescent="0.25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 x14ac:dyDescent="0.25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 x14ac:dyDescent="0.25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 x14ac:dyDescent="0.25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 x14ac:dyDescent="0.25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 x14ac:dyDescent="0.25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 x14ac:dyDescent="0.25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 x14ac:dyDescent="0.25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 x14ac:dyDescent="0.25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 x14ac:dyDescent="0.25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 x14ac:dyDescent="0.25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 x14ac:dyDescent="0.25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 x14ac:dyDescent="0.25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 x14ac:dyDescent="0.25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 x14ac:dyDescent="0.25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 x14ac:dyDescent="0.25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 x14ac:dyDescent="0.25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 x14ac:dyDescent="0.25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 x14ac:dyDescent="0.25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 x14ac:dyDescent="0.25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 x14ac:dyDescent="0.25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 x14ac:dyDescent="0.25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 x14ac:dyDescent="0.25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 x14ac:dyDescent="0.25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 x14ac:dyDescent="0.25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 x14ac:dyDescent="0.25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 x14ac:dyDescent="0.25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 x14ac:dyDescent="0.25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 x14ac:dyDescent="0.25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 x14ac:dyDescent="0.25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 x14ac:dyDescent="0.25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 x14ac:dyDescent="0.25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 x14ac:dyDescent="0.25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 x14ac:dyDescent="0.25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 x14ac:dyDescent="0.25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 x14ac:dyDescent="0.25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 x14ac:dyDescent="0.25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 x14ac:dyDescent="0.25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 x14ac:dyDescent="0.25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 x14ac:dyDescent="0.25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 x14ac:dyDescent="0.25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 x14ac:dyDescent="0.25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 x14ac:dyDescent="0.25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 x14ac:dyDescent="0.25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 x14ac:dyDescent="0.25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 x14ac:dyDescent="0.25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 x14ac:dyDescent="0.25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 x14ac:dyDescent="0.25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 x14ac:dyDescent="0.25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 x14ac:dyDescent="0.25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 x14ac:dyDescent="0.25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 x14ac:dyDescent="0.25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 x14ac:dyDescent="0.25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 x14ac:dyDescent="0.25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 x14ac:dyDescent="0.25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 x14ac:dyDescent="0.25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 x14ac:dyDescent="0.25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 x14ac:dyDescent="0.25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 x14ac:dyDescent="0.25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 x14ac:dyDescent="0.25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 x14ac:dyDescent="0.25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 x14ac:dyDescent="0.25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 x14ac:dyDescent="0.25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 x14ac:dyDescent="0.25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 x14ac:dyDescent="0.25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 x14ac:dyDescent="0.25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 x14ac:dyDescent="0.25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 x14ac:dyDescent="0.25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 x14ac:dyDescent="0.25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 x14ac:dyDescent="0.25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 x14ac:dyDescent="0.25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 x14ac:dyDescent="0.25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 x14ac:dyDescent="0.25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 x14ac:dyDescent="0.25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 x14ac:dyDescent="0.25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 x14ac:dyDescent="0.25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 x14ac:dyDescent="0.25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 x14ac:dyDescent="0.25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 x14ac:dyDescent="0.25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 x14ac:dyDescent="0.25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 x14ac:dyDescent="0.25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 x14ac:dyDescent="0.25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 x14ac:dyDescent="0.25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 x14ac:dyDescent="0.25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 x14ac:dyDescent="0.25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 x14ac:dyDescent="0.25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 x14ac:dyDescent="0.25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 x14ac:dyDescent="0.25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 x14ac:dyDescent="0.25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 x14ac:dyDescent="0.25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 x14ac:dyDescent="0.25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 x14ac:dyDescent="0.25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 x14ac:dyDescent="0.25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 x14ac:dyDescent="0.25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 x14ac:dyDescent="0.25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 x14ac:dyDescent="0.25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 x14ac:dyDescent="0.25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 x14ac:dyDescent="0.25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 x14ac:dyDescent="0.25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 x14ac:dyDescent="0.25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 x14ac:dyDescent="0.25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 x14ac:dyDescent="0.25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 x14ac:dyDescent="0.25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 x14ac:dyDescent="0.25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 x14ac:dyDescent="0.25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 x14ac:dyDescent="0.25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 x14ac:dyDescent="0.25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 x14ac:dyDescent="0.25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 x14ac:dyDescent="0.25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 x14ac:dyDescent="0.25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 x14ac:dyDescent="0.25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 x14ac:dyDescent="0.25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 x14ac:dyDescent="0.25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 x14ac:dyDescent="0.25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 x14ac:dyDescent="0.25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 x14ac:dyDescent="0.25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 x14ac:dyDescent="0.25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 x14ac:dyDescent="0.25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 x14ac:dyDescent="0.25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 x14ac:dyDescent="0.25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 x14ac:dyDescent="0.25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 x14ac:dyDescent="0.25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 x14ac:dyDescent="0.25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 x14ac:dyDescent="0.25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 x14ac:dyDescent="0.25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 x14ac:dyDescent="0.25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 x14ac:dyDescent="0.25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 x14ac:dyDescent="0.25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 x14ac:dyDescent="0.25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 x14ac:dyDescent="0.25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 x14ac:dyDescent="0.25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 x14ac:dyDescent="0.25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 x14ac:dyDescent="0.25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 x14ac:dyDescent="0.25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 x14ac:dyDescent="0.25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 x14ac:dyDescent="0.25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 x14ac:dyDescent="0.25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 x14ac:dyDescent="0.25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 x14ac:dyDescent="0.25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 x14ac:dyDescent="0.25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 x14ac:dyDescent="0.25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 x14ac:dyDescent="0.25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 x14ac:dyDescent="0.25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 x14ac:dyDescent="0.25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 x14ac:dyDescent="0.25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 x14ac:dyDescent="0.25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 x14ac:dyDescent="0.25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 x14ac:dyDescent="0.25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 x14ac:dyDescent="0.25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 x14ac:dyDescent="0.25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 x14ac:dyDescent="0.25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 x14ac:dyDescent="0.25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 x14ac:dyDescent="0.25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 x14ac:dyDescent="0.25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 x14ac:dyDescent="0.25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 x14ac:dyDescent="0.25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 x14ac:dyDescent="0.25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 x14ac:dyDescent="0.25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 x14ac:dyDescent="0.25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 x14ac:dyDescent="0.25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 x14ac:dyDescent="0.25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 x14ac:dyDescent="0.25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 x14ac:dyDescent="0.25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 x14ac:dyDescent="0.25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 x14ac:dyDescent="0.25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 x14ac:dyDescent="0.25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 x14ac:dyDescent="0.25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 x14ac:dyDescent="0.25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 x14ac:dyDescent="0.25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 x14ac:dyDescent="0.25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 x14ac:dyDescent="0.25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 x14ac:dyDescent="0.25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 x14ac:dyDescent="0.25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 x14ac:dyDescent="0.25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 x14ac:dyDescent="0.25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 x14ac:dyDescent="0.25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 x14ac:dyDescent="0.25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 x14ac:dyDescent="0.25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 x14ac:dyDescent="0.25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 x14ac:dyDescent="0.25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 x14ac:dyDescent="0.25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 x14ac:dyDescent="0.25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 x14ac:dyDescent="0.25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 x14ac:dyDescent="0.25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 x14ac:dyDescent="0.25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 x14ac:dyDescent="0.25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 x14ac:dyDescent="0.25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 x14ac:dyDescent="0.25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 x14ac:dyDescent="0.25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 x14ac:dyDescent="0.25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 x14ac:dyDescent="0.25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 x14ac:dyDescent="0.25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 x14ac:dyDescent="0.25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 x14ac:dyDescent="0.25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 x14ac:dyDescent="0.25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 x14ac:dyDescent="0.25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 x14ac:dyDescent="0.25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 x14ac:dyDescent="0.25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 x14ac:dyDescent="0.25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 x14ac:dyDescent="0.25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 x14ac:dyDescent="0.25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 x14ac:dyDescent="0.25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 x14ac:dyDescent="0.25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 x14ac:dyDescent="0.25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 x14ac:dyDescent="0.25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 x14ac:dyDescent="0.25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 x14ac:dyDescent="0.25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 x14ac:dyDescent="0.25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 x14ac:dyDescent="0.25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 x14ac:dyDescent="0.25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 x14ac:dyDescent="0.25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 x14ac:dyDescent="0.25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 x14ac:dyDescent="0.25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 x14ac:dyDescent="0.25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 x14ac:dyDescent="0.25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 x14ac:dyDescent="0.25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 x14ac:dyDescent="0.25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 x14ac:dyDescent="0.25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 x14ac:dyDescent="0.25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 x14ac:dyDescent="0.25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 x14ac:dyDescent="0.25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 x14ac:dyDescent="0.25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 x14ac:dyDescent="0.25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 x14ac:dyDescent="0.25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 x14ac:dyDescent="0.25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 x14ac:dyDescent="0.25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 x14ac:dyDescent="0.25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 x14ac:dyDescent="0.25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 x14ac:dyDescent="0.25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 x14ac:dyDescent="0.25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 x14ac:dyDescent="0.25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 x14ac:dyDescent="0.25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 x14ac:dyDescent="0.25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 x14ac:dyDescent="0.25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 x14ac:dyDescent="0.25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 x14ac:dyDescent="0.25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 x14ac:dyDescent="0.25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 x14ac:dyDescent="0.25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 x14ac:dyDescent="0.25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 x14ac:dyDescent="0.25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 x14ac:dyDescent="0.25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 x14ac:dyDescent="0.25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 x14ac:dyDescent="0.25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 x14ac:dyDescent="0.25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 x14ac:dyDescent="0.25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 x14ac:dyDescent="0.25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 x14ac:dyDescent="0.25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 x14ac:dyDescent="0.25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 x14ac:dyDescent="0.25">
      <c r="A5976" t="s">
        <v>76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 x14ac:dyDescent="0.25">
      <c r="A5977" t="s">
        <v>76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 x14ac:dyDescent="0.25">
      <c r="A5978" t="s">
        <v>76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 x14ac:dyDescent="0.25">
      <c r="A5979" t="s">
        <v>76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 x14ac:dyDescent="0.25">
      <c r="A5980" t="s">
        <v>76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 x14ac:dyDescent="0.25">
      <c r="A5981" t="s">
        <v>76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 x14ac:dyDescent="0.25">
      <c r="A5982" t="s">
        <v>76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 x14ac:dyDescent="0.25">
      <c r="A5983" t="s">
        <v>76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 x14ac:dyDescent="0.25">
      <c r="A5984" t="s">
        <v>76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 x14ac:dyDescent="0.25">
      <c r="A5985" t="s">
        <v>76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 x14ac:dyDescent="0.25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 x14ac:dyDescent="0.25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 x14ac:dyDescent="0.25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 x14ac:dyDescent="0.25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 x14ac:dyDescent="0.25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 x14ac:dyDescent="0.25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 x14ac:dyDescent="0.25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 x14ac:dyDescent="0.25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 x14ac:dyDescent="0.25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 x14ac:dyDescent="0.25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 x14ac:dyDescent="0.25">
      <c r="A5996" t="s">
        <v>79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 x14ac:dyDescent="0.25">
      <c r="A5997" t="s">
        <v>79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 x14ac:dyDescent="0.25">
      <c r="A5998" t="s">
        <v>79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 x14ac:dyDescent="0.25">
      <c r="A5999" t="s">
        <v>79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 x14ac:dyDescent="0.25">
      <c r="A6000" t="s">
        <v>79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 x14ac:dyDescent="0.25">
      <c r="A6001" t="s">
        <v>79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 x14ac:dyDescent="0.25">
      <c r="A6002" t="s">
        <v>79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 x14ac:dyDescent="0.25">
      <c r="A6003" t="s">
        <v>79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 x14ac:dyDescent="0.25">
      <c r="A6004" t="s">
        <v>79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 x14ac:dyDescent="0.25">
      <c r="A6005" t="s">
        <v>79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 x14ac:dyDescent="0.25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 x14ac:dyDescent="0.25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 x14ac:dyDescent="0.25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 x14ac:dyDescent="0.25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 x14ac:dyDescent="0.25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 x14ac:dyDescent="0.25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 x14ac:dyDescent="0.25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 x14ac:dyDescent="0.25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 x14ac:dyDescent="0.25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 x14ac:dyDescent="0.25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 x14ac:dyDescent="0.25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 x14ac:dyDescent="0.25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 x14ac:dyDescent="0.25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 x14ac:dyDescent="0.25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 x14ac:dyDescent="0.25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 x14ac:dyDescent="0.25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 x14ac:dyDescent="0.25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 x14ac:dyDescent="0.25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 x14ac:dyDescent="0.25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 x14ac:dyDescent="0.25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 x14ac:dyDescent="0.25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 x14ac:dyDescent="0.25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 x14ac:dyDescent="0.25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 x14ac:dyDescent="0.25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 x14ac:dyDescent="0.25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 x14ac:dyDescent="0.25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 x14ac:dyDescent="0.25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 x14ac:dyDescent="0.25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 x14ac:dyDescent="0.25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 x14ac:dyDescent="0.25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 x14ac:dyDescent="0.25">
      <c r="A6036" t="s">
        <v>84</v>
      </c>
      <c r="B6036" t="s">
        <v>93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 x14ac:dyDescent="0.25">
      <c r="A6037" t="s">
        <v>84</v>
      </c>
      <c r="B6037" t="s">
        <v>93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 x14ac:dyDescent="0.25">
      <c r="A6038" t="s">
        <v>84</v>
      </c>
      <c r="B6038" t="s">
        <v>93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 x14ac:dyDescent="0.25">
      <c r="A6039" t="s">
        <v>84</v>
      </c>
      <c r="B6039" t="s">
        <v>93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 x14ac:dyDescent="0.25">
      <c r="A6040" t="s">
        <v>84</v>
      </c>
      <c r="B6040" t="s">
        <v>93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 x14ac:dyDescent="0.25">
      <c r="A6041" t="s">
        <v>84</v>
      </c>
      <c r="B6041" t="s">
        <v>93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 x14ac:dyDescent="0.25">
      <c r="A6042" t="s">
        <v>84</v>
      </c>
      <c r="B6042" t="s">
        <v>93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 x14ac:dyDescent="0.25">
      <c r="A6043" t="s">
        <v>84</v>
      </c>
      <c r="B6043" t="s">
        <v>93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 x14ac:dyDescent="0.25">
      <c r="A6044" t="s">
        <v>84</v>
      </c>
      <c r="B6044" t="s">
        <v>93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 x14ac:dyDescent="0.25">
      <c r="A6045" t="s">
        <v>84</v>
      </c>
      <c r="B6045" t="s">
        <v>93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 x14ac:dyDescent="0.25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 x14ac:dyDescent="0.25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 x14ac:dyDescent="0.25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 x14ac:dyDescent="0.25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 x14ac:dyDescent="0.25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 x14ac:dyDescent="0.25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 x14ac:dyDescent="0.25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 x14ac:dyDescent="0.25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 x14ac:dyDescent="0.25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 x14ac:dyDescent="0.25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 x14ac:dyDescent="0.25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 x14ac:dyDescent="0.25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 x14ac:dyDescent="0.25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 x14ac:dyDescent="0.25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 x14ac:dyDescent="0.25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 x14ac:dyDescent="0.25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 x14ac:dyDescent="0.25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 x14ac:dyDescent="0.25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 x14ac:dyDescent="0.25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 x14ac:dyDescent="0.25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 x14ac:dyDescent="0.25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 x14ac:dyDescent="0.25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 x14ac:dyDescent="0.25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 x14ac:dyDescent="0.25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 x14ac:dyDescent="0.25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 x14ac:dyDescent="0.25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 x14ac:dyDescent="0.25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 x14ac:dyDescent="0.25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 x14ac:dyDescent="0.25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 x14ac:dyDescent="0.25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 x14ac:dyDescent="0.25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 x14ac:dyDescent="0.25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 x14ac:dyDescent="0.25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 x14ac:dyDescent="0.25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 x14ac:dyDescent="0.25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 x14ac:dyDescent="0.25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 x14ac:dyDescent="0.25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 x14ac:dyDescent="0.25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 x14ac:dyDescent="0.25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 x14ac:dyDescent="0.25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 x14ac:dyDescent="0.25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 x14ac:dyDescent="0.25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 x14ac:dyDescent="0.25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 x14ac:dyDescent="0.25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 x14ac:dyDescent="0.25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 x14ac:dyDescent="0.25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 x14ac:dyDescent="0.25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 x14ac:dyDescent="0.25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 x14ac:dyDescent="0.25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 x14ac:dyDescent="0.25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 x14ac:dyDescent="0.25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 x14ac:dyDescent="0.25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 x14ac:dyDescent="0.25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 x14ac:dyDescent="0.25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 x14ac:dyDescent="0.25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 x14ac:dyDescent="0.25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 x14ac:dyDescent="0.25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 x14ac:dyDescent="0.25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 x14ac:dyDescent="0.25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 x14ac:dyDescent="0.25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 x14ac:dyDescent="0.25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 x14ac:dyDescent="0.25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 x14ac:dyDescent="0.25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 x14ac:dyDescent="0.25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 x14ac:dyDescent="0.25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 x14ac:dyDescent="0.25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 x14ac:dyDescent="0.25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 x14ac:dyDescent="0.25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 x14ac:dyDescent="0.25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 x14ac:dyDescent="0.25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 x14ac:dyDescent="0.25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 x14ac:dyDescent="0.25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 x14ac:dyDescent="0.25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 x14ac:dyDescent="0.25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 x14ac:dyDescent="0.25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 x14ac:dyDescent="0.25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 x14ac:dyDescent="0.25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 x14ac:dyDescent="0.25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 x14ac:dyDescent="0.25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 x14ac:dyDescent="0.25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 x14ac:dyDescent="0.25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 x14ac:dyDescent="0.25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 x14ac:dyDescent="0.25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 x14ac:dyDescent="0.25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 x14ac:dyDescent="0.25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 x14ac:dyDescent="0.25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 x14ac:dyDescent="0.25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 x14ac:dyDescent="0.25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 x14ac:dyDescent="0.25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 x14ac:dyDescent="0.25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 x14ac:dyDescent="0.25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 x14ac:dyDescent="0.25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 x14ac:dyDescent="0.25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 x14ac:dyDescent="0.25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 x14ac:dyDescent="0.25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 x14ac:dyDescent="0.25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 x14ac:dyDescent="0.25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 x14ac:dyDescent="0.25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 x14ac:dyDescent="0.25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 x14ac:dyDescent="0.25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 x14ac:dyDescent="0.25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 x14ac:dyDescent="0.25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 x14ac:dyDescent="0.25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 x14ac:dyDescent="0.25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 x14ac:dyDescent="0.25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 x14ac:dyDescent="0.25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 x14ac:dyDescent="0.25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 x14ac:dyDescent="0.25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 x14ac:dyDescent="0.25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 x14ac:dyDescent="0.25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 x14ac:dyDescent="0.25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 x14ac:dyDescent="0.25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 x14ac:dyDescent="0.25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 x14ac:dyDescent="0.25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 x14ac:dyDescent="0.25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 x14ac:dyDescent="0.25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 x14ac:dyDescent="0.25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 x14ac:dyDescent="0.25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 x14ac:dyDescent="0.25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 x14ac:dyDescent="0.25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 x14ac:dyDescent="0.25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 x14ac:dyDescent="0.25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 x14ac:dyDescent="0.25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 x14ac:dyDescent="0.25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 x14ac:dyDescent="0.25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 x14ac:dyDescent="0.25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 x14ac:dyDescent="0.25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 x14ac:dyDescent="0.25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 x14ac:dyDescent="0.25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 x14ac:dyDescent="0.25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 x14ac:dyDescent="0.25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 x14ac:dyDescent="0.25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 x14ac:dyDescent="0.25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 x14ac:dyDescent="0.25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 x14ac:dyDescent="0.25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 x14ac:dyDescent="0.25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 x14ac:dyDescent="0.25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 x14ac:dyDescent="0.25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 x14ac:dyDescent="0.25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 x14ac:dyDescent="0.25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 x14ac:dyDescent="0.25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 x14ac:dyDescent="0.25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 x14ac:dyDescent="0.25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 x14ac:dyDescent="0.25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 x14ac:dyDescent="0.25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 x14ac:dyDescent="0.25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 x14ac:dyDescent="0.25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 x14ac:dyDescent="0.25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 x14ac:dyDescent="0.25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 x14ac:dyDescent="0.25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 x14ac:dyDescent="0.25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 x14ac:dyDescent="0.25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 x14ac:dyDescent="0.25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 x14ac:dyDescent="0.25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 x14ac:dyDescent="0.25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 x14ac:dyDescent="0.25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 x14ac:dyDescent="0.25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 x14ac:dyDescent="0.25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 x14ac:dyDescent="0.25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 x14ac:dyDescent="0.25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 x14ac:dyDescent="0.25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 x14ac:dyDescent="0.25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 x14ac:dyDescent="0.25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 x14ac:dyDescent="0.25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 x14ac:dyDescent="0.25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 x14ac:dyDescent="0.25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 x14ac:dyDescent="0.25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 x14ac:dyDescent="0.25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 x14ac:dyDescent="0.25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 x14ac:dyDescent="0.25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 x14ac:dyDescent="0.25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 x14ac:dyDescent="0.25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 x14ac:dyDescent="0.25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 x14ac:dyDescent="0.25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 x14ac:dyDescent="0.25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 x14ac:dyDescent="0.25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 x14ac:dyDescent="0.25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 x14ac:dyDescent="0.25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 x14ac:dyDescent="0.25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 x14ac:dyDescent="0.25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 x14ac:dyDescent="0.25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 x14ac:dyDescent="0.25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 x14ac:dyDescent="0.25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 x14ac:dyDescent="0.25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 x14ac:dyDescent="0.25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 x14ac:dyDescent="0.25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 x14ac:dyDescent="0.25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 x14ac:dyDescent="0.25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 x14ac:dyDescent="0.25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 x14ac:dyDescent="0.25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 x14ac:dyDescent="0.25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 x14ac:dyDescent="0.25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 x14ac:dyDescent="0.25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 x14ac:dyDescent="0.25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 x14ac:dyDescent="0.25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 x14ac:dyDescent="0.25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 x14ac:dyDescent="0.25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 x14ac:dyDescent="0.25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 x14ac:dyDescent="0.25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 x14ac:dyDescent="0.25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 x14ac:dyDescent="0.25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 x14ac:dyDescent="0.25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 x14ac:dyDescent="0.25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 x14ac:dyDescent="0.25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 x14ac:dyDescent="0.25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 x14ac:dyDescent="0.25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 x14ac:dyDescent="0.25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 x14ac:dyDescent="0.25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 x14ac:dyDescent="0.25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 x14ac:dyDescent="0.25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 x14ac:dyDescent="0.25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 x14ac:dyDescent="0.25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 x14ac:dyDescent="0.25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 x14ac:dyDescent="0.25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 x14ac:dyDescent="0.25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 x14ac:dyDescent="0.25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 x14ac:dyDescent="0.25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 x14ac:dyDescent="0.25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 x14ac:dyDescent="0.25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 x14ac:dyDescent="0.25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 x14ac:dyDescent="0.25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 x14ac:dyDescent="0.25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 x14ac:dyDescent="0.25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 x14ac:dyDescent="0.25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 x14ac:dyDescent="0.25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 x14ac:dyDescent="0.25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 x14ac:dyDescent="0.25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 x14ac:dyDescent="0.25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 x14ac:dyDescent="0.25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 x14ac:dyDescent="0.25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 x14ac:dyDescent="0.25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 x14ac:dyDescent="0.25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 x14ac:dyDescent="0.25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 x14ac:dyDescent="0.25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 x14ac:dyDescent="0.25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 x14ac:dyDescent="0.25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 x14ac:dyDescent="0.25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 x14ac:dyDescent="0.25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 x14ac:dyDescent="0.25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 x14ac:dyDescent="0.25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 x14ac:dyDescent="0.25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 x14ac:dyDescent="0.25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 x14ac:dyDescent="0.25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 x14ac:dyDescent="0.25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 x14ac:dyDescent="0.25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 x14ac:dyDescent="0.25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 x14ac:dyDescent="0.25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 x14ac:dyDescent="0.25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 x14ac:dyDescent="0.25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 x14ac:dyDescent="0.25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 x14ac:dyDescent="0.25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 x14ac:dyDescent="0.25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 x14ac:dyDescent="0.25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 x14ac:dyDescent="0.25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 x14ac:dyDescent="0.25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 x14ac:dyDescent="0.25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 x14ac:dyDescent="0.25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 x14ac:dyDescent="0.25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 x14ac:dyDescent="0.25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 x14ac:dyDescent="0.25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 x14ac:dyDescent="0.25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 x14ac:dyDescent="0.25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 x14ac:dyDescent="0.25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 x14ac:dyDescent="0.25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 x14ac:dyDescent="0.25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 x14ac:dyDescent="0.25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 x14ac:dyDescent="0.25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 x14ac:dyDescent="0.25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 x14ac:dyDescent="0.25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 x14ac:dyDescent="0.25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 x14ac:dyDescent="0.25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 x14ac:dyDescent="0.25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 x14ac:dyDescent="0.25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 x14ac:dyDescent="0.25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 x14ac:dyDescent="0.25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 x14ac:dyDescent="0.25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 x14ac:dyDescent="0.25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 x14ac:dyDescent="0.25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 x14ac:dyDescent="0.25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 x14ac:dyDescent="0.25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 x14ac:dyDescent="0.25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 x14ac:dyDescent="0.25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 x14ac:dyDescent="0.25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 x14ac:dyDescent="0.25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 x14ac:dyDescent="0.25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 x14ac:dyDescent="0.25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 x14ac:dyDescent="0.25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 x14ac:dyDescent="0.25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 x14ac:dyDescent="0.25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 x14ac:dyDescent="0.25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 x14ac:dyDescent="0.25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 x14ac:dyDescent="0.25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 x14ac:dyDescent="0.25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 x14ac:dyDescent="0.25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 x14ac:dyDescent="0.25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 x14ac:dyDescent="0.25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 x14ac:dyDescent="0.25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 x14ac:dyDescent="0.25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 x14ac:dyDescent="0.25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 x14ac:dyDescent="0.25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 x14ac:dyDescent="0.25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 x14ac:dyDescent="0.25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 x14ac:dyDescent="0.25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 x14ac:dyDescent="0.25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 x14ac:dyDescent="0.25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 x14ac:dyDescent="0.25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 x14ac:dyDescent="0.25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 x14ac:dyDescent="0.25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 x14ac:dyDescent="0.25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 x14ac:dyDescent="0.25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 x14ac:dyDescent="0.25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 x14ac:dyDescent="0.25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 x14ac:dyDescent="0.25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 x14ac:dyDescent="0.25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 x14ac:dyDescent="0.25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 x14ac:dyDescent="0.25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 x14ac:dyDescent="0.25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 x14ac:dyDescent="0.25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 x14ac:dyDescent="0.25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 x14ac:dyDescent="0.25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 x14ac:dyDescent="0.25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 x14ac:dyDescent="0.25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 x14ac:dyDescent="0.25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 x14ac:dyDescent="0.25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 x14ac:dyDescent="0.25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 x14ac:dyDescent="0.25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 x14ac:dyDescent="0.25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 x14ac:dyDescent="0.25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 x14ac:dyDescent="0.25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 x14ac:dyDescent="0.25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 x14ac:dyDescent="0.25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 x14ac:dyDescent="0.25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 x14ac:dyDescent="0.25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 x14ac:dyDescent="0.25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 x14ac:dyDescent="0.25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 x14ac:dyDescent="0.25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 x14ac:dyDescent="0.25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 x14ac:dyDescent="0.25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 x14ac:dyDescent="0.25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 x14ac:dyDescent="0.25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 x14ac:dyDescent="0.25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 x14ac:dyDescent="0.25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 x14ac:dyDescent="0.25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 x14ac:dyDescent="0.25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 x14ac:dyDescent="0.25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 x14ac:dyDescent="0.25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 x14ac:dyDescent="0.25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 x14ac:dyDescent="0.25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 x14ac:dyDescent="0.25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 x14ac:dyDescent="0.25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 x14ac:dyDescent="0.25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 x14ac:dyDescent="0.25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 x14ac:dyDescent="0.25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 x14ac:dyDescent="0.25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 x14ac:dyDescent="0.25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 x14ac:dyDescent="0.25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 x14ac:dyDescent="0.25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 x14ac:dyDescent="0.25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 x14ac:dyDescent="0.25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 x14ac:dyDescent="0.25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 x14ac:dyDescent="0.25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 x14ac:dyDescent="0.25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 x14ac:dyDescent="0.25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 x14ac:dyDescent="0.25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 x14ac:dyDescent="0.25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 x14ac:dyDescent="0.25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 x14ac:dyDescent="0.25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 x14ac:dyDescent="0.25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 x14ac:dyDescent="0.25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 x14ac:dyDescent="0.25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 x14ac:dyDescent="0.25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 x14ac:dyDescent="0.25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 x14ac:dyDescent="0.25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 x14ac:dyDescent="0.25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 x14ac:dyDescent="0.25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 x14ac:dyDescent="0.25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 x14ac:dyDescent="0.25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 x14ac:dyDescent="0.25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 x14ac:dyDescent="0.25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 x14ac:dyDescent="0.25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 x14ac:dyDescent="0.25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 x14ac:dyDescent="0.25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 x14ac:dyDescent="0.25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 x14ac:dyDescent="0.25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 x14ac:dyDescent="0.25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 x14ac:dyDescent="0.25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 x14ac:dyDescent="0.25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 x14ac:dyDescent="0.25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 x14ac:dyDescent="0.25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 x14ac:dyDescent="0.25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 x14ac:dyDescent="0.25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 x14ac:dyDescent="0.25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 x14ac:dyDescent="0.25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 x14ac:dyDescent="0.25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 x14ac:dyDescent="0.25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 x14ac:dyDescent="0.25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 x14ac:dyDescent="0.25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 x14ac:dyDescent="0.25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 x14ac:dyDescent="0.25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 x14ac:dyDescent="0.25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 x14ac:dyDescent="0.25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 x14ac:dyDescent="0.25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 x14ac:dyDescent="0.25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 x14ac:dyDescent="0.25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 x14ac:dyDescent="0.25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 x14ac:dyDescent="0.25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 x14ac:dyDescent="0.25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 x14ac:dyDescent="0.25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 x14ac:dyDescent="0.25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 x14ac:dyDescent="0.25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 x14ac:dyDescent="0.25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 x14ac:dyDescent="0.25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 x14ac:dyDescent="0.25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 x14ac:dyDescent="0.25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 x14ac:dyDescent="0.25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 x14ac:dyDescent="0.25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 x14ac:dyDescent="0.25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 x14ac:dyDescent="0.25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 x14ac:dyDescent="0.25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 x14ac:dyDescent="0.25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 x14ac:dyDescent="0.25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 x14ac:dyDescent="0.25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 x14ac:dyDescent="0.25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 x14ac:dyDescent="0.25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 x14ac:dyDescent="0.25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 x14ac:dyDescent="0.25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 x14ac:dyDescent="0.25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 x14ac:dyDescent="0.25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 x14ac:dyDescent="0.25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 x14ac:dyDescent="0.25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 x14ac:dyDescent="0.25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 x14ac:dyDescent="0.25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 x14ac:dyDescent="0.25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 x14ac:dyDescent="0.25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 x14ac:dyDescent="0.25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 x14ac:dyDescent="0.25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 x14ac:dyDescent="0.25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 x14ac:dyDescent="0.25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 x14ac:dyDescent="0.25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 x14ac:dyDescent="0.25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 x14ac:dyDescent="0.25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 x14ac:dyDescent="0.25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 x14ac:dyDescent="0.25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 x14ac:dyDescent="0.25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 x14ac:dyDescent="0.25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 x14ac:dyDescent="0.25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 x14ac:dyDescent="0.25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 x14ac:dyDescent="0.25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 x14ac:dyDescent="0.25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 x14ac:dyDescent="0.25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 x14ac:dyDescent="0.25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 x14ac:dyDescent="0.25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 x14ac:dyDescent="0.25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 x14ac:dyDescent="0.25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 x14ac:dyDescent="0.25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 x14ac:dyDescent="0.25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 x14ac:dyDescent="0.25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 x14ac:dyDescent="0.25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 x14ac:dyDescent="0.25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 x14ac:dyDescent="0.25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 x14ac:dyDescent="0.25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 x14ac:dyDescent="0.25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 x14ac:dyDescent="0.25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 x14ac:dyDescent="0.25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 x14ac:dyDescent="0.25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 x14ac:dyDescent="0.25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 x14ac:dyDescent="0.25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 x14ac:dyDescent="0.25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 x14ac:dyDescent="0.25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 x14ac:dyDescent="0.25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 x14ac:dyDescent="0.25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 x14ac:dyDescent="0.25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 x14ac:dyDescent="0.25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 x14ac:dyDescent="0.25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 x14ac:dyDescent="0.25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 x14ac:dyDescent="0.25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 x14ac:dyDescent="0.25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 x14ac:dyDescent="0.25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 x14ac:dyDescent="0.25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 x14ac:dyDescent="0.25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 x14ac:dyDescent="0.25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 x14ac:dyDescent="0.25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 x14ac:dyDescent="0.25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 x14ac:dyDescent="0.25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 x14ac:dyDescent="0.25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 x14ac:dyDescent="0.25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 x14ac:dyDescent="0.25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 x14ac:dyDescent="0.25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 x14ac:dyDescent="0.25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 x14ac:dyDescent="0.25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 x14ac:dyDescent="0.25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 x14ac:dyDescent="0.25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 x14ac:dyDescent="0.25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 x14ac:dyDescent="0.25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 x14ac:dyDescent="0.25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 x14ac:dyDescent="0.25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 x14ac:dyDescent="0.25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 x14ac:dyDescent="0.25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 x14ac:dyDescent="0.25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 x14ac:dyDescent="0.25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 x14ac:dyDescent="0.25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 x14ac:dyDescent="0.25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 x14ac:dyDescent="0.25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 x14ac:dyDescent="0.25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 x14ac:dyDescent="0.25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 x14ac:dyDescent="0.25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 x14ac:dyDescent="0.25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 x14ac:dyDescent="0.25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 x14ac:dyDescent="0.25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 x14ac:dyDescent="0.25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 x14ac:dyDescent="0.25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 x14ac:dyDescent="0.25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 x14ac:dyDescent="0.25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 x14ac:dyDescent="0.25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 x14ac:dyDescent="0.25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 x14ac:dyDescent="0.25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 x14ac:dyDescent="0.25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 x14ac:dyDescent="0.25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 x14ac:dyDescent="0.25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 x14ac:dyDescent="0.25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 x14ac:dyDescent="0.25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 x14ac:dyDescent="0.25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 x14ac:dyDescent="0.25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 x14ac:dyDescent="0.25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 x14ac:dyDescent="0.25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 x14ac:dyDescent="0.25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 x14ac:dyDescent="0.25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 x14ac:dyDescent="0.25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 x14ac:dyDescent="0.25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 x14ac:dyDescent="0.25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 x14ac:dyDescent="0.25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 x14ac:dyDescent="0.25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 x14ac:dyDescent="0.25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 x14ac:dyDescent="0.25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 x14ac:dyDescent="0.25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 x14ac:dyDescent="0.25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 x14ac:dyDescent="0.25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 x14ac:dyDescent="0.25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 x14ac:dyDescent="0.25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 x14ac:dyDescent="0.25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 x14ac:dyDescent="0.25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 x14ac:dyDescent="0.25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 x14ac:dyDescent="0.25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 x14ac:dyDescent="0.25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 x14ac:dyDescent="0.25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 x14ac:dyDescent="0.25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 x14ac:dyDescent="0.25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 x14ac:dyDescent="0.25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 x14ac:dyDescent="0.25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 x14ac:dyDescent="0.25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 x14ac:dyDescent="0.25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 x14ac:dyDescent="0.25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 x14ac:dyDescent="0.25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 x14ac:dyDescent="0.25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 x14ac:dyDescent="0.25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 x14ac:dyDescent="0.25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 x14ac:dyDescent="0.25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 x14ac:dyDescent="0.25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 x14ac:dyDescent="0.25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 x14ac:dyDescent="0.25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 x14ac:dyDescent="0.25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 x14ac:dyDescent="0.25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 x14ac:dyDescent="0.25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 x14ac:dyDescent="0.25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 x14ac:dyDescent="0.25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 x14ac:dyDescent="0.25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 x14ac:dyDescent="0.25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 x14ac:dyDescent="0.25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 x14ac:dyDescent="0.25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 x14ac:dyDescent="0.25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 x14ac:dyDescent="0.25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 x14ac:dyDescent="0.25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 x14ac:dyDescent="0.25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 x14ac:dyDescent="0.25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 x14ac:dyDescent="0.25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 x14ac:dyDescent="0.25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 x14ac:dyDescent="0.25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 x14ac:dyDescent="0.25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 x14ac:dyDescent="0.25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 x14ac:dyDescent="0.25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 x14ac:dyDescent="0.25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 x14ac:dyDescent="0.25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 x14ac:dyDescent="0.25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 x14ac:dyDescent="0.25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 x14ac:dyDescent="0.25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 x14ac:dyDescent="0.25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 x14ac:dyDescent="0.25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 x14ac:dyDescent="0.25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 x14ac:dyDescent="0.25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 x14ac:dyDescent="0.25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 x14ac:dyDescent="0.25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 x14ac:dyDescent="0.25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 x14ac:dyDescent="0.25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 x14ac:dyDescent="0.25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 x14ac:dyDescent="0.25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 x14ac:dyDescent="0.25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 x14ac:dyDescent="0.25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 x14ac:dyDescent="0.25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 x14ac:dyDescent="0.25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 x14ac:dyDescent="0.25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 x14ac:dyDescent="0.25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 x14ac:dyDescent="0.25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 x14ac:dyDescent="0.25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 x14ac:dyDescent="0.25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 x14ac:dyDescent="0.25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 x14ac:dyDescent="0.25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 x14ac:dyDescent="0.25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 x14ac:dyDescent="0.25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 x14ac:dyDescent="0.25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 x14ac:dyDescent="0.25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 x14ac:dyDescent="0.25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 x14ac:dyDescent="0.25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 x14ac:dyDescent="0.25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 x14ac:dyDescent="0.25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 x14ac:dyDescent="0.25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 x14ac:dyDescent="0.25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 x14ac:dyDescent="0.25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 x14ac:dyDescent="0.25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 x14ac:dyDescent="0.25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 x14ac:dyDescent="0.25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 x14ac:dyDescent="0.25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 x14ac:dyDescent="0.25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 x14ac:dyDescent="0.25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 x14ac:dyDescent="0.25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 x14ac:dyDescent="0.25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 x14ac:dyDescent="0.25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 x14ac:dyDescent="0.25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 x14ac:dyDescent="0.25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 x14ac:dyDescent="0.25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 x14ac:dyDescent="0.25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 x14ac:dyDescent="0.25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 x14ac:dyDescent="0.25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 x14ac:dyDescent="0.25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 x14ac:dyDescent="0.25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 x14ac:dyDescent="0.25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 x14ac:dyDescent="0.25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 x14ac:dyDescent="0.25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 x14ac:dyDescent="0.25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 x14ac:dyDescent="0.25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 x14ac:dyDescent="0.25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 x14ac:dyDescent="0.25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 x14ac:dyDescent="0.25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 x14ac:dyDescent="0.25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 x14ac:dyDescent="0.25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 x14ac:dyDescent="0.25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 x14ac:dyDescent="0.25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 x14ac:dyDescent="0.25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 x14ac:dyDescent="0.25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 x14ac:dyDescent="0.25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 x14ac:dyDescent="0.25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 x14ac:dyDescent="0.25">
      <c r="A6696" t="s">
        <v>76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 x14ac:dyDescent="0.25">
      <c r="A6697" t="s">
        <v>76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 x14ac:dyDescent="0.25">
      <c r="A6698" t="s">
        <v>76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 x14ac:dyDescent="0.25">
      <c r="A6699" t="s">
        <v>76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 x14ac:dyDescent="0.25">
      <c r="A6700" t="s">
        <v>76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 x14ac:dyDescent="0.25">
      <c r="A6701" t="s">
        <v>76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 x14ac:dyDescent="0.25">
      <c r="A6702" t="s">
        <v>76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 x14ac:dyDescent="0.25">
      <c r="A6703" t="s">
        <v>76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 x14ac:dyDescent="0.25">
      <c r="A6704" t="s">
        <v>76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 x14ac:dyDescent="0.25">
      <c r="A6705" t="s">
        <v>76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 x14ac:dyDescent="0.25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 x14ac:dyDescent="0.25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 x14ac:dyDescent="0.25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 x14ac:dyDescent="0.25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 x14ac:dyDescent="0.25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 x14ac:dyDescent="0.25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 x14ac:dyDescent="0.25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 x14ac:dyDescent="0.25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 x14ac:dyDescent="0.25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 x14ac:dyDescent="0.25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 x14ac:dyDescent="0.25">
      <c r="A6716" t="s">
        <v>79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 x14ac:dyDescent="0.25">
      <c r="A6717" t="s">
        <v>79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 x14ac:dyDescent="0.25">
      <c r="A6718" t="s">
        <v>79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 x14ac:dyDescent="0.25">
      <c r="A6719" t="s">
        <v>79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 x14ac:dyDescent="0.25">
      <c r="A6720" t="s">
        <v>79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 x14ac:dyDescent="0.25">
      <c r="A6721" t="s">
        <v>79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 x14ac:dyDescent="0.25">
      <c r="A6722" t="s">
        <v>79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 x14ac:dyDescent="0.25">
      <c r="A6723" t="s">
        <v>79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 x14ac:dyDescent="0.25">
      <c r="A6724" t="s">
        <v>79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 x14ac:dyDescent="0.25">
      <c r="A6725" t="s">
        <v>79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 x14ac:dyDescent="0.25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 x14ac:dyDescent="0.25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 x14ac:dyDescent="0.25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 x14ac:dyDescent="0.25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 x14ac:dyDescent="0.25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 x14ac:dyDescent="0.25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 x14ac:dyDescent="0.25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 x14ac:dyDescent="0.25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 x14ac:dyDescent="0.25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 x14ac:dyDescent="0.25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 x14ac:dyDescent="0.25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 x14ac:dyDescent="0.25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 x14ac:dyDescent="0.25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 x14ac:dyDescent="0.25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 x14ac:dyDescent="0.25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 x14ac:dyDescent="0.25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 x14ac:dyDescent="0.25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 x14ac:dyDescent="0.25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 x14ac:dyDescent="0.25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 x14ac:dyDescent="0.25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 x14ac:dyDescent="0.25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 x14ac:dyDescent="0.25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 x14ac:dyDescent="0.25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 x14ac:dyDescent="0.25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 x14ac:dyDescent="0.25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 x14ac:dyDescent="0.25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 x14ac:dyDescent="0.25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 x14ac:dyDescent="0.25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 x14ac:dyDescent="0.25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 x14ac:dyDescent="0.25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 x14ac:dyDescent="0.25">
      <c r="A6756" t="s">
        <v>84</v>
      </c>
      <c r="B6756" t="s">
        <v>93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 x14ac:dyDescent="0.25">
      <c r="A6757" t="s">
        <v>84</v>
      </c>
      <c r="B6757" t="s">
        <v>93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 x14ac:dyDescent="0.25">
      <c r="A6758" t="s">
        <v>84</v>
      </c>
      <c r="B6758" t="s">
        <v>93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 x14ac:dyDescent="0.25">
      <c r="A6759" t="s">
        <v>84</v>
      </c>
      <c r="B6759" t="s">
        <v>93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 x14ac:dyDescent="0.25">
      <c r="A6760" t="s">
        <v>84</v>
      </c>
      <c r="B6760" t="s">
        <v>93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 x14ac:dyDescent="0.25">
      <c r="A6761" t="s">
        <v>84</v>
      </c>
      <c r="B6761" t="s">
        <v>93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 x14ac:dyDescent="0.25">
      <c r="A6762" t="s">
        <v>84</v>
      </c>
      <c r="B6762" t="s">
        <v>93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 x14ac:dyDescent="0.25">
      <c r="A6763" t="s">
        <v>84</v>
      </c>
      <c r="B6763" t="s">
        <v>93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 x14ac:dyDescent="0.25">
      <c r="A6764" t="s">
        <v>84</v>
      </c>
      <c r="B6764" t="s">
        <v>93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 x14ac:dyDescent="0.25">
      <c r="A6765" t="s">
        <v>84</v>
      </c>
      <c r="B6765" t="s">
        <v>93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 x14ac:dyDescent="0.25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 x14ac:dyDescent="0.25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 x14ac:dyDescent="0.25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 x14ac:dyDescent="0.25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 x14ac:dyDescent="0.25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 x14ac:dyDescent="0.25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 x14ac:dyDescent="0.25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 x14ac:dyDescent="0.25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 x14ac:dyDescent="0.25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 x14ac:dyDescent="0.25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 x14ac:dyDescent="0.25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 x14ac:dyDescent="0.25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 x14ac:dyDescent="0.25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 x14ac:dyDescent="0.25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 x14ac:dyDescent="0.25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 x14ac:dyDescent="0.25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 x14ac:dyDescent="0.25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 x14ac:dyDescent="0.25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 x14ac:dyDescent="0.25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 x14ac:dyDescent="0.25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 x14ac:dyDescent="0.25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 x14ac:dyDescent="0.25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 x14ac:dyDescent="0.25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 x14ac:dyDescent="0.25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 x14ac:dyDescent="0.25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 x14ac:dyDescent="0.25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 x14ac:dyDescent="0.25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 x14ac:dyDescent="0.25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 x14ac:dyDescent="0.25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 x14ac:dyDescent="0.25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 x14ac:dyDescent="0.25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 x14ac:dyDescent="0.25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 x14ac:dyDescent="0.25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 x14ac:dyDescent="0.25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 x14ac:dyDescent="0.25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 x14ac:dyDescent="0.25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 x14ac:dyDescent="0.25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 x14ac:dyDescent="0.25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 x14ac:dyDescent="0.25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 x14ac:dyDescent="0.25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 x14ac:dyDescent="0.25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 x14ac:dyDescent="0.25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 x14ac:dyDescent="0.25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 x14ac:dyDescent="0.25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 x14ac:dyDescent="0.25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 x14ac:dyDescent="0.25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 x14ac:dyDescent="0.25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 x14ac:dyDescent="0.25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 x14ac:dyDescent="0.25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 x14ac:dyDescent="0.25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 x14ac:dyDescent="0.25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 x14ac:dyDescent="0.25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 x14ac:dyDescent="0.25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 x14ac:dyDescent="0.25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 x14ac:dyDescent="0.25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 x14ac:dyDescent="0.25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 x14ac:dyDescent="0.25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 x14ac:dyDescent="0.25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 x14ac:dyDescent="0.25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 x14ac:dyDescent="0.25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 x14ac:dyDescent="0.25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 x14ac:dyDescent="0.25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 x14ac:dyDescent="0.25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 x14ac:dyDescent="0.25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 x14ac:dyDescent="0.25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 x14ac:dyDescent="0.25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 x14ac:dyDescent="0.25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 x14ac:dyDescent="0.25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 x14ac:dyDescent="0.25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 x14ac:dyDescent="0.25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 x14ac:dyDescent="0.25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 x14ac:dyDescent="0.25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 x14ac:dyDescent="0.25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 x14ac:dyDescent="0.25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 x14ac:dyDescent="0.25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 x14ac:dyDescent="0.25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 x14ac:dyDescent="0.25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 x14ac:dyDescent="0.25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 x14ac:dyDescent="0.25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 x14ac:dyDescent="0.25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 x14ac:dyDescent="0.25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 x14ac:dyDescent="0.25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 x14ac:dyDescent="0.25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 x14ac:dyDescent="0.25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 x14ac:dyDescent="0.25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 x14ac:dyDescent="0.25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 x14ac:dyDescent="0.25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 x14ac:dyDescent="0.25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 x14ac:dyDescent="0.25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 x14ac:dyDescent="0.25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 x14ac:dyDescent="0.25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 x14ac:dyDescent="0.25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 x14ac:dyDescent="0.25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 x14ac:dyDescent="0.25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 x14ac:dyDescent="0.25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 x14ac:dyDescent="0.25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 x14ac:dyDescent="0.25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 x14ac:dyDescent="0.25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 x14ac:dyDescent="0.25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 x14ac:dyDescent="0.25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 x14ac:dyDescent="0.25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 x14ac:dyDescent="0.25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 x14ac:dyDescent="0.25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 x14ac:dyDescent="0.25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 x14ac:dyDescent="0.25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 x14ac:dyDescent="0.25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 x14ac:dyDescent="0.25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 x14ac:dyDescent="0.25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 x14ac:dyDescent="0.25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 x14ac:dyDescent="0.25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 x14ac:dyDescent="0.25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 x14ac:dyDescent="0.25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 x14ac:dyDescent="0.25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 x14ac:dyDescent="0.25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 x14ac:dyDescent="0.25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 x14ac:dyDescent="0.25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 x14ac:dyDescent="0.25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 x14ac:dyDescent="0.25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 x14ac:dyDescent="0.25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 x14ac:dyDescent="0.25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 x14ac:dyDescent="0.25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 x14ac:dyDescent="0.25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 x14ac:dyDescent="0.25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 x14ac:dyDescent="0.25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 x14ac:dyDescent="0.25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 x14ac:dyDescent="0.25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 x14ac:dyDescent="0.25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 x14ac:dyDescent="0.25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 x14ac:dyDescent="0.25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 x14ac:dyDescent="0.25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 x14ac:dyDescent="0.25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 x14ac:dyDescent="0.25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 x14ac:dyDescent="0.25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 x14ac:dyDescent="0.25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 x14ac:dyDescent="0.25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 x14ac:dyDescent="0.25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 x14ac:dyDescent="0.25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 x14ac:dyDescent="0.25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 x14ac:dyDescent="0.25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 x14ac:dyDescent="0.25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 x14ac:dyDescent="0.25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 x14ac:dyDescent="0.25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 x14ac:dyDescent="0.25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 x14ac:dyDescent="0.25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 x14ac:dyDescent="0.25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 x14ac:dyDescent="0.25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 x14ac:dyDescent="0.25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 x14ac:dyDescent="0.25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 x14ac:dyDescent="0.25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 x14ac:dyDescent="0.25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 x14ac:dyDescent="0.25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 x14ac:dyDescent="0.25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 x14ac:dyDescent="0.25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 x14ac:dyDescent="0.25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 x14ac:dyDescent="0.25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 x14ac:dyDescent="0.25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 x14ac:dyDescent="0.25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 x14ac:dyDescent="0.25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 x14ac:dyDescent="0.25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 x14ac:dyDescent="0.25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 x14ac:dyDescent="0.25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 x14ac:dyDescent="0.25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 x14ac:dyDescent="0.25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 x14ac:dyDescent="0.25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 x14ac:dyDescent="0.25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 x14ac:dyDescent="0.25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 x14ac:dyDescent="0.25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 x14ac:dyDescent="0.25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 x14ac:dyDescent="0.25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 x14ac:dyDescent="0.25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 x14ac:dyDescent="0.25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 x14ac:dyDescent="0.25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 x14ac:dyDescent="0.25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 x14ac:dyDescent="0.25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 x14ac:dyDescent="0.25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 x14ac:dyDescent="0.25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 x14ac:dyDescent="0.25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 x14ac:dyDescent="0.25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 x14ac:dyDescent="0.25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 x14ac:dyDescent="0.25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 x14ac:dyDescent="0.25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 x14ac:dyDescent="0.25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 x14ac:dyDescent="0.25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 x14ac:dyDescent="0.25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 x14ac:dyDescent="0.25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 x14ac:dyDescent="0.25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 x14ac:dyDescent="0.25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 x14ac:dyDescent="0.25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 x14ac:dyDescent="0.25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 x14ac:dyDescent="0.25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 x14ac:dyDescent="0.25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 x14ac:dyDescent="0.25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 x14ac:dyDescent="0.25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 x14ac:dyDescent="0.25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 x14ac:dyDescent="0.25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 x14ac:dyDescent="0.25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 x14ac:dyDescent="0.25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 x14ac:dyDescent="0.25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 x14ac:dyDescent="0.25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 x14ac:dyDescent="0.25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 x14ac:dyDescent="0.25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 x14ac:dyDescent="0.25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 x14ac:dyDescent="0.25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 x14ac:dyDescent="0.25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 x14ac:dyDescent="0.25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 x14ac:dyDescent="0.25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 x14ac:dyDescent="0.25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 x14ac:dyDescent="0.25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 x14ac:dyDescent="0.25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 x14ac:dyDescent="0.25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 x14ac:dyDescent="0.25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 x14ac:dyDescent="0.25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 x14ac:dyDescent="0.25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 x14ac:dyDescent="0.25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 x14ac:dyDescent="0.25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 x14ac:dyDescent="0.25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 x14ac:dyDescent="0.25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 x14ac:dyDescent="0.25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 x14ac:dyDescent="0.25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 x14ac:dyDescent="0.25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 x14ac:dyDescent="0.25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 x14ac:dyDescent="0.25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 x14ac:dyDescent="0.25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 x14ac:dyDescent="0.25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 x14ac:dyDescent="0.25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 x14ac:dyDescent="0.25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 x14ac:dyDescent="0.25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 x14ac:dyDescent="0.25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 x14ac:dyDescent="0.25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 x14ac:dyDescent="0.25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 x14ac:dyDescent="0.25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 x14ac:dyDescent="0.25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 x14ac:dyDescent="0.25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 x14ac:dyDescent="0.25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 x14ac:dyDescent="0.25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 x14ac:dyDescent="0.25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 x14ac:dyDescent="0.25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 x14ac:dyDescent="0.25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 x14ac:dyDescent="0.25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 x14ac:dyDescent="0.25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 x14ac:dyDescent="0.25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 x14ac:dyDescent="0.25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 x14ac:dyDescent="0.25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 x14ac:dyDescent="0.25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 x14ac:dyDescent="0.25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 x14ac:dyDescent="0.25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 x14ac:dyDescent="0.25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 x14ac:dyDescent="0.25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 x14ac:dyDescent="0.25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 x14ac:dyDescent="0.25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 x14ac:dyDescent="0.25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 x14ac:dyDescent="0.25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 x14ac:dyDescent="0.25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 x14ac:dyDescent="0.25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 x14ac:dyDescent="0.25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 x14ac:dyDescent="0.25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 x14ac:dyDescent="0.25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 x14ac:dyDescent="0.25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 x14ac:dyDescent="0.25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 x14ac:dyDescent="0.25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 x14ac:dyDescent="0.25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 x14ac:dyDescent="0.25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 x14ac:dyDescent="0.25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 x14ac:dyDescent="0.25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 x14ac:dyDescent="0.25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 x14ac:dyDescent="0.25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 x14ac:dyDescent="0.25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 x14ac:dyDescent="0.25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 x14ac:dyDescent="0.25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 x14ac:dyDescent="0.25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 x14ac:dyDescent="0.25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 x14ac:dyDescent="0.25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 x14ac:dyDescent="0.25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 x14ac:dyDescent="0.25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 x14ac:dyDescent="0.25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 x14ac:dyDescent="0.25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 x14ac:dyDescent="0.25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 x14ac:dyDescent="0.25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 x14ac:dyDescent="0.25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 x14ac:dyDescent="0.25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 x14ac:dyDescent="0.25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 x14ac:dyDescent="0.25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 x14ac:dyDescent="0.25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 x14ac:dyDescent="0.25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 x14ac:dyDescent="0.25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 x14ac:dyDescent="0.25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 x14ac:dyDescent="0.25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 x14ac:dyDescent="0.25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 x14ac:dyDescent="0.25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 x14ac:dyDescent="0.25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 x14ac:dyDescent="0.25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 x14ac:dyDescent="0.25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 x14ac:dyDescent="0.25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 x14ac:dyDescent="0.25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 x14ac:dyDescent="0.25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 x14ac:dyDescent="0.25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 x14ac:dyDescent="0.25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 x14ac:dyDescent="0.25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 x14ac:dyDescent="0.25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 x14ac:dyDescent="0.25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 x14ac:dyDescent="0.25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 x14ac:dyDescent="0.25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 x14ac:dyDescent="0.25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 x14ac:dyDescent="0.25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 x14ac:dyDescent="0.25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 x14ac:dyDescent="0.25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 x14ac:dyDescent="0.25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 x14ac:dyDescent="0.25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 x14ac:dyDescent="0.25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 x14ac:dyDescent="0.25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 x14ac:dyDescent="0.25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 x14ac:dyDescent="0.25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 x14ac:dyDescent="0.25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 x14ac:dyDescent="0.25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 x14ac:dyDescent="0.25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 x14ac:dyDescent="0.25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 x14ac:dyDescent="0.25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 x14ac:dyDescent="0.25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 x14ac:dyDescent="0.25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 x14ac:dyDescent="0.25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 x14ac:dyDescent="0.25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 x14ac:dyDescent="0.25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 x14ac:dyDescent="0.25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 x14ac:dyDescent="0.25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 x14ac:dyDescent="0.25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 x14ac:dyDescent="0.25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 x14ac:dyDescent="0.25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 x14ac:dyDescent="0.25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 x14ac:dyDescent="0.25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 x14ac:dyDescent="0.25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 x14ac:dyDescent="0.25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 x14ac:dyDescent="0.25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 x14ac:dyDescent="0.25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 x14ac:dyDescent="0.25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 x14ac:dyDescent="0.25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 x14ac:dyDescent="0.25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 x14ac:dyDescent="0.25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 x14ac:dyDescent="0.25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 x14ac:dyDescent="0.25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 x14ac:dyDescent="0.25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 x14ac:dyDescent="0.25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 x14ac:dyDescent="0.25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 x14ac:dyDescent="0.25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 x14ac:dyDescent="0.25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 x14ac:dyDescent="0.25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 x14ac:dyDescent="0.25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 x14ac:dyDescent="0.25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 x14ac:dyDescent="0.25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 x14ac:dyDescent="0.25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 x14ac:dyDescent="0.25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 x14ac:dyDescent="0.25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 x14ac:dyDescent="0.25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 x14ac:dyDescent="0.25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 x14ac:dyDescent="0.25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 x14ac:dyDescent="0.25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 x14ac:dyDescent="0.25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 x14ac:dyDescent="0.25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 x14ac:dyDescent="0.25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 x14ac:dyDescent="0.25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 x14ac:dyDescent="0.25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 x14ac:dyDescent="0.25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 x14ac:dyDescent="0.25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 x14ac:dyDescent="0.25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 x14ac:dyDescent="0.25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 x14ac:dyDescent="0.25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 x14ac:dyDescent="0.25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 x14ac:dyDescent="0.25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 x14ac:dyDescent="0.25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 x14ac:dyDescent="0.25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 x14ac:dyDescent="0.25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 x14ac:dyDescent="0.25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 x14ac:dyDescent="0.25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 x14ac:dyDescent="0.25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 x14ac:dyDescent="0.25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 x14ac:dyDescent="0.25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 x14ac:dyDescent="0.25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 x14ac:dyDescent="0.25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 x14ac:dyDescent="0.25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 x14ac:dyDescent="0.25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 x14ac:dyDescent="0.25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 x14ac:dyDescent="0.25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 x14ac:dyDescent="0.25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 x14ac:dyDescent="0.25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 x14ac:dyDescent="0.25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 x14ac:dyDescent="0.25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 x14ac:dyDescent="0.25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 x14ac:dyDescent="0.25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 x14ac:dyDescent="0.25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 x14ac:dyDescent="0.25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 x14ac:dyDescent="0.25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 x14ac:dyDescent="0.25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 x14ac:dyDescent="0.25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 x14ac:dyDescent="0.25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 x14ac:dyDescent="0.25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 x14ac:dyDescent="0.25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 x14ac:dyDescent="0.25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 x14ac:dyDescent="0.25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 x14ac:dyDescent="0.25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 x14ac:dyDescent="0.25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 x14ac:dyDescent="0.25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C123" zoomScale="70" zoomScaleNormal="70" workbookViewId="0">
      <selection activeCell="N164" sqref="N163:P164"/>
    </sheetView>
  </sheetViews>
  <sheetFormatPr defaultColWidth="11.42578125" defaultRowHeight="15" x14ac:dyDescent="0.25"/>
  <cols>
    <col min="1" max="1" width="36" bestFit="1" customWidth="1"/>
    <col min="2" max="2" width="23.42578125" bestFit="1" customWidth="1"/>
    <col min="3" max="3" width="10.28515625" bestFit="1" customWidth="1"/>
    <col min="4" max="4" width="32.42578125" bestFit="1" customWidth="1"/>
    <col min="5" max="5" width="11" bestFit="1" customWidth="1"/>
    <col min="6" max="6" width="11.5703125" bestFit="1" customWidth="1"/>
    <col min="7" max="7" width="43.140625" bestFit="1" customWidth="1"/>
    <col min="8" max="8" width="30.28515625" bestFit="1" customWidth="1"/>
    <col min="9" max="9" width="12.42578125" bestFit="1" customWidth="1"/>
    <col min="10" max="10" width="36.85546875" bestFit="1" customWidth="1"/>
    <col min="11" max="11" width="16.85546875" bestFit="1" customWidth="1"/>
    <col min="12" max="12" width="23.85546875" bestFit="1" customWidth="1"/>
    <col min="13" max="13" width="12.42578125" bestFit="1" customWidth="1"/>
    <col min="14" max="14" width="23.85546875" bestFit="1" customWidth="1"/>
    <col min="15" max="15" width="10.140625" bestFit="1" customWidth="1"/>
    <col min="16" max="16" width="28.7109375" bestFit="1" customWidth="1"/>
    <col min="17" max="17" width="26" bestFit="1" customWidth="1"/>
    <col min="18" max="18" width="14.42578125" bestFit="1" customWidth="1"/>
    <col min="19" max="19" width="11.42578125" bestFit="1" customWidth="1"/>
    <col min="20" max="20" width="23.5703125" bestFit="1" customWidth="1"/>
    <col min="21" max="21" width="23" bestFit="1" customWidth="1"/>
    <col min="22" max="22" width="22.5703125" bestFit="1" customWidth="1"/>
    <col min="23" max="62" width="12.42578125" bestFit="1" customWidth="1"/>
    <col min="63" max="89" width="68.85546875" bestFit="1" customWidth="1"/>
    <col min="90" max="90" width="9.140625" bestFit="1" customWidth="1"/>
    <col min="91" max="104" width="10.140625" bestFit="1" customWidth="1"/>
    <col min="105" max="110" width="5.85546875" bestFit="1" customWidth="1"/>
    <col min="111" max="111" width="6.85546875" bestFit="1" customWidth="1"/>
    <col min="112" max="115" width="5.85546875" bestFit="1" customWidth="1"/>
    <col min="116" max="125" width="10.140625" bestFit="1" customWidth="1"/>
    <col min="126" max="146" width="5.85546875" bestFit="1" customWidth="1"/>
    <col min="147" max="154" width="5" bestFit="1" customWidth="1"/>
    <col min="155" max="155" width="33.140625" bestFit="1" customWidth="1"/>
    <col min="156" max="205" width="10.140625" bestFit="1" customWidth="1"/>
    <col min="206" max="206" width="24.42578125" bestFit="1" customWidth="1"/>
    <col min="207" max="217" width="6.85546875" bestFit="1" customWidth="1"/>
    <col min="218" max="227" width="8.140625" bestFit="1" customWidth="1"/>
    <col min="228" max="256" width="6.85546875" bestFit="1" customWidth="1"/>
    <col min="257" max="257" width="10.85546875" bestFit="1" customWidth="1"/>
    <col min="258" max="268" width="9.140625" bestFit="1" customWidth="1"/>
    <col min="269" max="278" width="10.140625" bestFit="1" customWidth="1"/>
    <col min="279" max="307" width="9.140625" bestFit="1" customWidth="1"/>
    <col min="308" max="308" width="28.85546875" bestFit="1" customWidth="1"/>
    <col min="309" max="358" width="9.140625" bestFit="1" customWidth="1"/>
    <col min="359" max="359" width="14.140625" bestFit="1" customWidth="1"/>
    <col min="360" max="370" width="9.140625" bestFit="1" customWidth="1"/>
    <col min="371" max="380" width="10.140625" bestFit="1" customWidth="1"/>
    <col min="381" max="381" width="9.140625" bestFit="1" customWidth="1"/>
    <col min="382" max="409" width="8.140625" bestFit="1" customWidth="1"/>
    <col min="410" max="410" width="19.5703125" bestFit="1" customWidth="1"/>
    <col min="411" max="421" width="5" bestFit="1" customWidth="1"/>
    <col min="422" max="431" width="9.140625" bestFit="1" customWidth="1"/>
    <col min="432" max="460" width="5" bestFit="1" customWidth="1"/>
    <col min="461" max="461" width="11.140625" bestFit="1" customWidth="1"/>
    <col min="462" max="487" width="5" bestFit="1" customWidth="1"/>
    <col min="488" max="492" width="5.85546875" bestFit="1" customWidth="1"/>
    <col min="493" max="498" width="6.85546875" bestFit="1" customWidth="1"/>
    <col min="499" max="511" width="8.140625" bestFit="1" customWidth="1"/>
    <col min="512" max="512" width="19.42578125" bestFit="1" customWidth="1"/>
    <col min="513" max="523" width="9.140625" bestFit="1" customWidth="1"/>
    <col min="524" max="533" width="10.140625" bestFit="1" customWidth="1"/>
    <col min="534" max="562" width="9.140625" bestFit="1" customWidth="1"/>
    <col min="563" max="574" width="8.140625" bestFit="1" customWidth="1"/>
    <col min="575" max="578" width="10.140625" bestFit="1" customWidth="1"/>
    <col min="579" max="584" width="9.140625" bestFit="1" customWidth="1"/>
    <col min="585" max="608" width="8.140625" bestFit="1" customWidth="1"/>
    <col min="609" max="613" width="6.85546875" bestFit="1" customWidth="1"/>
    <col min="614" max="614" width="22.5703125" bestFit="1" customWidth="1"/>
    <col min="615" max="664" width="9.140625" bestFit="1" customWidth="1"/>
    <col min="665" max="665" width="21" bestFit="1" customWidth="1"/>
    <col min="666" max="676" width="8.140625" bestFit="1" customWidth="1"/>
    <col min="677" max="686" width="9.140625" bestFit="1" customWidth="1"/>
    <col min="687" max="715" width="8.140625" bestFit="1" customWidth="1"/>
    <col min="716" max="716" width="12.140625" bestFit="1" customWidth="1"/>
    <col min="717" max="766" width="10.140625" bestFit="1" customWidth="1"/>
    <col min="767" max="767" width="9.140625" bestFit="1" customWidth="1"/>
    <col min="768" max="778" width="5" bestFit="1" customWidth="1"/>
    <col min="779" max="788" width="10.140625" bestFit="1" customWidth="1"/>
    <col min="789" max="817" width="5" bestFit="1" customWidth="1"/>
    <col min="818" max="818" width="19.140625" bestFit="1" customWidth="1"/>
    <col min="819" max="826" width="10.140625" bestFit="1" customWidth="1"/>
    <col min="827" max="829" width="9.140625" bestFit="1" customWidth="1"/>
    <col min="830" max="839" width="10.140625" bestFit="1" customWidth="1"/>
    <col min="840" max="868" width="9.140625" bestFit="1" customWidth="1"/>
    <col min="869" max="869" width="18.5703125" bestFit="1" customWidth="1"/>
    <col min="870" max="876" width="6.85546875" bestFit="1" customWidth="1"/>
    <col min="877" max="880" width="8.140625" bestFit="1" customWidth="1"/>
    <col min="881" max="890" width="9.140625" bestFit="1" customWidth="1"/>
    <col min="891" max="919" width="8.140625" bestFit="1" customWidth="1"/>
    <col min="920" max="920" width="18.5703125" bestFit="1" customWidth="1"/>
    <col min="921" max="931" width="5" bestFit="1" customWidth="1"/>
    <col min="932" max="941" width="9.140625" bestFit="1" customWidth="1"/>
    <col min="942" max="970" width="5" bestFit="1" customWidth="1"/>
    <col min="971" max="1072" width="11.5703125" bestFit="1" customWidth="1"/>
    <col min="1073" max="1109" width="8.140625" bestFit="1" customWidth="1"/>
    <col min="1110" max="1110" width="18.5703125" bestFit="1" customWidth="1"/>
    <col min="1111" max="1160" width="5" bestFit="1" customWidth="1"/>
    <col min="1161" max="1262" width="11.5703125" bestFit="1" customWidth="1"/>
  </cols>
  <sheetData>
    <row r="1" spans="1:62" ht="18.75" x14ac:dyDescent="0.3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 x14ac:dyDescent="0.25">
      <c r="A3" s="75" t="s">
        <v>305</v>
      </c>
      <c r="B3" s="75" t="s">
        <v>306</v>
      </c>
    </row>
    <row r="4" spans="1:62" x14ac:dyDescent="0.25">
      <c r="B4" t="s">
        <v>303</v>
      </c>
      <c r="L4" t="s">
        <v>300</v>
      </c>
    </row>
    <row r="5" spans="1:62" x14ac:dyDescent="0.25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 x14ac:dyDescent="0.25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 x14ac:dyDescent="0.25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 x14ac:dyDescent="0.25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 x14ac:dyDescent="0.25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 x14ac:dyDescent="0.25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 x14ac:dyDescent="0.25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 x14ac:dyDescent="0.25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 x14ac:dyDescent="0.25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 x14ac:dyDescent="0.25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 x14ac:dyDescent="0.25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 x14ac:dyDescent="0.25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 x14ac:dyDescent="0.25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 x14ac:dyDescent="0.25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 x14ac:dyDescent="0.25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 x14ac:dyDescent="0.25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 x14ac:dyDescent="0.25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 x14ac:dyDescent="0.25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 x14ac:dyDescent="0.25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 x14ac:dyDescent="0.25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 x14ac:dyDescent="0.25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 x14ac:dyDescent="0.25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.75" thickBot="1" x14ac:dyDescent="0.3"/>
    <row r="29" spans="1:62" x14ac:dyDescent="0.25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 x14ac:dyDescent="0.25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 x14ac:dyDescent="0.25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.75" thickBot="1" x14ac:dyDescent="0.3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75" x14ac:dyDescent="0.3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 x14ac:dyDescent="0.25">
      <c r="A37" t="b">
        <f>COUNTIF(A41:A126,"=")=0</f>
        <v>1</v>
      </c>
    </row>
    <row r="39" spans="1:62" x14ac:dyDescent="0.25">
      <c r="A39" s="75" t="s">
        <v>305</v>
      </c>
      <c r="C39" s="75" t="s">
        <v>279</v>
      </c>
    </row>
    <row r="40" spans="1:62" x14ac:dyDescent="0.25">
      <c r="A40" s="75" t="s">
        <v>296</v>
      </c>
      <c r="B40" s="75" t="s">
        <v>23</v>
      </c>
      <c r="C40" t="s">
        <v>303</v>
      </c>
      <c r="D40" t="s">
        <v>300</v>
      </c>
    </row>
    <row r="41" spans="1:62" x14ac:dyDescent="0.25">
      <c r="A41" t="s">
        <v>78</v>
      </c>
      <c r="B41" t="s">
        <v>77</v>
      </c>
      <c r="C41" s="76">
        <v>43543.119000000013</v>
      </c>
      <c r="D41" s="76"/>
    </row>
    <row r="42" spans="1:62" x14ac:dyDescent="0.25">
      <c r="A42" t="s">
        <v>112</v>
      </c>
      <c r="B42" t="s">
        <v>113</v>
      </c>
      <c r="C42" s="76">
        <v>90832.015000000014</v>
      </c>
      <c r="D42" s="76"/>
    </row>
    <row r="43" spans="1:62" x14ac:dyDescent="0.25">
      <c r="A43" t="s">
        <v>40</v>
      </c>
      <c r="B43" t="s">
        <v>41</v>
      </c>
      <c r="C43" s="76">
        <v>43995.637999999992</v>
      </c>
      <c r="D43" s="76"/>
    </row>
    <row r="44" spans="1:62" x14ac:dyDescent="0.25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 x14ac:dyDescent="0.25">
      <c r="A45" t="s">
        <v>247</v>
      </c>
      <c r="B45" t="s">
        <v>115</v>
      </c>
      <c r="C45" s="76"/>
      <c r="D45" s="76">
        <v>256692.01999999996</v>
      </c>
    </row>
    <row r="46" spans="1:62" x14ac:dyDescent="0.25">
      <c r="A46" t="s">
        <v>126</v>
      </c>
      <c r="B46" t="s">
        <v>115</v>
      </c>
      <c r="C46" s="76">
        <v>133170.959</v>
      </c>
      <c r="D46" s="76"/>
    </row>
    <row r="47" spans="1:62" x14ac:dyDescent="0.25">
      <c r="A47" t="s">
        <v>99</v>
      </c>
      <c r="B47" t="s">
        <v>77</v>
      </c>
      <c r="C47" s="76">
        <v>287795.87900000007</v>
      </c>
      <c r="D47" s="76"/>
    </row>
    <row r="48" spans="1:62" x14ac:dyDescent="0.25">
      <c r="A48" t="s">
        <v>236</v>
      </c>
      <c r="B48" t="s">
        <v>49</v>
      </c>
      <c r="C48" s="76">
        <v>0</v>
      </c>
      <c r="D48" s="76"/>
    </row>
    <row r="49" spans="1:4" x14ac:dyDescent="0.25">
      <c r="A49" t="s">
        <v>124</v>
      </c>
      <c r="B49" t="s">
        <v>115</v>
      </c>
      <c r="C49" s="76">
        <v>0</v>
      </c>
      <c r="D49" s="76"/>
    </row>
    <row r="50" spans="1:4" x14ac:dyDescent="0.25">
      <c r="A50" t="s">
        <v>122</v>
      </c>
      <c r="B50" t="s">
        <v>115</v>
      </c>
      <c r="C50" s="76">
        <v>10729.116000000002</v>
      </c>
      <c r="D50" s="76"/>
    </row>
    <row r="51" spans="1:4" x14ac:dyDescent="0.25">
      <c r="A51" t="s">
        <v>119</v>
      </c>
      <c r="B51" t="s">
        <v>115</v>
      </c>
      <c r="C51" s="76">
        <v>2437.9130000000005</v>
      </c>
      <c r="D51" s="76"/>
    </row>
    <row r="52" spans="1:4" x14ac:dyDescent="0.25">
      <c r="A52" t="s">
        <v>56</v>
      </c>
      <c r="B52" t="s">
        <v>49</v>
      </c>
      <c r="C52" s="76">
        <v>11619.842000000001</v>
      </c>
      <c r="D52" s="76"/>
    </row>
    <row r="53" spans="1:4" x14ac:dyDescent="0.25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 x14ac:dyDescent="0.25">
      <c r="A54" t="s">
        <v>199</v>
      </c>
      <c r="B54" t="s">
        <v>49</v>
      </c>
      <c r="C54" s="76">
        <v>9490.621000000001</v>
      </c>
      <c r="D54" s="76"/>
    </row>
    <row r="55" spans="1:4" x14ac:dyDescent="0.25">
      <c r="A55" t="s">
        <v>196</v>
      </c>
      <c r="B55" t="s">
        <v>49</v>
      </c>
      <c r="C55" s="76">
        <v>114047.189</v>
      </c>
      <c r="D55" s="76"/>
    </row>
    <row r="56" spans="1:4" x14ac:dyDescent="0.25">
      <c r="A56" t="s">
        <v>235</v>
      </c>
      <c r="B56" t="s">
        <v>49</v>
      </c>
      <c r="C56" s="76">
        <v>0</v>
      </c>
      <c r="D56" s="76"/>
    </row>
    <row r="57" spans="1:4" x14ac:dyDescent="0.25">
      <c r="A57" t="s">
        <v>191</v>
      </c>
      <c r="B57" t="s">
        <v>41</v>
      </c>
      <c r="C57" s="76">
        <v>417787.39600000001</v>
      </c>
      <c r="D57" s="76"/>
    </row>
    <row r="58" spans="1:4" x14ac:dyDescent="0.25">
      <c r="A58" t="s">
        <v>74</v>
      </c>
      <c r="B58" t="s">
        <v>70</v>
      </c>
      <c r="C58" s="76">
        <v>5241106.8999999985</v>
      </c>
      <c r="D58" s="76"/>
    </row>
    <row r="59" spans="1:4" x14ac:dyDescent="0.25">
      <c r="A59" t="s">
        <v>206</v>
      </c>
      <c r="B59" t="s">
        <v>70</v>
      </c>
      <c r="C59" s="76"/>
      <c r="D59" s="76">
        <v>343.98999999999955</v>
      </c>
    </row>
    <row r="60" spans="1:4" x14ac:dyDescent="0.25">
      <c r="A60" t="s">
        <v>234</v>
      </c>
      <c r="B60" t="s">
        <v>81</v>
      </c>
      <c r="C60" s="76"/>
      <c r="D60" s="76">
        <v>342971.49999999994</v>
      </c>
    </row>
    <row r="61" spans="1:4" x14ac:dyDescent="0.25">
      <c r="A61" t="s">
        <v>238</v>
      </c>
      <c r="B61" t="s">
        <v>113</v>
      </c>
      <c r="C61" s="76"/>
      <c r="D61" s="76">
        <v>2786234.03</v>
      </c>
    </row>
    <row r="62" spans="1:4" x14ac:dyDescent="0.25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 x14ac:dyDescent="0.25">
      <c r="A63" t="s">
        <v>82</v>
      </c>
      <c r="B63" t="s">
        <v>81</v>
      </c>
      <c r="C63" s="76">
        <v>4087.1029999999996</v>
      </c>
      <c r="D63" s="76"/>
    </row>
    <row r="64" spans="1:4" x14ac:dyDescent="0.25">
      <c r="A64" t="s">
        <v>94</v>
      </c>
      <c r="B64" t="s">
        <v>77</v>
      </c>
      <c r="C64" s="76">
        <v>1745413.4140000006</v>
      </c>
      <c r="D64" s="76"/>
    </row>
    <row r="65" spans="1:4" x14ac:dyDescent="0.25">
      <c r="A65" t="s">
        <v>197</v>
      </c>
      <c r="B65" t="s">
        <v>49</v>
      </c>
      <c r="C65" s="76">
        <v>0</v>
      </c>
      <c r="D65" s="76"/>
    </row>
    <row r="66" spans="1:4" x14ac:dyDescent="0.25">
      <c r="A66" t="s">
        <v>92</v>
      </c>
      <c r="B66" t="s">
        <v>88</v>
      </c>
      <c r="C66" s="76">
        <v>4427402.6140000001</v>
      </c>
      <c r="D66" s="76"/>
    </row>
    <row r="67" spans="1:4" x14ac:dyDescent="0.25">
      <c r="A67" t="s">
        <v>237</v>
      </c>
      <c r="B67" t="s">
        <v>49</v>
      </c>
      <c r="C67" s="76">
        <v>0</v>
      </c>
      <c r="D67" s="76"/>
    </row>
    <row r="68" spans="1:4" x14ac:dyDescent="0.25">
      <c r="A68" t="s">
        <v>225</v>
      </c>
      <c r="B68" t="s">
        <v>118</v>
      </c>
      <c r="C68" s="76"/>
      <c r="D68" s="76">
        <v>12260634.76</v>
      </c>
    </row>
    <row r="69" spans="1:4" x14ac:dyDescent="0.25">
      <c r="A69" t="s">
        <v>219</v>
      </c>
      <c r="B69" t="s">
        <v>88</v>
      </c>
      <c r="C69" s="76"/>
      <c r="D69" s="76">
        <v>3910790.1500000004</v>
      </c>
    </row>
    <row r="70" spans="1:4" x14ac:dyDescent="0.25">
      <c r="A70" t="s">
        <v>89</v>
      </c>
      <c r="B70" t="s">
        <v>85</v>
      </c>
      <c r="C70" s="76">
        <v>26.844000000000001</v>
      </c>
      <c r="D70" s="76"/>
    </row>
    <row r="71" spans="1:4" x14ac:dyDescent="0.25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 x14ac:dyDescent="0.25">
      <c r="A72" t="s">
        <v>189</v>
      </c>
      <c r="B72" t="s">
        <v>41</v>
      </c>
      <c r="C72" s="76"/>
      <c r="D72" s="76">
        <v>1851390.1199999996</v>
      </c>
    </row>
    <row r="73" spans="1:4" x14ac:dyDescent="0.25">
      <c r="A73" t="s">
        <v>136</v>
      </c>
      <c r="B73" t="s">
        <v>113</v>
      </c>
      <c r="C73" s="76">
        <v>10159.947</v>
      </c>
      <c r="D73" s="76"/>
    </row>
    <row r="74" spans="1:4" x14ac:dyDescent="0.25">
      <c r="A74" t="s">
        <v>102</v>
      </c>
      <c r="B74" t="s">
        <v>103</v>
      </c>
      <c r="C74" s="76">
        <v>292803.09499999997</v>
      </c>
      <c r="D74" s="76"/>
    </row>
    <row r="75" spans="1:4" x14ac:dyDescent="0.25">
      <c r="A75" t="s">
        <v>240</v>
      </c>
      <c r="B75" t="s">
        <v>103</v>
      </c>
      <c r="C75" s="76"/>
      <c r="D75" s="76">
        <v>0</v>
      </c>
    </row>
    <row r="76" spans="1:4" x14ac:dyDescent="0.25">
      <c r="A76" t="s">
        <v>256</v>
      </c>
      <c r="B76" t="s">
        <v>257</v>
      </c>
      <c r="C76" s="76"/>
      <c r="D76" s="76">
        <v>30375.130000000005</v>
      </c>
    </row>
    <row r="77" spans="1:4" x14ac:dyDescent="0.25">
      <c r="A77" t="s">
        <v>221</v>
      </c>
      <c r="B77" t="s">
        <v>85</v>
      </c>
      <c r="C77" s="76"/>
      <c r="D77" s="76">
        <v>3492018.1700000009</v>
      </c>
    </row>
    <row r="78" spans="1:4" x14ac:dyDescent="0.25">
      <c r="A78" t="s">
        <v>90</v>
      </c>
      <c r="B78" t="s">
        <v>85</v>
      </c>
      <c r="C78" s="76">
        <v>657249.71700000006</v>
      </c>
      <c r="D78" s="76"/>
    </row>
    <row r="79" spans="1:4" x14ac:dyDescent="0.25">
      <c r="A79" t="s">
        <v>48</v>
      </c>
      <c r="B79" t="s">
        <v>49</v>
      </c>
      <c r="C79" s="76">
        <v>745743.95600000001</v>
      </c>
      <c r="D79" s="76"/>
    </row>
    <row r="80" spans="1:4" x14ac:dyDescent="0.25">
      <c r="A80" t="s">
        <v>200</v>
      </c>
      <c r="B80" t="s">
        <v>49</v>
      </c>
      <c r="C80" s="76"/>
      <c r="D80" s="76">
        <v>162195.12</v>
      </c>
    </row>
    <row r="81" spans="1:4" x14ac:dyDescent="0.25">
      <c r="A81" t="s">
        <v>83</v>
      </c>
      <c r="B81" t="s">
        <v>81</v>
      </c>
      <c r="C81" s="76">
        <v>442117.7919999999</v>
      </c>
      <c r="D81" s="76"/>
    </row>
    <row r="82" spans="1:4" x14ac:dyDescent="0.25">
      <c r="A82" t="s">
        <v>249</v>
      </c>
      <c r="B82" t="s">
        <v>115</v>
      </c>
      <c r="C82" s="76"/>
      <c r="D82" s="76">
        <v>731553.07000000007</v>
      </c>
    </row>
    <row r="83" spans="1:4" x14ac:dyDescent="0.25">
      <c r="A83" t="s">
        <v>217</v>
      </c>
      <c r="B83" t="s">
        <v>81</v>
      </c>
      <c r="C83" s="76"/>
      <c r="D83" s="76">
        <v>821441.58999999985</v>
      </c>
    </row>
    <row r="84" spans="1:4" x14ac:dyDescent="0.25">
      <c r="A84" t="s">
        <v>96</v>
      </c>
      <c r="B84" t="s">
        <v>77</v>
      </c>
      <c r="C84" s="76">
        <v>217815.54299999995</v>
      </c>
      <c r="D84" s="76"/>
    </row>
    <row r="85" spans="1:4" x14ac:dyDescent="0.25">
      <c r="A85" t="s">
        <v>59</v>
      </c>
      <c r="B85" t="s">
        <v>49</v>
      </c>
      <c r="C85" s="76">
        <v>0</v>
      </c>
      <c r="D85" s="76"/>
    </row>
    <row r="86" spans="1:4" x14ac:dyDescent="0.25">
      <c r="A86" t="s">
        <v>261</v>
      </c>
      <c r="B86" t="s">
        <v>257</v>
      </c>
      <c r="C86" s="76"/>
      <c r="D86" s="76">
        <v>8807.2799999999988</v>
      </c>
    </row>
    <row r="87" spans="1:4" x14ac:dyDescent="0.25">
      <c r="A87" t="s">
        <v>87</v>
      </c>
      <c r="B87" t="s">
        <v>88</v>
      </c>
      <c r="C87" s="76">
        <v>1972264.5799999998</v>
      </c>
      <c r="D87" s="76"/>
    </row>
    <row r="88" spans="1:4" x14ac:dyDescent="0.25">
      <c r="A88" t="s">
        <v>248</v>
      </c>
      <c r="B88" t="s">
        <v>128</v>
      </c>
      <c r="C88" s="76"/>
      <c r="D88" s="76">
        <v>36422.859999999993</v>
      </c>
    </row>
    <row r="89" spans="1:4" x14ac:dyDescent="0.25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 x14ac:dyDescent="0.25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 x14ac:dyDescent="0.25">
      <c r="A91" t="s">
        <v>75</v>
      </c>
      <c r="B91" t="s">
        <v>70</v>
      </c>
      <c r="C91" s="76">
        <v>88488.483000000022</v>
      </c>
      <c r="D91" s="76"/>
    </row>
    <row r="92" spans="1:4" x14ac:dyDescent="0.25">
      <c r="A92" t="s">
        <v>129</v>
      </c>
      <c r="B92" t="s">
        <v>128</v>
      </c>
      <c r="C92" s="76">
        <v>133817.674</v>
      </c>
      <c r="D92" s="76"/>
    </row>
    <row r="93" spans="1:4" x14ac:dyDescent="0.25">
      <c r="A93" t="s">
        <v>132</v>
      </c>
      <c r="B93" t="s">
        <v>133</v>
      </c>
      <c r="C93" s="76">
        <v>1972853.057</v>
      </c>
      <c r="D93" s="76">
        <v>0</v>
      </c>
    </row>
    <row r="94" spans="1:4" x14ac:dyDescent="0.25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 x14ac:dyDescent="0.25">
      <c r="A95" t="s">
        <v>192</v>
      </c>
      <c r="B95" t="s">
        <v>41</v>
      </c>
      <c r="C95" s="76">
        <v>1008162.5090000001</v>
      </c>
      <c r="D95" s="76"/>
    </row>
    <row r="96" spans="1:4" x14ac:dyDescent="0.25">
      <c r="A96" t="s">
        <v>79</v>
      </c>
      <c r="B96" t="s">
        <v>77</v>
      </c>
      <c r="C96" s="76">
        <v>8145.0439999999999</v>
      </c>
      <c r="D96" s="76"/>
    </row>
    <row r="97" spans="1:4" x14ac:dyDescent="0.25">
      <c r="A97" t="s">
        <v>224</v>
      </c>
      <c r="B97" t="s">
        <v>85</v>
      </c>
      <c r="C97" s="76">
        <v>136246.25699999998</v>
      </c>
      <c r="D97" s="76"/>
    </row>
    <row r="98" spans="1:4" x14ac:dyDescent="0.25">
      <c r="A98" t="s">
        <v>125</v>
      </c>
      <c r="B98" t="s">
        <v>115</v>
      </c>
      <c r="C98" s="76">
        <v>11426.389000000001</v>
      </c>
      <c r="D98" s="76"/>
    </row>
    <row r="99" spans="1:4" x14ac:dyDescent="0.25">
      <c r="A99" t="s">
        <v>100</v>
      </c>
      <c r="B99" t="s">
        <v>77</v>
      </c>
      <c r="C99" s="76">
        <v>393173.56700000016</v>
      </c>
      <c r="D99" s="76"/>
    </row>
    <row r="100" spans="1:4" x14ac:dyDescent="0.25">
      <c r="A100" t="s">
        <v>228</v>
      </c>
      <c r="B100" t="s">
        <v>77</v>
      </c>
      <c r="C100" s="76"/>
      <c r="D100" s="76">
        <v>270635.44</v>
      </c>
    </row>
    <row r="101" spans="1:4" x14ac:dyDescent="0.25">
      <c r="A101" t="s">
        <v>65</v>
      </c>
      <c r="B101" t="s">
        <v>49</v>
      </c>
      <c r="C101" s="76">
        <v>0</v>
      </c>
      <c r="D101" s="76"/>
    </row>
    <row r="102" spans="1:4" x14ac:dyDescent="0.25">
      <c r="A102" t="s">
        <v>231</v>
      </c>
      <c r="B102" t="s">
        <v>77</v>
      </c>
      <c r="C102" s="76">
        <v>21692.921999999995</v>
      </c>
      <c r="D102" s="76"/>
    </row>
    <row r="103" spans="1:4" x14ac:dyDescent="0.25">
      <c r="A103" t="s">
        <v>55</v>
      </c>
      <c r="B103" t="s">
        <v>49</v>
      </c>
      <c r="C103" s="76">
        <v>1396.2190000000001</v>
      </c>
      <c r="D103" s="76"/>
    </row>
    <row r="104" spans="1:4" x14ac:dyDescent="0.25">
      <c r="A104" t="s">
        <v>66</v>
      </c>
      <c r="B104" t="s">
        <v>49</v>
      </c>
      <c r="C104" s="76">
        <v>19134.812000000002</v>
      </c>
      <c r="D104" s="76"/>
    </row>
    <row r="105" spans="1:4" x14ac:dyDescent="0.25">
      <c r="A105" t="s">
        <v>230</v>
      </c>
      <c r="B105" t="s">
        <v>77</v>
      </c>
      <c r="C105" s="76">
        <v>188558.50899999996</v>
      </c>
      <c r="D105" s="76"/>
    </row>
    <row r="106" spans="1:4" x14ac:dyDescent="0.25">
      <c r="A106" t="s">
        <v>114</v>
      </c>
      <c r="B106" t="s">
        <v>115</v>
      </c>
      <c r="C106" s="76">
        <v>1028574.223</v>
      </c>
      <c r="D106" s="76"/>
    </row>
    <row r="107" spans="1:4" x14ac:dyDescent="0.25">
      <c r="A107" t="s">
        <v>123</v>
      </c>
      <c r="B107" t="s">
        <v>115</v>
      </c>
      <c r="C107" s="76">
        <v>339.71</v>
      </c>
      <c r="D107" s="76"/>
    </row>
    <row r="108" spans="1:4" x14ac:dyDescent="0.25">
      <c r="A108" t="s">
        <v>120</v>
      </c>
      <c r="B108" t="s">
        <v>115</v>
      </c>
      <c r="C108" s="76">
        <v>232302.91000000006</v>
      </c>
      <c r="D108" s="76"/>
    </row>
    <row r="109" spans="1:4" x14ac:dyDescent="0.25">
      <c r="A109" t="s">
        <v>117</v>
      </c>
      <c r="B109" t="s">
        <v>115</v>
      </c>
      <c r="C109" s="76">
        <v>45214.170000000006</v>
      </c>
      <c r="D109" s="76"/>
    </row>
    <row r="110" spans="1:4" x14ac:dyDescent="0.25">
      <c r="A110" t="s">
        <v>211</v>
      </c>
      <c r="B110" t="s">
        <v>77</v>
      </c>
      <c r="C110" s="76">
        <v>286660.10700000002</v>
      </c>
      <c r="D110" s="76"/>
    </row>
    <row r="111" spans="1:4" x14ac:dyDescent="0.25">
      <c r="A111" t="s">
        <v>80</v>
      </c>
      <c r="B111" t="s">
        <v>81</v>
      </c>
      <c r="C111" s="76">
        <v>201875.21799999999</v>
      </c>
      <c r="D111" s="76"/>
    </row>
    <row r="112" spans="1:4" x14ac:dyDescent="0.25">
      <c r="A112" t="s">
        <v>215</v>
      </c>
      <c r="B112" t="s">
        <v>81</v>
      </c>
      <c r="C112" s="76"/>
      <c r="D112" s="76">
        <v>145583.09</v>
      </c>
    </row>
    <row r="113" spans="1:4" x14ac:dyDescent="0.25">
      <c r="A113" t="s">
        <v>127</v>
      </c>
      <c r="B113" t="s">
        <v>128</v>
      </c>
      <c r="C113" s="76">
        <v>91979.86099999999</v>
      </c>
      <c r="D113" s="76"/>
    </row>
    <row r="114" spans="1:4" x14ac:dyDescent="0.25">
      <c r="A114" t="s">
        <v>226</v>
      </c>
      <c r="B114" t="s">
        <v>77</v>
      </c>
      <c r="C114" s="76"/>
      <c r="D114" s="76">
        <v>366497.01</v>
      </c>
    </row>
    <row r="115" spans="1:4" x14ac:dyDescent="0.25">
      <c r="A115" t="s">
        <v>242</v>
      </c>
      <c r="B115" t="s">
        <v>109</v>
      </c>
      <c r="C115" s="76"/>
      <c r="D115" s="76">
        <v>228022.02999999997</v>
      </c>
    </row>
    <row r="116" spans="1:4" x14ac:dyDescent="0.25">
      <c r="A116" t="s">
        <v>243</v>
      </c>
      <c r="B116" t="s">
        <v>109</v>
      </c>
      <c r="C116" s="76">
        <v>90484.74</v>
      </c>
      <c r="D116" s="76"/>
    </row>
    <row r="117" spans="1:4" x14ac:dyDescent="0.25">
      <c r="A117" t="s">
        <v>108</v>
      </c>
      <c r="B117" t="s">
        <v>109</v>
      </c>
      <c r="C117" s="76">
        <v>42272.701999999997</v>
      </c>
      <c r="D117" s="76"/>
    </row>
    <row r="118" spans="1:4" x14ac:dyDescent="0.25">
      <c r="A118" t="s">
        <v>246</v>
      </c>
      <c r="B118" t="s">
        <v>115</v>
      </c>
      <c r="C118" s="76"/>
      <c r="D118" s="76">
        <v>3494111.6599999988</v>
      </c>
    </row>
    <row r="119" spans="1:4" x14ac:dyDescent="0.25">
      <c r="A119" t="s">
        <v>193</v>
      </c>
      <c r="B119" t="s">
        <v>41</v>
      </c>
      <c r="C119" s="76">
        <v>10870.132000000001</v>
      </c>
      <c r="D119" s="76"/>
    </row>
    <row r="120" spans="1:4" x14ac:dyDescent="0.25">
      <c r="A120" t="s">
        <v>259</v>
      </c>
      <c r="B120" t="s">
        <v>257</v>
      </c>
      <c r="C120" s="76"/>
      <c r="D120" s="76">
        <v>17945.2</v>
      </c>
    </row>
    <row r="121" spans="1:4" x14ac:dyDescent="0.25">
      <c r="A121" t="s">
        <v>244</v>
      </c>
      <c r="B121" t="s">
        <v>103</v>
      </c>
      <c r="C121" s="76"/>
      <c r="D121" s="76">
        <v>0</v>
      </c>
    </row>
    <row r="122" spans="1:4" x14ac:dyDescent="0.25">
      <c r="A122" t="s">
        <v>111</v>
      </c>
      <c r="B122" t="s">
        <v>103</v>
      </c>
      <c r="C122" s="76">
        <v>417.21499999999997</v>
      </c>
      <c r="D122" s="76"/>
    </row>
    <row r="123" spans="1:4" x14ac:dyDescent="0.25">
      <c r="A123" t="s">
        <v>253</v>
      </c>
      <c r="B123" t="s">
        <v>128</v>
      </c>
      <c r="C123" s="76"/>
      <c r="D123" s="76">
        <v>148590.56999999998</v>
      </c>
    </row>
    <row r="124" spans="1:4" x14ac:dyDescent="0.25">
      <c r="A124" t="s">
        <v>95</v>
      </c>
      <c r="B124" t="s">
        <v>77</v>
      </c>
      <c r="C124" s="76">
        <v>52006.381999999983</v>
      </c>
      <c r="D124" s="76"/>
    </row>
    <row r="125" spans="1:4" x14ac:dyDescent="0.25">
      <c r="A125" t="s">
        <v>106</v>
      </c>
      <c r="B125" t="s">
        <v>107</v>
      </c>
      <c r="C125" s="76">
        <v>252281.304</v>
      </c>
      <c r="D125" s="76"/>
    </row>
    <row r="126" spans="1:4" x14ac:dyDescent="0.25">
      <c r="A126" t="s">
        <v>241</v>
      </c>
      <c r="B126" t="s">
        <v>107</v>
      </c>
      <c r="C126" s="76"/>
      <c r="D126" s="76">
        <v>0</v>
      </c>
    </row>
    <row r="129" spans="1:62" ht="18.75" x14ac:dyDescent="0.3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 x14ac:dyDescent="0.25">
      <c r="A131" s="75" t="s">
        <v>305</v>
      </c>
      <c r="D131" s="75" t="s">
        <v>23</v>
      </c>
    </row>
    <row r="132" spans="1:62" x14ac:dyDescent="0.25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 x14ac:dyDescent="0.25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 x14ac:dyDescent="0.25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 x14ac:dyDescent="0.25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 x14ac:dyDescent="0.25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 x14ac:dyDescent="0.25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 x14ac:dyDescent="0.25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 x14ac:dyDescent="0.25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 x14ac:dyDescent="0.25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 x14ac:dyDescent="0.25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 x14ac:dyDescent="0.25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 x14ac:dyDescent="0.25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 x14ac:dyDescent="0.25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 x14ac:dyDescent="0.25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 x14ac:dyDescent="0.25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 x14ac:dyDescent="0.25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 x14ac:dyDescent="0.25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 x14ac:dyDescent="0.25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 x14ac:dyDescent="0.25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 x14ac:dyDescent="0.25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 x14ac:dyDescent="0.25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 x14ac:dyDescent="0.25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 x14ac:dyDescent="0.25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 x14ac:dyDescent="0.25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 x14ac:dyDescent="0.25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 x14ac:dyDescent="0.25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 x14ac:dyDescent="0.25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 x14ac:dyDescent="0.25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 x14ac:dyDescent="0.25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 x14ac:dyDescent="0.25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 x14ac:dyDescent="0.25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 x14ac:dyDescent="0.25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 x14ac:dyDescent="0.25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 x14ac:dyDescent="0.25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 x14ac:dyDescent="0.25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 x14ac:dyDescent="0.25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 x14ac:dyDescent="0.25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 x14ac:dyDescent="0.25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 x14ac:dyDescent="0.25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 x14ac:dyDescent="0.25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 x14ac:dyDescent="0.25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 x14ac:dyDescent="0.25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 x14ac:dyDescent="0.25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 x14ac:dyDescent="0.25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 x14ac:dyDescent="0.25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 x14ac:dyDescent="0.25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 x14ac:dyDescent="0.25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 x14ac:dyDescent="0.25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 x14ac:dyDescent="0.25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 x14ac:dyDescent="0.25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 x14ac:dyDescent="0.25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 x14ac:dyDescent="0.25">
      <c r="A190" s="75" t="s">
        <v>279</v>
      </c>
      <c r="B190" t="s">
        <v>303</v>
      </c>
    </row>
    <row r="192" spans="1:22" x14ac:dyDescent="0.25">
      <c r="A192" s="75" t="s">
        <v>305</v>
      </c>
      <c r="C192" s="75" t="s">
        <v>299</v>
      </c>
    </row>
    <row r="193" spans="1:5" x14ac:dyDescent="0.2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 x14ac:dyDescent="0.2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 x14ac:dyDescent="0.2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 x14ac:dyDescent="0.2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 x14ac:dyDescent="0.2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 x14ac:dyDescent="0.2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 x14ac:dyDescent="0.2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 x14ac:dyDescent="0.2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 x14ac:dyDescent="0.2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 x14ac:dyDescent="0.2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 x14ac:dyDescent="0.2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5" priority="1" operator="equal">
      <formula>FALSE</formula>
    </cfRule>
    <cfRule type="cellIs" dxfId="4" priority="2" operator="equal">
      <formula>TRUE</formula>
    </cfRule>
  </conditionalFormatting>
  <conditionalFormatting sqref="B32:BJ32">
    <cfRule type="cellIs" dxfId="3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E65-7944-4ECC-859B-BD303F79A333}">
  <dimension ref="B2:AE65"/>
  <sheetViews>
    <sheetView topLeftCell="B1" workbookViewId="0">
      <selection activeCell="M35" sqref="M35"/>
    </sheetView>
  </sheetViews>
  <sheetFormatPr defaultRowHeight="15" x14ac:dyDescent="0.25"/>
  <cols>
    <col min="2" max="2" width="74.28515625" bestFit="1" customWidth="1"/>
  </cols>
  <sheetData>
    <row r="2" spans="2:31" x14ac:dyDescent="0.25">
      <c r="B2" t="s">
        <v>314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2:31" x14ac:dyDescent="0.25"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 x14ac:dyDescent="0.25"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 x14ac:dyDescent="0.25"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x14ac:dyDescent="0.25">
      <c r="B6" t="s">
        <v>318</v>
      </c>
      <c r="C6" s="43">
        <v>1320000000000000</v>
      </c>
      <c r="D6" s="43">
        <v>1320000000000000</v>
      </c>
      <c r="E6" s="43">
        <v>1320000000000000</v>
      </c>
      <c r="F6" s="43">
        <v>1320000000000000</v>
      </c>
      <c r="G6" s="43">
        <v>1320000000000000</v>
      </c>
      <c r="H6" s="43">
        <v>1320000000000000</v>
      </c>
      <c r="I6" s="43">
        <v>1320000000000000</v>
      </c>
      <c r="J6" s="43">
        <v>1320000000000000</v>
      </c>
      <c r="K6" s="43">
        <v>1320000000000000</v>
      </c>
      <c r="L6" s="43">
        <v>1320000000000000</v>
      </c>
      <c r="M6" s="43">
        <v>1320000000000000</v>
      </c>
      <c r="N6" s="43">
        <v>1320000000000000</v>
      </c>
      <c r="O6" s="43">
        <v>1320000000000000</v>
      </c>
      <c r="P6" s="43">
        <v>1320000000000000</v>
      </c>
      <c r="Q6" s="43">
        <v>1320000000000000</v>
      </c>
      <c r="R6" s="43">
        <v>1320000000000000</v>
      </c>
      <c r="S6" s="43">
        <v>1320000000000000</v>
      </c>
      <c r="T6" s="43">
        <v>1320000000000000</v>
      </c>
      <c r="U6" s="43">
        <v>1320000000000000</v>
      </c>
      <c r="V6" s="43">
        <v>1320000000000000</v>
      </c>
      <c r="W6" s="43">
        <v>1320000000000000</v>
      </c>
      <c r="X6" s="43">
        <v>1320000000000000</v>
      </c>
      <c r="Y6" s="43">
        <v>1320000000000000</v>
      </c>
      <c r="Z6" s="43">
        <v>1320000000000000</v>
      </c>
      <c r="AA6" s="43">
        <v>1320000000000000</v>
      </c>
      <c r="AB6" s="43">
        <v>1320000000000000</v>
      </c>
      <c r="AC6" s="43">
        <v>1320000000000000</v>
      </c>
      <c r="AD6" s="43">
        <v>1320000000000000</v>
      </c>
      <c r="AE6" s="43">
        <v>1320000000000000</v>
      </c>
    </row>
    <row r="7" spans="2:31" x14ac:dyDescent="0.25">
      <c r="B7" t="s">
        <v>319</v>
      </c>
      <c r="C7" s="43">
        <v>4600340000000000</v>
      </c>
      <c r="D7" s="43">
        <v>4308830000000000</v>
      </c>
      <c r="E7" s="43">
        <v>3953480000000000</v>
      </c>
      <c r="F7" s="43">
        <v>3912730000000000</v>
      </c>
      <c r="G7" s="43">
        <v>3788570000000000</v>
      </c>
      <c r="H7" s="43">
        <v>3681480000000000</v>
      </c>
      <c r="I7" s="43">
        <v>3678300000000000</v>
      </c>
      <c r="J7" s="43">
        <v>3365910000000000</v>
      </c>
      <c r="K7" s="43">
        <v>2541200000000000</v>
      </c>
      <c r="L7" s="43">
        <v>1816510000000000</v>
      </c>
      <c r="M7" s="43">
        <v>1579820000000000</v>
      </c>
      <c r="N7" s="43">
        <v>1415740000000000</v>
      </c>
      <c r="O7" s="43">
        <v>1313230000000000</v>
      </c>
      <c r="P7" s="43">
        <v>1234190000000000</v>
      </c>
      <c r="Q7" s="43">
        <v>1197100000000000</v>
      </c>
      <c r="R7" s="43">
        <v>1161080000000000</v>
      </c>
      <c r="S7" s="43">
        <v>1127020000000000</v>
      </c>
      <c r="T7" s="43">
        <v>1082070000000000</v>
      </c>
      <c r="U7" s="43">
        <v>1030330000000000</v>
      </c>
      <c r="V7" s="43">
        <v>993182000000000</v>
      </c>
      <c r="W7" s="43">
        <v>951319000000000</v>
      </c>
      <c r="X7" s="43">
        <v>897385000000000</v>
      </c>
      <c r="Y7" s="43">
        <v>833934000000000</v>
      </c>
      <c r="Z7" s="43">
        <v>789520000000000</v>
      </c>
      <c r="AA7" s="43">
        <v>747273000000000</v>
      </c>
      <c r="AB7" s="43">
        <v>650244000000000</v>
      </c>
      <c r="AC7" s="43">
        <v>583631000000000</v>
      </c>
      <c r="AD7" s="43">
        <v>472268000000000</v>
      </c>
      <c r="AE7" s="43">
        <v>376531000000000</v>
      </c>
    </row>
    <row r="8" spans="2:31" x14ac:dyDescent="0.25">
      <c r="B8" t="s">
        <v>320</v>
      </c>
      <c r="C8" s="43">
        <v>257000000000000</v>
      </c>
      <c r="D8" s="43">
        <v>257000000000000</v>
      </c>
      <c r="E8" s="43">
        <v>257000000000000</v>
      </c>
      <c r="F8" s="43">
        <v>257000000000000</v>
      </c>
      <c r="G8" s="43">
        <v>257000000000000</v>
      </c>
      <c r="H8" s="43">
        <v>257000000000000</v>
      </c>
      <c r="I8" s="43">
        <v>257000000000000</v>
      </c>
      <c r="J8" s="43">
        <v>257000000000000</v>
      </c>
      <c r="K8" s="43">
        <v>257000000000000</v>
      </c>
      <c r="L8" s="43">
        <v>257000000000000</v>
      </c>
      <c r="M8" s="43">
        <v>257000000000000</v>
      </c>
      <c r="N8" s="43">
        <v>257000000000000</v>
      </c>
      <c r="O8" s="43">
        <v>257000000000000</v>
      </c>
      <c r="P8" s="43">
        <v>257000000000000</v>
      </c>
      <c r="Q8" s="43">
        <v>257000000000000</v>
      </c>
      <c r="R8" s="43">
        <v>257000000000000</v>
      </c>
      <c r="S8" s="43">
        <v>257000000000000</v>
      </c>
      <c r="T8" s="43">
        <v>257000000000000</v>
      </c>
      <c r="U8" s="43">
        <v>257000000000000</v>
      </c>
      <c r="V8" s="43">
        <v>257000000000000</v>
      </c>
      <c r="W8" s="43">
        <v>257000000000000</v>
      </c>
      <c r="X8" s="43">
        <v>257000000000000</v>
      </c>
      <c r="Y8" s="43">
        <v>257000000000000</v>
      </c>
      <c r="Z8" s="43">
        <v>257000000000000</v>
      </c>
      <c r="AA8" s="43">
        <v>257000000000000</v>
      </c>
      <c r="AB8" s="43">
        <v>257000000000000</v>
      </c>
      <c r="AC8" s="43">
        <v>257000000000000</v>
      </c>
      <c r="AD8" s="43">
        <v>257000000000000</v>
      </c>
      <c r="AE8" s="43">
        <v>257000000000000</v>
      </c>
    </row>
    <row r="9" spans="2:31" x14ac:dyDescent="0.25">
      <c r="B9" t="s">
        <v>321</v>
      </c>
      <c r="C9" s="43">
        <v>1510000000000000</v>
      </c>
      <c r="D9" s="43">
        <v>1510000000000000</v>
      </c>
      <c r="E9" s="43">
        <v>1510000000000000</v>
      </c>
      <c r="F9" s="43">
        <v>1510000000000000</v>
      </c>
      <c r="G9" s="43">
        <v>1510000000000000</v>
      </c>
      <c r="H9" s="43">
        <v>1510000000000000</v>
      </c>
      <c r="I9" s="43">
        <v>1510000000000000</v>
      </c>
      <c r="J9" s="43">
        <v>1510000000000000</v>
      </c>
      <c r="K9" s="43">
        <v>1510000000000000</v>
      </c>
      <c r="L9" s="43">
        <v>1510000000000000</v>
      </c>
      <c r="M9" s="43">
        <v>1510000000000000</v>
      </c>
      <c r="N9" s="43">
        <v>1510000000000000</v>
      </c>
      <c r="O9" s="43">
        <v>1510000000000000</v>
      </c>
      <c r="P9" s="43">
        <v>1510000000000000</v>
      </c>
      <c r="Q9" s="43">
        <v>1510000000000000</v>
      </c>
      <c r="R9" s="43">
        <v>1510000000000000</v>
      </c>
      <c r="S9" s="43">
        <v>1510000000000000</v>
      </c>
      <c r="T9" s="43">
        <v>1510000000000000</v>
      </c>
      <c r="U9" s="43">
        <v>1510000000000000</v>
      </c>
      <c r="V9" s="43">
        <v>1510000000000000</v>
      </c>
      <c r="W9" s="43">
        <v>1510000000000000</v>
      </c>
      <c r="X9" s="43">
        <v>1510000000000000</v>
      </c>
      <c r="Y9" s="43">
        <v>1510000000000000</v>
      </c>
      <c r="Z9" s="43">
        <v>1510000000000000</v>
      </c>
      <c r="AA9" s="43">
        <v>1510000000000000</v>
      </c>
      <c r="AB9" s="43">
        <v>1510000000000000</v>
      </c>
      <c r="AC9" s="43">
        <v>1510000000000000</v>
      </c>
      <c r="AD9" s="43">
        <v>1510000000000000</v>
      </c>
      <c r="AE9" s="43">
        <v>1510000000000000</v>
      </c>
    </row>
    <row r="10" spans="2:31" x14ac:dyDescent="0.25">
      <c r="B10" t="s">
        <v>322</v>
      </c>
      <c r="C10" s="43">
        <v>1.40172E+16</v>
      </c>
      <c r="D10" s="43">
        <v>1.33327E+16</v>
      </c>
      <c r="E10" s="43">
        <v>1.22295E+16</v>
      </c>
      <c r="F10" s="43">
        <v>1.22023E+16</v>
      </c>
      <c r="G10" s="43">
        <v>1.20167E+16</v>
      </c>
      <c r="H10" s="43">
        <v>1.17074E+16</v>
      </c>
      <c r="I10" s="43">
        <v>1.14879E+16</v>
      </c>
      <c r="J10" s="43">
        <v>1.15267E+16</v>
      </c>
      <c r="K10" s="43">
        <v>1.18152E+16</v>
      </c>
      <c r="L10" s="43">
        <v>1.20671E+16</v>
      </c>
      <c r="M10" s="43">
        <v>1.19221E+16</v>
      </c>
      <c r="N10" s="43">
        <v>1.16492E+16</v>
      </c>
      <c r="O10" s="43">
        <v>1.14624E+16</v>
      </c>
      <c r="P10" s="43">
        <v>1.1077E+16</v>
      </c>
      <c r="Q10" s="43">
        <v>1.07016E+16</v>
      </c>
      <c r="R10" s="43">
        <v>1.03313E+16</v>
      </c>
      <c r="S10" s="43">
        <v>1.00703E+16</v>
      </c>
      <c r="T10" s="43">
        <v>9862910000000000</v>
      </c>
      <c r="U10" s="43">
        <v>9520720000000000</v>
      </c>
      <c r="V10" s="43">
        <v>9383160000000000</v>
      </c>
      <c r="W10" s="43">
        <v>9271500000000000</v>
      </c>
      <c r="X10" s="43">
        <v>9228310000000000</v>
      </c>
      <c r="Y10" s="43">
        <v>9116250000000000</v>
      </c>
      <c r="Z10" s="43">
        <v>9093810000000000</v>
      </c>
      <c r="AA10" s="43">
        <v>9060400000000000</v>
      </c>
      <c r="AB10" s="43">
        <v>9023610000000000</v>
      </c>
      <c r="AC10" s="43">
        <v>8842450000000000</v>
      </c>
      <c r="AD10" s="43">
        <v>8817700000000000</v>
      </c>
      <c r="AE10" s="43">
        <v>8704450000000000</v>
      </c>
    </row>
    <row r="11" spans="2:31" x14ac:dyDescent="0.25">
      <c r="B11" t="s">
        <v>323</v>
      </c>
      <c r="C11" s="43">
        <v>1070000000000000</v>
      </c>
      <c r="D11" s="43">
        <v>1070000000000000</v>
      </c>
      <c r="E11" s="43">
        <v>1070000000000000</v>
      </c>
      <c r="F11" s="43">
        <v>1070000000000000</v>
      </c>
      <c r="G11" s="43">
        <v>1070000000000000</v>
      </c>
      <c r="H11" s="43">
        <v>1070000000000000</v>
      </c>
      <c r="I11" s="43">
        <v>1070000000000000</v>
      </c>
      <c r="J11" s="43">
        <v>1070000000000000</v>
      </c>
      <c r="K11" s="43">
        <v>1070000000000000</v>
      </c>
      <c r="L11" s="43">
        <v>1070000000000000</v>
      </c>
      <c r="M11" s="43">
        <v>1070000000000000</v>
      </c>
      <c r="N11" s="43">
        <v>1070000000000000</v>
      </c>
      <c r="O11" s="43">
        <v>1070000000000000</v>
      </c>
      <c r="P11" s="43">
        <v>1070000000000000</v>
      </c>
      <c r="Q11" s="43">
        <v>1070000000000000</v>
      </c>
      <c r="R11" s="43">
        <v>1070000000000000</v>
      </c>
      <c r="S11" s="43">
        <v>1070000000000000</v>
      </c>
      <c r="T11" s="43">
        <v>1070000000000000</v>
      </c>
      <c r="U11" s="43">
        <v>1070000000000000</v>
      </c>
      <c r="V11" s="43">
        <v>1070000000000000</v>
      </c>
      <c r="W11" s="43">
        <v>1070000000000000</v>
      </c>
      <c r="X11" s="43">
        <v>1070000000000000</v>
      </c>
      <c r="Y11" s="43">
        <v>1070000000000000</v>
      </c>
      <c r="Z11" s="43">
        <v>1070000000000000</v>
      </c>
      <c r="AA11" s="43">
        <v>1070000000000000</v>
      </c>
      <c r="AB11" s="43">
        <v>1070000000000000</v>
      </c>
      <c r="AC11" s="43">
        <v>1070000000000000</v>
      </c>
      <c r="AD11" s="43">
        <v>1070000000000000</v>
      </c>
      <c r="AE11" s="43">
        <v>1070000000000000</v>
      </c>
    </row>
    <row r="12" spans="2:31" x14ac:dyDescent="0.25">
      <c r="B12" t="s">
        <v>324</v>
      </c>
      <c r="C12" s="43">
        <v>12300000000000</v>
      </c>
      <c r="D12" s="43">
        <v>12300000000000</v>
      </c>
      <c r="E12" s="43">
        <v>12300000000000</v>
      </c>
      <c r="F12" s="43">
        <v>12300000000000</v>
      </c>
      <c r="G12" s="43">
        <v>12300000000000</v>
      </c>
      <c r="H12" s="43">
        <v>12300000000000</v>
      </c>
      <c r="I12" s="43">
        <v>12300000000000</v>
      </c>
      <c r="J12" s="43">
        <v>12300000000000</v>
      </c>
      <c r="K12" s="43">
        <v>12300000000000</v>
      </c>
      <c r="L12" s="43">
        <v>12300000000000</v>
      </c>
      <c r="M12" s="43">
        <v>12300000000000</v>
      </c>
      <c r="N12" s="43">
        <v>12300000000000</v>
      </c>
      <c r="O12" s="43">
        <v>12300000000000</v>
      </c>
      <c r="P12" s="43">
        <v>12300000000000</v>
      </c>
      <c r="Q12" s="43">
        <v>12300000000000</v>
      </c>
      <c r="R12" s="43">
        <v>12300000000000</v>
      </c>
      <c r="S12" s="43">
        <v>12300000000000</v>
      </c>
      <c r="T12" s="43">
        <v>12300000000000</v>
      </c>
      <c r="U12" s="43">
        <v>12300000000000</v>
      </c>
      <c r="V12" s="43">
        <v>12300000000000</v>
      </c>
      <c r="W12" s="43">
        <v>12300000000000</v>
      </c>
      <c r="X12" s="43">
        <v>12300000000000</v>
      </c>
      <c r="Y12" s="43">
        <v>12300000000000</v>
      </c>
      <c r="Z12" s="43">
        <v>12300000000000</v>
      </c>
      <c r="AA12" s="43">
        <v>12300000000000</v>
      </c>
      <c r="AB12" s="43">
        <v>12300000000000</v>
      </c>
      <c r="AC12" s="43">
        <v>12300000000000</v>
      </c>
      <c r="AD12" s="43">
        <v>12300000000000</v>
      </c>
      <c r="AE12" s="43">
        <v>12300000000000</v>
      </c>
    </row>
    <row r="13" spans="2:31" x14ac:dyDescent="0.25">
      <c r="B13" t="s">
        <v>325</v>
      </c>
      <c r="C13" s="43">
        <v>6722520000000000</v>
      </c>
      <c r="D13" s="43">
        <v>6690850000000000</v>
      </c>
      <c r="E13" s="43">
        <v>6659180000000000</v>
      </c>
      <c r="F13" s="43">
        <v>6627510000000000</v>
      </c>
      <c r="G13" s="43">
        <v>6627510000000000</v>
      </c>
      <c r="H13" s="43">
        <v>6627510000000000</v>
      </c>
      <c r="I13" s="43">
        <v>6627510000000000</v>
      </c>
      <c r="J13" s="43">
        <v>6627510000000000</v>
      </c>
      <c r="K13" s="43">
        <v>6627510000000000</v>
      </c>
      <c r="L13" s="43">
        <v>6627510000000000</v>
      </c>
      <c r="M13" s="43">
        <v>6627510000000000</v>
      </c>
      <c r="N13" s="43">
        <v>6627510000000000</v>
      </c>
      <c r="O13" s="43">
        <v>6627510000000000</v>
      </c>
      <c r="P13" s="43">
        <v>6627510000000000</v>
      </c>
      <c r="Q13" s="43">
        <v>6627510000000000</v>
      </c>
      <c r="R13" s="43">
        <v>6627510000000000</v>
      </c>
      <c r="S13" s="43">
        <v>6627510000000000</v>
      </c>
      <c r="T13" s="43">
        <v>6625600000000000</v>
      </c>
      <c r="U13" s="43">
        <v>6806750000000000</v>
      </c>
      <c r="V13" s="43">
        <v>6803250000000000</v>
      </c>
      <c r="W13" s="43">
        <v>6801620000000000</v>
      </c>
      <c r="X13" s="43">
        <v>6803810000000000</v>
      </c>
      <c r="Y13" s="43">
        <v>6801770000000000</v>
      </c>
      <c r="Z13" s="43">
        <v>6841960000000000</v>
      </c>
      <c r="AA13" s="43">
        <v>6842640000000000</v>
      </c>
      <c r="AB13" s="43">
        <v>6843590000000000</v>
      </c>
      <c r="AC13" s="43">
        <v>6838310000000000</v>
      </c>
      <c r="AD13" s="43">
        <v>6839900000000000</v>
      </c>
      <c r="AE13" s="43">
        <v>7050800000000000</v>
      </c>
    </row>
    <row r="14" spans="2:31" x14ac:dyDescent="0.25"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 x14ac:dyDescent="0.25"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2:31" x14ac:dyDescent="0.25"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25"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 t="s">
        <v>336</v>
      </c>
      <c r="C24" s="43">
        <v>3840980000000000</v>
      </c>
      <c r="D24" s="43">
        <v>3757390000000000</v>
      </c>
      <c r="E24" s="43">
        <v>3974100000000000</v>
      </c>
      <c r="F24" s="43">
        <v>3989910000000000</v>
      </c>
      <c r="G24" s="43">
        <v>3992520000000000</v>
      </c>
      <c r="H24" s="43">
        <v>3995350000000000</v>
      </c>
      <c r="I24" s="43">
        <v>4026810000000000</v>
      </c>
      <c r="J24" s="43">
        <v>4047740000000000</v>
      </c>
      <c r="K24" s="43">
        <v>4073200000000000</v>
      </c>
      <c r="L24" s="43">
        <v>4104080000000000</v>
      </c>
      <c r="M24" s="43">
        <v>4136310000000000</v>
      </c>
      <c r="N24" s="43">
        <v>4177220000000000</v>
      </c>
      <c r="O24" s="43">
        <v>4210290000000000</v>
      </c>
      <c r="P24" s="43">
        <v>4214040000000000</v>
      </c>
      <c r="Q24" s="43">
        <v>4217310000000000</v>
      </c>
      <c r="R24" s="43">
        <v>4222700000000000</v>
      </c>
      <c r="S24" s="43">
        <v>4216340000000000</v>
      </c>
      <c r="T24" s="43">
        <v>4209740000000000</v>
      </c>
      <c r="U24" s="43">
        <v>4184950000000000</v>
      </c>
      <c r="V24" s="43">
        <v>4174310000000000</v>
      </c>
      <c r="W24" s="43">
        <v>4157610000000000</v>
      </c>
      <c r="X24" s="43">
        <v>4177400000000000</v>
      </c>
      <c r="Y24" s="43">
        <v>4157000000000000</v>
      </c>
      <c r="Z24" s="43">
        <v>4162270000000000</v>
      </c>
      <c r="AA24" s="43">
        <v>4166630000000000</v>
      </c>
      <c r="AB24" s="43">
        <v>4184700000000000</v>
      </c>
      <c r="AC24" s="43">
        <v>4146480000000000</v>
      </c>
      <c r="AD24" s="43">
        <v>4167330000000000</v>
      </c>
      <c r="AE24" s="43">
        <v>4165410000000000</v>
      </c>
    </row>
    <row r="25" spans="2:31" x14ac:dyDescent="0.25">
      <c r="B25" t="s">
        <v>337</v>
      </c>
      <c r="C25" s="43">
        <v>395000000000000</v>
      </c>
      <c r="D25" s="43">
        <v>395000000000000</v>
      </c>
      <c r="E25" s="43">
        <v>395000000000000</v>
      </c>
      <c r="F25" s="43">
        <v>395000000000000</v>
      </c>
      <c r="G25" s="43">
        <v>395000000000000</v>
      </c>
      <c r="H25" s="43">
        <v>395000000000000</v>
      </c>
      <c r="I25" s="43">
        <v>395000000000000</v>
      </c>
      <c r="J25" s="43">
        <v>395000000000000</v>
      </c>
      <c r="K25" s="43">
        <v>395000000000000</v>
      </c>
      <c r="L25" s="43">
        <v>395000000000000</v>
      </c>
      <c r="M25" s="43">
        <v>395000000000000</v>
      </c>
      <c r="N25" s="43">
        <v>395000000000000</v>
      </c>
      <c r="O25" s="43">
        <v>395000000000000</v>
      </c>
      <c r="P25" s="43">
        <v>395000000000000</v>
      </c>
      <c r="Q25" s="43">
        <v>395000000000000</v>
      </c>
      <c r="R25" s="43">
        <v>395000000000000</v>
      </c>
      <c r="S25" s="43">
        <v>395000000000000</v>
      </c>
      <c r="T25" s="43">
        <v>395000000000000</v>
      </c>
      <c r="U25" s="43">
        <v>395000000000000</v>
      </c>
      <c r="V25" s="43">
        <v>395000000000000</v>
      </c>
      <c r="W25" s="43">
        <v>395000000000000</v>
      </c>
      <c r="X25" s="43">
        <v>395000000000000</v>
      </c>
      <c r="Y25" s="43">
        <v>395000000000000</v>
      </c>
      <c r="Z25" s="43">
        <v>395000000000000</v>
      </c>
      <c r="AA25" s="43">
        <v>395000000000000</v>
      </c>
      <c r="AB25" s="43">
        <v>395000000000000</v>
      </c>
      <c r="AC25" s="43">
        <v>395000000000000</v>
      </c>
      <c r="AD25" s="43">
        <v>395000000000000</v>
      </c>
      <c r="AE25" s="43">
        <v>395000000000000</v>
      </c>
    </row>
    <row r="26" spans="2:31" x14ac:dyDescent="0.25">
      <c r="B26" t="s">
        <v>338</v>
      </c>
      <c r="C26" s="43">
        <v>225000000000000</v>
      </c>
      <c r="D26" s="43">
        <v>225000000000000</v>
      </c>
      <c r="E26" s="43">
        <v>225000000000000</v>
      </c>
      <c r="F26" s="43">
        <v>225000000000000</v>
      </c>
      <c r="G26" s="43">
        <v>225000000000000</v>
      </c>
      <c r="H26" s="43">
        <v>225000000000000</v>
      </c>
      <c r="I26" s="43">
        <v>225000000000000</v>
      </c>
      <c r="J26" s="43">
        <v>225000000000000</v>
      </c>
      <c r="K26" s="43">
        <v>225000000000000</v>
      </c>
      <c r="L26" s="43">
        <v>225000000000000</v>
      </c>
      <c r="M26" s="43">
        <v>225000000000000</v>
      </c>
      <c r="N26" s="43">
        <v>225000000000000</v>
      </c>
      <c r="O26" s="43">
        <v>225000000000000</v>
      </c>
      <c r="P26" s="43">
        <v>225000000000000</v>
      </c>
      <c r="Q26" s="43">
        <v>225000000000000</v>
      </c>
      <c r="R26" s="43">
        <v>225000000000000</v>
      </c>
      <c r="S26" s="43">
        <v>225000000000000</v>
      </c>
      <c r="T26" s="43">
        <v>225000000000000</v>
      </c>
      <c r="U26" s="43">
        <v>225000000000000</v>
      </c>
      <c r="V26" s="43">
        <v>225000000000000</v>
      </c>
      <c r="W26" s="43">
        <v>225000000000000</v>
      </c>
      <c r="X26" s="43">
        <v>225000000000000</v>
      </c>
      <c r="Y26" s="43">
        <v>225000000000000</v>
      </c>
      <c r="Z26" s="43">
        <v>225000000000000</v>
      </c>
      <c r="AA26" s="43">
        <v>225000000000000</v>
      </c>
      <c r="AB26" s="43">
        <v>225000000000000</v>
      </c>
      <c r="AC26" s="43">
        <v>225000000000000</v>
      </c>
      <c r="AD26" s="43">
        <v>225000000000000</v>
      </c>
      <c r="AE26" s="43">
        <v>225000000000000</v>
      </c>
    </row>
    <row r="27" spans="2:31" x14ac:dyDescent="0.25">
      <c r="B27" t="s">
        <v>339</v>
      </c>
      <c r="C27" s="43">
        <v>5253000000000000</v>
      </c>
      <c r="D27" s="43">
        <v>5351220000000000</v>
      </c>
      <c r="E27" s="43">
        <v>5416410000000000</v>
      </c>
      <c r="F27" s="43">
        <v>5467480000000000</v>
      </c>
      <c r="G27" s="43">
        <v>5455110000000000</v>
      </c>
      <c r="H27" s="43">
        <v>5411090000000000</v>
      </c>
      <c r="I27" s="43">
        <v>5387640000000000</v>
      </c>
      <c r="J27" s="43">
        <v>5334370000000000</v>
      </c>
      <c r="K27" s="43">
        <v>5248130000000000</v>
      </c>
      <c r="L27" s="43">
        <v>5186150000000000</v>
      </c>
      <c r="M27" s="43">
        <v>5119990000000000</v>
      </c>
      <c r="N27" s="43">
        <v>5051310000000000</v>
      </c>
      <c r="O27" s="43">
        <v>4958080000000000</v>
      </c>
      <c r="P27" s="43">
        <v>4886680000000000</v>
      </c>
      <c r="Q27" s="43">
        <v>4810230000000000</v>
      </c>
      <c r="R27" s="43">
        <v>4733920000000000</v>
      </c>
      <c r="S27" s="43">
        <v>4636430000000000</v>
      </c>
      <c r="T27" s="43">
        <v>4530070000000000</v>
      </c>
      <c r="U27" s="43">
        <v>4432050000000000</v>
      </c>
      <c r="V27" s="43">
        <v>4303380000000000</v>
      </c>
      <c r="W27" s="43">
        <v>4221860000000000</v>
      </c>
      <c r="X27" s="43">
        <v>4147980000000000</v>
      </c>
      <c r="Y27" s="43">
        <v>4067640000000000</v>
      </c>
      <c r="Z27" s="43">
        <v>4008830000000000</v>
      </c>
      <c r="AA27" s="43">
        <v>3941550000000000</v>
      </c>
      <c r="AB27" s="43">
        <v>3894180000000000</v>
      </c>
      <c r="AC27" s="43">
        <v>3838120000000000</v>
      </c>
      <c r="AD27" s="43">
        <v>3807130000000000</v>
      </c>
      <c r="AE27" s="43">
        <v>3762790000000000</v>
      </c>
    </row>
    <row r="28" spans="2:31" x14ac:dyDescent="0.25">
      <c r="B28" t="s">
        <v>340</v>
      </c>
      <c r="C28" s="43">
        <v>925000000000000</v>
      </c>
      <c r="D28" s="43">
        <v>925000000000000</v>
      </c>
      <c r="E28" s="43">
        <v>925000000000000</v>
      </c>
      <c r="F28" s="43">
        <v>925000000000000</v>
      </c>
      <c r="G28" s="43">
        <v>925000000000000</v>
      </c>
      <c r="H28" s="43">
        <v>925000000000000</v>
      </c>
      <c r="I28" s="43">
        <v>925000000000000</v>
      </c>
      <c r="J28" s="43">
        <v>925000000000000</v>
      </c>
      <c r="K28" s="43">
        <v>925000000000000</v>
      </c>
      <c r="L28" s="43">
        <v>925000000000000</v>
      </c>
      <c r="M28" s="43">
        <v>925000000000000</v>
      </c>
      <c r="N28" s="43">
        <v>925000000000000</v>
      </c>
      <c r="O28" s="43">
        <v>925000000000000</v>
      </c>
      <c r="P28" s="43">
        <v>925000000000000</v>
      </c>
      <c r="Q28" s="43">
        <v>925000000000000</v>
      </c>
      <c r="R28" s="43">
        <v>925000000000000</v>
      </c>
      <c r="S28" s="43">
        <v>925000000000000</v>
      </c>
      <c r="T28" s="43">
        <v>925000000000000</v>
      </c>
      <c r="U28" s="43">
        <v>925000000000000</v>
      </c>
      <c r="V28" s="43">
        <v>925000000000000</v>
      </c>
      <c r="W28" s="43">
        <v>925000000000000</v>
      </c>
      <c r="X28" s="43">
        <v>925000000000000</v>
      </c>
      <c r="Y28" s="43">
        <v>925000000000000</v>
      </c>
      <c r="Z28" s="43">
        <v>925000000000000</v>
      </c>
      <c r="AA28" s="43">
        <v>925000000000000</v>
      </c>
      <c r="AB28" s="43">
        <v>925000000000000</v>
      </c>
      <c r="AC28" s="43">
        <v>925000000000000</v>
      </c>
      <c r="AD28" s="43">
        <v>925000000000000</v>
      </c>
      <c r="AE28" s="43">
        <v>925000000000000</v>
      </c>
    </row>
    <row r="29" spans="2:31" x14ac:dyDescent="0.25">
      <c r="B29" t="s">
        <v>341</v>
      </c>
      <c r="C29" s="43">
        <v>2900000000000000</v>
      </c>
      <c r="D29" s="43">
        <v>2900000000000000</v>
      </c>
      <c r="E29" s="43">
        <v>2900000000000000</v>
      </c>
      <c r="F29" s="43">
        <v>2900000000000000</v>
      </c>
      <c r="G29" s="43">
        <v>2900000000000000</v>
      </c>
      <c r="H29" s="43">
        <v>2900000000000000</v>
      </c>
      <c r="I29" s="43">
        <v>2900000000000000</v>
      </c>
      <c r="J29" s="43">
        <v>2900000000000000</v>
      </c>
      <c r="K29" s="43">
        <v>2900000000000000</v>
      </c>
      <c r="L29" s="43">
        <v>2900000000000000</v>
      </c>
      <c r="M29" s="43">
        <v>2900000000000000</v>
      </c>
      <c r="N29" s="43">
        <v>2900000000000000</v>
      </c>
      <c r="O29" s="43">
        <v>2900000000000000</v>
      </c>
      <c r="P29" s="43">
        <v>2900000000000000</v>
      </c>
      <c r="Q29" s="43">
        <v>2900000000000000</v>
      </c>
      <c r="R29" s="43">
        <v>2900000000000000</v>
      </c>
      <c r="S29" s="43">
        <v>2900000000000000</v>
      </c>
      <c r="T29" s="43">
        <v>2900000000000000</v>
      </c>
      <c r="U29" s="43">
        <v>2900000000000000</v>
      </c>
      <c r="V29" s="43">
        <v>2900000000000000</v>
      </c>
      <c r="W29" s="43">
        <v>2900000000000000</v>
      </c>
      <c r="X29" s="43">
        <v>2900000000000000</v>
      </c>
      <c r="Y29" s="43">
        <v>2900000000000000</v>
      </c>
      <c r="Z29" s="43">
        <v>2900000000000000</v>
      </c>
      <c r="AA29" s="43">
        <v>2900000000000000</v>
      </c>
      <c r="AB29" s="43">
        <v>2900000000000000</v>
      </c>
      <c r="AC29" s="43">
        <v>2900000000000000</v>
      </c>
      <c r="AD29" s="43">
        <v>2900000000000000</v>
      </c>
      <c r="AE29" s="43">
        <v>2900000000000000</v>
      </c>
    </row>
    <row r="30" spans="2:31" x14ac:dyDescent="0.25">
      <c r="B30" t="s">
        <v>342</v>
      </c>
      <c r="C30" s="43">
        <v>1.18798E+16</v>
      </c>
      <c r="D30" s="43">
        <v>1.18814E+16</v>
      </c>
      <c r="E30" s="43">
        <v>1.18289E+16</v>
      </c>
      <c r="F30" s="43">
        <v>1.1814E+16</v>
      </c>
      <c r="G30" s="43">
        <v>1.16787E+16</v>
      </c>
      <c r="H30" s="43">
        <v>1.14646E+16</v>
      </c>
      <c r="I30" s="43">
        <v>1.13164E+16</v>
      </c>
      <c r="J30" s="43">
        <v>1.11531E+16</v>
      </c>
      <c r="K30" s="43">
        <v>1.09085E+16</v>
      </c>
      <c r="L30" s="43">
        <v>1.06515E+16</v>
      </c>
      <c r="M30" s="43">
        <v>1.04235E+16</v>
      </c>
      <c r="N30" s="43">
        <v>1.01366E+16</v>
      </c>
      <c r="O30" s="43">
        <v>9899700000000000</v>
      </c>
      <c r="P30" s="43">
        <v>9643480000000000</v>
      </c>
      <c r="Q30" s="43">
        <v>9463410000000000</v>
      </c>
      <c r="R30" s="43">
        <v>9247440000000000</v>
      </c>
      <c r="S30" s="43">
        <v>9034710000000000</v>
      </c>
      <c r="T30" s="43">
        <v>8867300000000000</v>
      </c>
      <c r="U30" s="43">
        <v>8709750000000000</v>
      </c>
      <c r="V30" s="43">
        <v>8534850000000000</v>
      </c>
      <c r="W30" s="43">
        <v>8365490000000000</v>
      </c>
      <c r="X30" s="43">
        <v>8179740000000000</v>
      </c>
      <c r="Y30" s="43">
        <v>8033430000000000</v>
      </c>
      <c r="Z30" s="43">
        <v>7903620000000000</v>
      </c>
      <c r="AA30" s="43">
        <v>7764790000000000</v>
      </c>
      <c r="AB30" s="43">
        <v>7622160000000000</v>
      </c>
      <c r="AC30" s="43">
        <v>7506040000000000</v>
      </c>
      <c r="AD30" s="43">
        <v>7396010000000000</v>
      </c>
      <c r="AE30" s="43">
        <v>7271720000000000</v>
      </c>
    </row>
    <row r="31" spans="2:31" x14ac:dyDescent="0.25">
      <c r="B31" t="s">
        <v>343</v>
      </c>
      <c r="C31" s="43">
        <v>4380000000000000</v>
      </c>
      <c r="D31" s="43">
        <v>4380000000000000</v>
      </c>
      <c r="E31" s="43">
        <v>4380000000000000</v>
      </c>
      <c r="F31" s="43">
        <v>4380000000000000</v>
      </c>
      <c r="G31" s="43">
        <v>4380000000000000</v>
      </c>
      <c r="H31" s="43">
        <v>4380000000000000</v>
      </c>
      <c r="I31" s="43">
        <v>4380000000000000</v>
      </c>
      <c r="J31" s="43">
        <v>4380000000000000</v>
      </c>
      <c r="K31" s="43">
        <v>4380000000000000</v>
      </c>
      <c r="L31" s="43">
        <v>4380000000000000</v>
      </c>
      <c r="M31" s="43">
        <v>4380000000000000</v>
      </c>
      <c r="N31" s="43">
        <v>4380000000000000</v>
      </c>
      <c r="O31" s="43">
        <v>4380000000000000</v>
      </c>
      <c r="P31" s="43">
        <v>4380000000000000</v>
      </c>
      <c r="Q31" s="43">
        <v>4380000000000000</v>
      </c>
      <c r="R31" s="43">
        <v>4380000000000000</v>
      </c>
      <c r="S31" s="43">
        <v>4380000000000000</v>
      </c>
      <c r="T31" s="43">
        <v>4380000000000000</v>
      </c>
      <c r="U31" s="43">
        <v>4380000000000000</v>
      </c>
      <c r="V31" s="43">
        <v>4380000000000000</v>
      </c>
      <c r="W31" s="43">
        <v>4380000000000000</v>
      </c>
      <c r="X31" s="43">
        <v>4380000000000000</v>
      </c>
      <c r="Y31" s="43">
        <v>4380000000000000</v>
      </c>
      <c r="Z31" s="43">
        <v>4380000000000000</v>
      </c>
      <c r="AA31" s="43">
        <v>4380000000000000</v>
      </c>
      <c r="AB31" s="43">
        <v>4380000000000000</v>
      </c>
      <c r="AC31" s="43">
        <v>4380000000000000</v>
      </c>
      <c r="AD31" s="43">
        <v>4380000000000000</v>
      </c>
      <c r="AE31" s="43">
        <v>4380000000000000</v>
      </c>
    </row>
    <row r="32" spans="2:31" x14ac:dyDescent="0.25">
      <c r="B32" t="s">
        <v>344</v>
      </c>
      <c r="C32" s="43">
        <v>3850000000000000</v>
      </c>
      <c r="D32" s="43">
        <v>3850000000000000</v>
      </c>
      <c r="E32" s="43">
        <v>3850000000000000</v>
      </c>
      <c r="F32" s="43">
        <v>3850000000000000</v>
      </c>
      <c r="G32" s="43">
        <v>3850000000000000</v>
      </c>
      <c r="H32" s="43">
        <v>3850000000000000</v>
      </c>
      <c r="I32" s="43">
        <v>3850000000000000</v>
      </c>
      <c r="J32" s="43">
        <v>3850000000000000</v>
      </c>
      <c r="K32" s="43">
        <v>3850000000000000</v>
      </c>
      <c r="L32" s="43">
        <v>3850000000000000</v>
      </c>
      <c r="M32" s="43">
        <v>3850000000000000</v>
      </c>
      <c r="N32" s="43">
        <v>3850000000000000</v>
      </c>
      <c r="O32" s="43">
        <v>3850000000000000</v>
      </c>
      <c r="P32" s="43">
        <v>3850000000000000</v>
      </c>
      <c r="Q32" s="43">
        <v>3850000000000000</v>
      </c>
      <c r="R32" s="43">
        <v>3850000000000000</v>
      </c>
      <c r="S32" s="43">
        <v>3850000000000000</v>
      </c>
      <c r="T32" s="43">
        <v>3850000000000000</v>
      </c>
      <c r="U32" s="43">
        <v>3850000000000000</v>
      </c>
      <c r="V32" s="43">
        <v>3850000000000000</v>
      </c>
      <c r="W32" s="43">
        <v>3850000000000000</v>
      </c>
      <c r="X32" s="43">
        <v>3850000000000000</v>
      </c>
      <c r="Y32" s="43">
        <v>3850000000000000</v>
      </c>
      <c r="Z32" s="43">
        <v>3850000000000000</v>
      </c>
      <c r="AA32" s="43">
        <v>3850000000000000</v>
      </c>
      <c r="AB32" s="43">
        <v>3850000000000000</v>
      </c>
      <c r="AC32" s="43">
        <v>3850000000000000</v>
      </c>
      <c r="AD32" s="43">
        <v>3850000000000000</v>
      </c>
      <c r="AE32" s="43">
        <v>3850000000000000</v>
      </c>
    </row>
    <row r="33" spans="2:31" x14ac:dyDescent="0.25">
      <c r="B33" t="s">
        <v>345</v>
      </c>
      <c r="C33" s="43">
        <v>95900000000000</v>
      </c>
      <c r="D33" s="43">
        <v>95900000000000</v>
      </c>
      <c r="E33" s="43">
        <v>95900000000000</v>
      </c>
      <c r="F33" s="43">
        <v>95900000000000</v>
      </c>
      <c r="G33" s="43">
        <v>95900000000000</v>
      </c>
      <c r="H33" s="43">
        <v>95900000000000</v>
      </c>
      <c r="I33" s="43">
        <v>95900000000000</v>
      </c>
      <c r="J33" s="43">
        <v>95900000000000</v>
      </c>
      <c r="K33" s="43">
        <v>95900000000000</v>
      </c>
      <c r="L33" s="43">
        <v>95900000000000</v>
      </c>
      <c r="M33" s="43">
        <v>95900000000000</v>
      </c>
      <c r="N33" s="43">
        <v>95900000000000</v>
      </c>
      <c r="O33" s="43">
        <v>95900000000000</v>
      </c>
      <c r="P33" s="43">
        <v>95900000000000</v>
      </c>
      <c r="Q33" s="43">
        <v>95900000000000</v>
      </c>
      <c r="R33" s="43">
        <v>95900000000000</v>
      </c>
      <c r="S33" s="43">
        <v>95900000000000</v>
      </c>
      <c r="T33" s="43">
        <v>95900000000000</v>
      </c>
      <c r="U33" s="43">
        <v>95900000000000</v>
      </c>
      <c r="V33" s="43">
        <v>95900000000000</v>
      </c>
      <c r="W33" s="43">
        <v>95900000000000</v>
      </c>
      <c r="X33" s="43">
        <v>95900000000000</v>
      </c>
      <c r="Y33" s="43">
        <v>95900000000000</v>
      </c>
      <c r="Z33" s="43">
        <v>95900000000000</v>
      </c>
      <c r="AA33" s="43">
        <v>95900000000000</v>
      </c>
      <c r="AB33" s="43">
        <v>95900000000000</v>
      </c>
      <c r="AC33" s="43">
        <v>95900000000000</v>
      </c>
      <c r="AD33" s="43">
        <v>95900000000000</v>
      </c>
      <c r="AE33" s="43">
        <v>95900000000000</v>
      </c>
    </row>
    <row r="34" spans="2:31" x14ac:dyDescent="0.25">
      <c r="B34" t="s">
        <v>346</v>
      </c>
      <c r="C34" s="43">
        <v>83616200000000</v>
      </c>
      <c r="D34" s="43">
        <v>89365600000000</v>
      </c>
      <c r="E34" s="43">
        <v>94128700000000</v>
      </c>
      <c r="F34" s="43">
        <v>98365500000000</v>
      </c>
      <c r="G34" s="43">
        <v>99861100000000</v>
      </c>
      <c r="H34" s="43">
        <v>99972700000000</v>
      </c>
      <c r="I34" s="43">
        <v>101181000000000</v>
      </c>
      <c r="J34" s="43">
        <v>100294000000000</v>
      </c>
      <c r="K34" s="43">
        <v>99234400000000</v>
      </c>
      <c r="L34" s="43">
        <v>97739500000000</v>
      </c>
      <c r="M34" s="43">
        <v>95977200000000</v>
      </c>
      <c r="N34" s="43">
        <v>94243000000000</v>
      </c>
      <c r="O34" s="43">
        <v>91370400000000</v>
      </c>
      <c r="P34" s="43">
        <v>89482300000000</v>
      </c>
      <c r="Q34" s="43">
        <v>87059600000000</v>
      </c>
      <c r="R34" s="43">
        <v>84647000000000</v>
      </c>
      <c r="S34" s="43">
        <v>81324200000000</v>
      </c>
      <c r="T34" s="43">
        <v>77792700000000</v>
      </c>
      <c r="U34" s="43">
        <v>74511600000000</v>
      </c>
      <c r="V34" s="43">
        <v>70868900000000</v>
      </c>
      <c r="W34" s="43">
        <v>68405500000000</v>
      </c>
      <c r="X34" s="43">
        <v>66482100000000</v>
      </c>
      <c r="Y34" s="43">
        <v>64265500000000</v>
      </c>
      <c r="Z34" s="43">
        <v>63252200000000</v>
      </c>
      <c r="AA34" s="43">
        <v>61627300000000</v>
      </c>
      <c r="AB34" s="43">
        <v>61188600000000</v>
      </c>
      <c r="AC34" s="43">
        <v>61350300000000</v>
      </c>
      <c r="AD34" s="43">
        <v>55467500000000</v>
      </c>
      <c r="AE34" s="43">
        <v>56255300000000</v>
      </c>
    </row>
    <row r="35" spans="2:31" x14ac:dyDescent="0.25">
      <c r="B35" t="s">
        <v>347</v>
      </c>
      <c r="C35" s="43">
        <v>48900000000000</v>
      </c>
      <c r="D35" s="43">
        <v>48900000000000</v>
      </c>
      <c r="E35" s="43">
        <v>48900000000000</v>
      </c>
      <c r="F35" s="43">
        <v>48900000000000</v>
      </c>
      <c r="G35" s="43">
        <v>48900000000000</v>
      </c>
      <c r="H35" s="43">
        <v>48900000000000</v>
      </c>
      <c r="I35" s="43">
        <v>48900000000000</v>
      </c>
      <c r="J35" s="43">
        <v>48900000000000</v>
      </c>
      <c r="K35" s="43">
        <v>48900000000000</v>
      </c>
      <c r="L35" s="43">
        <v>48900000000000</v>
      </c>
      <c r="M35" s="43">
        <v>48900000000000</v>
      </c>
      <c r="N35" s="43">
        <v>48900000000000</v>
      </c>
      <c r="O35" s="43">
        <v>48900000000000</v>
      </c>
      <c r="P35" s="43">
        <v>48900000000000</v>
      </c>
      <c r="Q35" s="43">
        <v>48900000000000</v>
      </c>
      <c r="R35" s="43">
        <v>48900000000000</v>
      </c>
      <c r="S35" s="43">
        <v>48900000000000</v>
      </c>
      <c r="T35" s="43">
        <v>48900000000000</v>
      </c>
      <c r="U35" s="43">
        <v>48900000000000</v>
      </c>
      <c r="V35" s="43">
        <v>48900000000000</v>
      </c>
      <c r="W35" s="43">
        <v>48900000000000</v>
      </c>
      <c r="X35" s="43">
        <v>48900000000000</v>
      </c>
      <c r="Y35" s="43">
        <v>48900000000000</v>
      </c>
      <c r="Z35" s="43">
        <v>48900000000000</v>
      </c>
      <c r="AA35" s="43">
        <v>48900000000000</v>
      </c>
      <c r="AB35" s="43">
        <v>48900000000000</v>
      </c>
      <c r="AC35" s="43">
        <v>48900000000000</v>
      </c>
      <c r="AD35" s="43">
        <v>48900000000000</v>
      </c>
      <c r="AE35" s="43">
        <v>48900000000000</v>
      </c>
    </row>
    <row r="36" spans="2:31" x14ac:dyDescent="0.25">
      <c r="B36" t="s">
        <v>348</v>
      </c>
      <c r="C36" s="43">
        <v>510000000000000</v>
      </c>
      <c r="D36" s="43">
        <v>510000000000000</v>
      </c>
      <c r="E36" s="43">
        <v>510000000000000</v>
      </c>
      <c r="F36" s="43">
        <v>510000000000000</v>
      </c>
      <c r="G36" s="43">
        <v>510000000000000</v>
      </c>
      <c r="H36" s="43">
        <v>510000000000000</v>
      </c>
      <c r="I36" s="43">
        <v>510000000000000</v>
      </c>
      <c r="J36" s="43">
        <v>510000000000000</v>
      </c>
      <c r="K36" s="43">
        <v>510000000000000</v>
      </c>
      <c r="L36" s="43">
        <v>510000000000000</v>
      </c>
      <c r="M36" s="43">
        <v>510000000000000</v>
      </c>
      <c r="N36" s="43">
        <v>510000000000000</v>
      </c>
      <c r="O36" s="43">
        <v>510000000000000</v>
      </c>
      <c r="P36" s="43">
        <v>510000000000000</v>
      </c>
      <c r="Q36" s="43">
        <v>510000000000000</v>
      </c>
      <c r="R36" s="43">
        <v>510000000000000</v>
      </c>
      <c r="S36" s="43">
        <v>510000000000000</v>
      </c>
      <c r="T36" s="43">
        <v>510000000000000</v>
      </c>
      <c r="U36" s="43">
        <v>510000000000000</v>
      </c>
      <c r="V36" s="43">
        <v>510000000000000</v>
      </c>
      <c r="W36" s="43">
        <v>510000000000000</v>
      </c>
      <c r="X36" s="43">
        <v>510000000000000</v>
      </c>
      <c r="Y36" s="43">
        <v>510000000000000</v>
      </c>
      <c r="Z36" s="43">
        <v>510000000000000</v>
      </c>
      <c r="AA36" s="43">
        <v>510000000000000</v>
      </c>
      <c r="AB36" s="43">
        <v>510000000000000</v>
      </c>
      <c r="AC36" s="43">
        <v>510000000000000</v>
      </c>
      <c r="AD36" s="43">
        <v>510000000000000</v>
      </c>
      <c r="AE36" s="43">
        <v>510000000000000</v>
      </c>
    </row>
    <row r="37" spans="2:31" x14ac:dyDescent="0.25">
      <c r="B37" t="s">
        <v>349</v>
      </c>
      <c r="C37" s="43">
        <v>288433000000000</v>
      </c>
      <c r="D37" s="43">
        <v>295993000000000</v>
      </c>
      <c r="E37" s="43">
        <v>301395000000000</v>
      </c>
      <c r="F37" s="43">
        <v>305266000000000</v>
      </c>
      <c r="G37" s="43">
        <v>301028000000000</v>
      </c>
      <c r="H37" s="43">
        <v>295482000000000</v>
      </c>
      <c r="I37" s="43">
        <v>290129000000000</v>
      </c>
      <c r="J37" s="43">
        <v>281686000000000</v>
      </c>
      <c r="K37" s="43">
        <v>272185000000000</v>
      </c>
      <c r="L37" s="43">
        <v>259724000000000</v>
      </c>
      <c r="M37" s="43">
        <v>247029000000000</v>
      </c>
      <c r="N37" s="43">
        <v>233073000000000</v>
      </c>
      <c r="O37" s="43">
        <v>219170000000000</v>
      </c>
      <c r="P37" s="43">
        <v>205376000000000</v>
      </c>
      <c r="Q37" s="43">
        <v>192926000000000</v>
      </c>
      <c r="R37" s="43">
        <v>180104000000000</v>
      </c>
      <c r="S37" s="43">
        <v>166208000000000</v>
      </c>
      <c r="T37" s="43">
        <v>157702000000000</v>
      </c>
      <c r="U37" s="43">
        <v>149226000000000</v>
      </c>
      <c r="V37" s="43">
        <v>140354000000000</v>
      </c>
      <c r="W37" s="43">
        <v>131678000000000</v>
      </c>
      <c r="X37" s="43">
        <v>123511000000000</v>
      </c>
      <c r="Y37" s="43">
        <v>115418000000000</v>
      </c>
      <c r="Z37" s="43">
        <v>107798000000000</v>
      </c>
      <c r="AA37" s="43">
        <v>99985100000000</v>
      </c>
      <c r="AB37" s="43">
        <v>92817300000000</v>
      </c>
      <c r="AC37" s="43">
        <v>85734200000000</v>
      </c>
      <c r="AD37" s="43">
        <v>75705300000000</v>
      </c>
      <c r="AE37" s="43">
        <v>69887100000000</v>
      </c>
    </row>
    <row r="38" spans="2:31" x14ac:dyDescent="0.25">
      <c r="B38" t="s">
        <v>350</v>
      </c>
      <c r="C38" s="43">
        <v>337000000000000</v>
      </c>
      <c r="D38" s="43">
        <v>337000000000000</v>
      </c>
      <c r="E38" s="43">
        <v>337000000000000</v>
      </c>
      <c r="F38" s="43">
        <v>337000000000000</v>
      </c>
      <c r="G38" s="43">
        <v>337000000000000</v>
      </c>
      <c r="H38" s="43">
        <v>337000000000000</v>
      </c>
      <c r="I38" s="43">
        <v>337000000000000</v>
      </c>
      <c r="J38" s="43">
        <v>337000000000000</v>
      </c>
      <c r="K38" s="43">
        <v>337000000000000</v>
      </c>
      <c r="L38" s="43">
        <v>337000000000000</v>
      </c>
      <c r="M38" s="43">
        <v>337000000000000</v>
      </c>
      <c r="N38" s="43">
        <v>337000000000000</v>
      </c>
      <c r="O38" s="43">
        <v>337000000000000</v>
      </c>
      <c r="P38" s="43">
        <v>337000000000000</v>
      </c>
      <c r="Q38" s="43">
        <v>337000000000000</v>
      </c>
      <c r="R38" s="43">
        <v>337000000000000</v>
      </c>
      <c r="S38" s="43">
        <v>337000000000000</v>
      </c>
      <c r="T38" s="43">
        <v>337000000000000</v>
      </c>
      <c r="U38" s="43">
        <v>337000000000000</v>
      </c>
      <c r="V38" s="43">
        <v>337000000000000</v>
      </c>
      <c r="W38" s="43">
        <v>337000000000000</v>
      </c>
      <c r="X38" s="43">
        <v>337000000000000</v>
      </c>
      <c r="Y38" s="43">
        <v>337000000000000</v>
      </c>
      <c r="Z38" s="43">
        <v>337000000000000</v>
      </c>
      <c r="AA38" s="43">
        <v>337000000000000</v>
      </c>
      <c r="AB38" s="43">
        <v>337000000000000</v>
      </c>
      <c r="AC38" s="43">
        <v>337000000000000</v>
      </c>
      <c r="AD38" s="43">
        <v>337000000000000</v>
      </c>
      <c r="AE38" s="43">
        <v>337000000000000</v>
      </c>
    </row>
    <row r="39" spans="2:31" x14ac:dyDescent="0.25">
      <c r="B39" t="s">
        <v>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25">
      <c r="B40" t="s">
        <v>352</v>
      </c>
      <c r="C40" s="43">
        <v>2750000000000000</v>
      </c>
      <c r="D40" s="43">
        <v>2750000000000000</v>
      </c>
      <c r="E40" s="43">
        <v>2750000000000000</v>
      </c>
      <c r="F40" s="43">
        <v>2750000000000000</v>
      </c>
      <c r="G40" s="43">
        <v>2750000000000000</v>
      </c>
      <c r="H40" s="43">
        <v>2750000000000000</v>
      </c>
      <c r="I40" s="43">
        <v>2750000000000000</v>
      </c>
      <c r="J40" s="43">
        <v>2750000000000000</v>
      </c>
      <c r="K40" s="43">
        <v>2750000000000000</v>
      </c>
      <c r="L40" s="43">
        <v>2750000000000000</v>
      </c>
      <c r="M40" s="43">
        <v>2750000000000000</v>
      </c>
      <c r="N40" s="43">
        <v>2750000000000000</v>
      </c>
      <c r="O40" s="43">
        <v>2750000000000000</v>
      </c>
      <c r="P40" s="43">
        <v>2750000000000000</v>
      </c>
      <c r="Q40" s="43">
        <v>2750000000000000</v>
      </c>
      <c r="R40" s="43">
        <v>2750000000000000</v>
      </c>
      <c r="S40" s="43">
        <v>2750000000000000</v>
      </c>
      <c r="T40" s="43">
        <v>2750000000000000</v>
      </c>
      <c r="U40" s="43">
        <v>2750000000000000</v>
      </c>
      <c r="V40" s="43">
        <v>2750000000000000</v>
      </c>
      <c r="W40" s="43">
        <v>2750000000000000</v>
      </c>
      <c r="X40" s="43">
        <v>2750000000000000</v>
      </c>
      <c r="Y40" s="43">
        <v>2750000000000000</v>
      </c>
      <c r="Z40" s="43">
        <v>2750000000000000</v>
      </c>
      <c r="AA40" s="43">
        <v>2750000000000000</v>
      </c>
      <c r="AB40" s="43">
        <v>2750000000000000</v>
      </c>
      <c r="AC40" s="43">
        <v>2750000000000000</v>
      </c>
      <c r="AD40" s="43">
        <v>2750000000000000</v>
      </c>
      <c r="AE40" s="43">
        <v>2750000000000000</v>
      </c>
    </row>
    <row r="41" spans="2:31" x14ac:dyDescent="0.25">
      <c r="B41" t="s">
        <v>353</v>
      </c>
      <c r="C41" s="43">
        <v>2651900000000000</v>
      </c>
      <c r="D41" s="43">
        <v>2642500000000000</v>
      </c>
      <c r="E41" s="43">
        <v>2633100000000000</v>
      </c>
      <c r="F41" s="43">
        <v>2624500000000000</v>
      </c>
      <c r="G41" s="43">
        <v>2625800000000000</v>
      </c>
      <c r="H41" s="43">
        <v>2626600000000000</v>
      </c>
      <c r="I41" s="43">
        <v>2627500000000000</v>
      </c>
      <c r="J41" s="43">
        <v>2628400000000000</v>
      </c>
      <c r="K41" s="43">
        <v>2629300000000000</v>
      </c>
      <c r="L41" s="43">
        <v>2630700000000000</v>
      </c>
      <c r="M41" s="43">
        <v>2632200000000000</v>
      </c>
      <c r="N41" s="43">
        <v>2634000000000000</v>
      </c>
      <c r="O41" s="43">
        <v>2635400000000000</v>
      </c>
      <c r="P41" s="43">
        <v>2637000000000000</v>
      </c>
      <c r="Q41" s="43">
        <v>2638400000000000</v>
      </c>
      <c r="R41" s="43">
        <v>2639900000000000</v>
      </c>
      <c r="S41" s="43">
        <v>2641800000000000</v>
      </c>
      <c r="T41" s="43">
        <v>2643200000000000</v>
      </c>
      <c r="U41" s="43">
        <v>2644600000000000</v>
      </c>
      <c r="V41" s="43">
        <v>2646500000000000</v>
      </c>
      <c r="W41" s="43">
        <v>2648400000000000</v>
      </c>
      <c r="X41" s="43">
        <v>2650700000000000</v>
      </c>
      <c r="Y41" s="43">
        <v>2652700000000000</v>
      </c>
      <c r="Z41" s="43">
        <v>2654800000000000</v>
      </c>
      <c r="AA41" s="43">
        <v>2654800000000000</v>
      </c>
      <c r="AB41" s="43">
        <v>2655100000000000</v>
      </c>
      <c r="AC41" s="43">
        <v>2655400000000000</v>
      </c>
      <c r="AD41" s="43">
        <v>2655700000000000</v>
      </c>
      <c r="AE41" s="43">
        <v>2656100000000000</v>
      </c>
    </row>
    <row r="42" spans="2:31" x14ac:dyDescent="0.25">
      <c r="B42" t="s">
        <v>354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25"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t="s">
        <v>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25">
      <c r="B47" t="s">
        <v>359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25">
      <c r="B48" t="s">
        <v>360</v>
      </c>
      <c r="C48" s="43">
        <v>1985810000000000</v>
      </c>
      <c r="D48" s="43">
        <v>1954860000000000</v>
      </c>
      <c r="E48" s="43">
        <v>1930310000000000</v>
      </c>
      <c r="F48" s="43">
        <v>1893900000000000</v>
      </c>
      <c r="G48" s="43">
        <v>1792860000000000</v>
      </c>
      <c r="H48" s="43">
        <v>1774380000000000</v>
      </c>
      <c r="I48" s="43">
        <v>1753900000000000</v>
      </c>
      <c r="J48" s="43">
        <v>1540710000000000</v>
      </c>
      <c r="K48" s="43">
        <v>1438460000000000</v>
      </c>
      <c r="L48" s="43">
        <v>1385220000000000</v>
      </c>
      <c r="M48" s="43">
        <v>1343800000000000</v>
      </c>
      <c r="N48" s="43">
        <v>1300370000000000</v>
      </c>
      <c r="O48" s="43">
        <v>1020530000000000</v>
      </c>
      <c r="P48" s="43">
        <v>944416000000000</v>
      </c>
      <c r="Q48" s="43">
        <v>809615000000000</v>
      </c>
      <c r="R48" s="43">
        <v>733599000000000</v>
      </c>
      <c r="S48" s="43">
        <v>659674000000000</v>
      </c>
      <c r="T48" s="43">
        <v>513657000000000</v>
      </c>
      <c r="U48" s="43">
        <v>392183000000000</v>
      </c>
      <c r="V48" s="43">
        <v>272502000000000</v>
      </c>
      <c r="W48" s="43">
        <v>226687000000000</v>
      </c>
      <c r="X48" s="43">
        <v>219503000000000</v>
      </c>
      <c r="Y48" s="43">
        <v>185917000000000</v>
      </c>
      <c r="Z48" s="43">
        <v>171825000000000</v>
      </c>
      <c r="AA48" s="43">
        <v>154711000000000</v>
      </c>
      <c r="AB48" s="43">
        <v>138839000000000</v>
      </c>
      <c r="AC48" s="43">
        <v>109736000000000</v>
      </c>
      <c r="AD48" s="43">
        <v>98831800000000</v>
      </c>
      <c r="AE48" s="43">
        <v>83119800000000</v>
      </c>
    </row>
    <row r="49" spans="2:31" x14ac:dyDescent="0.25">
      <c r="B49" t="s">
        <v>361</v>
      </c>
      <c r="C49" s="43">
        <v>271000000000000</v>
      </c>
      <c r="D49" s="43">
        <v>271000000000000</v>
      </c>
      <c r="E49" s="43">
        <v>271000000000000</v>
      </c>
      <c r="F49" s="43">
        <v>271000000000000</v>
      </c>
      <c r="G49" s="43">
        <v>271000000000000</v>
      </c>
      <c r="H49" s="43">
        <v>271000000000000</v>
      </c>
      <c r="I49" s="43">
        <v>271000000000000</v>
      </c>
      <c r="J49" s="43">
        <v>271000000000000</v>
      </c>
      <c r="K49" s="43">
        <v>271000000000000</v>
      </c>
      <c r="L49" s="43">
        <v>271000000000000</v>
      </c>
      <c r="M49" s="43">
        <v>271000000000000</v>
      </c>
      <c r="N49" s="43">
        <v>271000000000000</v>
      </c>
      <c r="O49" s="43">
        <v>271000000000000</v>
      </c>
      <c r="P49" s="43">
        <v>271000000000000</v>
      </c>
      <c r="Q49" s="43">
        <v>271000000000000</v>
      </c>
      <c r="R49" s="43">
        <v>271000000000000</v>
      </c>
      <c r="S49" s="43">
        <v>271000000000000</v>
      </c>
      <c r="T49" s="43">
        <v>271000000000000</v>
      </c>
      <c r="U49" s="43">
        <v>271000000000000</v>
      </c>
      <c r="V49" s="43">
        <v>271000000000000</v>
      </c>
      <c r="W49" s="43">
        <v>271000000000000</v>
      </c>
      <c r="X49" s="43">
        <v>271000000000000</v>
      </c>
      <c r="Y49" s="43">
        <v>271000000000000</v>
      </c>
      <c r="Z49" s="43">
        <v>271000000000000</v>
      </c>
      <c r="AA49" s="43">
        <v>271000000000000</v>
      </c>
      <c r="AB49" s="43">
        <v>271000000000000</v>
      </c>
      <c r="AC49" s="43">
        <v>271000000000000</v>
      </c>
      <c r="AD49" s="43">
        <v>271000000000000</v>
      </c>
      <c r="AE49" s="43">
        <v>271000000000000</v>
      </c>
    </row>
    <row r="50" spans="2:31" x14ac:dyDescent="0.25">
      <c r="B50" t="s">
        <v>362</v>
      </c>
      <c r="C50" s="43">
        <v>308000000000000</v>
      </c>
      <c r="D50" s="43">
        <v>308000000000000</v>
      </c>
      <c r="E50" s="43">
        <v>308000000000000</v>
      </c>
      <c r="F50" s="43">
        <v>308000000000000</v>
      </c>
      <c r="G50" s="43">
        <v>308000000000000</v>
      </c>
      <c r="H50" s="43">
        <v>308000000000000</v>
      </c>
      <c r="I50" s="43">
        <v>308000000000000</v>
      </c>
      <c r="J50" s="43">
        <v>308000000000000</v>
      </c>
      <c r="K50" s="43">
        <v>308000000000000</v>
      </c>
      <c r="L50" s="43">
        <v>308000000000000</v>
      </c>
      <c r="M50" s="43">
        <v>308000000000000</v>
      </c>
      <c r="N50" s="43">
        <v>308000000000000</v>
      </c>
      <c r="O50" s="43">
        <v>308000000000000</v>
      </c>
      <c r="P50" s="43">
        <v>308000000000000</v>
      </c>
      <c r="Q50" s="43">
        <v>308000000000000</v>
      </c>
      <c r="R50" s="43">
        <v>308000000000000</v>
      </c>
      <c r="S50" s="43">
        <v>308000000000000</v>
      </c>
      <c r="T50" s="43">
        <v>308000000000000</v>
      </c>
      <c r="U50" s="43">
        <v>308000000000000</v>
      </c>
      <c r="V50" s="43">
        <v>308000000000000</v>
      </c>
      <c r="W50" s="43">
        <v>308000000000000</v>
      </c>
      <c r="X50" s="43">
        <v>308000000000000</v>
      </c>
      <c r="Y50" s="43">
        <v>308000000000000</v>
      </c>
      <c r="Z50" s="43">
        <v>308000000000000</v>
      </c>
      <c r="AA50" s="43">
        <v>308000000000000</v>
      </c>
      <c r="AB50" s="43">
        <v>308000000000000</v>
      </c>
      <c r="AC50" s="43">
        <v>308000000000000</v>
      </c>
      <c r="AD50" s="43">
        <v>308000000000000</v>
      </c>
      <c r="AE50" s="43">
        <v>308000000000000</v>
      </c>
    </row>
    <row r="51" spans="2:31" x14ac:dyDescent="0.25">
      <c r="B51" t="s">
        <v>363</v>
      </c>
      <c r="C51" s="43">
        <v>815000000000000</v>
      </c>
      <c r="D51" s="43">
        <v>815000000000000</v>
      </c>
      <c r="E51" s="43">
        <v>815000000000000</v>
      </c>
      <c r="F51" s="43">
        <v>815000000000000</v>
      </c>
      <c r="G51" s="43">
        <v>815000000000000</v>
      </c>
      <c r="H51" s="43">
        <v>815000000000000</v>
      </c>
      <c r="I51" s="43">
        <v>815000000000000</v>
      </c>
      <c r="J51" s="43">
        <v>815000000000000</v>
      </c>
      <c r="K51" s="43">
        <v>815000000000000</v>
      </c>
      <c r="L51" s="43">
        <v>815000000000000</v>
      </c>
      <c r="M51" s="43">
        <v>815000000000000</v>
      </c>
      <c r="N51" s="43">
        <v>815000000000000</v>
      </c>
      <c r="O51" s="43">
        <v>815000000000000</v>
      </c>
      <c r="P51" s="43">
        <v>815000000000000</v>
      </c>
      <c r="Q51" s="43">
        <v>815000000000000</v>
      </c>
      <c r="R51" s="43">
        <v>815000000000000</v>
      </c>
      <c r="S51" s="43">
        <v>815000000000000</v>
      </c>
      <c r="T51" s="43">
        <v>815000000000000</v>
      </c>
      <c r="U51" s="43">
        <v>815000000000000</v>
      </c>
      <c r="V51" s="43">
        <v>815000000000000</v>
      </c>
      <c r="W51" s="43">
        <v>815000000000000</v>
      </c>
      <c r="X51" s="43">
        <v>815000000000000</v>
      </c>
      <c r="Y51" s="43">
        <v>815000000000000</v>
      </c>
      <c r="Z51" s="43">
        <v>815000000000000</v>
      </c>
      <c r="AA51" s="43">
        <v>815000000000000</v>
      </c>
      <c r="AB51" s="43">
        <v>815000000000000</v>
      </c>
      <c r="AC51" s="43">
        <v>815000000000000</v>
      </c>
      <c r="AD51" s="43">
        <v>815000000000000</v>
      </c>
      <c r="AE51" s="43">
        <v>815000000000000</v>
      </c>
    </row>
    <row r="52" spans="2:31" x14ac:dyDescent="0.25">
      <c r="B52" t="s">
        <v>364</v>
      </c>
      <c r="C52" s="43">
        <v>2.0089E+16</v>
      </c>
      <c r="D52" s="43">
        <v>1.71417E+16</v>
      </c>
      <c r="E52" s="43">
        <v>1.70398E+16</v>
      </c>
      <c r="F52" s="43">
        <v>1.66973E+16</v>
      </c>
      <c r="G52" s="43">
        <v>1.66321E+16</v>
      </c>
      <c r="H52" s="43">
        <v>1.62971E+16</v>
      </c>
      <c r="I52" s="43">
        <v>1.59399E+16</v>
      </c>
      <c r="J52" s="43">
        <v>1.55897E+16</v>
      </c>
      <c r="K52" s="43">
        <v>1.52872E+16</v>
      </c>
      <c r="L52" s="43">
        <v>1.48704E+16</v>
      </c>
      <c r="M52" s="43">
        <v>1.44722E+16</v>
      </c>
      <c r="N52" s="43">
        <v>1.40196E+16</v>
      </c>
      <c r="O52" s="43">
        <v>1.3597E+16</v>
      </c>
      <c r="P52" s="43">
        <v>1.29766E+16</v>
      </c>
      <c r="Q52" s="43">
        <v>1.2589E+16</v>
      </c>
      <c r="R52" s="43">
        <v>1.21334E+16</v>
      </c>
      <c r="S52" s="43">
        <v>1.17205E+16</v>
      </c>
      <c r="T52" s="43">
        <v>1.13009E+16</v>
      </c>
      <c r="U52" s="43">
        <v>1.08625E+16</v>
      </c>
      <c r="V52" s="43">
        <v>1.04494E+16</v>
      </c>
      <c r="W52" s="43">
        <v>9997370000000000</v>
      </c>
      <c r="X52" s="43">
        <v>9667440000000000</v>
      </c>
      <c r="Y52" s="43">
        <v>9324560000000000</v>
      </c>
      <c r="Z52" s="43">
        <v>9022010000000000</v>
      </c>
      <c r="AA52" s="43">
        <v>8811130000000000</v>
      </c>
      <c r="AB52" s="43">
        <v>8535900000000000</v>
      </c>
      <c r="AC52" s="43">
        <v>8260810000000000</v>
      </c>
      <c r="AD52" s="43">
        <v>8072360000000000</v>
      </c>
      <c r="AE52" s="43">
        <v>7854070000000000</v>
      </c>
    </row>
    <row r="53" spans="2:31" x14ac:dyDescent="0.25">
      <c r="B53" t="s">
        <v>365</v>
      </c>
      <c r="C53" s="43">
        <v>104000000000000</v>
      </c>
      <c r="D53" s="43">
        <v>104000000000000</v>
      </c>
      <c r="E53" s="43">
        <v>104000000000000</v>
      </c>
      <c r="F53" s="43">
        <v>104000000000000</v>
      </c>
      <c r="G53" s="43">
        <v>104000000000000</v>
      </c>
      <c r="H53" s="43">
        <v>104000000000000</v>
      </c>
      <c r="I53" s="43">
        <v>104000000000000</v>
      </c>
      <c r="J53" s="43">
        <v>104000000000000</v>
      </c>
      <c r="K53" s="43">
        <v>104000000000000</v>
      </c>
      <c r="L53" s="43">
        <v>104000000000000</v>
      </c>
      <c r="M53" s="43">
        <v>104000000000000</v>
      </c>
      <c r="N53" s="43">
        <v>104000000000000</v>
      </c>
      <c r="O53" s="43">
        <v>104000000000000</v>
      </c>
      <c r="P53" s="43">
        <v>104000000000000</v>
      </c>
      <c r="Q53" s="43">
        <v>104000000000000</v>
      </c>
      <c r="R53" s="43">
        <v>104000000000000</v>
      </c>
      <c r="S53" s="43">
        <v>104000000000000</v>
      </c>
      <c r="T53" s="43">
        <v>104000000000000</v>
      </c>
      <c r="U53" s="43">
        <v>104000000000000</v>
      </c>
      <c r="V53" s="43">
        <v>104000000000000</v>
      </c>
      <c r="W53" s="43">
        <v>104000000000000</v>
      </c>
      <c r="X53" s="43">
        <v>104000000000000</v>
      </c>
      <c r="Y53" s="43">
        <v>104000000000000</v>
      </c>
      <c r="Z53" s="43">
        <v>104000000000000</v>
      </c>
      <c r="AA53" s="43">
        <v>104000000000000</v>
      </c>
      <c r="AB53" s="43">
        <v>104000000000000</v>
      </c>
      <c r="AC53" s="43">
        <v>104000000000000</v>
      </c>
      <c r="AD53" s="43">
        <v>104000000000000</v>
      </c>
      <c r="AE53" s="43">
        <v>104000000000000</v>
      </c>
    </row>
    <row r="54" spans="2:31" x14ac:dyDescent="0.25">
      <c r="B54" t="s">
        <v>366</v>
      </c>
      <c r="C54" s="43">
        <v>542246000000000</v>
      </c>
      <c r="D54" s="43">
        <v>510937000000000</v>
      </c>
      <c r="E54" s="43">
        <v>504611000000000</v>
      </c>
      <c r="F54" s="43">
        <v>494797000000000</v>
      </c>
      <c r="G54" s="43">
        <v>483422000000000</v>
      </c>
      <c r="H54" s="43">
        <v>464951000000000</v>
      </c>
      <c r="I54" s="43">
        <v>455008000000000</v>
      </c>
      <c r="J54" s="43">
        <v>449772000000000</v>
      </c>
      <c r="K54" s="43">
        <v>431887000000000</v>
      </c>
      <c r="L54" s="43">
        <v>420669000000000</v>
      </c>
      <c r="M54" s="43">
        <v>406497000000000</v>
      </c>
      <c r="N54" s="43">
        <v>393143000000000</v>
      </c>
      <c r="O54" s="43">
        <v>380172000000000</v>
      </c>
      <c r="P54" s="43">
        <v>368010000000000</v>
      </c>
      <c r="Q54" s="43">
        <v>363717000000000</v>
      </c>
      <c r="R54" s="43">
        <v>352936000000000</v>
      </c>
      <c r="S54" s="43">
        <v>344383000000000</v>
      </c>
      <c r="T54" s="43">
        <v>335706000000000</v>
      </c>
      <c r="U54" s="43">
        <v>329350000000000</v>
      </c>
      <c r="V54" s="43">
        <v>321482000000000</v>
      </c>
      <c r="W54" s="43">
        <v>313578000000000</v>
      </c>
      <c r="X54" s="43">
        <v>303577000000000</v>
      </c>
      <c r="Y54" s="43">
        <v>298189000000000</v>
      </c>
      <c r="Z54" s="43">
        <v>290750000000000</v>
      </c>
      <c r="AA54" s="43">
        <v>284557000000000</v>
      </c>
      <c r="AB54" s="43">
        <v>275136000000000</v>
      </c>
      <c r="AC54" s="43">
        <v>270661000000000</v>
      </c>
      <c r="AD54" s="43">
        <v>267551000000000</v>
      </c>
      <c r="AE54" s="43">
        <v>261308000000000</v>
      </c>
    </row>
    <row r="55" spans="2:31" x14ac:dyDescent="0.25">
      <c r="B55" t="s">
        <v>367</v>
      </c>
      <c r="C55" s="43">
        <v>3890000000000000</v>
      </c>
      <c r="D55" s="43">
        <v>3890000000000000</v>
      </c>
      <c r="E55" s="43">
        <v>3890000000000000</v>
      </c>
      <c r="F55" s="43">
        <v>3890000000000000</v>
      </c>
      <c r="G55" s="43">
        <v>3890000000000000</v>
      </c>
      <c r="H55" s="43">
        <v>3890000000000000</v>
      </c>
      <c r="I55" s="43">
        <v>3890000000000000</v>
      </c>
      <c r="J55" s="43">
        <v>3890000000000000</v>
      </c>
      <c r="K55" s="43">
        <v>3890000000000000</v>
      </c>
      <c r="L55" s="43">
        <v>3890000000000000</v>
      </c>
      <c r="M55" s="43">
        <v>3890000000000000</v>
      </c>
      <c r="N55" s="43">
        <v>3890000000000000</v>
      </c>
      <c r="O55" s="43">
        <v>3890000000000000</v>
      </c>
      <c r="P55" s="43">
        <v>3890000000000000</v>
      </c>
      <c r="Q55" s="43">
        <v>3890000000000000</v>
      </c>
      <c r="R55" s="43">
        <v>3890000000000000</v>
      </c>
      <c r="S55" s="43">
        <v>3890000000000000</v>
      </c>
      <c r="T55" s="43">
        <v>3890000000000000</v>
      </c>
      <c r="U55" s="43">
        <v>3890000000000000</v>
      </c>
      <c r="V55" s="43">
        <v>3890000000000000</v>
      </c>
      <c r="W55" s="43">
        <v>3890000000000000</v>
      </c>
      <c r="X55" s="43">
        <v>3890000000000000</v>
      </c>
      <c r="Y55" s="43">
        <v>3890000000000000</v>
      </c>
      <c r="Z55" s="43">
        <v>3890000000000000</v>
      </c>
      <c r="AA55" s="43">
        <v>3890000000000000</v>
      </c>
      <c r="AB55" s="43">
        <v>3890000000000000</v>
      </c>
      <c r="AC55" s="43">
        <v>3890000000000000</v>
      </c>
      <c r="AD55" s="43">
        <v>3890000000000000</v>
      </c>
      <c r="AE55" s="43">
        <v>3890000000000000</v>
      </c>
    </row>
    <row r="56" spans="2:31" x14ac:dyDescent="0.25">
      <c r="B56" t="s">
        <v>368</v>
      </c>
      <c r="C56" s="43">
        <v>4060000000000000</v>
      </c>
      <c r="D56" s="43">
        <v>4060000000000000</v>
      </c>
      <c r="E56" s="43">
        <v>4060000000000000</v>
      </c>
      <c r="F56" s="43">
        <v>4060000000000000</v>
      </c>
      <c r="G56" s="43">
        <v>4060000000000000</v>
      </c>
      <c r="H56" s="43">
        <v>4060000000000000</v>
      </c>
      <c r="I56" s="43">
        <v>4060000000000000</v>
      </c>
      <c r="J56" s="43">
        <v>4060000000000000</v>
      </c>
      <c r="K56" s="43">
        <v>4060000000000000</v>
      </c>
      <c r="L56" s="43">
        <v>4060000000000000</v>
      </c>
      <c r="M56" s="43">
        <v>4060000000000000</v>
      </c>
      <c r="N56" s="43">
        <v>4060000000000000</v>
      </c>
      <c r="O56" s="43">
        <v>4060000000000000</v>
      </c>
      <c r="P56" s="43">
        <v>4060000000000000</v>
      </c>
      <c r="Q56" s="43">
        <v>4060000000000000</v>
      </c>
      <c r="R56" s="43">
        <v>4060000000000000</v>
      </c>
      <c r="S56" s="43">
        <v>4060000000000000</v>
      </c>
      <c r="T56" s="43">
        <v>4060000000000000</v>
      </c>
      <c r="U56" s="43">
        <v>4060000000000000</v>
      </c>
      <c r="V56" s="43">
        <v>4060000000000000</v>
      </c>
      <c r="W56" s="43">
        <v>4060000000000000</v>
      </c>
      <c r="X56" s="43">
        <v>4060000000000000</v>
      </c>
      <c r="Y56" s="43">
        <v>4060000000000000</v>
      </c>
      <c r="Z56" s="43">
        <v>4060000000000000</v>
      </c>
      <c r="AA56" s="43">
        <v>4060000000000000</v>
      </c>
      <c r="AB56" s="43">
        <v>4060000000000000</v>
      </c>
      <c r="AC56" s="43">
        <v>4060000000000000</v>
      </c>
      <c r="AD56" s="43">
        <v>4060000000000000</v>
      </c>
      <c r="AE56" s="43">
        <v>4060000000000000</v>
      </c>
    </row>
    <row r="57" spans="2:31" x14ac:dyDescent="0.25">
      <c r="B57" t="s">
        <v>369</v>
      </c>
      <c r="C57" s="43">
        <v>315611000000000</v>
      </c>
      <c r="D57" s="43">
        <v>314569000000000</v>
      </c>
      <c r="E57" s="43">
        <v>309305000000000</v>
      </c>
      <c r="F57" s="43">
        <v>302175000000000</v>
      </c>
      <c r="G57" s="43">
        <v>290624000000000</v>
      </c>
      <c r="H57" s="43">
        <v>279998000000000</v>
      </c>
      <c r="I57" s="43">
        <v>268431000000000</v>
      </c>
      <c r="J57" s="43">
        <v>255701000000000</v>
      </c>
      <c r="K57" s="43">
        <v>243730000000000</v>
      </c>
      <c r="L57" s="43">
        <v>229294000000000</v>
      </c>
      <c r="M57" s="43">
        <v>215753000000000</v>
      </c>
      <c r="N57" s="43">
        <v>204071000000000</v>
      </c>
      <c r="O57" s="43">
        <v>190235000000000</v>
      </c>
      <c r="P57" s="43">
        <v>175439000000000</v>
      </c>
      <c r="Q57" s="43">
        <v>163779000000000</v>
      </c>
      <c r="R57" s="43">
        <v>152000000000000</v>
      </c>
      <c r="S57" s="43">
        <v>140919000000000</v>
      </c>
      <c r="T57" s="43">
        <v>143866000000000</v>
      </c>
      <c r="U57" s="43">
        <v>146659000000000</v>
      </c>
      <c r="V57" s="43">
        <v>147282000000000</v>
      </c>
      <c r="W57" s="43">
        <v>149310000000000</v>
      </c>
      <c r="X57" s="43">
        <v>145405000000000</v>
      </c>
      <c r="Y57" s="43">
        <v>145694000000000</v>
      </c>
      <c r="Z57" s="43">
        <v>145864000000000</v>
      </c>
      <c r="AA57" s="43">
        <v>146647000000000</v>
      </c>
      <c r="AB57" s="43">
        <v>144218000000000</v>
      </c>
      <c r="AC57" s="43">
        <v>144586000000000</v>
      </c>
      <c r="AD57" s="43">
        <v>146282000000000</v>
      </c>
      <c r="AE57" s="43">
        <v>144964000000000</v>
      </c>
    </row>
    <row r="58" spans="2:31" x14ac:dyDescent="0.25">
      <c r="B58" t="s">
        <v>370</v>
      </c>
      <c r="C58" s="43">
        <v>889000000000000</v>
      </c>
      <c r="D58" s="43">
        <v>889000000000000</v>
      </c>
      <c r="E58" s="43">
        <v>889000000000000</v>
      </c>
      <c r="F58" s="43">
        <v>889000000000000</v>
      </c>
      <c r="G58" s="43">
        <v>889000000000000</v>
      </c>
      <c r="H58" s="43">
        <v>889000000000000</v>
      </c>
      <c r="I58" s="43">
        <v>889000000000000</v>
      </c>
      <c r="J58" s="43">
        <v>889000000000000</v>
      </c>
      <c r="K58" s="43">
        <v>889000000000000</v>
      </c>
      <c r="L58" s="43">
        <v>889000000000000</v>
      </c>
      <c r="M58" s="43">
        <v>889000000000000</v>
      </c>
      <c r="N58" s="43">
        <v>889000000000000</v>
      </c>
      <c r="O58" s="43">
        <v>889000000000000</v>
      </c>
      <c r="P58" s="43">
        <v>889000000000000</v>
      </c>
      <c r="Q58" s="43">
        <v>889000000000000</v>
      </c>
      <c r="R58" s="43">
        <v>889000000000000</v>
      </c>
      <c r="S58" s="43">
        <v>889000000000000</v>
      </c>
      <c r="T58" s="43">
        <v>889000000000000</v>
      </c>
      <c r="U58" s="43">
        <v>889000000000000</v>
      </c>
      <c r="V58" s="43">
        <v>889000000000000</v>
      </c>
      <c r="W58" s="43">
        <v>889000000000000</v>
      </c>
      <c r="X58" s="43">
        <v>889000000000000</v>
      </c>
      <c r="Y58" s="43">
        <v>889000000000000</v>
      </c>
      <c r="Z58" s="43">
        <v>889000000000000</v>
      </c>
      <c r="AA58" s="43">
        <v>889000000000000</v>
      </c>
      <c r="AB58" s="43">
        <v>889000000000000</v>
      </c>
      <c r="AC58" s="43">
        <v>889000000000000</v>
      </c>
      <c r="AD58" s="43">
        <v>889000000000000</v>
      </c>
      <c r="AE58" s="43">
        <v>889000000000000</v>
      </c>
    </row>
    <row r="59" spans="2:31" x14ac:dyDescent="0.25">
      <c r="B59" t="s">
        <v>371</v>
      </c>
      <c r="C59" s="43">
        <v>347000000000000</v>
      </c>
      <c r="D59" s="43">
        <v>347000000000000</v>
      </c>
      <c r="E59" s="43">
        <v>347000000000000</v>
      </c>
      <c r="F59" s="43">
        <v>347000000000000</v>
      </c>
      <c r="G59" s="43">
        <v>347000000000000</v>
      </c>
      <c r="H59" s="43">
        <v>347000000000000</v>
      </c>
      <c r="I59" s="43">
        <v>347000000000000</v>
      </c>
      <c r="J59" s="43">
        <v>347000000000000</v>
      </c>
      <c r="K59" s="43">
        <v>347000000000000</v>
      </c>
      <c r="L59" s="43">
        <v>347000000000000</v>
      </c>
      <c r="M59" s="43">
        <v>347000000000000</v>
      </c>
      <c r="N59" s="43">
        <v>347000000000000</v>
      </c>
      <c r="O59" s="43">
        <v>347000000000000</v>
      </c>
      <c r="P59" s="43">
        <v>347000000000000</v>
      </c>
      <c r="Q59" s="43">
        <v>347000000000000</v>
      </c>
      <c r="R59" s="43">
        <v>347000000000000</v>
      </c>
      <c r="S59" s="43">
        <v>347000000000000</v>
      </c>
      <c r="T59" s="43">
        <v>347000000000000</v>
      </c>
      <c r="U59" s="43">
        <v>347000000000000</v>
      </c>
      <c r="V59" s="43">
        <v>347000000000000</v>
      </c>
      <c r="W59" s="43">
        <v>347000000000000</v>
      </c>
      <c r="X59" s="43">
        <v>347000000000000</v>
      </c>
      <c r="Y59" s="43">
        <v>347000000000000</v>
      </c>
      <c r="Z59" s="43">
        <v>347000000000000</v>
      </c>
      <c r="AA59" s="43">
        <v>347000000000000</v>
      </c>
      <c r="AB59" s="43">
        <v>347000000000000</v>
      </c>
      <c r="AC59" s="43">
        <v>347000000000000</v>
      </c>
      <c r="AD59" s="43">
        <v>347000000000000</v>
      </c>
      <c r="AE59" s="43">
        <v>347000000000000</v>
      </c>
    </row>
    <row r="60" spans="2:31" x14ac:dyDescent="0.25">
      <c r="B60" t="s">
        <v>372</v>
      </c>
      <c r="C60" s="43">
        <v>201415000000000</v>
      </c>
      <c r="D60" s="43">
        <v>201415000000000</v>
      </c>
      <c r="E60" s="43">
        <v>201415000000000</v>
      </c>
      <c r="F60" s="43">
        <v>201415000000000</v>
      </c>
      <c r="G60" s="43">
        <v>201415000000000</v>
      </c>
      <c r="H60" s="43">
        <v>201415000000000</v>
      </c>
      <c r="I60" s="43">
        <v>201415000000000</v>
      </c>
      <c r="J60" s="43">
        <v>201415000000000</v>
      </c>
      <c r="K60" s="43">
        <v>201415000000000</v>
      </c>
      <c r="L60" s="43">
        <v>199517000000000</v>
      </c>
      <c r="M60" s="43">
        <v>195722000000000</v>
      </c>
      <c r="N60" s="43">
        <v>195722000000000</v>
      </c>
      <c r="O60" s="43">
        <v>194543000000000</v>
      </c>
      <c r="P60" s="43">
        <v>192804000000000</v>
      </c>
      <c r="Q60" s="43">
        <v>190081000000000</v>
      </c>
      <c r="R60" s="43">
        <v>186546000000000</v>
      </c>
      <c r="S60" s="43">
        <v>174826000000000</v>
      </c>
      <c r="T60" s="43">
        <v>161041000000000</v>
      </c>
      <c r="U60" s="43">
        <v>147459000000000</v>
      </c>
      <c r="V60" s="43">
        <v>133803000000000</v>
      </c>
      <c r="W60" s="43">
        <v>121456000000000</v>
      </c>
      <c r="X60" s="43">
        <v>110273000000000</v>
      </c>
      <c r="Y60" s="43">
        <v>94333600000000</v>
      </c>
      <c r="Z60" s="43">
        <v>79121100000000</v>
      </c>
      <c r="AA60" s="43">
        <v>62792400000000</v>
      </c>
      <c r="AB60" s="43">
        <v>45729700000000</v>
      </c>
      <c r="AC60" s="43">
        <v>26850100000000</v>
      </c>
      <c r="AD60" s="43">
        <v>9615700000000</v>
      </c>
      <c r="AE60">
        <v>0</v>
      </c>
    </row>
    <row r="61" spans="2:31" x14ac:dyDescent="0.25">
      <c r="B61" t="s">
        <v>373</v>
      </c>
      <c r="C61" s="43">
        <v>42900000000000</v>
      </c>
      <c r="D61" s="43">
        <v>42900000000000</v>
      </c>
      <c r="E61" s="43">
        <v>42900000000000</v>
      </c>
      <c r="F61" s="43">
        <v>42900000000000</v>
      </c>
      <c r="G61" s="43">
        <v>42900000000000</v>
      </c>
      <c r="H61" s="43">
        <v>42900000000000</v>
      </c>
      <c r="I61" s="43">
        <v>42900000000000</v>
      </c>
      <c r="J61" s="43">
        <v>42900000000000</v>
      </c>
      <c r="K61" s="43">
        <v>42900000000000</v>
      </c>
      <c r="L61" s="43">
        <v>42900000000000</v>
      </c>
      <c r="M61" s="43">
        <v>42900000000000</v>
      </c>
      <c r="N61" s="43">
        <v>42900000000000</v>
      </c>
      <c r="O61" s="43">
        <v>42900000000000</v>
      </c>
      <c r="P61" s="43">
        <v>42900000000000</v>
      </c>
      <c r="Q61" s="43">
        <v>42900000000000</v>
      </c>
      <c r="R61" s="43">
        <v>42900000000000</v>
      </c>
      <c r="S61" s="43">
        <v>42900000000000</v>
      </c>
      <c r="T61" s="43">
        <v>42900000000000</v>
      </c>
      <c r="U61" s="43">
        <v>42900000000000</v>
      </c>
      <c r="V61" s="43">
        <v>42900000000000</v>
      </c>
      <c r="W61" s="43">
        <v>42900000000000</v>
      </c>
      <c r="X61" s="43">
        <v>42900000000000</v>
      </c>
      <c r="Y61" s="43">
        <v>42900000000000</v>
      </c>
      <c r="Z61" s="43">
        <v>42900000000000</v>
      </c>
      <c r="AA61" s="43">
        <v>42900000000000</v>
      </c>
      <c r="AB61" s="43">
        <v>42900000000000</v>
      </c>
      <c r="AC61" s="43">
        <v>42900000000000</v>
      </c>
      <c r="AD61" s="43">
        <v>42900000000000</v>
      </c>
      <c r="AE61" s="43">
        <v>33800000000000</v>
      </c>
    </row>
    <row r="62" spans="2:31" x14ac:dyDescent="0.25">
      <c r="B62" t="s">
        <v>374</v>
      </c>
      <c r="C62" s="43">
        <v>1760000000000</v>
      </c>
      <c r="D62" s="43">
        <v>1760000000000</v>
      </c>
      <c r="E62" s="43">
        <v>1760000000000</v>
      </c>
      <c r="F62" s="43">
        <v>1760000000000</v>
      </c>
      <c r="G62" s="43">
        <v>1760000000000</v>
      </c>
      <c r="H62" s="43">
        <v>1760000000000</v>
      </c>
      <c r="I62" s="43">
        <v>1760000000000</v>
      </c>
      <c r="J62" s="43">
        <v>1760000000000</v>
      </c>
      <c r="K62" s="43">
        <v>1760000000000</v>
      </c>
      <c r="L62" s="43">
        <v>1760000000000</v>
      </c>
      <c r="M62" s="43">
        <v>1760000000000</v>
      </c>
      <c r="N62" s="43">
        <v>1760000000000</v>
      </c>
      <c r="O62" s="43">
        <v>1760000000000</v>
      </c>
      <c r="P62" s="43">
        <v>1760000000000</v>
      </c>
      <c r="Q62" s="43">
        <v>1760000000000</v>
      </c>
      <c r="R62" s="43">
        <v>1760000000000</v>
      </c>
      <c r="S62" s="43">
        <v>1760000000000</v>
      </c>
      <c r="T62" s="43">
        <v>1760000000000</v>
      </c>
      <c r="U62" s="43">
        <v>1760000000000</v>
      </c>
      <c r="V62" s="43">
        <v>1760000000000</v>
      </c>
      <c r="W62" s="43">
        <v>1760000000000</v>
      </c>
      <c r="X62" s="43">
        <v>1760000000000</v>
      </c>
      <c r="Y62" s="43">
        <v>1760000000000</v>
      </c>
      <c r="Z62" s="43">
        <v>1760000000000</v>
      </c>
      <c r="AA62" s="43">
        <v>1760000000000</v>
      </c>
      <c r="AB62" s="43">
        <v>1760000000000</v>
      </c>
      <c r="AC62" s="43">
        <v>1760000000000</v>
      </c>
      <c r="AD62" s="43">
        <v>1760000000000</v>
      </c>
      <c r="AE62" s="43">
        <v>1760000000000</v>
      </c>
    </row>
    <row r="63" spans="2:31" x14ac:dyDescent="0.25">
      <c r="B63" t="s">
        <v>375</v>
      </c>
      <c r="C63" s="43">
        <v>15100000000</v>
      </c>
      <c r="D63" s="43">
        <v>15100000000</v>
      </c>
      <c r="E63" s="43">
        <v>15100000000</v>
      </c>
      <c r="F63" s="43">
        <v>15100000000</v>
      </c>
      <c r="G63" s="43">
        <v>15100000000</v>
      </c>
      <c r="H63" s="43">
        <v>15100000000</v>
      </c>
      <c r="I63" s="43">
        <v>15100000000</v>
      </c>
      <c r="J63" s="43">
        <v>15100000000</v>
      </c>
      <c r="K63" s="43">
        <v>15100000000</v>
      </c>
      <c r="L63" s="43">
        <v>15100000000</v>
      </c>
      <c r="M63" s="43">
        <v>15100000000</v>
      </c>
      <c r="N63" s="43">
        <v>15100000000</v>
      </c>
      <c r="O63" s="43">
        <v>15100000000</v>
      </c>
      <c r="P63" s="43">
        <v>15100000000</v>
      </c>
      <c r="Q63" s="43">
        <v>15100000000</v>
      </c>
      <c r="R63" s="43">
        <v>15100000000</v>
      </c>
      <c r="S63" s="43">
        <v>15100000000</v>
      </c>
      <c r="T63" s="43">
        <v>15100000000</v>
      </c>
      <c r="U63" s="43">
        <v>15100000000</v>
      </c>
      <c r="V63" s="43">
        <v>15100000000</v>
      </c>
      <c r="W63" s="43">
        <v>15100000000</v>
      </c>
      <c r="X63" s="43">
        <v>15100000000</v>
      </c>
      <c r="Y63" s="43">
        <v>15100000000</v>
      </c>
      <c r="Z63" s="43">
        <v>15100000000</v>
      </c>
      <c r="AA63" s="43">
        <v>15100000000</v>
      </c>
      <c r="AB63" s="43">
        <v>15100000000</v>
      </c>
      <c r="AC63" s="43">
        <v>15100000000</v>
      </c>
      <c r="AD63" s="43">
        <v>15100000000</v>
      </c>
      <c r="AE63" s="43">
        <v>15100000000</v>
      </c>
    </row>
    <row r="64" spans="2:31" x14ac:dyDescent="0.25">
      <c r="B64" t="s">
        <v>376</v>
      </c>
      <c r="C64" s="43">
        <v>759205000000000</v>
      </c>
      <c r="D64" s="43">
        <v>721714000000000</v>
      </c>
      <c r="E64" s="43">
        <v>726625000000000</v>
      </c>
      <c r="F64" s="43">
        <v>732425000000000</v>
      </c>
      <c r="G64" s="43">
        <v>736576000000000</v>
      </c>
      <c r="H64" s="43">
        <v>730993000000000</v>
      </c>
      <c r="I64" s="43">
        <v>722907000000000</v>
      </c>
      <c r="J64" s="43">
        <v>717615000000000</v>
      </c>
      <c r="K64" s="43">
        <v>711087000000000</v>
      </c>
      <c r="L64" s="43">
        <v>704491000000000</v>
      </c>
      <c r="M64" s="43">
        <v>693071000000000</v>
      </c>
      <c r="N64" s="43">
        <v>682102000000000</v>
      </c>
      <c r="O64" s="43">
        <v>672353000000000</v>
      </c>
      <c r="P64" s="43">
        <v>663971000000000</v>
      </c>
      <c r="Q64" s="43">
        <v>657855000000000</v>
      </c>
      <c r="R64" s="43">
        <v>658319000000000</v>
      </c>
      <c r="S64" s="43">
        <v>659992000000000</v>
      </c>
      <c r="T64" s="43">
        <v>661221000000000</v>
      </c>
      <c r="U64" s="43">
        <v>664550000000000</v>
      </c>
      <c r="V64" s="43">
        <v>667952000000000</v>
      </c>
      <c r="W64" s="43">
        <v>674389000000000</v>
      </c>
      <c r="X64" s="43">
        <v>680185000000000</v>
      </c>
      <c r="Y64" s="43">
        <v>687547000000000</v>
      </c>
      <c r="Z64" s="43">
        <v>695120000000000</v>
      </c>
      <c r="AA64" s="43">
        <v>704814000000000</v>
      </c>
      <c r="AB64" s="43">
        <v>715970000000000</v>
      </c>
      <c r="AC64" s="43">
        <v>727304000000000</v>
      </c>
      <c r="AD64" s="43">
        <v>740301000000000</v>
      </c>
      <c r="AE64" s="43">
        <v>752931000000000</v>
      </c>
    </row>
    <row r="65" spans="2:31" x14ac:dyDescent="0.25">
      <c r="B65" t="s">
        <v>377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1.42578125" defaultRowHeight="15" x14ac:dyDescent="0.25"/>
  <cols>
    <col min="1" max="1" width="30.85546875" style="44" bestFit="1" customWidth="1"/>
  </cols>
  <sheetData>
    <row r="1" spans="1:32" x14ac:dyDescent="0.2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25">
      <c r="A3" s="125" t="s">
        <v>41</v>
      </c>
      <c r="B3" s="43">
        <f>IFERROR(INDEX('Potentia and Eurostat formatted'!R$4:R$24,MATCH($A3,'Potentia and Eurostat formatted'!$I$4:$I$24,0)),0)*About!$C$33</f>
        <v>1292910914374500</v>
      </c>
      <c r="C3" s="43">
        <f>IFERROR(INDEX('Potentia and Eurostat formatted'!S$4:S$24,MATCH($A3,'Potentia and Eurostat formatted'!$I$4:$I$24,0)),0)*About!$C$33</f>
        <v>1316013899314200</v>
      </c>
      <c r="D3" s="43">
        <f>$C3</f>
        <v>1316013899314200</v>
      </c>
      <c r="E3" s="43">
        <f>$C3</f>
        <v>1316013899314200</v>
      </c>
      <c r="F3" s="43">
        <f t="shared" ref="F3:AF5" si="1">$C3</f>
        <v>1316013899314200</v>
      </c>
      <c r="G3" s="43">
        <f t="shared" si="1"/>
        <v>1316013899314200</v>
      </c>
      <c r="H3" s="43">
        <f t="shared" si="1"/>
        <v>1316013899314200</v>
      </c>
      <c r="I3" s="43">
        <f t="shared" si="1"/>
        <v>1316013899314200</v>
      </c>
      <c r="J3" s="43">
        <f t="shared" si="1"/>
        <v>1316013899314200</v>
      </c>
      <c r="K3" s="43">
        <f t="shared" si="1"/>
        <v>1316013899314200</v>
      </c>
      <c r="L3" s="43">
        <f t="shared" si="1"/>
        <v>1316013899314200</v>
      </c>
      <c r="M3" s="43">
        <f t="shared" si="1"/>
        <v>1316013899314200</v>
      </c>
      <c r="N3" s="43">
        <f t="shared" si="1"/>
        <v>1316013899314200</v>
      </c>
      <c r="O3" s="43">
        <f t="shared" si="1"/>
        <v>1316013899314200</v>
      </c>
      <c r="P3" s="43">
        <f t="shared" si="1"/>
        <v>1316013899314200</v>
      </c>
      <c r="Q3" s="43">
        <f t="shared" si="1"/>
        <v>1316013899314200</v>
      </c>
      <c r="R3" s="43">
        <f t="shared" si="1"/>
        <v>1316013899314200</v>
      </c>
      <c r="S3" s="43">
        <f t="shared" si="1"/>
        <v>1316013899314200</v>
      </c>
      <c r="T3" s="43">
        <f t="shared" si="1"/>
        <v>1316013899314200</v>
      </c>
      <c r="U3" s="43">
        <f t="shared" si="1"/>
        <v>1316013899314200</v>
      </c>
      <c r="V3" s="43">
        <f t="shared" si="1"/>
        <v>1316013899314200</v>
      </c>
      <c r="W3" s="43">
        <f t="shared" si="1"/>
        <v>1316013899314200</v>
      </c>
      <c r="X3" s="43">
        <f t="shared" si="1"/>
        <v>1316013899314200</v>
      </c>
      <c r="Y3" s="43">
        <f t="shared" si="1"/>
        <v>1316013899314200</v>
      </c>
      <c r="Z3" s="43">
        <f t="shared" si="1"/>
        <v>1316013899314200</v>
      </c>
      <c r="AA3" s="43">
        <f t="shared" si="1"/>
        <v>1316013899314200</v>
      </c>
      <c r="AB3" s="43">
        <f t="shared" si="1"/>
        <v>1316013899314200</v>
      </c>
      <c r="AC3" s="43">
        <f t="shared" si="1"/>
        <v>1316013899314200</v>
      </c>
      <c r="AD3" s="43">
        <f t="shared" si="1"/>
        <v>1316013899314200</v>
      </c>
      <c r="AE3" s="43">
        <f t="shared" si="1"/>
        <v>1316013899314200</v>
      </c>
      <c r="AF3" s="43">
        <f t="shared" si="1"/>
        <v>1316013899314200</v>
      </c>
    </row>
    <row r="4" spans="1:32" x14ac:dyDescent="0.25">
      <c r="A4" s="125" t="s">
        <v>72</v>
      </c>
      <c r="B4" s="43">
        <f>IFERROR(INDEX('Potentia and Eurostat formatted'!R$4:R$24,MATCH($A4,'Potentia and Eurostat formatted'!$I$4:$I$24,0)),0)*About!$C$33</f>
        <v>1635218485784400</v>
      </c>
      <c r="C4" s="43">
        <f>IFERROR(INDEX('Potentia and Eurostat formatted'!S$4:S$24,MATCH($A4,'Potentia and Eurostat formatted'!$I$4:$I$24,0)),0)*About!$C$33</f>
        <v>1506541668893400</v>
      </c>
      <c r="D4" s="43">
        <f t="shared" ref="D4:S5" si="2">$C4</f>
        <v>1506541668893400</v>
      </c>
      <c r="E4" s="43">
        <f t="shared" si="2"/>
        <v>1506541668893400</v>
      </c>
      <c r="F4" s="43">
        <f t="shared" si="2"/>
        <v>1506541668893400</v>
      </c>
      <c r="G4" s="43">
        <f t="shared" si="2"/>
        <v>1506541668893400</v>
      </c>
      <c r="H4" s="43">
        <f t="shared" si="2"/>
        <v>1506541668893400</v>
      </c>
      <c r="I4" s="43">
        <f t="shared" si="2"/>
        <v>1506541668893400</v>
      </c>
      <c r="J4" s="43">
        <f t="shared" si="2"/>
        <v>1506541668893400</v>
      </c>
      <c r="K4" s="43">
        <f t="shared" si="2"/>
        <v>1506541668893400</v>
      </c>
      <c r="L4" s="43">
        <f t="shared" si="2"/>
        <v>1506541668893400</v>
      </c>
      <c r="M4" s="43">
        <f t="shared" si="2"/>
        <v>1506541668893400</v>
      </c>
      <c r="N4" s="43">
        <f t="shared" si="2"/>
        <v>1506541668893400</v>
      </c>
      <c r="O4" s="43">
        <f t="shared" si="2"/>
        <v>1506541668893400</v>
      </c>
      <c r="P4" s="43">
        <f t="shared" si="2"/>
        <v>1506541668893400</v>
      </c>
      <c r="Q4" s="43">
        <f t="shared" si="2"/>
        <v>1506541668893400</v>
      </c>
      <c r="R4" s="43">
        <f t="shared" si="2"/>
        <v>1506541668893400</v>
      </c>
      <c r="S4" s="43">
        <f t="shared" si="2"/>
        <v>1506541668893400</v>
      </c>
      <c r="T4" s="43">
        <f t="shared" si="1"/>
        <v>1506541668893400</v>
      </c>
      <c r="U4" s="43">
        <f t="shared" si="1"/>
        <v>1506541668893400</v>
      </c>
      <c r="V4" s="43">
        <f t="shared" si="1"/>
        <v>1506541668893400</v>
      </c>
      <c r="W4" s="43">
        <f t="shared" si="1"/>
        <v>1506541668893400</v>
      </c>
      <c r="X4" s="43">
        <f t="shared" si="1"/>
        <v>1506541668893400</v>
      </c>
      <c r="Y4" s="43">
        <f t="shared" si="1"/>
        <v>1506541668893400</v>
      </c>
      <c r="Z4" s="43">
        <f t="shared" si="1"/>
        <v>1506541668893400</v>
      </c>
      <c r="AA4" s="43">
        <f t="shared" si="1"/>
        <v>1506541668893400</v>
      </c>
      <c r="AB4" s="43">
        <f t="shared" si="1"/>
        <v>1506541668893400</v>
      </c>
      <c r="AC4" s="43">
        <f t="shared" si="1"/>
        <v>1506541668893400</v>
      </c>
      <c r="AD4" s="43">
        <f t="shared" si="1"/>
        <v>1506541668893400</v>
      </c>
      <c r="AE4" s="43">
        <f t="shared" si="1"/>
        <v>1506541668893400</v>
      </c>
      <c r="AF4" s="43">
        <f t="shared" si="1"/>
        <v>1506541668893400</v>
      </c>
    </row>
    <row r="5" spans="1:32" x14ac:dyDescent="0.25">
      <c r="A5" s="125" t="s">
        <v>133</v>
      </c>
      <c r="B5" s="43">
        <f>'Nuclear data'!B44</f>
        <v>38820600000000</v>
      </c>
      <c r="C5" s="43">
        <f>'Nuclear data'!B32</f>
        <v>12298119600000</v>
      </c>
      <c r="D5" s="43">
        <f t="shared" si="2"/>
        <v>12298119600000</v>
      </c>
      <c r="E5" s="43">
        <f t="shared" si="2"/>
        <v>12298119600000</v>
      </c>
      <c r="F5" s="43">
        <f t="shared" si="1"/>
        <v>12298119600000</v>
      </c>
      <c r="G5" s="43">
        <f t="shared" si="1"/>
        <v>12298119600000</v>
      </c>
      <c r="H5" s="43">
        <f t="shared" si="1"/>
        <v>12298119600000</v>
      </c>
      <c r="I5" s="43">
        <f t="shared" si="1"/>
        <v>12298119600000</v>
      </c>
      <c r="J5" s="43">
        <f t="shared" si="1"/>
        <v>12298119600000</v>
      </c>
      <c r="K5" s="43">
        <f t="shared" si="1"/>
        <v>12298119600000</v>
      </c>
      <c r="L5" s="43">
        <f t="shared" si="1"/>
        <v>12298119600000</v>
      </c>
      <c r="M5" s="43">
        <f t="shared" si="1"/>
        <v>12298119600000</v>
      </c>
      <c r="N5" s="43">
        <f t="shared" si="1"/>
        <v>12298119600000</v>
      </c>
      <c r="O5" s="43">
        <f t="shared" si="1"/>
        <v>12298119600000</v>
      </c>
      <c r="P5" s="43">
        <f t="shared" si="1"/>
        <v>12298119600000</v>
      </c>
      <c r="Q5" s="43">
        <f t="shared" si="1"/>
        <v>12298119600000</v>
      </c>
      <c r="R5" s="43">
        <f t="shared" si="1"/>
        <v>12298119600000</v>
      </c>
      <c r="S5" s="43">
        <f t="shared" si="1"/>
        <v>12298119600000</v>
      </c>
      <c r="T5" s="43">
        <f t="shared" si="1"/>
        <v>12298119600000</v>
      </c>
      <c r="U5" s="43">
        <f t="shared" si="1"/>
        <v>12298119600000</v>
      </c>
      <c r="V5" s="43">
        <f t="shared" si="1"/>
        <v>12298119600000</v>
      </c>
      <c r="W5" s="43">
        <f t="shared" si="1"/>
        <v>12298119600000</v>
      </c>
      <c r="X5" s="43">
        <f t="shared" si="1"/>
        <v>12298119600000</v>
      </c>
      <c r="Y5" s="43">
        <f t="shared" si="1"/>
        <v>12298119600000</v>
      </c>
      <c r="Z5" s="43">
        <f t="shared" si="1"/>
        <v>12298119600000</v>
      </c>
      <c r="AA5" s="43">
        <f t="shared" si="1"/>
        <v>12298119600000</v>
      </c>
      <c r="AB5" s="43">
        <f t="shared" si="1"/>
        <v>12298119600000</v>
      </c>
      <c r="AC5" s="43">
        <f t="shared" si="1"/>
        <v>12298119600000</v>
      </c>
      <c r="AD5" s="43">
        <f t="shared" si="1"/>
        <v>12298119600000</v>
      </c>
      <c r="AE5" s="43">
        <f t="shared" si="1"/>
        <v>12298119600000</v>
      </c>
      <c r="AF5" s="43">
        <f t="shared" si="1"/>
        <v>12298119600000</v>
      </c>
    </row>
    <row r="6" spans="1:32" x14ac:dyDescent="0.2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2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2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25">
      <c r="A9" s="125" t="s">
        <v>115</v>
      </c>
      <c r="B9" s="43">
        <f>IFERROR(INDEX('Potentia and Eurostat formatted'!R$4:R$24,MATCH($A9,'Potentia and Eurostat formatted'!$I$4:$I$24,0)),0)*About!$C$33</f>
        <v>4309389141366300</v>
      </c>
      <c r="C9" s="43">
        <f>IFERROR(INDEX('Potentia and Eurostat formatted'!S$4:S$24,MATCH($A9,'Potentia and Eurostat formatted'!$I$4:$I$24,0)),0)*About!$C$33</f>
        <v>4604009174358300</v>
      </c>
      <c r="D9" s="43">
        <f t="shared" ref="D9:S14" si="3">$C9</f>
        <v>4604009174358300</v>
      </c>
      <c r="E9" s="43">
        <f t="shared" si="3"/>
        <v>4604009174358300</v>
      </c>
      <c r="F9" s="43">
        <f t="shared" si="3"/>
        <v>4604009174358300</v>
      </c>
      <c r="G9" s="43">
        <f t="shared" si="3"/>
        <v>4604009174358300</v>
      </c>
      <c r="H9" s="43">
        <f t="shared" si="3"/>
        <v>4604009174358300</v>
      </c>
      <c r="I9" s="43">
        <f t="shared" si="3"/>
        <v>4604009174358300</v>
      </c>
      <c r="J9" s="43">
        <f t="shared" si="3"/>
        <v>4604009174358300</v>
      </c>
      <c r="K9" s="43">
        <f t="shared" si="3"/>
        <v>4604009174358300</v>
      </c>
      <c r="L9" s="43">
        <f t="shared" si="3"/>
        <v>4604009174358300</v>
      </c>
      <c r="M9" s="43">
        <f t="shared" si="3"/>
        <v>4604009174358300</v>
      </c>
      <c r="N9" s="43">
        <f t="shared" si="3"/>
        <v>4604009174358300</v>
      </c>
      <c r="O9" s="43">
        <f t="shared" si="3"/>
        <v>4604009174358300</v>
      </c>
      <c r="P9" s="43">
        <f t="shared" si="3"/>
        <v>4604009174358300</v>
      </c>
      <c r="Q9" s="43">
        <f t="shared" si="3"/>
        <v>4604009174358300</v>
      </c>
      <c r="R9" s="43">
        <f t="shared" si="3"/>
        <v>4604009174358300</v>
      </c>
      <c r="S9" s="43">
        <f t="shared" si="3"/>
        <v>4604009174358300</v>
      </c>
      <c r="T9" s="43">
        <f t="shared" ref="E9:AF14" si="4">$C9</f>
        <v>4604009174358300</v>
      </c>
      <c r="U9" s="43">
        <f t="shared" si="4"/>
        <v>4604009174358300</v>
      </c>
      <c r="V9" s="43">
        <f t="shared" si="4"/>
        <v>4604009174358300</v>
      </c>
      <c r="W9" s="43">
        <f t="shared" si="4"/>
        <v>4604009174358300</v>
      </c>
      <c r="X9" s="43">
        <f t="shared" si="4"/>
        <v>4604009174358300</v>
      </c>
      <c r="Y9" s="43">
        <f t="shared" si="4"/>
        <v>4604009174358300</v>
      </c>
      <c r="Z9" s="43">
        <f t="shared" si="4"/>
        <v>4604009174358300</v>
      </c>
      <c r="AA9" s="43">
        <f t="shared" si="4"/>
        <v>4604009174358300</v>
      </c>
      <c r="AB9" s="43">
        <f t="shared" si="4"/>
        <v>4604009174358300</v>
      </c>
      <c r="AC9" s="43">
        <f t="shared" si="4"/>
        <v>4604009174358300</v>
      </c>
      <c r="AD9" s="43">
        <f t="shared" si="4"/>
        <v>4604009174358300</v>
      </c>
      <c r="AE9" s="43">
        <f t="shared" si="4"/>
        <v>4604009174358300</v>
      </c>
      <c r="AF9" s="43">
        <f t="shared" si="4"/>
        <v>4604009174358300</v>
      </c>
    </row>
    <row r="10" spans="1:32" x14ac:dyDescent="0.25">
      <c r="A10" s="125" t="s">
        <v>88</v>
      </c>
      <c r="B10" s="43">
        <f>IFERROR(INDEX('Potentia and Eurostat formatted'!R$4:R$24,MATCH($A10,'Potentia and Eurostat formatted'!$I$4:$I$24,0)),0)*About!$C$33</f>
        <v>3598395927680700</v>
      </c>
      <c r="C10" s="43">
        <f>IFERROR(INDEX('Potentia and Eurostat formatted'!S$4:S$24,MATCH($A10,'Potentia and Eurostat formatted'!$I$4:$I$24,0)),0)*About!$C$33</f>
        <v>3846173394503100</v>
      </c>
      <c r="D10" s="43">
        <f t="shared" si="3"/>
        <v>3846173394503100</v>
      </c>
      <c r="E10" s="43">
        <f t="shared" si="4"/>
        <v>3846173394503100</v>
      </c>
      <c r="F10" s="43">
        <f t="shared" si="4"/>
        <v>3846173394503100</v>
      </c>
      <c r="G10" s="43">
        <f t="shared" si="4"/>
        <v>3846173394503100</v>
      </c>
      <c r="H10" s="43">
        <f t="shared" si="4"/>
        <v>3846173394503100</v>
      </c>
      <c r="I10" s="43">
        <f t="shared" si="4"/>
        <v>3846173394503100</v>
      </c>
      <c r="J10" s="43">
        <f t="shared" si="4"/>
        <v>3846173394503100</v>
      </c>
      <c r="K10" s="43">
        <f t="shared" si="4"/>
        <v>3846173394503100</v>
      </c>
      <c r="L10" s="43">
        <f t="shared" si="4"/>
        <v>3846173394503100</v>
      </c>
      <c r="M10" s="43">
        <f t="shared" si="4"/>
        <v>3846173394503100</v>
      </c>
      <c r="N10" s="43">
        <f t="shared" si="4"/>
        <v>3846173394503100</v>
      </c>
      <c r="O10" s="43">
        <f t="shared" si="4"/>
        <v>3846173394503100</v>
      </c>
      <c r="P10" s="43">
        <f t="shared" si="4"/>
        <v>3846173394503100</v>
      </c>
      <c r="Q10" s="43">
        <f t="shared" si="4"/>
        <v>3846173394503100</v>
      </c>
      <c r="R10" s="43">
        <f t="shared" si="4"/>
        <v>3846173394503100</v>
      </c>
      <c r="S10" s="43">
        <f t="shared" si="4"/>
        <v>3846173394503100</v>
      </c>
      <c r="T10" s="43">
        <f t="shared" si="4"/>
        <v>3846173394503100</v>
      </c>
      <c r="U10" s="43">
        <f t="shared" si="4"/>
        <v>3846173394503100</v>
      </c>
      <c r="V10" s="43">
        <f t="shared" si="4"/>
        <v>3846173394503100</v>
      </c>
      <c r="W10" s="43">
        <f t="shared" si="4"/>
        <v>3846173394503100</v>
      </c>
      <c r="X10" s="43">
        <f t="shared" si="4"/>
        <v>3846173394503100</v>
      </c>
      <c r="Y10" s="43">
        <f t="shared" si="4"/>
        <v>3846173394503100</v>
      </c>
      <c r="Z10" s="43">
        <f t="shared" si="4"/>
        <v>3846173394503100</v>
      </c>
      <c r="AA10" s="43">
        <f t="shared" si="4"/>
        <v>3846173394503100</v>
      </c>
      <c r="AB10" s="43">
        <f t="shared" si="4"/>
        <v>3846173394503100</v>
      </c>
      <c r="AC10" s="43">
        <f t="shared" si="4"/>
        <v>3846173394503100</v>
      </c>
      <c r="AD10" s="43">
        <f t="shared" si="4"/>
        <v>3846173394503100</v>
      </c>
      <c r="AE10" s="43">
        <f t="shared" si="4"/>
        <v>3846173394503100</v>
      </c>
      <c r="AF10" s="43">
        <f t="shared" si="4"/>
        <v>3846173394503100</v>
      </c>
    </row>
    <row r="11" spans="1:32" x14ac:dyDescent="0.25">
      <c r="A11" s="125" t="s">
        <v>93</v>
      </c>
      <c r="B11" s="43">
        <f>IFERROR(INDEX('Potentia and Eurostat formatted'!R$4:R$24,MATCH($A11,'Potentia and Eurostat formatted'!$I$4:$I$24,0)),0)*About!$C$33</f>
        <v>1.01525062481895E+16</v>
      </c>
      <c r="C11" s="43">
        <f>IFERROR(INDEX('Potentia and Eurostat formatted'!S$4:S$24,MATCH($A11,'Potentia and Eurostat formatted'!$I$4:$I$24,0)),0)*About!$C$33</f>
        <v>1.02866200069284E+16</v>
      </c>
      <c r="D11" s="43">
        <f t="shared" si="3"/>
        <v>1.02866200069284E+16</v>
      </c>
      <c r="E11" s="43">
        <f t="shared" si="4"/>
        <v>1.02866200069284E+16</v>
      </c>
      <c r="F11" s="43">
        <f t="shared" si="4"/>
        <v>1.02866200069284E+16</v>
      </c>
      <c r="G11" s="43">
        <f t="shared" si="4"/>
        <v>1.02866200069284E+16</v>
      </c>
      <c r="H11" s="43">
        <f t="shared" si="4"/>
        <v>1.02866200069284E+16</v>
      </c>
      <c r="I11" s="43">
        <f t="shared" si="4"/>
        <v>1.02866200069284E+16</v>
      </c>
      <c r="J11" s="43">
        <f t="shared" si="4"/>
        <v>1.02866200069284E+16</v>
      </c>
      <c r="K11" s="43">
        <f t="shared" si="4"/>
        <v>1.02866200069284E+16</v>
      </c>
      <c r="L11" s="43">
        <f t="shared" si="4"/>
        <v>1.02866200069284E+16</v>
      </c>
      <c r="M11" s="43">
        <f t="shared" si="4"/>
        <v>1.02866200069284E+16</v>
      </c>
      <c r="N11" s="43">
        <f t="shared" si="4"/>
        <v>1.02866200069284E+16</v>
      </c>
      <c r="O11" s="43">
        <f t="shared" si="4"/>
        <v>1.02866200069284E+16</v>
      </c>
      <c r="P11" s="43">
        <f t="shared" si="4"/>
        <v>1.02866200069284E+16</v>
      </c>
      <c r="Q11" s="43">
        <f t="shared" si="4"/>
        <v>1.02866200069284E+16</v>
      </c>
      <c r="R11" s="43">
        <f t="shared" si="4"/>
        <v>1.02866200069284E+16</v>
      </c>
      <c r="S11" s="43">
        <f t="shared" si="4"/>
        <v>1.02866200069284E+16</v>
      </c>
      <c r="T11" s="43">
        <f t="shared" si="4"/>
        <v>1.02866200069284E+16</v>
      </c>
      <c r="U11" s="43">
        <f t="shared" si="4"/>
        <v>1.02866200069284E+16</v>
      </c>
      <c r="V11" s="43">
        <f t="shared" si="4"/>
        <v>1.02866200069284E+16</v>
      </c>
      <c r="W11" s="43">
        <f t="shared" si="4"/>
        <v>1.02866200069284E+16</v>
      </c>
      <c r="X11" s="43">
        <f t="shared" si="4"/>
        <v>1.02866200069284E+16</v>
      </c>
      <c r="Y11" s="43">
        <f t="shared" si="4"/>
        <v>1.02866200069284E+16</v>
      </c>
      <c r="Z11" s="43">
        <f t="shared" si="4"/>
        <v>1.02866200069284E+16</v>
      </c>
      <c r="AA11" s="43">
        <f t="shared" si="4"/>
        <v>1.02866200069284E+16</v>
      </c>
      <c r="AB11" s="43">
        <f t="shared" si="4"/>
        <v>1.02866200069284E+16</v>
      </c>
      <c r="AC11" s="43">
        <f t="shared" si="4"/>
        <v>1.02866200069284E+16</v>
      </c>
      <c r="AD11" s="43">
        <f t="shared" si="4"/>
        <v>1.02866200069284E+16</v>
      </c>
      <c r="AE11" s="43">
        <f t="shared" si="4"/>
        <v>1.02866200069284E+16</v>
      </c>
      <c r="AF11" s="43">
        <f t="shared" si="4"/>
        <v>1.02866200069284E+16</v>
      </c>
    </row>
    <row r="12" spans="1:32" x14ac:dyDescent="0.25">
      <c r="A12" s="125" t="s">
        <v>118</v>
      </c>
      <c r="B12" s="43">
        <f>IFERROR(INDEX('Potentia and Eurostat formatted'!R$4:R$24,MATCH($A12,'Potentia and Eurostat formatted'!$I$4:$I$24,0)),0)*About!$C$33</f>
        <v>90842512836900</v>
      </c>
      <c r="C12" s="43">
        <f>IFERROR(INDEX('Potentia and Eurostat formatted'!S$4:S$24,MATCH($A12,'Potentia and Eurostat formatted'!$I$4:$I$24,0)),0)*About!$C$33</f>
        <v>95936235552900</v>
      </c>
      <c r="D12" s="43">
        <f t="shared" si="3"/>
        <v>95936235552900</v>
      </c>
      <c r="E12" s="43">
        <f t="shared" si="4"/>
        <v>95936235552900</v>
      </c>
      <c r="F12" s="43">
        <f t="shared" si="4"/>
        <v>95936235552900</v>
      </c>
      <c r="G12" s="43">
        <f t="shared" si="4"/>
        <v>95936235552900</v>
      </c>
      <c r="H12" s="43">
        <f t="shared" si="4"/>
        <v>95936235552900</v>
      </c>
      <c r="I12" s="43">
        <f t="shared" si="4"/>
        <v>95936235552900</v>
      </c>
      <c r="J12" s="43">
        <f t="shared" si="4"/>
        <v>95936235552900</v>
      </c>
      <c r="K12" s="43">
        <f t="shared" si="4"/>
        <v>95936235552900</v>
      </c>
      <c r="L12" s="43">
        <f t="shared" si="4"/>
        <v>95936235552900</v>
      </c>
      <c r="M12" s="43">
        <f t="shared" si="4"/>
        <v>95936235552900</v>
      </c>
      <c r="N12" s="43">
        <f t="shared" si="4"/>
        <v>95936235552900</v>
      </c>
      <c r="O12" s="43">
        <f t="shared" si="4"/>
        <v>95936235552900</v>
      </c>
      <c r="P12" s="43">
        <f t="shared" si="4"/>
        <v>95936235552900</v>
      </c>
      <c r="Q12" s="43">
        <f t="shared" si="4"/>
        <v>95936235552900</v>
      </c>
      <c r="R12" s="43">
        <f t="shared" si="4"/>
        <v>95936235552900</v>
      </c>
      <c r="S12" s="43">
        <f t="shared" si="4"/>
        <v>95936235552900</v>
      </c>
      <c r="T12" s="43">
        <f t="shared" si="4"/>
        <v>95936235552900</v>
      </c>
      <c r="U12" s="43">
        <f t="shared" si="4"/>
        <v>95936235552900</v>
      </c>
      <c r="V12" s="43">
        <f t="shared" si="4"/>
        <v>95936235552900</v>
      </c>
      <c r="W12" s="43">
        <f t="shared" si="4"/>
        <v>95936235552900</v>
      </c>
      <c r="X12" s="43">
        <f t="shared" si="4"/>
        <v>95936235552900</v>
      </c>
      <c r="Y12" s="43">
        <f t="shared" si="4"/>
        <v>95936235552900</v>
      </c>
      <c r="Z12" s="43">
        <f t="shared" si="4"/>
        <v>95936235552900</v>
      </c>
      <c r="AA12" s="43">
        <f t="shared" si="4"/>
        <v>95936235552900</v>
      </c>
      <c r="AB12" s="43">
        <f t="shared" si="4"/>
        <v>95936235552900</v>
      </c>
      <c r="AC12" s="43">
        <f t="shared" si="4"/>
        <v>95936235552900</v>
      </c>
      <c r="AD12" s="43">
        <f t="shared" si="4"/>
        <v>95936235552900</v>
      </c>
      <c r="AE12" s="43">
        <f t="shared" si="4"/>
        <v>95936235552900</v>
      </c>
      <c r="AF12" s="43">
        <f t="shared" si="4"/>
        <v>95936235552900</v>
      </c>
    </row>
    <row r="13" spans="1:32" x14ac:dyDescent="0.25">
      <c r="A13" s="125" t="s">
        <v>121</v>
      </c>
      <c r="B13" s="43">
        <f>IFERROR(INDEX('Potentia and Eurostat formatted'!R$4:R$24,MATCH($A13,'Potentia and Eurostat formatted'!$I$4:$I$24,0)),0)*About!$C$33</f>
        <v>495486480297300</v>
      </c>
      <c r="C13" s="43">
        <f>IFERROR(INDEX('Potentia and Eurostat formatted'!S$4:S$24,MATCH($A13,'Potentia and Eurostat formatted'!$I$4:$I$24,0)),0)*About!$C$33</f>
        <v>509765927952000</v>
      </c>
      <c r="D13" s="43">
        <f t="shared" si="3"/>
        <v>509765927952000</v>
      </c>
      <c r="E13" s="43">
        <f t="shared" si="4"/>
        <v>509765927952000</v>
      </c>
      <c r="F13" s="43">
        <f t="shared" si="4"/>
        <v>509765927952000</v>
      </c>
      <c r="G13" s="43">
        <f t="shared" si="4"/>
        <v>509765927952000</v>
      </c>
      <c r="H13" s="43">
        <f t="shared" si="4"/>
        <v>509765927952000</v>
      </c>
      <c r="I13" s="43">
        <f t="shared" si="4"/>
        <v>509765927952000</v>
      </c>
      <c r="J13" s="43">
        <f t="shared" si="4"/>
        <v>509765927952000</v>
      </c>
      <c r="K13" s="43">
        <f t="shared" si="4"/>
        <v>509765927952000</v>
      </c>
      <c r="L13" s="43">
        <f t="shared" si="4"/>
        <v>509765927952000</v>
      </c>
      <c r="M13" s="43">
        <f t="shared" si="4"/>
        <v>509765927952000</v>
      </c>
      <c r="N13" s="43">
        <f t="shared" si="4"/>
        <v>509765927952000</v>
      </c>
      <c r="O13" s="43">
        <f t="shared" si="4"/>
        <v>509765927952000</v>
      </c>
      <c r="P13" s="43">
        <f t="shared" si="4"/>
        <v>509765927952000</v>
      </c>
      <c r="Q13" s="43">
        <f t="shared" si="4"/>
        <v>509765927952000</v>
      </c>
      <c r="R13" s="43">
        <f t="shared" si="4"/>
        <v>509765927952000</v>
      </c>
      <c r="S13" s="43">
        <f t="shared" si="4"/>
        <v>509765927952000</v>
      </c>
      <c r="T13" s="43">
        <f t="shared" si="4"/>
        <v>509765927952000</v>
      </c>
      <c r="U13" s="43">
        <f t="shared" si="4"/>
        <v>509765927952000</v>
      </c>
      <c r="V13" s="43">
        <f t="shared" si="4"/>
        <v>509765927952000</v>
      </c>
      <c r="W13" s="43">
        <f t="shared" si="4"/>
        <v>509765927952000</v>
      </c>
      <c r="X13" s="43">
        <f t="shared" si="4"/>
        <v>509765927952000</v>
      </c>
      <c r="Y13" s="43">
        <f t="shared" si="4"/>
        <v>509765927952000</v>
      </c>
      <c r="Z13" s="43">
        <f t="shared" si="4"/>
        <v>509765927952000</v>
      </c>
      <c r="AA13" s="43">
        <f t="shared" si="4"/>
        <v>509765927952000</v>
      </c>
      <c r="AB13" s="43">
        <f t="shared" si="4"/>
        <v>509765927952000</v>
      </c>
      <c r="AC13" s="43">
        <f t="shared" si="4"/>
        <v>509765927952000</v>
      </c>
      <c r="AD13" s="43">
        <f t="shared" si="4"/>
        <v>509765927952000</v>
      </c>
      <c r="AE13" s="43">
        <f t="shared" si="4"/>
        <v>509765927952000</v>
      </c>
      <c r="AF13" s="43">
        <f t="shared" si="4"/>
        <v>509765927952000</v>
      </c>
    </row>
    <row r="14" spans="1:32" x14ac:dyDescent="0.25">
      <c r="A14" s="125" t="s">
        <v>85</v>
      </c>
      <c r="B14" s="43">
        <f>IFERROR(INDEX('Potentia and Eurostat formatted'!R$4:R$24,MATCH($A14,'Potentia and Eurostat formatted'!$I$4:$I$24,0)),0)*About!$C$33</f>
        <v>1020637149288300</v>
      </c>
      <c r="C14" s="43">
        <f>IFERROR(INDEX('Potentia and Eurostat formatted'!S$4:S$24,MATCH($A14,'Potentia and Eurostat formatted'!$I$4:$I$24,0)),0)*About!$C$33</f>
        <v>1067395468236599.9</v>
      </c>
      <c r="D14" s="43">
        <f t="shared" si="3"/>
        <v>1067395468236599.9</v>
      </c>
      <c r="E14" s="43">
        <f t="shared" si="4"/>
        <v>1067395468236599.9</v>
      </c>
      <c r="F14" s="43">
        <f t="shared" si="4"/>
        <v>1067395468236599.9</v>
      </c>
      <c r="G14" s="43">
        <f t="shared" si="4"/>
        <v>1067395468236599.9</v>
      </c>
      <c r="H14" s="43">
        <f t="shared" si="4"/>
        <v>1067395468236599.9</v>
      </c>
      <c r="I14" s="43">
        <f t="shared" si="4"/>
        <v>1067395468236599.9</v>
      </c>
      <c r="J14" s="43">
        <f t="shared" si="4"/>
        <v>1067395468236599.9</v>
      </c>
      <c r="K14" s="43">
        <f t="shared" si="4"/>
        <v>1067395468236599.9</v>
      </c>
      <c r="L14" s="43">
        <f t="shared" si="4"/>
        <v>1067395468236599.9</v>
      </c>
      <c r="M14" s="43">
        <f t="shared" si="4"/>
        <v>1067395468236599.9</v>
      </c>
      <c r="N14" s="43">
        <f t="shared" si="4"/>
        <v>1067395468236599.9</v>
      </c>
      <c r="O14" s="43">
        <f t="shared" si="4"/>
        <v>1067395468236599.9</v>
      </c>
      <c r="P14" s="43">
        <f t="shared" si="4"/>
        <v>1067395468236599.9</v>
      </c>
      <c r="Q14" s="43">
        <f t="shared" si="4"/>
        <v>1067395468236599.9</v>
      </c>
      <c r="R14" s="43">
        <f t="shared" si="4"/>
        <v>1067395468236599.9</v>
      </c>
      <c r="S14" s="43">
        <f t="shared" si="4"/>
        <v>1067395468236599.9</v>
      </c>
      <c r="T14" s="43">
        <f t="shared" si="4"/>
        <v>1067395468236599.9</v>
      </c>
      <c r="U14" s="43">
        <f t="shared" si="4"/>
        <v>1067395468236599.9</v>
      </c>
      <c r="V14" s="43">
        <f t="shared" si="4"/>
        <v>1067395468236599.9</v>
      </c>
      <c r="W14" s="43">
        <f t="shared" si="4"/>
        <v>1067395468236599.9</v>
      </c>
      <c r="X14" s="43">
        <f t="shared" si="4"/>
        <v>1067395468236599.9</v>
      </c>
      <c r="Y14" s="43">
        <f t="shared" si="4"/>
        <v>1067395468236599.9</v>
      </c>
      <c r="Z14" s="43">
        <f t="shared" si="4"/>
        <v>1067395468236599.9</v>
      </c>
      <c r="AA14" s="43">
        <f t="shared" si="4"/>
        <v>1067395468236599.9</v>
      </c>
      <c r="AB14" s="43">
        <f t="shared" si="4"/>
        <v>1067395468236599.9</v>
      </c>
      <c r="AC14" s="43">
        <f t="shared" si="4"/>
        <v>1067395468236599.9</v>
      </c>
      <c r="AD14" s="43">
        <f t="shared" si="4"/>
        <v>1067395468236599.9</v>
      </c>
      <c r="AE14" s="43">
        <f t="shared" si="4"/>
        <v>1067395468236599.9</v>
      </c>
      <c r="AF14" s="43">
        <f t="shared" si="4"/>
        <v>1067395468236599.9</v>
      </c>
    </row>
    <row r="15" spans="1:32" x14ac:dyDescent="0.2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2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25">
      <c r="A17" s="125" t="s">
        <v>49</v>
      </c>
      <c r="B17" s="43">
        <f>IFERROR(INDEX('Potentia and Eurostat formatted'!R$4:R$24,MATCH($A17,'Potentia and Eurostat formatted'!$I$4:$I$24,0)),0)*About!$C$33</f>
        <v>2055138264174300</v>
      </c>
      <c r="C17" s="43">
        <f>IFERROR(INDEX('Potentia and Eurostat formatted'!S$4:S$24,MATCH($A17,'Potentia and Eurostat formatted'!$I$4:$I$24,0)),0)*About!$C$33</f>
        <v>2311596409121700</v>
      </c>
      <c r="D17" s="43">
        <f t="shared" ref="D17:S22" si="5">$C17</f>
        <v>2311596409121700</v>
      </c>
      <c r="E17" s="43">
        <f t="shared" si="5"/>
        <v>2311596409121700</v>
      </c>
      <c r="F17" s="43">
        <f t="shared" si="5"/>
        <v>2311596409121700</v>
      </c>
      <c r="G17" s="43">
        <f t="shared" si="5"/>
        <v>2311596409121700</v>
      </c>
      <c r="H17" s="43">
        <f t="shared" si="5"/>
        <v>2311596409121700</v>
      </c>
      <c r="I17" s="43">
        <f t="shared" si="5"/>
        <v>2311596409121700</v>
      </c>
      <c r="J17" s="43">
        <f t="shared" si="5"/>
        <v>2311596409121700</v>
      </c>
      <c r="K17" s="43">
        <f t="shared" si="5"/>
        <v>2311596409121700</v>
      </c>
      <c r="L17" s="43">
        <f t="shared" si="5"/>
        <v>2311596409121700</v>
      </c>
      <c r="M17" s="43">
        <f t="shared" si="5"/>
        <v>2311596409121700</v>
      </c>
      <c r="N17" s="43">
        <f t="shared" si="5"/>
        <v>2311596409121700</v>
      </c>
      <c r="O17" s="43">
        <f t="shared" si="5"/>
        <v>2311596409121700</v>
      </c>
      <c r="P17" s="43">
        <f t="shared" si="5"/>
        <v>2311596409121700</v>
      </c>
      <c r="Q17" s="43">
        <f t="shared" si="5"/>
        <v>2311596409121700</v>
      </c>
      <c r="R17" s="43">
        <f t="shared" si="5"/>
        <v>2311596409121700</v>
      </c>
      <c r="S17" s="43">
        <f t="shared" si="5"/>
        <v>2311596409121700</v>
      </c>
      <c r="T17" s="43">
        <f t="shared" ref="E17:AF22" si="6">$C17</f>
        <v>2311596409121700</v>
      </c>
      <c r="U17" s="43">
        <f t="shared" si="6"/>
        <v>2311596409121700</v>
      </c>
      <c r="V17" s="43">
        <f t="shared" si="6"/>
        <v>2311596409121700</v>
      </c>
      <c r="W17" s="43">
        <f t="shared" si="6"/>
        <v>2311596409121700</v>
      </c>
      <c r="X17" s="43">
        <f t="shared" si="6"/>
        <v>2311596409121700</v>
      </c>
      <c r="Y17" s="43">
        <f t="shared" si="6"/>
        <v>2311596409121700</v>
      </c>
      <c r="Z17" s="43">
        <f t="shared" si="6"/>
        <v>2311596409121700</v>
      </c>
      <c r="AA17" s="43">
        <f t="shared" si="6"/>
        <v>2311596409121700</v>
      </c>
      <c r="AB17" s="43">
        <f t="shared" si="6"/>
        <v>2311596409121700</v>
      </c>
      <c r="AC17" s="43">
        <f t="shared" si="6"/>
        <v>2311596409121700</v>
      </c>
      <c r="AD17" s="43">
        <f t="shared" si="6"/>
        <v>2311596409121700</v>
      </c>
      <c r="AE17" s="43">
        <f t="shared" si="6"/>
        <v>2311596409121700</v>
      </c>
      <c r="AF17" s="43">
        <f t="shared" si="6"/>
        <v>2311596409121700</v>
      </c>
    </row>
    <row r="18" spans="1:32" x14ac:dyDescent="0.25">
      <c r="A18" s="125" t="s">
        <v>70</v>
      </c>
      <c r="B18" s="43">
        <f>IFERROR(INDEX('Potentia and Eurostat formatted'!R$4:R$24,MATCH($A18,'Potentia and Eurostat formatted'!$I$4:$I$24,0)),0)*About!$C$33</f>
        <v>864178551235199.88</v>
      </c>
      <c r="C18" s="43">
        <f>IFERROR(INDEX('Potentia and Eurostat formatted'!S$4:S$24,MATCH($A18,'Potentia and Eurostat formatted'!$I$4:$I$24,0)),0)*About!$C$33</f>
        <v>815168414777399.88</v>
      </c>
      <c r="D18" s="43">
        <f>'EPS Data'!C51</f>
        <v>815000000000000</v>
      </c>
      <c r="E18" s="43">
        <f>'EPS Data'!D51</f>
        <v>815000000000000</v>
      </c>
      <c r="F18" s="43">
        <f>'EPS Data'!E51</f>
        <v>815000000000000</v>
      </c>
      <c r="G18" s="43">
        <f>'EPS Data'!F51</f>
        <v>815000000000000</v>
      </c>
      <c r="H18" s="43">
        <f>'EPS Data'!G51</f>
        <v>815000000000000</v>
      </c>
      <c r="I18" s="43">
        <f>'EPS Data'!H51</f>
        <v>815000000000000</v>
      </c>
      <c r="J18" s="43">
        <f>'EPS Data'!I51</f>
        <v>815000000000000</v>
      </c>
      <c r="K18" s="43">
        <f>'EPS Data'!J51</f>
        <v>815000000000000</v>
      </c>
      <c r="L18" s="43">
        <f>'EPS Data'!K51</f>
        <v>815000000000000</v>
      </c>
      <c r="M18" s="43">
        <f>'EPS Data'!L51</f>
        <v>815000000000000</v>
      </c>
      <c r="N18" s="43">
        <f>'EPS Data'!M51</f>
        <v>815000000000000</v>
      </c>
      <c r="O18" s="43">
        <f>'EPS Data'!N51</f>
        <v>815000000000000</v>
      </c>
      <c r="P18" s="43">
        <f>'EPS Data'!O51</f>
        <v>815000000000000</v>
      </c>
      <c r="Q18" s="43">
        <f>'EPS Data'!P51</f>
        <v>815000000000000</v>
      </c>
      <c r="R18" s="43">
        <f>'EPS Data'!Q51</f>
        <v>815000000000000</v>
      </c>
      <c r="S18" s="43">
        <f>'EPS Data'!R51</f>
        <v>815000000000000</v>
      </c>
      <c r="T18" s="43">
        <f>'EPS Data'!S51</f>
        <v>815000000000000</v>
      </c>
      <c r="U18" s="43">
        <f>'EPS Data'!T51</f>
        <v>815000000000000</v>
      </c>
      <c r="V18" s="43">
        <f>'EPS Data'!U51</f>
        <v>815000000000000</v>
      </c>
      <c r="W18" s="43">
        <f>'EPS Data'!V51</f>
        <v>815000000000000</v>
      </c>
      <c r="X18" s="43">
        <f>'EPS Data'!W51</f>
        <v>815000000000000</v>
      </c>
      <c r="Y18" s="43">
        <f>'EPS Data'!X51</f>
        <v>815000000000000</v>
      </c>
      <c r="Z18" s="43">
        <f>'EPS Data'!Y51</f>
        <v>815000000000000</v>
      </c>
      <c r="AA18" s="43">
        <f>'EPS Data'!Z51</f>
        <v>815000000000000</v>
      </c>
      <c r="AB18" s="43">
        <f>'EPS Data'!AA51</f>
        <v>815000000000000</v>
      </c>
      <c r="AC18" s="43">
        <f>'EPS Data'!AB51</f>
        <v>815000000000000</v>
      </c>
      <c r="AD18" s="43">
        <f>'EPS Data'!AC51</f>
        <v>815000000000000</v>
      </c>
      <c r="AE18" s="43">
        <f>'EPS Data'!AD51</f>
        <v>815000000000000</v>
      </c>
      <c r="AF18" s="43">
        <f>'EPS Data'!AE51</f>
        <v>815000000000000</v>
      </c>
    </row>
    <row r="19" spans="1:32" x14ac:dyDescent="0.25">
      <c r="A19" s="125" t="s">
        <v>77</v>
      </c>
      <c r="B19" s="43">
        <f>IFERROR(INDEX('Potentia and Eurostat formatted'!R$4:R$24,MATCH($A19,'Potentia and Eurostat formatted'!$I$4:$I$24,0)),0)*About!$C$33</f>
        <v>3122898896297099.5</v>
      </c>
      <c r="C19" s="43">
        <f>IFERROR(INDEX('Potentia and Eurostat formatted'!S$4:S$24,MATCH($A19,'Potentia and Eurostat formatted'!$I$4:$I$24,0)),0)*About!$C$33</f>
        <v>3146705065768800</v>
      </c>
      <c r="D19" s="43">
        <f t="shared" si="5"/>
        <v>3146705065768800</v>
      </c>
      <c r="E19" s="43">
        <f t="shared" si="6"/>
        <v>3146705065768800</v>
      </c>
      <c r="F19" s="43">
        <f t="shared" si="6"/>
        <v>3146705065768800</v>
      </c>
      <c r="G19" s="43">
        <f t="shared" si="6"/>
        <v>3146705065768800</v>
      </c>
      <c r="H19" s="43">
        <f t="shared" si="6"/>
        <v>3146705065768800</v>
      </c>
      <c r="I19" s="43">
        <f t="shared" si="6"/>
        <v>3146705065768800</v>
      </c>
      <c r="J19" s="43">
        <f t="shared" si="6"/>
        <v>3146705065768800</v>
      </c>
      <c r="K19" s="43">
        <f t="shared" si="6"/>
        <v>3146705065768800</v>
      </c>
      <c r="L19" s="43">
        <f t="shared" si="6"/>
        <v>3146705065768800</v>
      </c>
      <c r="M19" s="43">
        <f t="shared" si="6"/>
        <v>3146705065768800</v>
      </c>
      <c r="N19" s="43">
        <f t="shared" si="6"/>
        <v>3146705065768800</v>
      </c>
      <c r="O19" s="43">
        <f t="shared" si="6"/>
        <v>3146705065768800</v>
      </c>
      <c r="P19" s="43">
        <f t="shared" si="6"/>
        <v>3146705065768800</v>
      </c>
      <c r="Q19" s="43">
        <f t="shared" si="6"/>
        <v>3146705065768800</v>
      </c>
      <c r="R19" s="43">
        <f t="shared" si="6"/>
        <v>3146705065768800</v>
      </c>
      <c r="S19" s="43">
        <f t="shared" si="6"/>
        <v>3146705065768800</v>
      </c>
      <c r="T19" s="43">
        <f t="shared" si="6"/>
        <v>3146705065768800</v>
      </c>
      <c r="U19" s="43">
        <f t="shared" si="6"/>
        <v>3146705065768800</v>
      </c>
      <c r="V19" s="43">
        <f t="shared" si="6"/>
        <v>3146705065768800</v>
      </c>
      <c r="W19" s="43">
        <f t="shared" si="6"/>
        <v>3146705065768800</v>
      </c>
      <c r="X19" s="43">
        <f t="shared" si="6"/>
        <v>3146705065768800</v>
      </c>
      <c r="Y19" s="43">
        <f t="shared" si="6"/>
        <v>3146705065768800</v>
      </c>
      <c r="Z19" s="43">
        <f t="shared" si="6"/>
        <v>3146705065768800</v>
      </c>
      <c r="AA19" s="43">
        <f t="shared" si="6"/>
        <v>3146705065768800</v>
      </c>
      <c r="AB19" s="43">
        <f t="shared" si="6"/>
        <v>3146705065768800</v>
      </c>
      <c r="AC19" s="43">
        <f t="shared" si="6"/>
        <v>3146705065768800</v>
      </c>
      <c r="AD19" s="43">
        <f t="shared" si="6"/>
        <v>3146705065768800</v>
      </c>
      <c r="AE19" s="43">
        <f t="shared" si="6"/>
        <v>3146705065768800</v>
      </c>
      <c r="AF19" s="43">
        <f t="shared" si="6"/>
        <v>3146705065768800</v>
      </c>
    </row>
    <row r="20" spans="1:32" x14ac:dyDescent="0.25">
      <c r="A20" s="125" t="s">
        <v>81</v>
      </c>
      <c r="B20" s="43">
        <f>IFERROR(INDEX('Potentia and Eurostat formatted'!R$4:R$24,MATCH($A20,'Potentia and Eurostat formatted'!$I$4:$I$24,0)),0)*About!$C$33</f>
        <v>1124723420553000</v>
      </c>
      <c r="C20" s="43">
        <f>IFERROR(INDEX('Potentia and Eurostat formatted'!S$4:S$24,MATCH($A20,'Potentia and Eurostat formatted'!$I$4:$I$24,0)),0)*About!$C$33</f>
        <v>1210572926381700.3</v>
      </c>
      <c r="D20" s="43">
        <f>$C20</f>
        <v>1210572926381700.3</v>
      </c>
      <c r="E20" s="43">
        <f t="shared" si="6"/>
        <v>1210572926381700.3</v>
      </c>
      <c r="F20" s="43">
        <f t="shared" si="6"/>
        <v>1210572926381700.3</v>
      </c>
      <c r="G20" s="43">
        <f t="shared" si="6"/>
        <v>1210572926381700.3</v>
      </c>
      <c r="H20" s="43">
        <f t="shared" si="6"/>
        <v>1210572926381700.3</v>
      </c>
      <c r="I20" s="43">
        <f t="shared" si="6"/>
        <v>1210572926381700.3</v>
      </c>
      <c r="J20" s="43">
        <f t="shared" si="6"/>
        <v>1210572926381700.3</v>
      </c>
      <c r="K20" s="43">
        <f t="shared" si="6"/>
        <v>1210572926381700.3</v>
      </c>
      <c r="L20" s="43">
        <f t="shared" si="6"/>
        <v>1210572926381700.3</v>
      </c>
      <c r="M20" s="43">
        <f t="shared" si="6"/>
        <v>1210572926381700.3</v>
      </c>
      <c r="N20" s="43">
        <f t="shared" si="6"/>
        <v>1210572926381700.3</v>
      </c>
      <c r="O20" s="43">
        <f t="shared" si="6"/>
        <v>1210572926381700.3</v>
      </c>
      <c r="P20" s="43">
        <f t="shared" si="6"/>
        <v>1210572926381700.3</v>
      </c>
      <c r="Q20" s="43">
        <f t="shared" si="6"/>
        <v>1210572926381700.3</v>
      </c>
      <c r="R20" s="43">
        <f t="shared" si="6"/>
        <v>1210572926381700.3</v>
      </c>
      <c r="S20" s="43">
        <f t="shared" si="6"/>
        <v>1210572926381700.3</v>
      </c>
      <c r="T20" s="43">
        <f t="shared" si="6"/>
        <v>1210572926381700.3</v>
      </c>
      <c r="U20" s="43">
        <f t="shared" si="6"/>
        <v>1210572926381700.3</v>
      </c>
      <c r="V20" s="43">
        <f t="shared" si="6"/>
        <v>1210572926381700.3</v>
      </c>
      <c r="W20" s="43">
        <f t="shared" si="6"/>
        <v>1210572926381700.3</v>
      </c>
      <c r="X20" s="43">
        <f t="shared" si="6"/>
        <v>1210572926381700.3</v>
      </c>
      <c r="Y20" s="43">
        <f t="shared" si="6"/>
        <v>1210572926381700.3</v>
      </c>
      <c r="Z20" s="43">
        <f t="shared" si="6"/>
        <v>1210572926381700.3</v>
      </c>
      <c r="AA20" s="43">
        <f t="shared" si="6"/>
        <v>1210572926381700.3</v>
      </c>
      <c r="AB20" s="43">
        <f t="shared" si="6"/>
        <v>1210572926381700.3</v>
      </c>
      <c r="AC20" s="43">
        <f t="shared" si="6"/>
        <v>1210572926381700.3</v>
      </c>
      <c r="AD20" s="43">
        <f t="shared" si="6"/>
        <v>1210572926381700.3</v>
      </c>
      <c r="AE20" s="43">
        <f t="shared" si="6"/>
        <v>1210572926381700.3</v>
      </c>
      <c r="AF20" s="43">
        <f t="shared" si="6"/>
        <v>1210572926381700.3</v>
      </c>
    </row>
    <row r="21" spans="1:32" x14ac:dyDescent="0.25">
      <c r="A21" s="125" t="s">
        <v>128</v>
      </c>
      <c r="B21" s="43">
        <f>IFERROR(INDEX('Potentia and Eurostat formatted'!R$4:R$24,MATCH($A21,'Potentia and Eurostat formatted'!$I$4:$I$24,0)),0)*About!$C$33</f>
        <v>916496789958300</v>
      </c>
      <c r="C21" s="43">
        <f>IFERROR(INDEX('Potentia and Eurostat formatted'!S$4:S$24,MATCH($A21,'Potentia and Eurostat formatted'!$I$4:$I$24,0)),0)*About!$C$33</f>
        <v>921931628601900.13</v>
      </c>
      <c r="D21" s="43">
        <f t="shared" si="5"/>
        <v>921931628601900.13</v>
      </c>
      <c r="E21" s="43">
        <f t="shared" si="6"/>
        <v>921931628601900.13</v>
      </c>
      <c r="F21" s="43">
        <f t="shared" si="6"/>
        <v>921931628601900.13</v>
      </c>
      <c r="G21" s="43">
        <f t="shared" si="6"/>
        <v>921931628601900.13</v>
      </c>
      <c r="H21" s="43">
        <f t="shared" si="6"/>
        <v>921931628601900.13</v>
      </c>
      <c r="I21" s="43">
        <f t="shared" si="6"/>
        <v>921931628601900.13</v>
      </c>
      <c r="J21" s="43">
        <f t="shared" si="6"/>
        <v>921931628601900.13</v>
      </c>
      <c r="K21" s="43">
        <f t="shared" si="6"/>
        <v>921931628601900.13</v>
      </c>
      <c r="L21" s="43">
        <f t="shared" si="6"/>
        <v>921931628601900.13</v>
      </c>
      <c r="M21" s="43">
        <f t="shared" si="6"/>
        <v>921931628601900.13</v>
      </c>
      <c r="N21" s="43">
        <f t="shared" si="6"/>
        <v>921931628601900.13</v>
      </c>
      <c r="O21" s="43">
        <f t="shared" si="6"/>
        <v>921931628601900.13</v>
      </c>
      <c r="P21" s="43">
        <f t="shared" si="6"/>
        <v>921931628601900.13</v>
      </c>
      <c r="Q21" s="43">
        <f t="shared" si="6"/>
        <v>921931628601900.13</v>
      </c>
      <c r="R21" s="43">
        <f t="shared" si="6"/>
        <v>921931628601900.13</v>
      </c>
      <c r="S21" s="43">
        <f t="shared" si="6"/>
        <v>921931628601900.13</v>
      </c>
      <c r="T21" s="43">
        <f t="shared" si="6"/>
        <v>921931628601900.13</v>
      </c>
      <c r="U21" s="43">
        <f t="shared" si="6"/>
        <v>921931628601900.13</v>
      </c>
      <c r="V21" s="43">
        <f t="shared" si="6"/>
        <v>921931628601900.13</v>
      </c>
      <c r="W21" s="43">
        <f t="shared" si="6"/>
        <v>921931628601900.13</v>
      </c>
      <c r="X21" s="43">
        <f t="shared" si="6"/>
        <v>921931628601900.13</v>
      </c>
      <c r="Y21" s="43">
        <f t="shared" si="6"/>
        <v>921931628601900.13</v>
      </c>
      <c r="Z21" s="43">
        <f t="shared" si="6"/>
        <v>921931628601900.13</v>
      </c>
      <c r="AA21" s="43">
        <f t="shared" si="6"/>
        <v>921931628601900.13</v>
      </c>
      <c r="AB21" s="43">
        <f t="shared" si="6"/>
        <v>921931628601900.13</v>
      </c>
      <c r="AC21" s="43">
        <f t="shared" si="6"/>
        <v>921931628601900.13</v>
      </c>
      <c r="AD21" s="43">
        <f t="shared" si="6"/>
        <v>921931628601900.13</v>
      </c>
      <c r="AE21" s="43">
        <f t="shared" si="6"/>
        <v>921931628601900.13</v>
      </c>
      <c r="AF21" s="43">
        <f t="shared" si="6"/>
        <v>921931628601900.13</v>
      </c>
    </row>
    <row r="22" spans="1:32" x14ac:dyDescent="0.25">
      <c r="A22" s="125" t="s">
        <v>257</v>
      </c>
      <c r="B22" s="43">
        <f>'JRC Potencia raw data'!X83*About!$C$33</f>
        <v>11508099000</v>
      </c>
      <c r="C22" s="43">
        <f>'JRC Potencia raw data'!Y83*About!$C$33</f>
        <v>15079578000</v>
      </c>
      <c r="D22" s="43">
        <f t="shared" si="5"/>
        <v>15079578000</v>
      </c>
      <c r="E22" s="43">
        <f t="shared" si="5"/>
        <v>15079578000</v>
      </c>
      <c r="F22" s="43">
        <f t="shared" si="5"/>
        <v>15079578000</v>
      </c>
      <c r="G22" s="43">
        <f t="shared" si="5"/>
        <v>15079578000</v>
      </c>
      <c r="H22" s="43">
        <f t="shared" si="5"/>
        <v>15079578000</v>
      </c>
      <c r="I22" s="43">
        <f t="shared" si="5"/>
        <v>15079578000</v>
      </c>
      <c r="J22" s="43">
        <f t="shared" si="5"/>
        <v>15079578000</v>
      </c>
      <c r="K22" s="43">
        <f t="shared" si="5"/>
        <v>15079578000</v>
      </c>
      <c r="L22" s="43">
        <f t="shared" si="5"/>
        <v>15079578000</v>
      </c>
      <c r="M22" s="43">
        <f t="shared" si="5"/>
        <v>15079578000</v>
      </c>
      <c r="N22" s="43">
        <f t="shared" si="5"/>
        <v>15079578000</v>
      </c>
      <c r="O22" s="43">
        <f t="shared" si="5"/>
        <v>15079578000</v>
      </c>
      <c r="P22" s="43">
        <f t="shared" si="5"/>
        <v>15079578000</v>
      </c>
      <c r="Q22" s="43">
        <f t="shared" si="5"/>
        <v>15079578000</v>
      </c>
      <c r="R22" s="43">
        <f t="shared" si="5"/>
        <v>15079578000</v>
      </c>
      <c r="S22" s="43">
        <f t="shared" si="5"/>
        <v>15079578000</v>
      </c>
      <c r="T22" s="43">
        <f t="shared" si="6"/>
        <v>15079578000</v>
      </c>
      <c r="U22" s="43">
        <f t="shared" si="6"/>
        <v>15079578000</v>
      </c>
      <c r="V22" s="43">
        <f t="shared" si="6"/>
        <v>15079578000</v>
      </c>
      <c r="W22" s="43">
        <f t="shared" si="6"/>
        <v>15079578000</v>
      </c>
      <c r="X22" s="43">
        <f t="shared" si="6"/>
        <v>15079578000</v>
      </c>
      <c r="Y22" s="43">
        <f t="shared" si="6"/>
        <v>15079578000</v>
      </c>
      <c r="Z22" s="43">
        <f t="shared" si="6"/>
        <v>15079578000</v>
      </c>
      <c r="AA22" s="43">
        <f t="shared" si="6"/>
        <v>15079578000</v>
      </c>
      <c r="AB22" s="43">
        <f t="shared" si="6"/>
        <v>15079578000</v>
      </c>
      <c r="AC22" s="43">
        <f t="shared" si="6"/>
        <v>15079578000</v>
      </c>
      <c r="AD22" s="43">
        <f t="shared" si="6"/>
        <v>15079578000</v>
      </c>
      <c r="AE22" s="43">
        <f t="shared" si="6"/>
        <v>15079578000</v>
      </c>
      <c r="AF22" s="43">
        <f t="shared" si="6"/>
        <v>15079578000</v>
      </c>
    </row>
    <row r="23" spans="1:32" x14ac:dyDescent="0.25">
      <c r="A23" s="125"/>
    </row>
    <row r="24" spans="1:32" x14ac:dyDescent="0.25">
      <c r="A24" s="125"/>
      <c r="B24" s="124"/>
    </row>
    <row r="25" spans="1:32" x14ac:dyDescent="0.25">
      <c r="A25" s="125"/>
    </row>
  </sheetData>
  <conditionalFormatting sqref="B3:C5 B6:AF8 B9:C14 B15:AF16 B17:C22">
    <cfRule type="cellIs" dxfId="2" priority="3" operator="equal">
      <formula>0</formula>
    </cfRule>
  </conditionalFormatting>
  <conditionalFormatting sqref="D2:AF5 D9:AF14 D17:AF22">
    <cfRule type="cellIs" dxfId="1" priority="2" operator="equal">
      <formula>0</formula>
    </cfRule>
  </conditionalFormatting>
  <conditionalFormatting sqref="D3:AF5 D9:AF14 D17:AF22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zoomScale="85" zoomScaleNormal="85" workbookViewId="0">
      <selection activeCell="B19" sqref="B19"/>
    </sheetView>
  </sheetViews>
  <sheetFormatPr defaultColWidth="11.42578125" defaultRowHeight="15" x14ac:dyDescent="0.25"/>
  <cols>
    <col min="1" max="1" width="54.85546875" style="44" bestFit="1" customWidth="1"/>
    <col min="4" max="32" width="11.85546875" bestFit="1" customWidth="1"/>
  </cols>
  <sheetData>
    <row r="1" spans="1:32" x14ac:dyDescent="0.2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5" t="s">
        <v>135</v>
      </c>
      <c r="B2">
        <v>0</v>
      </c>
      <c r="C2">
        <f t="shared" ref="C2" si="0">B2</f>
        <v>0</v>
      </c>
      <c r="D2" s="43">
        <f>$C2</f>
        <v>0</v>
      </c>
      <c r="E2" s="43">
        <f t="shared" ref="E2:T5" si="1">$C2</f>
        <v>0</v>
      </c>
      <c r="F2" s="43">
        <f t="shared" si="1"/>
        <v>0</v>
      </c>
      <c r="G2" s="43">
        <f t="shared" si="1"/>
        <v>0</v>
      </c>
      <c r="H2" s="43">
        <f t="shared" ref="H2:AF5" si="2">$C2</f>
        <v>0</v>
      </c>
      <c r="I2" s="43">
        <f t="shared" si="2"/>
        <v>0</v>
      </c>
      <c r="J2" s="43">
        <f t="shared" si="1"/>
        <v>0</v>
      </c>
      <c r="K2" s="43">
        <f t="shared" si="2"/>
        <v>0</v>
      </c>
      <c r="L2" s="43">
        <f t="shared" si="2"/>
        <v>0</v>
      </c>
      <c r="M2" s="43">
        <f t="shared" si="1"/>
        <v>0</v>
      </c>
      <c r="N2" s="43">
        <f t="shared" si="2"/>
        <v>0</v>
      </c>
      <c r="O2" s="43">
        <f t="shared" si="2"/>
        <v>0</v>
      </c>
      <c r="P2" s="43">
        <f t="shared" si="1"/>
        <v>0</v>
      </c>
      <c r="Q2" s="43">
        <f t="shared" si="2"/>
        <v>0</v>
      </c>
      <c r="R2" s="43">
        <f t="shared" si="2"/>
        <v>0</v>
      </c>
      <c r="S2" s="43">
        <f t="shared" si="1"/>
        <v>0</v>
      </c>
      <c r="T2" s="43">
        <f t="shared" si="2"/>
        <v>0</v>
      </c>
      <c r="U2" s="43">
        <f t="shared" si="2"/>
        <v>0</v>
      </c>
      <c r="V2" s="43">
        <f t="shared" si="2"/>
        <v>0</v>
      </c>
      <c r="W2" s="43">
        <f t="shared" si="2"/>
        <v>0</v>
      </c>
      <c r="X2" s="43">
        <f t="shared" si="2"/>
        <v>0</v>
      </c>
      <c r="Y2" s="43">
        <f t="shared" si="2"/>
        <v>0</v>
      </c>
      <c r="Z2" s="43">
        <f t="shared" si="2"/>
        <v>0</v>
      </c>
      <c r="AA2" s="43">
        <f t="shared" si="2"/>
        <v>0</v>
      </c>
      <c r="AB2" s="43">
        <f t="shared" si="2"/>
        <v>0</v>
      </c>
      <c r="AC2" s="43">
        <f t="shared" si="2"/>
        <v>0</v>
      </c>
      <c r="AD2" s="43">
        <f t="shared" si="2"/>
        <v>0</v>
      </c>
      <c r="AE2" s="43">
        <f t="shared" si="2"/>
        <v>0</v>
      </c>
      <c r="AF2" s="43">
        <f t="shared" si="2"/>
        <v>0</v>
      </c>
    </row>
    <row r="3" spans="1:32" x14ac:dyDescent="0.25">
      <c r="A3" s="125" t="s">
        <v>41</v>
      </c>
      <c r="B3" s="43">
        <f>IFERROR(INDEX('Potentia and Eurostat formatted'!R$30:R$50,MATCH($A3,'Potentia and Eurostat formatted'!$I$30:$I$50,0)),0)*About!$C$33</f>
        <v>2285788147888800</v>
      </c>
      <c r="C3" s="43">
        <f>IFERROR(INDEX('Potentia and Eurostat formatted'!S$30:S$50,MATCH($A3,'Potentia and Eurostat formatted'!$I$30:$I$50,0)),0)*About!$C$33</f>
        <v>2713743079416000</v>
      </c>
      <c r="D3" s="43">
        <f>$C3</f>
        <v>2713743079416000</v>
      </c>
      <c r="E3" s="43">
        <f t="shared" si="1"/>
        <v>2713743079416000</v>
      </c>
      <c r="F3" s="43">
        <f t="shared" si="1"/>
        <v>2713743079416000</v>
      </c>
      <c r="G3" s="43">
        <f t="shared" si="1"/>
        <v>2713743079416000</v>
      </c>
      <c r="H3" s="43">
        <f t="shared" si="1"/>
        <v>2713743079416000</v>
      </c>
      <c r="I3" s="43">
        <f t="shared" si="1"/>
        <v>2713743079416000</v>
      </c>
      <c r="J3" s="43">
        <f t="shared" si="1"/>
        <v>2713743079416000</v>
      </c>
      <c r="K3" s="43">
        <f t="shared" si="1"/>
        <v>2713743079416000</v>
      </c>
      <c r="L3" s="43">
        <f t="shared" si="1"/>
        <v>2713743079416000</v>
      </c>
      <c r="M3" s="43">
        <f t="shared" si="1"/>
        <v>2713743079416000</v>
      </c>
      <c r="N3" s="43">
        <f t="shared" si="1"/>
        <v>2713743079416000</v>
      </c>
      <c r="O3" s="43">
        <f t="shared" si="1"/>
        <v>2713743079416000</v>
      </c>
      <c r="P3" s="43">
        <f t="shared" si="1"/>
        <v>2713743079416000</v>
      </c>
      <c r="Q3" s="43">
        <f t="shared" si="1"/>
        <v>2713743079416000</v>
      </c>
      <c r="R3" s="43">
        <f t="shared" si="1"/>
        <v>2713743079416000</v>
      </c>
      <c r="S3" s="43">
        <f t="shared" si="1"/>
        <v>2713743079416000</v>
      </c>
      <c r="T3" s="43">
        <f t="shared" si="1"/>
        <v>2713743079416000</v>
      </c>
      <c r="U3" s="43">
        <f t="shared" si="2"/>
        <v>2713743079416000</v>
      </c>
      <c r="V3" s="43">
        <f t="shared" si="2"/>
        <v>2713743079416000</v>
      </c>
      <c r="W3" s="43">
        <f t="shared" si="2"/>
        <v>2713743079416000</v>
      </c>
      <c r="X3" s="43">
        <f t="shared" si="2"/>
        <v>2713743079416000</v>
      </c>
      <c r="Y3" s="43">
        <f t="shared" si="2"/>
        <v>2713743079416000</v>
      </c>
      <c r="Z3" s="43">
        <f t="shared" si="2"/>
        <v>2713743079416000</v>
      </c>
      <c r="AA3" s="43">
        <f t="shared" si="2"/>
        <v>2713743079416000</v>
      </c>
      <c r="AB3" s="43">
        <f t="shared" si="2"/>
        <v>2713743079416000</v>
      </c>
      <c r="AC3" s="43">
        <f t="shared" si="2"/>
        <v>2713743079416000</v>
      </c>
      <c r="AD3" s="43">
        <f t="shared" si="2"/>
        <v>2713743079416000</v>
      </c>
      <c r="AE3" s="43">
        <f t="shared" si="2"/>
        <v>2713743079416000</v>
      </c>
      <c r="AF3" s="43">
        <f t="shared" si="2"/>
        <v>2713743079416000</v>
      </c>
    </row>
    <row r="4" spans="1:32" x14ac:dyDescent="0.25">
      <c r="A4" s="125" t="s">
        <v>72</v>
      </c>
      <c r="B4" s="43">
        <f>IFERROR(INDEX('Potentia and Eurostat formatted'!R$30:R$50,MATCH($A4,'Potentia and Eurostat formatted'!$I$30:$I$50,0)),0)*About!$C$33</f>
        <v>1.18972831063131E+16</v>
      </c>
      <c r="C4" s="43">
        <f>IFERROR(INDEX('Potentia and Eurostat formatted'!S$30:S$50,MATCH($A4,'Potentia and Eurostat formatted'!$I$30:$I$50,0)),0)*About!$C$33</f>
        <v>1.23327680251146E+16</v>
      </c>
      <c r="D4" s="43">
        <f t="shared" ref="D4:D5" si="3">$C4</f>
        <v>1.23327680251146E+16</v>
      </c>
      <c r="E4" s="43">
        <f t="shared" si="1"/>
        <v>1.23327680251146E+16</v>
      </c>
      <c r="F4" s="43">
        <f t="shared" si="1"/>
        <v>1.23327680251146E+16</v>
      </c>
      <c r="G4" s="43">
        <f t="shared" si="1"/>
        <v>1.23327680251146E+16</v>
      </c>
      <c r="H4" s="43">
        <f t="shared" si="2"/>
        <v>1.23327680251146E+16</v>
      </c>
      <c r="I4" s="43">
        <f t="shared" si="2"/>
        <v>1.23327680251146E+16</v>
      </c>
      <c r="J4" s="43">
        <f t="shared" si="1"/>
        <v>1.23327680251146E+16</v>
      </c>
      <c r="K4" s="43">
        <f t="shared" si="2"/>
        <v>1.23327680251146E+16</v>
      </c>
      <c r="L4" s="43">
        <f t="shared" si="2"/>
        <v>1.23327680251146E+16</v>
      </c>
      <c r="M4" s="43">
        <f t="shared" si="1"/>
        <v>1.23327680251146E+16</v>
      </c>
      <c r="N4" s="43">
        <f t="shared" si="2"/>
        <v>1.23327680251146E+16</v>
      </c>
      <c r="O4" s="43">
        <f t="shared" si="2"/>
        <v>1.23327680251146E+16</v>
      </c>
      <c r="P4" s="43">
        <f t="shared" si="1"/>
        <v>1.23327680251146E+16</v>
      </c>
      <c r="Q4" s="43">
        <f t="shared" si="2"/>
        <v>1.23327680251146E+16</v>
      </c>
      <c r="R4" s="43">
        <f t="shared" si="2"/>
        <v>1.23327680251146E+16</v>
      </c>
      <c r="S4" s="43">
        <f t="shared" si="1"/>
        <v>1.23327680251146E+16</v>
      </c>
      <c r="T4" s="43">
        <f t="shared" si="2"/>
        <v>1.23327680251146E+16</v>
      </c>
      <c r="U4" s="43">
        <f t="shared" si="2"/>
        <v>1.23327680251146E+16</v>
      </c>
      <c r="V4" s="43">
        <f t="shared" si="2"/>
        <v>1.23327680251146E+16</v>
      </c>
      <c r="W4" s="43">
        <f t="shared" si="2"/>
        <v>1.23327680251146E+16</v>
      </c>
      <c r="X4" s="43">
        <f t="shared" si="2"/>
        <v>1.23327680251146E+16</v>
      </c>
      <c r="Y4" s="43">
        <f t="shared" si="2"/>
        <v>1.23327680251146E+16</v>
      </c>
      <c r="Z4" s="43">
        <f t="shared" si="2"/>
        <v>1.23327680251146E+16</v>
      </c>
      <c r="AA4" s="43">
        <f t="shared" si="2"/>
        <v>1.23327680251146E+16</v>
      </c>
      <c r="AB4" s="43">
        <f t="shared" si="2"/>
        <v>1.23327680251146E+16</v>
      </c>
      <c r="AC4" s="43">
        <f t="shared" si="2"/>
        <v>1.23327680251146E+16</v>
      </c>
      <c r="AD4" s="43">
        <f t="shared" si="2"/>
        <v>1.23327680251146E+16</v>
      </c>
      <c r="AE4" s="43">
        <f t="shared" si="2"/>
        <v>1.23327680251146E+16</v>
      </c>
      <c r="AF4" s="43">
        <f t="shared" si="2"/>
        <v>1.23327680251146E+16</v>
      </c>
    </row>
    <row r="5" spans="1:32" x14ac:dyDescent="0.25">
      <c r="A5" s="125" t="s">
        <v>133</v>
      </c>
      <c r="B5" s="43">
        <f>'Nuclear data'!B41</f>
        <v>7663679400000000</v>
      </c>
      <c r="C5" s="43">
        <f>'Nuclear data'!B29</f>
        <v>8730347480400000</v>
      </c>
      <c r="D5" s="43">
        <f t="shared" si="3"/>
        <v>8730347480400000</v>
      </c>
      <c r="E5" s="43">
        <f t="shared" si="1"/>
        <v>8730347480400000</v>
      </c>
      <c r="F5" s="43">
        <f t="shared" si="1"/>
        <v>8730347480400000</v>
      </c>
      <c r="G5" s="43">
        <f t="shared" si="1"/>
        <v>8730347480400000</v>
      </c>
      <c r="H5" s="43">
        <f t="shared" si="2"/>
        <v>8730347480400000</v>
      </c>
      <c r="I5" s="43">
        <f t="shared" si="2"/>
        <v>8730347480400000</v>
      </c>
      <c r="J5" s="43">
        <f t="shared" si="1"/>
        <v>8730347480400000</v>
      </c>
      <c r="K5" s="43">
        <f t="shared" si="2"/>
        <v>8730347480400000</v>
      </c>
      <c r="L5" s="43">
        <f t="shared" si="2"/>
        <v>8730347480400000</v>
      </c>
      <c r="M5" s="43">
        <f t="shared" si="1"/>
        <v>8730347480400000</v>
      </c>
      <c r="N5" s="43">
        <f t="shared" si="2"/>
        <v>8730347480400000</v>
      </c>
      <c r="O5" s="43">
        <f t="shared" si="2"/>
        <v>8730347480400000</v>
      </c>
      <c r="P5" s="43">
        <f t="shared" si="1"/>
        <v>8730347480400000</v>
      </c>
      <c r="Q5" s="43">
        <f t="shared" si="2"/>
        <v>8730347480400000</v>
      </c>
      <c r="R5" s="43">
        <f t="shared" si="2"/>
        <v>8730347480400000</v>
      </c>
      <c r="S5" s="43">
        <f t="shared" si="1"/>
        <v>8730347480400000</v>
      </c>
      <c r="T5" s="43">
        <f t="shared" si="2"/>
        <v>8730347480400000</v>
      </c>
      <c r="U5" s="43">
        <f t="shared" si="2"/>
        <v>8730347480400000</v>
      </c>
      <c r="V5" s="43">
        <f t="shared" si="2"/>
        <v>8730347480400000</v>
      </c>
      <c r="W5" s="43">
        <f t="shared" si="2"/>
        <v>8730347480400000</v>
      </c>
      <c r="X5" s="43">
        <f t="shared" si="2"/>
        <v>8730347480400000</v>
      </c>
      <c r="Y5" s="43">
        <f t="shared" si="2"/>
        <v>8730347480400000</v>
      </c>
      <c r="Z5" s="43">
        <f t="shared" si="2"/>
        <v>8730347480400000</v>
      </c>
      <c r="AA5" s="43">
        <f t="shared" si="2"/>
        <v>8730347480400000</v>
      </c>
      <c r="AB5" s="43">
        <f t="shared" si="2"/>
        <v>8730347480400000</v>
      </c>
      <c r="AC5" s="43">
        <f t="shared" si="2"/>
        <v>8730347480400000</v>
      </c>
      <c r="AD5" s="43">
        <f t="shared" si="2"/>
        <v>8730347480400000</v>
      </c>
      <c r="AE5" s="43">
        <f t="shared" si="2"/>
        <v>8730347480400000</v>
      </c>
      <c r="AF5" s="43">
        <f t="shared" si="2"/>
        <v>8730347480400000</v>
      </c>
    </row>
    <row r="6" spans="1:32" x14ac:dyDescent="0.2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2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2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25">
      <c r="A9" s="125" t="s">
        <v>115</v>
      </c>
      <c r="B9" s="43">
        <f>IFERROR(INDEX('Potentia and Eurostat formatted'!R$30:R$50,MATCH($A9,'Potentia and Eurostat formatted'!$I$30:$I$50,0)),0)*About!$C$33</f>
        <v>362609366003700</v>
      </c>
      <c r="C9" s="43">
        <f>IFERROR(INDEX('Potentia and Eurostat formatted'!S$30:S$50,MATCH($A9,'Potentia and Eurostat formatted'!$I$30:$I$50,0)),0)*About!$C$33</f>
        <v>394839821091300.06</v>
      </c>
      <c r="D9" s="43">
        <f>$C9</f>
        <v>394839821091300.06</v>
      </c>
      <c r="E9" s="43">
        <f t="shared" ref="E9:T14" si="4">$C9</f>
        <v>394839821091300.06</v>
      </c>
      <c r="F9" s="43">
        <f t="shared" si="4"/>
        <v>394839821091300.06</v>
      </c>
      <c r="G9" s="43">
        <f t="shared" si="4"/>
        <v>394839821091300.06</v>
      </c>
      <c r="H9" s="43">
        <f t="shared" si="4"/>
        <v>394839821091300.06</v>
      </c>
      <c r="I9" s="43">
        <f t="shared" si="4"/>
        <v>394839821091300.06</v>
      </c>
      <c r="J9" s="43">
        <f t="shared" si="4"/>
        <v>394839821091300.06</v>
      </c>
      <c r="K9" s="43">
        <f t="shared" si="4"/>
        <v>394839821091300.06</v>
      </c>
      <c r="L9" s="43">
        <f t="shared" si="4"/>
        <v>394839821091300.06</v>
      </c>
      <c r="M9" s="43">
        <f t="shared" si="4"/>
        <v>394839821091300.06</v>
      </c>
      <c r="N9" s="43">
        <f t="shared" si="4"/>
        <v>394839821091300.06</v>
      </c>
      <c r="O9" s="43">
        <f t="shared" si="4"/>
        <v>394839821091300.06</v>
      </c>
      <c r="P9" s="43">
        <f t="shared" si="4"/>
        <v>394839821091300.06</v>
      </c>
      <c r="Q9" s="43">
        <f t="shared" si="4"/>
        <v>394839821091300.06</v>
      </c>
      <c r="R9" s="43">
        <f t="shared" si="4"/>
        <v>394839821091300.06</v>
      </c>
      <c r="S9" s="43">
        <f t="shared" si="4"/>
        <v>394839821091300.06</v>
      </c>
      <c r="T9" s="43">
        <f t="shared" si="4"/>
        <v>394839821091300.06</v>
      </c>
      <c r="U9" s="43">
        <f t="shared" ref="U9:AF14" si="5">$C9</f>
        <v>394839821091300.06</v>
      </c>
      <c r="V9" s="43">
        <f t="shared" si="5"/>
        <v>394839821091300.06</v>
      </c>
      <c r="W9" s="43">
        <f t="shared" si="5"/>
        <v>394839821091300.06</v>
      </c>
      <c r="X9" s="43">
        <f t="shared" si="5"/>
        <v>394839821091300.06</v>
      </c>
      <c r="Y9" s="43">
        <f t="shared" si="5"/>
        <v>394839821091300.06</v>
      </c>
      <c r="Z9" s="43">
        <f t="shared" si="5"/>
        <v>394839821091300.06</v>
      </c>
      <c r="AA9" s="43">
        <f t="shared" si="5"/>
        <v>394839821091300.06</v>
      </c>
      <c r="AB9" s="43">
        <f t="shared" si="5"/>
        <v>394839821091300.06</v>
      </c>
      <c r="AC9" s="43">
        <f t="shared" si="5"/>
        <v>394839821091300.06</v>
      </c>
      <c r="AD9" s="43">
        <f t="shared" si="5"/>
        <v>394839821091300.06</v>
      </c>
      <c r="AE9" s="43">
        <f t="shared" si="5"/>
        <v>394839821091300.06</v>
      </c>
      <c r="AF9" s="43">
        <f t="shared" si="5"/>
        <v>394839821091300.06</v>
      </c>
    </row>
    <row r="10" spans="1:32" x14ac:dyDescent="0.25">
      <c r="A10" s="125" t="s">
        <v>88</v>
      </c>
      <c r="B10" s="43">
        <f>IFERROR(INDEX('Potentia and Eurostat formatted'!R$30:R$50,MATCH($A10,'Potentia and Eurostat formatted'!$I$30:$I$50,0)),0)*About!$C$33</f>
        <v>844669188465300</v>
      </c>
      <c r="C10" s="43">
        <f>IFERROR(INDEX('Potentia and Eurostat formatted'!S$30:S$50,MATCH($A10,'Potentia and Eurostat formatted'!$I$30:$I$50,0)),0)*About!$C$33</f>
        <v>925155047131800</v>
      </c>
      <c r="D10" s="43">
        <f t="shared" ref="D10:D14" si="6">$C10</f>
        <v>925155047131800</v>
      </c>
      <c r="E10" s="43">
        <f t="shared" si="4"/>
        <v>925155047131800</v>
      </c>
      <c r="F10" s="43">
        <f t="shared" si="4"/>
        <v>925155047131800</v>
      </c>
      <c r="G10" s="43">
        <f t="shared" si="4"/>
        <v>925155047131800</v>
      </c>
      <c r="H10" s="43">
        <f t="shared" si="4"/>
        <v>925155047131800</v>
      </c>
      <c r="I10" s="43">
        <f t="shared" si="4"/>
        <v>925155047131800</v>
      </c>
      <c r="J10" s="43">
        <f t="shared" si="4"/>
        <v>925155047131800</v>
      </c>
      <c r="K10" s="43">
        <f t="shared" si="4"/>
        <v>925155047131800</v>
      </c>
      <c r="L10" s="43">
        <f t="shared" si="4"/>
        <v>925155047131800</v>
      </c>
      <c r="M10" s="43">
        <f t="shared" si="4"/>
        <v>925155047131800</v>
      </c>
      <c r="N10" s="43">
        <f t="shared" si="4"/>
        <v>925155047131800</v>
      </c>
      <c r="O10" s="43">
        <f t="shared" si="4"/>
        <v>925155047131800</v>
      </c>
      <c r="P10" s="43">
        <f t="shared" si="4"/>
        <v>925155047131800</v>
      </c>
      <c r="Q10" s="43">
        <f t="shared" si="4"/>
        <v>925155047131800</v>
      </c>
      <c r="R10" s="43">
        <f t="shared" si="4"/>
        <v>925155047131800</v>
      </c>
      <c r="S10" s="43">
        <f t="shared" si="4"/>
        <v>925155047131800</v>
      </c>
      <c r="T10" s="43">
        <f t="shared" si="4"/>
        <v>925155047131800</v>
      </c>
      <c r="U10" s="43">
        <f t="shared" si="5"/>
        <v>925155047131800</v>
      </c>
      <c r="V10" s="43">
        <f t="shared" si="5"/>
        <v>925155047131800</v>
      </c>
      <c r="W10" s="43">
        <f t="shared" si="5"/>
        <v>925155047131800</v>
      </c>
      <c r="X10" s="43">
        <f t="shared" si="5"/>
        <v>925155047131800</v>
      </c>
      <c r="Y10" s="43">
        <f t="shared" si="5"/>
        <v>925155047131800</v>
      </c>
      <c r="Z10" s="43">
        <f t="shared" si="5"/>
        <v>925155047131800</v>
      </c>
      <c r="AA10" s="43">
        <f t="shared" si="5"/>
        <v>925155047131800</v>
      </c>
      <c r="AB10" s="43">
        <f t="shared" si="5"/>
        <v>925155047131800</v>
      </c>
      <c r="AC10" s="43">
        <f t="shared" si="5"/>
        <v>925155047131800</v>
      </c>
      <c r="AD10" s="43">
        <f t="shared" si="5"/>
        <v>925155047131800</v>
      </c>
      <c r="AE10" s="43">
        <f t="shared" si="5"/>
        <v>925155047131800</v>
      </c>
      <c r="AF10" s="43">
        <f t="shared" si="5"/>
        <v>925155047131800</v>
      </c>
    </row>
    <row r="11" spans="1:32" x14ac:dyDescent="0.25">
      <c r="A11" s="125" t="s">
        <v>93</v>
      </c>
      <c r="B11" s="43">
        <f>IFERROR(INDEX('Potentia and Eurostat formatted'!R$30:R$50,MATCH($A11,'Potentia and Eurostat formatted'!$I$30:$I$50,0)),0)*About!$C$33</f>
        <v>6164097313602900</v>
      </c>
      <c r="C11" s="43">
        <f>IFERROR(INDEX('Potentia and Eurostat formatted'!S$30:S$50,MATCH($A11,'Potentia and Eurostat formatted'!$I$30:$I$50,0)),0)*About!$C$33</f>
        <v>6274823281793401</v>
      </c>
      <c r="D11" s="43">
        <f t="shared" si="6"/>
        <v>6274823281793401</v>
      </c>
      <c r="E11" s="43">
        <f t="shared" si="4"/>
        <v>6274823281793401</v>
      </c>
      <c r="F11" s="43">
        <f t="shared" si="4"/>
        <v>6274823281793401</v>
      </c>
      <c r="G11" s="43">
        <f t="shared" si="4"/>
        <v>6274823281793401</v>
      </c>
      <c r="H11" s="43">
        <f t="shared" si="4"/>
        <v>6274823281793401</v>
      </c>
      <c r="I11" s="43">
        <f t="shared" si="4"/>
        <v>6274823281793401</v>
      </c>
      <c r="J11" s="43">
        <f t="shared" si="4"/>
        <v>6274823281793401</v>
      </c>
      <c r="K11" s="43">
        <f t="shared" si="4"/>
        <v>6274823281793401</v>
      </c>
      <c r="L11" s="43">
        <f t="shared" si="4"/>
        <v>6274823281793401</v>
      </c>
      <c r="M11" s="43">
        <f t="shared" si="4"/>
        <v>6274823281793401</v>
      </c>
      <c r="N11" s="43">
        <f t="shared" si="4"/>
        <v>6274823281793401</v>
      </c>
      <c r="O11" s="43">
        <f t="shared" si="4"/>
        <v>6274823281793401</v>
      </c>
      <c r="P11" s="43">
        <f t="shared" si="4"/>
        <v>6274823281793401</v>
      </c>
      <c r="Q11" s="43">
        <f t="shared" si="4"/>
        <v>6274823281793401</v>
      </c>
      <c r="R11" s="43">
        <f t="shared" si="4"/>
        <v>6274823281793401</v>
      </c>
      <c r="S11" s="43">
        <f t="shared" si="4"/>
        <v>6274823281793401</v>
      </c>
      <c r="T11" s="43">
        <f t="shared" si="4"/>
        <v>6274823281793401</v>
      </c>
      <c r="U11" s="43">
        <f t="shared" si="5"/>
        <v>6274823281793401</v>
      </c>
      <c r="V11" s="43">
        <f t="shared" si="5"/>
        <v>6274823281793401</v>
      </c>
      <c r="W11" s="43">
        <f t="shared" si="5"/>
        <v>6274823281793401</v>
      </c>
      <c r="X11" s="43">
        <f t="shared" si="5"/>
        <v>6274823281793401</v>
      </c>
      <c r="Y11" s="43">
        <f t="shared" si="5"/>
        <v>6274823281793401</v>
      </c>
      <c r="Z11" s="43">
        <f t="shared" si="5"/>
        <v>6274823281793401</v>
      </c>
      <c r="AA11" s="43">
        <f t="shared" si="5"/>
        <v>6274823281793401</v>
      </c>
      <c r="AB11" s="43">
        <f t="shared" si="5"/>
        <v>6274823281793401</v>
      </c>
      <c r="AC11" s="43">
        <f t="shared" si="5"/>
        <v>6274823281793401</v>
      </c>
      <c r="AD11" s="43">
        <f t="shared" si="5"/>
        <v>6274823281793401</v>
      </c>
      <c r="AE11" s="43">
        <f t="shared" si="5"/>
        <v>6274823281793401</v>
      </c>
      <c r="AF11" s="43">
        <f t="shared" si="5"/>
        <v>6274823281793401</v>
      </c>
    </row>
    <row r="12" spans="1:32" x14ac:dyDescent="0.25">
      <c r="A12" s="125" t="s">
        <v>118</v>
      </c>
      <c r="B12" s="43">
        <f>IFERROR(INDEX('Potentia and Eurostat formatted'!R$30:R$50,MATCH($A12,'Potentia and Eurostat formatted'!$I$30:$I$50,0)),0)*About!$C$33</f>
        <v>71567954969700</v>
      </c>
      <c r="C12" s="43">
        <f>IFERROR(INDEX('Potentia and Eurostat formatted'!S$30:S$50,MATCH($A12,'Potentia and Eurostat formatted'!$I$30:$I$50,0)),0)*About!$C$33</f>
        <v>77741296104300</v>
      </c>
      <c r="D12" s="43">
        <f>$C12</f>
        <v>77741296104300</v>
      </c>
      <c r="E12" s="43">
        <f t="shared" si="4"/>
        <v>77741296104300</v>
      </c>
      <c r="F12" s="43">
        <f t="shared" si="4"/>
        <v>77741296104300</v>
      </c>
      <c r="G12" s="43">
        <f t="shared" si="4"/>
        <v>77741296104300</v>
      </c>
      <c r="H12" s="43">
        <f t="shared" si="4"/>
        <v>77741296104300</v>
      </c>
      <c r="I12" s="43">
        <f t="shared" si="4"/>
        <v>77741296104300</v>
      </c>
      <c r="J12" s="43">
        <f t="shared" si="4"/>
        <v>77741296104300</v>
      </c>
      <c r="K12" s="43">
        <f t="shared" si="4"/>
        <v>77741296104300</v>
      </c>
      <c r="L12" s="43">
        <f t="shared" si="4"/>
        <v>77741296104300</v>
      </c>
      <c r="M12" s="43">
        <f t="shared" si="4"/>
        <v>77741296104300</v>
      </c>
      <c r="N12" s="43">
        <f t="shared" si="4"/>
        <v>77741296104300</v>
      </c>
      <c r="O12" s="43">
        <f t="shared" si="4"/>
        <v>77741296104300</v>
      </c>
      <c r="P12" s="43">
        <f t="shared" si="4"/>
        <v>77741296104300</v>
      </c>
      <c r="Q12" s="43">
        <f t="shared" si="4"/>
        <v>77741296104300</v>
      </c>
      <c r="R12" s="43">
        <f t="shared" si="4"/>
        <v>77741296104300</v>
      </c>
      <c r="S12" s="43">
        <f t="shared" si="4"/>
        <v>77741296104300</v>
      </c>
      <c r="T12" s="43">
        <f t="shared" si="4"/>
        <v>77741296104300</v>
      </c>
      <c r="U12" s="43">
        <f t="shared" si="5"/>
        <v>77741296104300</v>
      </c>
      <c r="V12" s="43">
        <f t="shared" si="5"/>
        <v>77741296104300</v>
      </c>
      <c r="W12" s="43">
        <f t="shared" si="5"/>
        <v>77741296104300</v>
      </c>
      <c r="X12" s="43">
        <f t="shared" si="5"/>
        <v>77741296104300</v>
      </c>
      <c r="Y12" s="43">
        <f t="shared" si="5"/>
        <v>77741296104300</v>
      </c>
      <c r="Z12" s="43">
        <f t="shared" si="5"/>
        <v>77741296104300</v>
      </c>
      <c r="AA12" s="43">
        <f t="shared" si="5"/>
        <v>77741296104300</v>
      </c>
      <c r="AB12" s="43">
        <f t="shared" si="5"/>
        <v>77741296104300</v>
      </c>
      <c r="AC12" s="43">
        <f t="shared" si="5"/>
        <v>77741296104300</v>
      </c>
      <c r="AD12" s="43">
        <f t="shared" si="5"/>
        <v>77741296104300</v>
      </c>
      <c r="AE12" s="43">
        <f t="shared" si="5"/>
        <v>77741296104300</v>
      </c>
      <c r="AF12" s="43">
        <f t="shared" si="5"/>
        <v>77741296104300</v>
      </c>
    </row>
    <row r="13" spans="1:32" x14ac:dyDescent="0.25">
      <c r="A13" s="125" t="s">
        <v>121</v>
      </c>
      <c r="B13" s="43">
        <f>IFERROR(INDEX('Potentia and Eurostat formatted'!R$30:R$50,MATCH($A13,'Potentia and Eurostat formatted'!$I$30:$I$50,0)),0)*About!$C$33</f>
        <v>378142839301500</v>
      </c>
      <c r="C13" s="43">
        <f>IFERROR(INDEX('Potentia and Eurostat formatted'!S$30:S$50,MATCH($A13,'Potentia and Eurostat formatted'!$I$30:$I$50,0)),0)*About!$C$33</f>
        <v>397844307958500</v>
      </c>
      <c r="D13" s="43">
        <f t="shared" si="6"/>
        <v>397844307958500</v>
      </c>
      <c r="E13" s="43">
        <f t="shared" si="4"/>
        <v>397844307958500</v>
      </c>
      <c r="F13" s="43">
        <f t="shared" si="4"/>
        <v>397844307958500</v>
      </c>
      <c r="G13" s="43">
        <f t="shared" si="4"/>
        <v>397844307958500</v>
      </c>
      <c r="H13" s="43">
        <f t="shared" si="4"/>
        <v>397844307958500</v>
      </c>
      <c r="I13" s="43">
        <f t="shared" si="4"/>
        <v>397844307958500</v>
      </c>
      <c r="J13" s="43">
        <f t="shared" si="4"/>
        <v>397844307958500</v>
      </c>
      <c r="K13" s="43">
        <f t="shared" si="4"/>
        <v>397844307958500</v>
      </c>
      <c r="L13" s="43">
        <f t="shared" si="4"/>
        <v>397844307958500</v>
      </c>
      <c r="M13" s="43">
        <f t="shared" si="4"/>
        <v>397844307958500</v>
      </c>
      <c r="N13" s="43">
        <f t="shared" si="4"/>
        <v>397844307958500</v>
      </c>
      <c r="O13" s="43">
        <f t="shared" si="4"/>
        <v>397844307958500</v>
      </c>
      <c r="P13" s="43">
        <f t="shared" si="4"/>
        <v>397844307958500</v>
      </c>
      <c r="Q13" s="43">
        <f t="shared" si="4"/>
        <v>397844307958500</v>
      </c>
      <c r="R13" s="43">
        <f t="shared" si="4"/>
        <v>397844307958500</v>
      </c>
      <c r="S13" s="43">
        <f t="shared" si="4"/>
        <v>397844307958500</v>
      </c>
      <c r="T13" s="43">
        <f t="shared" si="4"/>
        <v>397844307958500</v>
      </c>
      <c r="U13" s="43">
        <f t="shared" si="5"/>
        <v>397844307958500</v>
      </c>
      <c r="V13" s="43">
        <f t="shared" si="5"/>
        <v>397844307958500</v>
      </c>
      <c r="W13" s="43">
        <f t="shared" si="5"/>
        <v>397844307958500</v>
      </c>
      <c r="X13" s="43">
        <f t="shared" si="5"/>
        <v>397844307958500</v>
      </c>
      <c r="Y13" s="43">
        <f t="shared" si="5"/>
        <v>397844307958500</v>
      </c>
      <c r="Z13" s="43">
        <f t="shared" si="5"/>
        <v>397844307958500</v>
      </c>
      <c r="AA13" s="43">
        <f t="shared" si="5"/>
        <v>397844307958500</v>
      </c>
      <c r="AB13" s="43">
        <f t="shared" si="5"/>
        <v>397844307958500</v>
      </c>
      <c r="AC13" s="43">
        <f t="shared" si="5"/>
        <v>397844307958500</v>
      </c>
      <c r="AD13" s="43">
        <f t="shared" si="5"/>
        <v>397844307958500</v>
      </c>
      <c r="AE13" s="43">
        <f t="shared" si="5"/>
        <v>397844307958500</v>
      </c>
      <c r="AF13" s="43">
        <f t="shared" si="5"/>
        <v>397844307958500</v>
      </c>
    </row>
    <row r="14" spans="1:32" x14ac:dyDescent="0.25">
      <c r="A14" s="125" t="s">
        <v>85</v>
      </c>
      <c r="B14" s="43">
        <f>IFERROR(INDEX('Potentia and Eurostat formatted'!R$30:R$50,MATCH($A14,'Potentia and Eurostat formatted'!$I$30:$I$50,0)),0)*About!$C$33</f>
        <v>817744205115299.88</v>
      </c>
      <c r="C14" s="43">
        <f>IFERROR(INDEX('Potentia and Eurostat formatted'!S$30:S$50,MATCH($A14,'Potentia and Eurostat formatted'!$I$30:$I$50,0)),0)*About!$C$33</f>
        <v>856404076381799.88</v>
      </c>
      <c r="D14" s="43">
        <f t="shared" si="6"/>
        <v>856404076381799.88</v>
      </c>
      <c r="E14" s="43">
        <f t="shared" si="4"/>
        <v>856404076381799.88</v>
      </c>
      <c r="F14" s="43">
        <f t="shared" si="4"/>
        <v>856404076381799.88</v>
      </c>
      <c r="G14" s="43">
        <f t="shared" si="4"/>
        <v>856404076381799.88</v>
      </c>
      <c r="H14" s="43">
        <f t="shared" si="4"/>
        <v>856404076381799.88</v>
      </c>
      <c r="I14" s="43">
        <f t="shared" si="4"/>
        <v>856404076381799.88</v>
      </c>
      <c r="J14" s="43">
        <f t="shared" si="4"/>
        <v>856404076381799.88</v>
      </c>
      <c r="K14" s="43">
        <f t="shared" si="4"/>
        <v>856404076381799.88</v>
      </c>
      <c r="L14" s="43">
        <f t="shared" si="4"/>
        <v>856404076381799.88</v>
      </c>
      <c r="M14" s="43">
        <f t="shared" si="4"/>
        <v>856404076381799.88</v>
      </c>
      <c r="N14" s="43">
        <f t="shared" si="4"/>
        <v>856404076381799.88</v>
      </c>
      <c r="O14" s="43">
        <f t="shared" si="4"/>
        <v>856404076381799.88</v>
      </c>
      <c r="P14" s="43">
        <f t="shared" si="4"/>
        <v>856404076381799.88</v>
      </c>
      <c r="Q14" s="43">
        <f t="shared" si="4"/>
        <v>856404076381799.88</v>
      </c>
      <c r="R14" s="43">
        <f t="shared" si="4"/>
        <v>856404076381799.88</v>
      </c>
      <c r="S14" s="43">
        <f t="shared" si="4"/>
        <v>856404076381799.88</v>
      </c>
      <c r="T14" s="43">
        <f t="shared" si="4"/>
        <v>856404076381799.88</v>
      </c>
      <c r="U14" s="43">
        <f t="shared" si="5"/>
        <v>856404076381799.88</v>
      </c>
      <c r="V14" s="43">
        <f t="shared" si="5"/>
        <v>856404076381799.88</v>
      </c>
      <c r="W14" s="43">
        <f t="shared" si="5"/>
        <v>856404076381799.88</v>
      </c>
      <c r="X14" s="43">
        <f t="shared" si="5"/>
        <v>856404076381799.88</v>
      </c>
      <c r="Y14" s="43">
        <f t="shared" si="5"/>
        <v>856404076381799.88</v>
      </c>
      <c r="Z14" s="43">
        <f t="shared" si="5"/>
        <v>856404076381799.88</v>
      </c>
      <c r="AA14" s="43">
        <f t="shared" si="5"/>
        <v>856404076381799.88</v>
      </c>
      <c r="AB14" s="43">
        <f t="shared" si="5"/>
        <v>856404076381799.88</v>
      </c>
      <c r="AC14" s="43">
        <f t="shared" si="5"/>
        <v>856404076381799.88</v>
      </c>
      <c r="AD14" s="43">
        <f t="shared" si="5"/>
        <v>856404076381799.88</v>
      </c>
      <c r="AE14" s="43">
        <f t="shared" si="5"/>
        <v>856404076381799.88</v>
      </c>
      <c r="AF14" s="43">
        <f t="shared" si="5"/>
        <v>856404076381799.88</v>
      </c>
    </row>
    <row r="15" spans="1:32" x14ac:dyDescent="0.2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2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25">
      <c r="A17" s="125" t="s">
        <v>49</v>
      </c>
      <c r="B17" s="43">
        <f>IFERROR(INDEX('Potentia and Eurostat formatted'!R$30:R$50,MATCH($A17,'Potentia and Eurostat formatted'!$I$30:$I$50,0)),0)*About!$C$33</f>
        <v>211397627749500.03</v>
      </c>
      <c r="C17" s="43">
        <f>IFERROR(INDEX('Potentia and Eurostat formatted'!S$30:S$50,MATCH($A17,'Potentia and Eurostat formatted'!$I$30:$I$50,0)),0)*About!$C$33</f>
        <v>271283671741199.97</v>
      </c>
      <c r="D17" s="43">
        <f>$C17</f>
        <v>271283671741199.97</v>
      </c>
      <c r="E17" s="43">
        <f t="shared" ref="E17:T21" si="7">$C17</f>
        <v>271283671741199.97</v>
      </c>
      <c r="F17" s="43">
        <f t="shared" si="7"/>
        <v>271283671741199.97</v>
      </c>
      <c r="G17" s="43">
        <f t="shared" si="7"/>
        <v>271283671741199.97</v>
      </c>
      <c r="H17" s="43">
        <f t="shared" si="7"/>
        <v>271283671741199.97</v>
      </c>
      <c r="I17" s="43">
        <f t="shared" si="7"/>
        <v>271283671741199.97</v>
      </c>
      <c r="J17" s="43">
        <f t="shared" si="7"/>
        <v>271283671741199.97</v>
      </c>
      <c r="K17" s="43">
        <f t="shared" si="7"/>
        <v>271283671741199.97</v>
      </c>
      <c r="L17" s="43">
        <f t="shared" si="7"/>
        <v>271283671741199.97</v>
      </c>
      <c r="M17" s="43">
        <f t="shared" si="7"/>
        <v>271283671741199.97</v>
      </c>
      <c r="N17" s="43">
        <f t="shared" si="7"/>
        <v>271283671741199.97</v>
      </c>
      <c r="O17" s="43">
        <f t="shared" si="7"/>
        <v>271283671741199.97</v>
      </c>
      <c r="P17" s="43">
        <f t="shared" si="7"/>
        <v>271283671741199.97</v>
      </c>
      <c r="Q17" s="43">
        <f t="shared" si="7"/>
        <v>271283671741199.97</v>
      </c>
      <c r="R17" s="43">
        <f t="shared" si="7"/>
        <v>271283671741199.97</v>
      </c>
      <c r="S17" s="43">
        <f t="shared" si="7"/>
        <v>271283671741199.97</v>
      </c>
      <c r="T17" s="43">
        <f t="shared" si="7"/>
        <v>271283671741199.97</v>
      </c>
      <c r="U17" s="43">
        <f t="shared" ref="U17:AF21" si="8">$C17</f>
        <v>271283671741199.97</v>
      </c>
      <c r="V17" s="43">
        <f t="shared" si="8"/>
        <v>271283671741199.97</v>
      </c>
      <c r="W17" s="43">
        <f t="shared" si="8"/>
        <v>271283671741199.97</v>
      </c>
      <c r="X17" s="43">
        <f t="shared" si="8"/>
        <v>271283671741199.97</v>
      </c>
      <c r="Y17" s="43">
        <f t="shared" si="8"/>
        <v>271283671741199.97</v>
      </c>
      <c r="Z17" s="43">
        <f t="shared" si="8"/>
        <v>271283671741199.97</v>
      </c>
      <c r="AA17" s="43">
        <f t="shared" si="8"/>
        <v>271283671741199.97</v>
      </c>
      <c r="AB17" s="43">
        <f t="shared" si="8"/>
        <v>271283671741199.97</v>
      </c>
      <c r="AC17" s="43">
        <f t="shared" si="8"/>
        <v>271283671741199.97</v>
      </c>
      <c r="AD17" s="43">
        <f t="shared" si="8"/>
        <v>271283671741199.97</v>
      </c>
      <c r="AE17" s="43">
        <f t="shared" si="8"/>
        <v>271283671741199.97</v>
      </c>
      <c r="AF17" s="43">
        <f t="shared" si="8"/>
        <v>271283671741199.97</v>
      </c>
    </row>
    <row r="18" spans="1:32" x14ac:dyDescent="0.25">
      <c r="A18" s="125" t="s">
        <v>70</v>
      </c>
      <c r="B18" s="43">
        <f>IFERROR(INDEX('Potentia and Eurostat formatted'!R$30:R$50,MATCH($A18,'Potentia and Eurostat formatted'!$I$30:$I$50,0)),0)*About!$C$33</f>
        <v>1.79519599066662E+16</v>
      </c>
      <c r="C18" s="43">
        <f>IFERROR(INDEX('Potentia and Eurostat formatted'!S$30:S$50,MATCH($A18,'Potentia and Eurostat formatted'!$I$30:$I$50,0)),0)*About!$C$33</f>
        <v>1.81475669939961E+16</v>
      </c>
      <c r="D18" s="43">
        <f>'EPS Data'!C52</f>
        <v>2.0089E+16</v>
      </c>
      <c r="E18" s="43">
        <f>'EPS Data'!D52</f>
        <v>1.71417E+16</v>
      </c>
      <c r="F18" s="43">
        <f>'EPS Data'!E52</f>
        <v>1.70398E+16</v>
      </c>
      <c r="G18" s="43">
        <f>'EPS Data'!F52</f>
        <v>1.66973E+16</v>
      </c>
      <c r="H18" s="43">
        <f>'EPS Data'!G52</f>
        <v>1.66321E+16</v>
      </c>
      <c r="I18" s="43">
        <f>'EPS Data'!H52</f>
        <v>1.62971E+16</v>
      </c>
      <c r="J18" s="43">
        <f>'EPS Data'!I52</f>
        <v>1.59399E+16</v>
      </c>
      <c r="K18" s="43">
        <f>'EPS Data'!J52</f>
        <v>1.55897E+16</v>
      </c>
      <c r="L18" s="43">
        <f>'EPS Data'!K52</f>
        <v>1.52872E+16</v>
      </c>
      <c r="M18" s="43">
        <f>'EPS Data'!L52</f>
        <v>1.48704E+16</v>
      </c>
      <c r="N18" s="43">
        <f>'EPS Data'!M52</f>
        <v>1.44722E+16</v>
      </c>
      <c r="O18" s="43">
        <f>'EPS Data'!N52</f>
        <v>1.40196E+16</v>
      </c>
      <c r="P18" s="43">
        <f>'EPS Data'!O52</f>
        <v>1.3597E+16</v>
      </c>
      <c r="Q18" s="43">
        <f>'EPS Data'!P52</f>
        <v>1.29766E+16</v>
      </c>
      <c r="R18" s="43">
        <f>'EPS Data'!Q52</f>
        <v>1.2589E+16</v>
      </c>
      <c r="S18" s="43">
        <f>'EPS Data'!R52</f>
        <v>1.21334E+16</v>
      </c>
      <c r="T18" s="43">
        <f>'EPS Data'!S52</f>
        <v>1.17205E+16</v>
      </c>
      <c r="U18" s="43">
        <f>'EPS Data'!T52</f>
        <v>1.13009E+16</v>
      </c>
      <c r="V18" s="43">
        <f>'EPS Data'!U52</f>
        <v>1.08625E+16</v>
      </c>
      <c r="W18" s="43">
        <f>'EPS Data'!V52</f>
        <v>1.04494E+16</v>
      </c>
      <c r="X18" s="43">
        <f>'EPS Data'!W52</f>
        <v>9997370000000000</v>
      </c>
      <c r="Y18" s="43">
        <f>'EPS Data'!X52</f>
        <v>9667440000000000</v>
      </c>
      <c r="Z18" s="43">
        <f>'EPS Data'!Y52</f>
        <v>9324560000000000</v>
      </c>
      <c r="AA18" s="43">
        <f>'EPS Data'!Z52</f>
        <v>9022010000000000</v>
      </c>
      <c r="AB18" s="43">
        <f>'EPS Data'!AA52</f>
        <v>8811130000000000</v>
      </c>
      <c r="AC18" s="43">
        <f>'EPS Data'!AB52</f>
        <v>8535900000000000</v>
      </c>
      <c r="AD18" s="43">
        <f>'EPS Data'!AC52</f>
        <v>8260810000000000</v>
      </c>
      <c r="AE18" s="43">
        <f>'EPS Data'!AD52</f>
        <v>8072360000000000</v>
      </c>
      <c r="AF18" s="43">
        <f>'EPS Data'!AE52</f>
        <v>7854070000000000</v>
      </c>
    </row>
    <row r="19" spans="1:32" x14ac:dyDescent="0.25">
      <c r="A19" s="125" t="s">
        <v>77</v>
      </c>
      <c r="B19" s="43">
        <f>IFERROR(INDEX('Potentia and Eurostat formatted'!R$30:R$50,MATCH($A19,'Potentia and Eurostat formatted'!$I$30:$I$50,0)),0)*About!$C$33</f>
        <v>2660424548791199.5</v>
      </c>
      <c r="C19" s="43">
        <f>IFERROR(INDEX('Potentia and Eurostat formatted'!S$30:S$50,MATCH($A19,'Potentia and Eurostat formatted'!$I$30:$I$50,0)),0)*About!$C$33</f>
        <v>3066477385350900</v>
      </c>
      <c r="D19" s="43">
        <f t="shared" ref="D19:D21" si="9">$C19</f>
        <v>3066477385350900</v>
      </c>
      <c r="E19" s="43">
        <f t="shared" si="7"/>
        <v>3066477385350900</v>
      </c>
      <c r="F19" s="43">
        <f t="shared" si="7"/>
        <v>3066477385350900</v>
      </c>
      <c r="G19" s="43">
        <f t="shared" si="7"/>
        <v>3066477385350900</v>
      </c>
      <c r="H19" s="43">
        <f t="shared" si="7"/>
        <v>3066477385350900</v>
      </c>
      <c r="I19" s="43">
        <f t="shared" si="7"/>
        <v>3066477385350900</v>
      </c>
      <c r="J19" s="43">
        <f t="shared" si="7"/>
        <v>3066477385350900</v>
      </c>
      <c r="K19" s="43">
        <f t="shared" si="7"/>
        <v>3066477385350900</v>
      </c>
      <c r="L19" s="43">
        <f t="shared" si="7"/>
        <v>3066477385350900</v>
      </c>
      <c r="M19" s="43">
        <f t="shared" si="7"/>
        <v>3066477385350900</v>
      </c>
      <c r="N19" s="43">
        <f t="shared" si="7"/>
        <v>3066477385350900</v>
      </c>
      <c r="O19" s="43">
        <f t="shared" si="7"/>
        <v>3066477385350900</v>
      </c>
      <c r="P19" s="43">
        <f t="shared" si="7"/>
        <v>3066477385350900</v>
      </c>
      <c r="Q19" s="43">
        <f t="shared" si="7"/>
        <v>3066477385350900</v>
      </c>
      <c r="R19" s="43">
        <f t="shared" si="7"/>
        <v>3066477385350900</v>
      </c>
      <c r="S19" s="43">
        <f t="shared" si="7"/>
        <v>3066477385350900</v>
      </c>
      <c r="T19" s="43">
        <f t="shared" si="7"/>
        <v>3066477385350900</v>
      </c>
      <c r="U19" s="43">
        <f t="shared" si="8"/>
        <v>3066477385350900</v>
      </c>
      <c r="V19" s="43">
        <f t="shared" si="8"/>
        <v>3066477385350900</v>
      </c>
      <c r="W19" s="43">
        <f t="shared" si="8"/>
        <v>3066477385350900</v>
      </c>
      <c r="X19" s="43">
        <f t="shared" si="8"/>
        <v>3066477385350900</v>
      </c>
      <c r="Y19" s="43">
        <f t="shared" si="8"/>
        <v>3066477385350900</v>
      </c>
      <c r="Z19" s="43">
        <f t="shared" si="8"/>
        <v>3066477385350900</v>
      </c>
      <c r="AA19" s="43">
        <f t="shared" si="8"/>
        <v>3066477385350900</v>
      </c>
      <c r="AB19" s="43">
        <f t="shared" si="8"/>
        <v>3066477385350900</v>
      </c>
      <c r="AC19" s="43">
        <f t="shared" si="8"/>
        <v>3066477385350900</v>
      </c>
      <c r="AD19" s="43">
        <f t="shared" si="8"/>
        <v>3066477385350900</v>
      </c>
      <c r="AE19" s="43">
        <f t="shared" si="8"/>
        <v>3066477385350900</v>
      </c>
      <c r="AF19" s="43">
        <f t="shared" si="8"/>
        <v>3066477385350900</v>
      </c>
    </row>
    <row r="20" spans="1:32" x14ac:dyDescent="0.25">
      <c r="A20" s="125" t="s">
        <v>81</v>
      </c>
      <c r="B20" s="43">
        <f>IFERROR(INDEX('Potentia and Eurostat formatted'!R$30:R$50,MATCH($A20,'Potentia and Eurostat formatted'!$I$30:$I$50,0)),0)*About!$C$33</f>
        <v>862265786132100</v>
      </c>
      <c r="C20" s="43">
        <f>IFERROR(INDEX('Potentia and Eurostat formatted'!S$30:S$50,MATCH($A20,'Potentia and Eurostat formatted'!$I$30:$I$50,0)),0)*About!$C$33</f>
        <v>889494781711199.88</v>
      </c>
      <c r="D20" s="43">
        <f>$C20</f>
        <v>889494781711199.88</v>
      </c>
      <c r="E20" s="43">
        <f t="shared" si="7"/>
        <v>889494781711199.88</v>
      </c>
      <c r="F20" s="43">
        <f t="shared" si="7"/>
        <v>889494781711199.88</v>
      </c>
      <c r="G20" s="43">
        <f t="shared" si="7"/>
        <v>889494781711199.88</v>
      </c>
      <c r="H20" s="43">
        <f t="shared" si="7"/>
        <v>889494781711199.88</v>
      </c>
      <c r="I20" s="43">
        <f t="shared" si="7"/>
        <v>889494781711199.88</v>
      </c>
      <c r="J20" s="43">
        <f t="shared" si="7"/>
        <v>889494781711199.88</v>
      </c>
      <c r="K20" s="43">
        <f t="shared" si="7"/>
        <v>889494781711199.88</v>
      </c>
      <c r="L20" s="43">
        <f t="shared" si="7"/>
        <v>889494781711199.88</v>
      </c>
      <c r="M20" s="43">
        <f t="shared" si="7"/>
        <v>889494781711199.88</v>
      </c>
      <c r="N20" s="43">
        <f t="shared" si="7"/>
        <v>889494781711199.88</v>
      </c>
      <c r="O20" s="43">
        <f t="shared" si="7"/>
        <v>889494781711199.88</v>
      </c>
      <c r="P20" s="43">
        <f t="shared" si="7"/>
        <v>889494781711199.88</v>
      </c>
      <c r="Q20" s="43">
        <f t="shared" si="7"/>
        <v>889494781711199.88</v>
      </c>
      <c r="R20" s="43">
        <f t="shared" si="7"/>
        <v>889494781711199.88</v>
      </c>
      <c r="S20" s="43">
        <f t="shared" si="7"/>
        <v>889494781711199.88</v>
      </c>
      <c r="T20" s="43">
        <f t="shared" si="7"/>
        <v>889494781711199.88</v>
      </c>
      <c r="U20" s="43">
        <f t="shared" si="8"/>
        <v>889494781711199.88</v>
      </c>
      <c r="V20" s="43">
        <f t="shared" si="8"/>
        <v>889494781711199.88</v>
      </c>
      <c r="W20" s="43">
        <f t="shared" si="8"/>
        <v>889494781711199.88</v>
      </c>
      <c r="X20" s="43">
        <f t="shared" si="8"/>
        <v>889494781711199.88</v>
      </c>
      <c r="Y20" s="43">
        <f t="shared" si="8"/>
        <v>889494781711199.88</v>
      </c>
      <c r="Z20" s="43">
        <f t="shared" si="8"/>
        <v>889494781711199.88</v>
      </c>
      <c r="AA20" s="43">
        <f t="shared" si="8"/>
        <v>889494781711199.88</v>
      </c>
      <c r="AB20" s="43">
        <f t="shared" si="8"/>
        <v>889494781711199.88</v>
      </c>
      <c r="AC20" s="43">
        <f t="shared" si="8"/>
        <v>889494781711199.88</v>
      </c>
      <c r="AD20" s="43">
        <f t="shared" si="8"/>
        <v>889494781711199.88</v>
      </c>
      <c r="AE20" s="43">
        <f t="shared" si="8"/>
        <v>889494781711199.88</v>
      </c>
      <c r="AF20" s="43">
        <f t="shared" si="8"/>
        <v>889494781711199.88</v>
      </c>
    </row>
    <row r="21" spans="1:32" x14ac:dyDescent="0.25">
      <c r="A21" s="125" t="s">
        <v>128</v>
      </c>
      <c r="B21" s="43">
        <f>IFERROR(INDEX('Potentia and Eurostat formatted'!R$30:R$50,MATCH($A21,'Potentia and Eurostat formatted'!$I$30:$I$50,0)),0)*About!$C$33</f>
        <v>35411809531500</v>
      </c>
      <c r="C21" s="43">
        <f>IFERROR(INDEX('Potentia and Eurostat formatted'!S$30:S$50,MATCH($A21,'Potentia and Eurostat formatted'!$I$30:$I$50,0)),0)*About!$C$33</f>
        <v>42910248741299.992</v>
      </c>
      <c r="D21" s="43">
        <f t="shared" si="9"/>
        <v>42910248741299.992</v>
      </c>
      <c r="E21" s="43">
        <f t="shared" si="7"/>
        <v>42910248741299.992</v>
      </c>
      <c r="F21" s="43">
        <f t="shared" si="7"/>
        <v>42910248741299.992</v>
      </c>
      <c r="G21" s="43">
        <f t="shared" si="7"/>
        <v>42910248741299.992</v>
      </c>
      <c r="H21" s="43">
        <f t="shared" si="7"/>
        <v>42910248741299.992</v>
      </c>
      <c r="I21" s="43">
        <f t="shared" si="7"/>
        <v>42910248741299.992</v>
      </c>
      <c r="J21" s="43">
        <f t="shared" si="7"/>
        <v>42910248741299.992</v>
      </c>
      <c r="K21" s="43">
        <f t="shared" si="7"/>
        <v>42910248741299.992</v>
      </c>
      <c r="L21" s="43">
        <f t="shared" si="7"/>
        <v>42910248741299.992</v>
      </c>
      <c r="M21" s="43">
        <f t="shared" si="7"/>
        <v>42910248741299.992</v>
      </c>
      <c r="N21" s="43">
        <f t="shared" si="7"/>
        <v>42910248741299.992</v>
      </c>
      <c r="O21" s="43">
        <f t="shared" si="7"/>
        <v>42910248741299.992</v>
      </c>
      <c r="P21" s="43">
        <f t="shared" si="7"/>
        <v>42910248741299.992</v>
      </c>
      <c r="Q21" s="43">
        <f t="shared" si="7"/>
        <v>42910248741299.992</v>
      </c>
      <c r="R21" s="43">
        <f t="shared" si="7"/>
        <v>42910248741299.992</v>
      </c>
      <c r="S21" s="43">
        <f t="shared" si="7"/>
        <v>42910248741299.992</v>
      </c>
      <c r="T21" s="43">
        <f t="shared" si="7"/>
        <v>42910248741299.992</v>
      </c>
      <c r="U21" s="43">
        <f t="shared" si="8"/>
        <v>42910248741299.992</v>
      </c>
      <c r="V21" s="43">
        <f t="shared" si="8"/>
        <v>42910248741299.992</v>
      </c>
      <c r="W21" s="43">
        <f t="shared" si="8"/>
        <v>42910248741299.992</v>
      </c>
      <c r="X21" s="43">
        <f t="shared" si="8"/>
        <v>42910248741299.992</v>
      </c>
      <c r="Y21" s="43">
        <f t="shared" si="8"/>
        <v>42910248741299.992</v>
      </c>
      <c r="Z21" s="43">
        <f t="shared" si="8"/>
        <v>42910248741299.992</v>
      </c>
      <c r="AA21" s="43">
        <f t="shared" si="8"/>
        <v>42910248741299.992</v>
      </c>
      <c r="AB21" s="43">
        <f t="shared" si="8"/>
        <v>42910248741299.992</v>
      </c>
      <c r="AC21" s="43">
        <f t="shared" si="8"/>
        <v>42910248741299.992</v>
      </c>
      <c r="AD21" s="43">
        <f t="shared" si="8"/>
        <v>42910248741299.992</v>
      </c>
      <c r="AE21" s="43">
        <f t="shared" si="8"/>
        <v>42910248741299.992</v>
      </c>
      <c r="AF21" s="43">
        <f t="shared" si="8"/>
        <v>42910248741299.992</v>
      </c>
    </row>
    <row r="22" spans="1:32" x14ac:dyDescent="0.2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tabSelected="1" zoomScale="70" zoomScaleNormal="70" workbookViewId="0">
      <selection activeCell="B24" sqref="B24"/>
    </sheetView>
  </sheetViews>
  <sheetFormatPr defaultColWidth="11.42578125" defaultRowHeight="15" x14ac:dyDescent="0.25"/>
  <cols>
    <col min="1" max="1" width="30.85546875" style="44" bestFit="1" customWidth="1"/>
    <col min="4" max="4" width="11.85546875" bestFit="1" customWidth="1"/>
  </cols>
  <sheetData>
    <row r="1" spans="1:32" x14ac:dyDescent="0.2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2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25">
      <c r="A3" s="125" t="s">
        <v>41</v>
      </c>
      <c r="B3" s="43">
        <f>IFERROR(INDEX('Potentia and Eurostat formatted'!R$56:R$76,MATCH($A3,'Potentia and Eurostat formatted'!$I$56:$I$76,0)),0)*About!$C$33</f>
        <v>214816485546900</v>
      </c>
      <c r="C3" s="43">
        <f>IFERROR(INDEX('Potentia and Eurostat formatted'!S$56:S$76,MATCH($A3,'Potentia and Eurostat formatted'!$I$56:$I$76,0)),0)*About!$C$33</f>
        <v>256535011112099.97</v>
      </c>
      <c r="D3" s="43">
        <f>$C3</f>
        <v>256535011112099.97</v>
      </c>
      <c r="E3" s="43">
        <f t="shared" ref="E3:AF5" si="1">$C3</f>
        <v>256535011112099.97</v>
      </c>
      <c r="F3" s="43">
        <f t="shared" si="1"/>
        <v>256535011112099.97</v>
      </c>
      <c r="G3" s="43">
        <f t="shared" si="1"/>
        <v>256535011112099.97</v>
      </c>
      <c r="H3" s="43">
        <f t="shared" si="1"/>
        <v>256535011112099.97</v>
      </c>
      <c r="I3" s="43">
        <f t="shared" si="1"/>
        <v>256535011112099.97</v>
      </c>
      <c r="J3" s="43">
        <f t="shared" si="1"/>
        <v>256535011112099.97</v>
      </c>
      <c r="K3" s="43">
        <f t="shared" si="1"/>
        <v>256535011112099.97</v>
      </c>
      <c r="L3" s="43">
        <f t="shared" si="1"/>
        <v>256535011112099.97</v>
      </c>
      <c r="M3" s="43">
        <f t="shared" si="1"/>
        <v>256535011112099.97</v>
      </c>
      <c r="N3" s="43">
        <f t="shared" si="1"/>
        <v>256535011112099.97</v>
      </c>
      <c r="O3" s="43">
        <f t="shared" si="1"/>
        <v>256535011112099.97</v>
      </c>
      <c r="P3" s="43">
        <f t="shared" si="1"/>
        <v>256535011112099.97</v>
      </c>
      <c r="Q3" s="43">
        <f t="shared" si="1"/>
        <v>256535011112099.97</v>
      </c>
      <c r="R3" s="43">
        <f t="shared" si="1"/>
        <v>256535011112099.97</v>
      </c>
      <c r="S3" s="43">
        <f t="shared" si="1"/>
        <v>256535011112099.97</v>
      </c>
      <c r="T3" s="43">
        <f t="shared" si="1"/>
        <v>256535011112099.97</v>
      </c>
      <c r="U3" s="43">
        <f t="shared" si="1"/>
        <v>256535011112099.97</v>
      </c>
      <c r="V3" s="43">
        <f t="shared" si="1"/>
        <v>256535011112099.97</v>
      </c>
      <c r="W3" s="43">
        <f t="shared" si="1"/>
        <v>256535011112099.97</v>
      </c>
      <c r="X3" s="43">
        <f t="shared" si="1"/>
        <v>256535011112099.97</v>
      </c>
      <c r="Y3" s="43">
        <f t="shared" si="1"/>
        <v>256535011112099.97</v>
      </c>
      <c r="Z3" s="43">
        <f t="shared" si="1"/>
        <v>256535011112099.97</v>
      </c>
      <c r="AA3" s="43">
        <f t="shared" si="1"/>
        <v>256535011112099.97</v>
      </c>
      <c r="AB3" s="43">
        <f t="shared" si="1"/>
        <v>256535011112099.97</v>
      </c>
      <c r="AC3" s="43">
        <f t="shared" si="1"/>
        <v>256535011112099.97</v>
      </c>
      <c r="AD3" s="43">
        <f t="shared" si="1"/>
        <v>256535011112099.97</v>
      </c>
      <c r="AE3" s="43">
        <f t="shared" si="1"/>
        <v>256535011112099.97</v>
      </c>
      <c r="AF3" s="43">
        <f t="shared" si="1"/>
        <v>256535011112099.97</v>
      </c>
    </row>
    <row r="4" spans="1:32" x14ac:dyDescent="0.25">
      <c r="A4" s="125" t="s">
        <v>72</v>
      </c>
      <c r="B4" s="43">
        <f>IFERROR(INDEX('Potentia and Eurostat formatted'!R$56:R$76,MATCH($A4,'Potentia and Eurostat formatted'!$I$56:$I$76,0)),0)*About!$C$33</f>
        <v>1043492829148800</v>
      </c>
      <c r="C4" s="43">
        <f>IFERROR(INDEX('Potentia and Eurostat formatted'!S$56:S$76,MATCH($A4,'Potentia and Eurostat formatted'!$I$56:$I$76,0)),0)*About!$C$33</f>
        <v>1069974869736600</v>
      </c>
      <c r="D4" s="43">
        <f>$C4</f>
        <v>1069974869736600</v>
      </c>
      <c r="E4" s="43">
        <f t="shared" si="1"/>
        <v>1069974869736600</v>
      </c>
      <c r="F4" s="43">
        <f t="shared" si="1"/>
        <v>1069974869736600</v>
      </c>
      <c r="G4" s="43">
        <f t="shared" si="1"/>
        <v>1069974869736600</v>
      </c>
      <c r="H4" s="43">
        <f t="shared" si="1"/>
        <v>1069974869736600</v>
      </c>
      <c r="I4" s="43">
        <f t="shared" si="1"/>
        <v>1069974869736600</v>
      </c>
      <c r="J4" s="43">
        <f t="shared" si="1"/>
        <v>1069974869736600</v>
      </c>
      <c r="K4" s="43">
        <f t="shared" si="1"/>
        <v>1069974869736600</v>
      </c>
      <c r="L4" s="43">
        <f t="shared" si="1"/>
        <v>1069974869736600</v>
      </c>
      <c r="M4" s="43">
        <f t="shared" si="1"/>
        <v>1069974869736600</v>
      </c>
      <c r="N4" s="43">
        <f t="shared" si="1"/>
        <v>1069974869736600</v>
      </c>
      <c r="O4" s="43">
        <f t="shared" si="1"/>
        <v>1069974869736600</v>
      </c>
      <c r="P4" s="43">
        <f t="shared" si="1"/>
        <v>1069974869736600</v>
      </c>
      <c r="Q4" s="43">
        <f t="shared" si="1"/>
        <v>1069974869736600</v>
      </c>
      <c r="R4" s="43">
        <f t="shared" si="1"/>
        <v>1069974869736600</v>
      </c>
      <c r="S4" s="43">
        <f t="shared" si="1"/>
        <v>1069974869736600</v>
      </c>
      <c r="T4" s="43">
        <f t="shared" si="1"/>
        <v>1069974869736600</v>
      </c>
      <c r="U4" s="43">
        <f t="shared" si="1"/>
        <v>1069974869736600</v>
      </c>
      <c r="V4" s="43">
        <f t="shared" si="1"/>
        <v>1069974869736600</v>
      </c>
      <c r="W4" s="43">
        <f t="shared" si="1"/>
        <v>1069974869736600</v>
      </c>
      <c r="X4" s="43">
        <f t="shared" si="1"/>
        <v>1069974869736600</v>
      </c>
      <c r="Y4" s="43">
        <f t="shared" si="1"/>
        <v>1069974869736600</v>
      </c>
      <c r="Z4" s="43">
        <f t="shared" si="1"/>
        <v>1069974869736600</v>
      </c>
      <c r="AA4" s="43">
        <f t="shared" si="1"/>
        <v>1069974869736600</v>
      </c>
      <c r="AB4" s="43">
        <f t="shared" si="1"/>
        <v>1069974869736600</v>
      </c>
      <c r="AC4" s="43">
        <f t="shared" si="1"/>
        <v>1069974869736600</v>
      </c>
      <c r="AD4" s="43">
        <f t="shared" si="1"/>
        <v>1069974869736600</v>
      </c>
      <c r="AE4" s="43">
        <f t="shared" si="1"/>
        <v>1069974869736600</v>
      </c>
      <c r="AF4" s="43">
        <f t="shared" si="1"/>
        <v>1069974869736600</v>
      </c>
    </row>
    <row r="5" spans="1:32" x14ac:dyDescent="0.25">
      <c r="A5" s="125" t="s">
        <v>133</v>
      </c>
      <c r="B5" s="43">
        <f>IFERROR(INDEX(#REF!,MATCH($A5,#REF!,0)),0)*About!$C$33</f>
        <v>0</v>
      </c>
      <c r="C5" s="43">
        <f>IFERROR(INDEX(#REF!,MATCH($A5,#REF!,0)),0)*About!$C$33</f>
        <v>0</v>
      </c>
      <c r="D5" s="43">
        <f>$C5</f>
        <v>0</v>
      </c>
      <c r="E5" s="43">
        <f t="shared" si="1"/>
        <v>0</v>
      </c>
      <c r="F5" s="43">
        <f t="shared" si="1"/>
        <v>0</v>
      </c>
      <c r="G5" s="43">
        <f t="shared" si="1"/>
        <v>0</v>
      </c>
      <c r="H5" s="43">
        <f t="shared" si="1"/>
        <v>0</v>
      </c>
      <c r="I5" s="43">
        <f t="shared" si="1"/>
        <v>0</v>
      </c>
      <c r="J5" s="43">
        <f t="shared" si="1"/>
        <v>0</v>
      </c>
      <c r="K5" s="43">
        <f t="shared" si="1"/>
        <v>0</v>
      </c>
      <c r="L5" s="43">
        <f t="shared" si="1"/>
        <v>0</v>
      </c>
      <c r="M5" s="43">
        <f t="shared" si="1"/>
        <v>0</v>
      </c>
      <c r="N5" s="43">
        <f t="shared" si="1"/>
        <v>0</v>
      </c>
      <c r="O5" s="43">
        <f t="shared" si="1"/>
        <v>0</v>
      </c>
      <c r="P5" s="43">
        <f t="shared" si="1"/>
        <v>0</v>
      </c>
      <c r="Q5" s="43">
        <f t="shared" si="1"/>
        <v>0</v>
      </c>
      <c r="R5" s="43">
        <f t="shared" si="1"/>
        <v>0</v>
      </c>
      <c r="S5" s="43">
        <f t="shared" si="1"/>
        <v>0</v>
      </c>
      <c r="T5" s="43">
        <f t="shared" si="1"/>
        <v>0</v>
      </c>
      <c r="U5" s="43">
        <f t="shared" si="1"/>
        <v>0</v>
      </c>
      <c r="V5" s="43">
        <f t="shared" si="1"/>
        <v>0</v>
      </c>
      <c r="W5" s="43">
        <f t="shared" si="1"/>
        <v>0</v>
      </c>
      <c r="X5" s="43">
        <f t="shared" si="1"/>
        <v>0</v>
      </c>
      <c r="Y5" s="43">
        <f t="shared" si="1"/>
        <v>0</v>
      </c>
      <c r="Z5" s="43">
        <f t="shared" si="1"/>
        <v>0</v>
      </c>
      <c r="AA5" s="43">
        <f t="shared" si="1"/>
        <v>0</v>
      </c>
      <c r="AB5" s="43">
        <f t="shared" si="1"/>
        <v>0</v>
      </c>
      <c r="AC5" s="43">
        <f t="shared" si="1"/>
        <v>0</v>
      </c>
      <c r="AD5" s="43">
        <f t="shared" si="1"/>
        <v>0</v>
      </c>
      <c r="AE5" s="43">
        <f t="shared" si="1"/>
        <v>0</v>
      </c>
      <c r="AF5" s="43">
        <f t="shared" si="1"/>
        <v>0</v>
      </c>
    </row>
    <row r="6" spans="1:32" x14ac:dyDescent="0.2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2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2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25">
      <c r="A9" s="125" t="s">
        <v>115</v>
      </c>
      <c r="B9" s="43">
        <f>IFERROR(INDEX('Potentia and Eurostat formatted'!R$56:R$76,MATCH($A9,'Potentia and Eurostat formatted'!$I$56:$I$76,0)),0)*About!$C$33</f>
        <v>204731105048100</v>
      </c>
      <c r="C9" s="43">
        <f>IFERROR(INDEX('Potentia and Eurostat formatted'!S$56:S$76,MATCH($A9,'Potentia and Eurostat formatted'!$I$56:$I$76,0)),0)*About!$C$33</f>
        <v>224568091491600</v>
      </c>
      <c r="D9" s="43">
        <f>$C9</f>
        <v>224568091491600</v>
      </c>
      <c r="E9" s="43">
        <f t="shared" ref="E9:AF14" si="2">$C9</f>
        <v>224568091491600</v>
      </c>
      <c r="F9" s="43">
        <f t="shared" si="2"/>
        <v>224568091491600</v>
      </c>
      <c r="G9" s="43">
        <f t="shared" si="2"/>
        <v>224568091491600</v>
      </c>
      <c r="H9" s="43">
        <f t="shared" si="2"/>
        <v>224568091491600</v>
      </c>
      <c r="I9" s="43">
        <f t="shared" si="2"/>
        <v>224568091491600</v>
      </c>
      <c r="J9" s="43">
        <f t="shared" si="2"/>
        <v>224568091491600</v>
      </c>
      <c r="K9" s="43">
        <f t="shared" si="2"/>
        <v>224568091491600</v>
      </c>
      <c r="L9" s="43">
        <f t="shared" si="2"/>
        <v>224568091491600</v>
      </c>
      <c r="M9" s="43">
        <f t="shared" si="2"/>
        <v>224568091491600</v>
      </c>
      <c r="N9" s="43">
        <f t="shared" si="2"/>
        <v>224568091491600</v>
      </c>
      <c r="O9" s="43">
        <f t="shared" si="2"/>
        <v>224568091491600</v>
      </c>
      <c r="P9" s="43">
        <f t="shared" si="2"/>
        <v>224568091491600</v>
      </c>
      <c r="Q9" s="43">
        <f t="shared" si="2"/>
        <v>224568091491600</v>
      </c>
      <c r="R9" s="43">
        <f t="shared" si="2"/>
        <v>224568091491600</v>
      </c>
      <c r="S9" s="43">
        <f t="shared" si="2"/>
        <v>224568091491600</v>
      </c>
      <c r="T9" s="43">
        <f t="shared" si="2"/>
        <v>224568091491600</v>
      </c>
      <c r="U9" s="43">
        <f t="shared" si="2"/>
        <v>224568091491600</v>
      </c>
      <c r="V9" s="43">
        <f t="shared" si="2"/>
        <v>224568091491600</v>
      </c>
      <c r="W9" s="43">
        <f t="shared" si="2"/>
        <v>224568091491600</v>
      </c>
      <c r="X9" s="43">
        <f t="shared" si="2"/>
        <v>224568091491600</v>
      </c>
      <c r="Y9" s="43">
        <f t="shared" si="2"/>
        <v>224568091491600</v>
      </c>
      <c r="Z9" s="43">
        <f t="shared" si="2"/>
        <v>224568091491600</v>
      </c>
      <c r="AA9" s="43">
        <f t="shared" si="2"/>
        <v>224568091491600</v>
      </c>
      <c r="AB9" s="43">
        <f t="shared" si="2"/>
        <v>224568091491600</v>
      </c>
      <c r="AC9" s="43">
        <f t="shared" si="2"/>
        <v>224568091491600</v>
      </c>
      <c r="AD9" s="43">
        <f t="shared" si="2"/>
        <v>224568091491600</v>
      </c>
      <c r="AE9" s="43">
        <f t="shared" si="2"/>
        <v>224568091491600</v>
      </c>
      <c r="AF9" s="43">
        <f t="shared" si="2"/>
        <v>224568091491600</v>
      </c>
    </row>
    <row r="10" spans="1:32" x14ac:dyDescent="0.25">
      <c r="A10" s="125" t="s">
        <v>88</v>
      </c>
      <c r="B10" s="43">
        <f>IFERROR(INDEX('Potentia and Eurostat formatted'!R$56:R$76,MATCH($A10,'Potentia and Eurostat formatted'!$I$56:$I$76,0)),0)*About!$C$33</f>
        <v>2596352969510100</v>
      </c>
      <c r="C10" s="43">
        <f>IFERROR(INDEX('Potentia and Eurostat formatted'!S$56:S$76,MATCH($A10,'Potentia and Eurostat formatted'!$I$56:$I$76,0)),0)*About!$C$33</f>
        <v>2899615664217300</v>
      </c>
      <c r="D10" s="43">
        <f>$C10</f>
        <v>2899615664217300</v>
      </c>
      <c r="E10" s="43">
        <f t="shared" si="2"/>
        <v>2899615664217300</v>
      </c>
      <c r="F10" s="43">
        <f t="shared" si="2"/>
        <v>2899615664217300</v>
      </c>
      <c r="G10" s="43">
        <f t="shared" si="2"/>
        <v>2899615664217300</v>
      </c>
      <c r="H10" s="43">
        <f t="shared" si="2"/>
        <v>2899615664217300</v>
      </c>
      <c r="I10" s="43">
        <f t="shared" si="2"/>
        <v>2899615664217300</v>
      </c>
      <c r="J10" s="43">
        <f t="shared" si="2"/>
        <v>2899615664217300</v>
      </c>
      <c r="K10" s="43">
        <f t="shared" si="2"/>
        <v>2899615664217300</v>
      </c>
      <c r="L10" s="43">
        <f t="shared" si="2"/>
        <v>2899615664217300</v>
      </c>
      <c r="M10" s="43">
        <f t="shared" si="2"/>
        <v>2899615664217300</v>
      </c>
      <c r="N10" s="43">
        <f t="shared" si="2"/>
        <v>2899615664217300</v>
      </c>
      <c r="O10" s="43">
        <f t="shared" si="2"/>
        <v>2899615664217300</v>
      </c>
      <c r="P10" s="43">
        <f t="shared" si="2"/>
        <v>2899615664217300</v>
      </c>
      <c r="Q10" s="43">
        <f t="shared" si="2"/>
        <v>2899615664217300</v>
      </c>
      <c r="R10" s="43">
        <f t="shared" si="2"/>
        <v>2899615664217300</v>
      </c>
      <c r="S10" s="43">
        <f t="shared" si="2"/>
        <v>2899615664217300</v>
      </c>
      <c r="T10" s="43">
        <f t="shared" si="2"/>
        <v>2899615664217300</v>
      </c>
      <c r="U10" s="43">
        <f t="shared" si="2"/>
        <v>2899615664217300</v>
      </c>
      <c r="V10" s="43">
        <f t="shared" si="2"/>
        <v>2899615664217300</v>
      </c>
      <c r="W10" s="43">
        <f t="shared" si="2"/>
        <v>2899615664217300</v>
      </c>
      <c r="X10" s="43">
        <f t="shared" si="2"/>
        <v>2899615664217300</v>
      </c>
      <c r="Y10" s="43">
        <f t="shared" si="2"/>
        <v>2899615664217300</v>
      </c>
      <c r="Z10" s="43">
        <f t="shared" si="2"/>
        <v>2899615664217300</v>
      </c>
      <c r="AA10" s="43">
        <f t="shared" si="2"/>
        <v>2899615664217300</v>
      </c>
      <c r="AB10" s="43">
        <f t="shared" si="2"/>
        <v>2899615664217300</v>
      </c>
      <c r="AC10" s="43">
        <f t="shared" si="2"/>
        <v>2899615664217300</v>
      </c>
      <c r="AD10" s="43">
        <f t="shared" si="2"/>
        <v>2899615664217300</v>
      </c>
      <c r="AE10" s="43">
        <f t="shared" si="2"/>
        <v>2899615664217300</v>
      </c>
      <c r="AF10" s="43">
        <f t="shared" si="2"/>
        <v>2899615664217300</v>
      </c>
    </row>
    <row r="11" spans="1:32" x14ac:dyDescent="0.25">
      <c r="A11" s="125" t="s">
        <v>93</v>
      </c>
      <c r="B11" s="43">
        <f>IFERROR(INDEX('Potentia and Eurostat formatted'!R$56:R$76,MATCH($A11,'Potentia and Eurostat formatted'!$I$56:$I$76,0)),0)*About!$C$33</f>
        <v>4499957467073700</v>
      </c>
      <c r="C11" s="43">
        <f>IFERROR(INDEX('Potentia and Eurostat formatted'!S$56:S$76,MATCH($A11,'Potentia and Eurostat formatted'!$I$56:$I$76,0)),0)*About!$C$33</f>
        <v>4803974696244300</v>
      </c>
      <c r="D11" s="43">
        <f t="shared" ref="D11:D14" si="3">$C11</f>
        <v>4803974696244300</v>
      </c>
      <c r="E11" s="43">
        <f t="shared" si="2"/>
        <v>4803974696244300</v>
      </c>
      <c r="F11" s="43">
        <f t="shared" si="2"/>
        <v>4803974696244300</v>
      </c>
      <c r="G11" s="43">
        <f t="shared" si="2"/>
        <v>4803974696244300</v>
      </c>
      <c r="H11" s="43">
        <f t="shared" si="2"/>
        <v>4803974696244300</v>
      </c>
      <c r="I11" s="43">
        <f t="shared" si="2"/>
        <v>4803974696244300</v>
      </c>
      <c r="J11" s="43">
        <f t="shared" si="2"/>
        <v>4803974696244300</v>
      </c>
      <c r="K11" s="43">
        <f t="shared" si="2"/>
        <v>4803974696244300</v>
      </c>
      <c r="L11" s="43">
        <f t="shared" si="2"/>
        <v>4803974696244300</v>
      </c>
      <c r="M11" s="43">
        <f t="shared" si="2"/>
        <v>4803974696244300</v>
      </c>
      <c r="N11" s="43">
        <f t="shared" si="2"/>
        <v>4803974696244300</v>
      </c>
      <c r="O11" s="43">
        <f t="shared" si="2"/>
        <v>4803974696244300</v>
      </c>
      <c r="P11" s="43">
        <f t="shared" si="2"/>
        <v>4803974696244300</v>
      </c>
      <c r="Q11" s="43">
        <f t="shared" si="2"/>
        <v>4803974696244300</v>
      </c>
      <c r="R11" s="43">
        <f t="shared" si="2"/>
        <v>4803974696244300</v>
      </c>
      <c r="S11" s="43">
        <f t="shared" si="2"/>
        <v>4803974696244300</v>
      </c>
      <c r="T11" s="43">
        <f t="shared" si="2"/>
        <v>4803974696244300</v>
      </c>
      <c r="U11" s="43">
        <f t="shared" si="2"/>
        <v>4803974696244300</v>
      </c>
      <c r="V11" s="43">
        <f t="shared" si="2"/>
        <v>4803974696244300</v>
      </c>
      <c r="W11" s="43">
        <f t="shared" si="2"/>
        <v>4803974696244300</v>
      </c>
      <c r="X11" s="43">
        <f t="shared" si="2"/>
        <v>4803974696244300</v>
      </c>
      <c r="Y11" s="43">
        <f t="shared" si="2"/>
        <v>4803974696244300</v>
      </c>
      <c r="Z11" s="43">
        <f t="shared" si="2"/>
        <v>4803974696244300</v>
      </c>
      <c r="AA11" s="43">
        <f t="shared" si="2"/>
        <v>4803974696244300</v>
      </c>
      <c r="AB11" s="43">
        <f t="shared" si="2"/>
        <v>4803974696244300</v>
      </c>
      <c r="AC11" s="43">
        <f t="shared" si="2"/>
        <v>4803974696244300</v>
      </c>
      <c r="AD11" s="43">
        <f t="shared" si="2"/>
        <v>4803974696244300</v>
      </c>
      <c r="AE11" s="43">
        <f t="shared" si="2"/>
        <v>4803974696244300</v>
      </c>
      <c r="AF11" s="43">
        <f t="shared" si="2"/>
        <v>4803974696244300</v>
      </c>
    </row>
    <row r="12" spans="1:32" x14ac:dyDescent="0.25">
      <c r="A12" s="125" t="s">
        <v>118</v>
      </c>
      <c r="B12" s="43">
        <f>IFERROR(INDEX('Potentia and Eurostat formatted'!R$56:R$76,MATCH($A12,'Potentia and Eurostat formatted'!$I$56:$I$76,0)),0)*About!$C$33</f>
        <v>50892305890800</v>
      </c>
      <c r="C12" s="43">
        <f>IFERROR(INDEX('Potentia and Eurostat formatted'!S$56:S$76,MATCH($A12,'Potentia and Eurostat formatted'!$I$56:$I$76,0)),0)*About!$C$33</f>
        <v>48885531523800</v>
      </c>
      <c r="D12" s="43">
        <f t="shared" si="3"/>
        <v>48885531523800</v>
      </c>
      <c r="E12" s="43">
        <f t="shared" si="2"/>
        <v>48885531523800</v>
      </c>
      <c r="F12" s="43">
        <f t="shared" si="2"/>
        <v>48885531523800</v>
      </c>
      <c r="G12" s="43">
        <f t="shared" si="2"/>
        <v>48885531523800</v>
      </c>
      <c r="H12" s="43">
        <f t="shared" si="2"/>
        <v>48885531523800</v>
      </c>
      <c r="I12" s="43">
        <f t="shared" si="2"/>
        <v>48885531523800</v>
      </c>
      <c r="J12" s="43">
        <f t="shared" si="2"/>
        <v>48885531523800</v>
      </c>
      <c r="K12" s="43">
        <f t="shared" si="2"/>
        <v>48885531523800</v>
      </c>
      <c r="L12" s="43">
        <f t="shared" si="2"/>
        <v>48885531523800</v>
      </c>
      <c r="M12" s="43">
        <f t="shared" si="2"/>
        <v>48885531523800</v>
      </c>
      <c r="N12" s="43">
        <f t="shared" si="2"/>
        <v>48885531523800</v>
      </c>
      <c r="O12" s="43">
        <f t="shared" si="2"/>
        <v>48885531523800</v>
      </c>
      <c r="P12" s="43">
        <f t="shared" si="2"/>
        <v>48885531523800</v>
      </c>
      <c r="Q12" s="43">
        <f t="shared" si="2"/>
        <v>48885531523800</v>
      </c>
      <c r="R12" s="43">
        <f t="shared" si="2"/>
        <v>48885531523800</v>
      </c>
      <c r="S12" s="43">
        <f t="shared" si="2"/>
        <v>48885531523800</v>
      </c>
      <c r="T12" s="43">
        <f t="shared" si="2"/>
        <v>48885531523800</v>
      </c>
      <c r="U12" s="43">
        <f t="shared" si="2"/>
        <v>48885531523800</v>
      </c>
      <c r="V12" s="43">
        <f t="shared" si="2"/>
        <v>48885531523800</v>
      </c>
      <c r="W12" s="43">
        <f t="shared" si="2"/>
        <v>48885531523800</v>
      </c>
      <c r="X12" s="43">
        <f t="shared" si="2"/>
        <v>48885531523800</v>
      </c>
      <c r="Y12" s="43">
        <f t="shared" si="2"/>
        <v>48885531523800</v>
      </c>
      <c r="Z12" s="43">
        <f t="shared" si="2"/>
        <v>48885531523800</v>
      </c>
      <c r="AA12" s="43">
        <f t="shared" si="2"/>
        <v>48885531523800</v>
      </c>
      <c r="AB12" s="43">
        <f t="shared" si="2"/>
        <v>48885531523800</v>
      </c>
      <c r="AC12" s="43">
        <f t="shared" si="2"/>
        <v>48885531523800</v>
      </c>
      <c r="AD12" s="43">
        <f t="shared" si="2"/>
        <v>48885531523800</v>
      </c>
      <c r="AE12" s="43">
        <f t="shared" si="2"/>
        <v>48885531523800</v>
      </c>
      <c r="AF12" s="43">
        <f t="shared" si="2"/>
        <v>48885531523800</v>
      </c>
    </row>
    <row r="13" spans="1:32" x14ac:dyDescent="0.25">
      <c r="A13" s="125" t="s">
        <v>121</v>
      </c>
      <c r="B13" s="43">
        <f>IFERROR(INDEX('Potentia and Eurostat formatted'!R$56:R$76,MATCH($A13,'Potentia and Eurostat formatted'!$I$56:$I$76,0)),0)*About!$C$33</f>
        <v>314270032668300</v>
      </c>
      <c r="C13" s="43">
        <f>IFERROR(INDEX('Potentia and Eurostat formatted'!S$56:S$76,MATCH($A13,'Potentia and Eurostat formatted'!$I$56:$I$76,0)),0)*About!$C$33</f>
        <v>337250714293800</v>
      </c>
      <c r="D13" s="43">
        <f t="shared" si="3"/>
        <v>337250714293800</v>
      </c>
      <c r="E13" s="43">
        <f t="shared" si="2"/>
        <v>337250714293800</v>
      </c>
      <c r="F13" s="43">
        <f t="shared" si="2"/>
        <v>337250714293800</v>
      </c>
      <c r="G13" s="43">
        <f t="shared" si="2"/>
        <v>337250714293800</v>
      </c>
      <c r="H13" s="43">
        <f t="shared" si="2"/>
        <v>337250714293800</v>
      </c>
      <c r="I13" s="43">
        <f t="shared" si="2"/>
        <v>337250714293800</v>
      </c>
      <c r="J13" s="43">
        <f t="shared" si="2"/>
        <v>337250714293800</v>
      </c>
      <c r="K13" s="43">
        <f t="shared" si="2"/>
        <v>337250714293800</v>
      </c>
      <c r="L13" s="43">
        <f t="shared" si="2"/>
        <v>337250714293800</v>
      </c>
      <c r="M13" s="43">
        <f t="shared" si="2"/>
        <v>337250714293800</v>
      </c>
      <c r="N13" s="43">
        <f t="shared" si="2"/>
        <v>337250714293800</v>
      </c>
      <c r="O13" s="43">
        <f t="shared" si="2"/>
        <v>337250714293800</v>
      </c>
      <c r="P13" s="43">
        <f t="shared" si="2"/>
        <v>337250714293800</v>
      </c>
      <c r="Q13" s="43">
        <f t="shared" si="2"/>
        <v>337250714293800</v>
      </c>
      <c r="R13" s="43">
        <f t="shared" si="2"/>
        <v>337250714293800</v>
      </c>
      <c r="S13" s="43">
        <f t="shared" si="2"/>
        <v>337250714293800</v>
      </c>
      <c r="T13" s="43">
        <f t="shared" si="2"/>
        <v>337250714293800</v>
      </c>
      <c r="U13" s="43">
        <f t="shared" si="2"/>
        <v>337250714293800</v>
      </c>
      <c r="V13" s="43">
        <f t="shared" si="2"/>
        <v>337250714293800</v>
      </c>
      <c r="W13" s="43">
        <f t="shared" si="2"/>
        <v>337250714293800</v>
      </c>
      <c r="X13" s="43">
        <f t="shared" si="2"/>
        <v>337250714293800</v>
      </c>
      <c r="Y13" s="43">
        <f t="shared" si="2"/>
        <v>337250714293800</v>
      </c>
      <c r="Z13" s="43">
        <f t="shared" si="2"/>
        <v>337250714293800</v>
      </c>
      <c r="AA13" s="43">
        <f t="shared" si="2"/>
        <v>337250714293800</v>
      </c>
      <c r="AB13" s="43">
        <f t="shared" si="2"/>
        <v>337250714293800</v>
      </c>
      <c r="AC13" s="43">
        <f t="shared" si="2"/>
        <v>337250714293800</v>
      </c>
      <c r="AD13" s="43">
        <f t="shared" si="2"/>
        <v>337250714293800</v>
      </c>
      <c r="AE13" s="43">
        <f t="shared" si="2"/>
        <v>337250714293800</v>
      </c>
      <c r="AF13" s="43">
        <f t="shared" si="2"/>
        <v>337250714293800</v>
      </c>
    </row>
    <row r="14" spans="1:32" x14ac:dyDescent="0.25">
      <c r="A14" s="125" t="s">
        <v>85</v>
      </c>
      <c r="B14" s="43">
        <f>IFERROR(INDEX('Potentia and Eurostat formatted'!R$56:R$76,MATCH($A14,'Potentia and Eurostat formatted'!$I$56:$I$76,0)),0)*About!$C$33</f>
        <v>536818928982600</v>
      </c>
      <c r="C14" s="43">
        <f>IFERROR(INDEX('Potentia and Eurostat formatted'!S$56:S$76,MATCH($A14,'Potentia and Eurostat formatted'!$I$56:$I$76,0)),0)*About!$C$33</f>
        <v>556794885642300.06</v>
      </c>
      <c r="D14" s="43">
        <f t="shared" si="3"/>
        <v>556794885642300.06</v>
      </c>
      <c r="E14" s="43">
        <f t="shared" si="2"/>
        <v>556794885642300.06</v>
      </c>
      <c r="F14" s="43">
        <f t="shared" si="2"/>
        <v>556794885642300.06</v>
      </c>
      <c r="G14" s="43">
        <f t="shared" si="2"/>
        <v>556794885642300.06</v>
      </c>
      <c r="H14" s="43">
        <f t="shared" si="2"/>
        <v>556794885642300.06</v>
      </c>
      <c r="I14" s="43">
        <f t="shared" si="2"/>
        <v>556794885642300.06</v>
      </c>
      <c r="J14" s="43">
        <f t="shared" si="2"/>
        <v>556794885642300.06</v>
      </c>
      <c r="K14" s="43">
        <f t="shared" si="2"/>
        <v>556794885642300.06</v>
      </c>
      <c r="L14" s="43">
        <f t="shared" si="2"/>
        <v>556794885642300.06</v>
      </c>
      <c r="M14" s="43">
        <f t="shared" si="2"/>
        <v>556794885642300.06</v>
      </c>
      <c r="N14" s="43">
        <f t="shared" si="2"/>
        <v>556794885642300.06</v>
      </c>
      <c r="O14" s="43">
        <f t="shared" si="2"/>
        <v>556794885642300.06</v>
      </c>
      <c r="P14" s="43">
        <f t="shared" si="2"/>
        <v>556794885642300.06</v>
      </c>
      <c r="Q14" s="43">
        <f t="shared" si="2"/>
        <v>556794885642300.06</v>
      </c>
      <c r="R14" s="43">
        <f t="shared" si="2"/>
        <v>556794885642300.06</v>
      </c>
      <c r="S14" s="43">
        <f t="shared" si="2"/>
        <v>556794885642300.06</v>
      </c>
      <c r="T14" s="43">
        <f t="shared" si="2"/>
        <v>556794885642300.06</v>
      </c>
      <c r="U14" s="43">
        <f t="shared" si="2"/>
        <v>556794885642300.06</v>
      </c>
      <c r="V14" s="43">
        <f t="shared" si="2"/>
        <v>556794885642300.06</v>
      </c>
      <c r="W14" s="43">
        <f t="shared" si="2"/>
        <v>556794885642300.06</v>
      </c>
      <c r="X14" s="43">
        <f t="shared" si="2"/>
        <v>556794885642300.06</v>
      </c>
      <c r="Y14" s="43">
        <f t="shared" si="2"/>
        <v>556794885642300.06</v>
      </c>
      <c r="Z14" s="43">
        <f t="shared" si="2"/>
        <v>556794885642300.06</v>
      </c>
      <c r="AA14" s="43">
        <f t="shared" si="2"/>
        <v>556794885642300.06</v>
      </c>
      <c r="AB14" s="43">
        <f t="shared" si="2"/>
        <v>556794885642300.06</v>
      </c>
      <c r="AC14" s="43">
        <f t="shared" si="2"/>
        <v>556794885642300.06</v>
      </c>
      <c r="AD14" s="43">
        <f t="shared" si="2"/>
        <v>556794885642300.06</v>
      </c>
      <c r="AE14" s="43">
        <f t="shared" si="2"/>
        <v>556794885642300.06</v>
      </c>
      <c r="AF14" s="43">
        <f t="shared" si="2"/>
        <v>556794885642300.06</v>
      </c>
    </row>
    <row r="15" spans="1:32" x14ac:dyDescent="0.2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2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25">
      <c r="A17" s="125" t="s">
        <v>49</v>
      </c>
      <c r="B17" s="43">
        <f>IFERROR(INDEX('Potentia and Eurostat formatted'!R$56:R$76,MATCH($A17,'Potentia and Eurostat formatted'!$I$56:$I$76,0)),0)*About!$C$33</f>
        <v>284966483987399.94</v>
      </c>
      <c r="C17" s="43">
        <f>IFERROR(INDEX('Potentia and Eurostat formatted'!S$56:S$76,MATCH($A17,'Potentia and Eurostat formatted'!$I$56:$I$76,0)),0)*About!$C$33</f>
        <v>308087286639000</v>
      </c>
      <c r="D17" s="43">
        <f>$C17</f>
        <v>308087286639000</v>
      </c>
      <c r="E17" s="43">
        <f t="shared" ref="E17:AF21" si="4">$C17</f>
        <v>308087286639000</v>
      </c>
      <c r="F17" s="43">
        <f t="shared" si="4"/>
        <v>308087286639000</v>
      </c>
      <c r="G17" s="43">
        <f t="shared" si="4"/>
        <v>308087286639000</v>
      </c>
      <c r="H17" s="43">
        <f t="shared" si="4"/>
        <v>308087286639000</v>
      </c>
      <c r="I17" s="43">
        <f t="shared" si="4"/>
        <v>308087286639000</v>
      </c>
      <c r="J17" s="43">
        <f t="shared" si="4"/>
        <v>308087286639000</v>
      </c>
      <c r="K17" s="43">
        <f t="shared" si="4"/>
        <v>308087286639000</v>
      </c>
      <c r="L17" s="43">
        <f t="shared" si="4"/>
        <v>308087286639000</v>
      </c>
      <c r="M17" s="43">
        <f t="shared" si="4"/>
        <v>308087286639000</v>
      </c>
      <c r="N17" s="43">
        <f t="shared" si="4"/>
        <v>308087286639000</v>
      </c>
      <c r="O17" s="43">
        <f t="shared" si="4"/>
        <v>308087286639000</v>
      </c>
      <c r="P17" s="43">
        <f t="shared" si="4"/>
        <v>308087286639000</v>
      </c>
      <c r="Q17" s="43">
        <f t="shared" si="4"/>
        <v>308087286639000</v>
      </c>
      <c r="R17" s="43">
        <f t="shared" si="4"/>
        <v>308087286639000</v>
      </c>
      <c r="S17" s="43">
        <f t="shared" si="4"/>
        <v>308087286639000</v>
      </c>
      <c r="T17" s="43">
        <f t="shared" si="4"/>
        <v>308087286639000</v>
      </c>
      <c r="U17" s="43">
        <f t="shared" si="4"/>
        <v>308087286639000</v>
      </c>
      <c r="V17" s="43">
        <f t="shared" si="4"/>
        <v>308087286639000</v>
      </c>
      <c r="W17" s="43">
        <f t="shared" si="4"/>
        <v>308087286639000</v>
      </c>
      <c r="X17" s="43">
        <f t="shared" si="4"/>
        <v>308087286639000</v>
      </c>
      <c r="Y17" s="43">
        <f t="shared" si="4"/>
        <v>308087286639000</v>
      </c>
      <c r="Z17" s="43">
        <f t="shared" si="4"/>
        <v>308087286639000</v>
      </c>
      <c r="AA17" s="43">
        <f t="shared" si="4"/>
        <v>308087286639000</v>
      </c>
      <c r="AB17" s="43">
        <f t="shared" si="4"/>
        <v>308087286639000</v>
      </c>
      <c r="AC17" s="43">
        <f t="shared" si="4"/>
        <v>308087286639000</v>
      </c>
      <c r="AD17" s="43">
        <f t="shared" si="4"/>
        <v>308087286639000</v>
      </c>
      <c r="AE17" s="43">
        <f t="shared" si="4"/>
        <v>308087286639000</v>
      </c>
      <c r="AF17" s="43">
        <f t="shared" si="4"/>
        <v>308087286639000</v>
      </c>
    </row>
    <row r="18" spans="1:32" x14ac:dyDescent="0.25">
      <c r="A18" s="125" t="s">
        <v>70</v>
      </c>
      <c r="B18" s="43">
        <f>IFERROR(INDEX('Potentia and Eurostat formatted'!R$56:R$76,MATCH($A18,'Potentia and Eurostat formatted'!$I$56:$I$76,0)),0)*About!$C$33</f>
        <v>118051904964600</v>
      </c>
      <c r="C18" s="43">
        <f>IFERROR(INDEX('Potentia and Eurostat formatted'!S$56:S$76,MATCH($A18,'Potentia and Eurostat formatted'!$I$56:$I$76,0)),0)*About!$C$33</f>
        <v>103593010331700</v>
      </c>
      <c r="D18" s="43">
        <f>'EPS Data'!C53</f>
        <v>104000000000000</v>
      </c>
      <c r="E18" s="43">
        <f>'EPS Data'!D53</f>
        <v>104000000000000</v>
      </c>
      <c r="F18" s="43">
        <f>'EPS Data'!E53</f>
        <v>104000000000000</v>
      </c>
      <c r="G18" s="43">
        <f>'EPS Data'!F53</f>
        <v>104000000000000</v>
      </c>
      <c r="H18" s="43">
        <f>'EPS Data'!G53</f>
        <v>104000000000000</v>
      </c>
      <c r="I18" s="43">
        <f>'EPS Data'!H53</f>
        <v>104000000000000</v>
      </c>
      <c r="J18" s="43">
        <f>'EPS Data'!I53</f>
        <v>104000000000000</v>
      </c>
      <c r="K18" s="43">
        <f>'EPS Data'!J53</f>
        <v>104000000000000</v>
      </c>
      <c r="L18" s="43">
        <f>'EPS Data'!K53</f>
        <v>104000000000000</v>
      </c>
      <c r="M18" s="43">
        <f>'EPS Data'!L53</f>
        <v>104000000000000</v>
      </c>
      <c r="N18" s="43">
        <f>'EPS Data'!M53</f>
        <v>104000000000000</v>
      </c>
      <c r="O18" s="43">
        <f>'EPS Data'!N53</f>
        <v>104000000000000</v>
      </c>
      <c r="P18" s="43">
        <f>'EPS Data'!O53</f>
        <v>104000000000000</v>
      </c>
      <c r="Q18" s="43">
        <f>'EPS Data'!P53</f>
        <v>104000000000000</v>
      </c>
      <c r="R18" s="43">
        <f>'EPS Data'!Q53</f>
        <v>104000000000000</v>
      </c>
      <c r="S18" s="43">
        <f>'EPS Data'!R53</f>
        <v>104000000000000</v>
      </c>
      <c r="T18" s="43">
        <f>'EPS Data'!S53</f>
        <v>104000000000000</v>
      </c>
      <c r="U18" s="43">
        <f>'EPS Data'!T53</f>
        <v>104000000000000</v>
      </c>
      <c r="V18" s="43">
        <f>'EPS Data'!U53</f>
        <v>104000000000000</v>
      </c>
      <c r="W18" s="43">
        <f>'EPS Data'!V53</f>
        <v>104000000000000</v>
      </c>
      <c r="X18" s="43">
        <f>'EPS Data'!W53</f>
        <v>104000000000000</v>
      </c>
      <c r="Y18" s="43">
        <f>'EPS Data'!X53</f>
        <v>104000000000000</v>
      </c>
      <c r="Z18" s="43">
        <f>'EPS Data'!Y53</f>
        <v>104000000000000</v>
      </c>
      <c r="AA18" s="43">
        <f>'EPS Data'!Z53</f>
        <v>104000000000000</v>
      </c>
      <c r="AB18" s="43">
        <f>'EPS Data'!AA53</f>
        <v>104000000000000</v>
      </c>
      <c r="AC18" s="43">
        <f>'EPS Data'!AB53</f>
        <v>104000000000000</v>
      </c>
      <c r="AD18" s="43">
        <f>'EPS Data'!AC53</f>
        <v>104000000000000</v>
      </c>
      <c r="AE18" s="43">
        <f>'EPS Data'!AD53</f>
        <v>104000000000000</v>
      </c>
      <c r="AF18" s="43">
        <f>'EPS Data'!AE53</f>
        <v>104000000000000</v>
      </c>
    </row>
    <row r="19" spans="1:32" x14ac:dyDescent="0.25">
      <c r="A19" s="125" t="s">
        <v>77</v>
      </c>
      <c r="B19" s="43">
        <f>IFERROR(INDEX('Potentia and Eurostat formatted'!R$56:R$76,MATCH($A19,'Potentia and Eurostat formatted'!$I$56:$I$76,0)),0)*About!$C$33</f>
        <v>3225241095316800</v>
      </c>
      <c r="C19" s="43">
        <f>IFERROR(INDEX('Potentia and Eurostat formatted'!S$56:S$76,MATCH($A19,'Potentia and Eurostat formatted'!$I$56:$I$76,0)),0)*About!$C$33</f>
        <v>3624642330020700</v>
      </c>
      <c r="D19" s="43">
        <f t="shared" ref="D19:D21" si="5">$C19</f>
        <v>3624642330020700</v>
      </c>
      <c r="E19" s="43">
        <f t="shared" si="4"/>
        <v>3624642330020700</v>
      </c>
      <c r="F19" s="43">
        <f t="shared" si="4"/>
        <v>3624642330020700</v>
      </c>
      <c r="G19" s="43">
        <f t="shared" si="4"/>
        <v>3624642330020700</v>
      </c>
      <c r="H19" s="43">
        <f t="shared" si="4"/>
        <v>3624642330020700</v>
      </c>
      <c r="I19" s="43">
        <f t="shared" si="4"/>
        <v>3624642330020700</v>
      </c>
      <c r="J19" s="43">
        <f t="shared" si="4"/>
        <v>3624642330020700</v>
      </c>
      <c r="K19" s="43">
        <f t="shared" si="4"/>
        <v>3624642330020700</v>
      </c>
      <c r="L19" s="43">
        <f t="shared" si="4"/>
        <v>3624642330020700</v>
      </c>
      <c r="M19" s="43">
        <f t="shared" si="4"/>
        <v>3624642330020700</v>
      </c>
      <c r="N19" s="43">
        <f t="shared" si="4"/>
        <v>3624642330020700</v>
      </c>
      <c r="O19" s="43">
        <f t="shared" si="4"/>
        <v>3624642330020700</v>
      </c>
      <c r="P19" s="43">
        <f t="shared" si="4"/>
        <v>3624642330020700</v>
      </c>
      <c r="Q19" s="43">
        <f t="shared" si="4"/>
        <v>3624642330020700</v>
      </c>
      <c r="R19" s="43">
        <f t="shared" si="4"/>
        <v>3624642330020700</v>
      </c>
      <c r="S19" s="43">
        <f t="shared" si="4"/>
        <v>3624642330020700</v>
      </c>
      <c r="T19" s="43">
        <f t="shared" si="4"/>
        <v>3624642330020700</v>
      </c>
      <c r="U19" s="43">
        <f t="shared" si="4"/>
        <v>3624642330020700</v>
      </c>
      <c r="V19" s="43">
        <f t="shared" si="4"/>
        <v>3624642330020700</v>
      </c>
      <c r="W19" s="43">
        <f t="shared" si="4"/>
        <v>3624642330020700</v>
      </c>
      <c r="X19" s="43">
        <f t="shared" si="4"/>
        <v>3624642330020700</v>
      </c>
      <c r="Y19" s="43">
        <f t="shared" si="4"/>
        <v>3624642330020700</v>
      </c>
      <c r="Z19" s="43">
        <f t="shared" si="4"/>
        <v>3624642330020700</v>
      </c>
      <c r="AA19" s="43">
        <f t="shared" si="4"/>
        <v>3624642330020700</v>
      </c>
      <c r="AB19" s="43">
        <f t="shared" si="4"/>
        <v>3624642330020700</v>
      </c>
      <c r="AC19" s="43">
        <f t="shared" si="4"/>
        <v>3624642330020700</v>
      </c>
      <c r="AD19" s="43">
        <f t="shared" si="4"/>
        <v>3624642330020700</v>
      </c>
      <c r="AE19" s="43">
        <f t="shared" si="4"/>
        <v>3624642330020700</v>
      </c>
      <c r="AF19" s="43">
        <f t="shared" si="4"/>
        <v>3624642330020700</v>
      </c>
    </row>
    <row r="20" spans="1:32" x14ac:dyDescent="0.25">
      <c r="A20" s="125" t="s">
        <v>81</v>
      </c>
      <c r="B20" s="43">
        <f>IFERROR(INDEX('Potentia and Eurostat formatted'!R$56:R$76,MATCH($A20,'Potentia and Eurostat formatted'!$I$56:$I$76,0)),0)*About!$C$33</f>
        <v>307911450822900</v>
      </c>
      <c r="C20" s="43">
        <f>IFERROR(INDEX('Potentia and Eurostat formatted'!S$56:S$76,MATCH($A20,'Potentia and Eurostat formatted'!$I$56:$I$76,0)),0)*About!$C$33</f>
        <v>347336610672900</v>
      </c>
      <c r="D20" s="43">
        <f t="shared" si="5"/>
        <v>347336610672900</v>
      </c>
      <c r="E20" s="43">
        <f t="shared" si="4"/>
        <v>347336610672900</v>
      </c>
      <c r="F20" s="43">
        <f t="shared" si="4"/>
        <v>347336610672900</v>
      </c>
      <c r="G20" s="43">
        <f t="shared" si="4"/>
        <v>347336610672900</v>
      </c>
      <c r="H20" s="43">
        <f t="shared" si="4"/>
        <v>347336610672900</v>
      </c>
      <c r="I20" s="43">
        <f t="shared" si="4"/>
        <v>347336610672900</v>
      </c>
      <c r="J20" s="43">
        <f t="shared" si="4"/>
        <v>347336610672900</v>
      </c>
      <c r="K20" s="43">
        <f t="shared" si="4"/>
        <v>347336610672900</v>
      </c>
      <c r="L20" s="43">
        <f t="shared" si="4"/>
        <v>347336610672900</v>
      </c>
      <c r="M20" s="43">
        <f t="shared" si="4"/>
        <v>347336610672900</v>
      </c>
      <c r="N20" s="43">
        <f t="shared" si="4"/>
        <v>347336610672900</v>
      </c>
      <c r="O20" s="43">
        <f t="shared" si="4"/>
        <v>347336610672900</v>
      </c>
      <c r="P20" s="43">
        <f t="shared" si="4"/>
        <v>347336610672900</v>
      </c>
      <c r="Q20" s="43">
        <f t="shared" si="4"/>
        <v>347336610672900</v>
      </c>
      <c r="R20" s="43">
        <f t="shared" si="4"/>
        <v>347336610672900</v>
      </c>
      <c r="S20" s="43">
        <f t="shared" si="4"/>
        <v>347336610672900</v>
      </c>
      <c r="T20" s="43">
        <f t="shared" si="4"/>
        <v>347336610672900</v>
      </c>
      <c r="U20" s="43">
        <f t="shared" si="4"/>
        <v>347336610672900</v>
      </c>
      <c r="V20" s="43">
        <f t="shared" si="4"/>
        <v>347336610672900</v>
      </c>
      <c r="W20" s="43">
        <f t="shared" si="4"/>
        <v>347336610672900</v>
      </c>
      <c r="X20" s="43">
        <f t="shared" si="4"/>
        <v>347336610672900</v>
      </c>
      <c r="Y20" s="43">
        <f t="shared" si="4"/>
        <v>347336610672900</v>
      </c>
      <c r="Z20" s="43">
        <f t="shared" si="4"/>
        <v>347336610672900</v>
      </c>
      <c r="AA20" s="43">
        <f t="shared" si="4"/>
        <v>347336610672900</v>
      </c>
      <c r="AB20" s="43">
        <f t="shared" si="4"/>
        <v>347336610672900</v>
      </c>
      <c r="AC20" s="43">
        <f t="shared" si="4"/>
        <v>347336610672900</v>
      </c>
      <c r="AD20" s="43">
        <f t="shared" si="4"/>
        <v>347336610672900</v>
      </c>
      <c r="AE20" s="43">
        <f t="shared" si="4"/>
        <v>347336610672900</v>
      </c>
      <c r="AF20" s="43">
        <f t="shared" si="4"/>
        <v>347336610672900</v>
      </c>
    </row>
    <row r="21" spans="1:32" x14ac:dyDescent="0.25">
      <c r="A21" s="125" t="s">
        <v>128</v>
      </c>
      <c r="B21" s="43">
        <f>IFERROR(INDEX('Potentia and Eurostat formatted'!R$56:R$76,MATCH($A21,'Potentia and Eurostat formatted'!$I$56:$I$76,0)),0)*About!$C$33</f>
        <v>3160997013600</v>
      </c>
      <c r="C21" s="43">
        <f>IFERROR(INDEX('Potentia and Eurostat formatted'!S$56:S$76,MATCH($A21,'Potentia and Eurostat formatted'!$I$56:$I$76,0)),0)*About!$C$33</f>
        <v>1759826435699.9998</v>
      </c>
      <c r="D21" s="43">
        <f t="shared" si="5"/>
        <v>1759826435699.9998</v>
      </c>
      <c r="E21" s="43">
        <f t="shared" si="4"/>
        <v>1759826435699.9998</v>
      </c>
      <c r="F21" s="43">
        <f t="shared" si="4"/>
        <v>1759826435699.9998</v>
      </c>
      <c r="G21" s="43">
        <f t="shared" si="4"/>
        <v>1759826435699.9998</v>
      </c>
      <c r="H21" s="43">
        <f t="shared" si="4"/>
        <v>1759826435699.9998</v>
      </c>
      <c r="I21" s="43">
        <f t="shared" si="4"/>
        <v>1759826435699.9998</v>
      </c>
      <c r="J21" s="43">
        <f t="shared" si="4"/>
        <v>1759826435699.9998</v>
      </c>
      <c r="K21" s="43">
        <f t="shared" si="4"/>
        <v>1759826435699.9998</v>
      </c>
      <c r="L21" s="43">
        <f t="shared" si="4"/>
        <v>1759826435699.9998</v>
      </c>
      <c r="M21" s="43">
        <f t="shared" si="4"/>
        <v>1759826435699.9998</v>
      </c>
      <c r="N21" s="43">
        <f t="shared" si="4"/>
        <v>1759826435699.9998</v>
      </c>
      <c r="O21" s="43">
        <f t="shared" si="4"/>
        <v>1759826435699.9998</v>
      </c>
      <c r="P21" s="43">
        <f t="shared" si="4"/>
        <v>1759826435699.9998</v>
      </c>
      <c r="Q21" s="43">
        <f t="shared" si="4"/>
        <v>1759826435699.9998</v>
      </c>
      <c r="R21" s="43">
        <f t="shared" si="4"/>
        <v>1759826435699.9998</v>
      </c>
      <c r="S21" s="43">
        <f t="shared" si="4"/>
        <v>1759826435699.9998</v>
      </c>
      <c r="T21" s="43">
        <f t="shared" si="4"/>
        <v>1759826435699.9998</v>
      </c>
      <c r="U21" s="43">
        <f t="shared" si="4"/>
        <v>1759826435699.9998</v>
      </c>
      <c r="V21" s="43">
        <f t="shared" si="4"/>
        <v>1759826435699.9998</v>
      </c>
      <c r="W21" s="43">
        <f t="shared" si="4"/>
        <v>1759826435699.9998</v>
      </c>
      <c r="X21" s="43">
        <f t="shared" si="4"/>
        <v>1759826435699.9998</v>
      </c>
      <c r="Y21" s="43">
        <f t="shared" si="4"/>
        <v>1759826435699.9998</v>
      </c>
      <c r="Z21" s="43">
        <f t="shared" si="4"/>
        <v>1759826435699.9998</v>
      </c>
      <c r="AA21" s="43">
        <f t="shared" si="4"/>
        <v>1759826435699.9998</v>
      </c>
      <c r="AB21" s="43">
        <f t="shared" si="4"/>
        <v>1759826435699.9998</v>
      </c>
      <c r="AC21" s="43">
        <f t="shared" si="4"/>
        <v>1759826435699.9998</v>
      </c>
      <c r="AD21" s="43">
        <f t="shared" si="4"/>
        <v>1759826435699.9998</v>
      </c>
      <c r="AE21" s="43">
        <f t="shared" si="4"/>
        <v>1759826435699.9998</v>
      </c>
      <c r="AF21" s="43">
        <f t="shared" si="4"/>
        <v>1759826435699.9998</v>
      </c>
    </row>
    <row r="22" spans="1:32" x14ac:dyDescent="0.2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Eurostat raw data</vt:lpstr>
      <vt:lpstr>Eurostat Refining Inputs</vt:lpstr>
      <vt:lpstr>JRC Potencia raw data</vt:lpstr>
      <vt:lpstr>Nuclear data</vt:lpstr>
      <vt:lpstr>cenrf</vt:lpstr>
      <vt:lpstr>Potentia and Eurostat formatted</vt:lpstr>
      <vt:lpstr>Energy mappings consist. checks</vt:lpstr>
      <vt:lpstr>EPS Data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2023-10-31T10:11:56Z</dcterms:created>
  <dcterms:modified xsi:type="dcterms:W3CDTF">2024-09-11T17:45:15Z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