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fuels\PoFDCtAE\"/>
    </mc:Choice>
  </mc:AlternateContent>
  <xr:revisionPtr revIDLastSave="0" documentId="13_ncr:1_{12591F01-C67B-4490-81DB-0F6B4E393AEC}" xr6:coauthVersionLast="46" xr6:coauthVersionMax="46" xr10:uidLastSave="{00000000-0000-0000-0000-000000000000}"/>
  <bookViews>
    <workbookView xWindow="7170" yWindow="-14955" windowWidth="15585" windowHeight="12495" activeTab="2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I8" i="3" l="1"/>
  <c r="F22" i="3"/>
  <c r="J22" i="3" s="1"/>
  <c r="F21" i="3"/>
  <c r="J21" i="3" s="1"/>
  <c r="Q17" i="2"/>
  <c r="F6" i="3"/>
  <c r="J6" i="3" s="1"/>
  <c r="V22" i="2"/>
  <c r="U21" i="2"/>
  <c r="M13" i="2"/>
  <c r="L12" i="2"/>
  <c r="I9" i="2"/>
  <c r="E5" i="2"/>
  <c r="C3" i="2"/>
  <c r="F7" i="3"/>
  <c r="I7" i="3" s="1"/>
  <c r="F8" i="3"/>
  <c r="J8" i="3" s="1"/>
  <c r="F12" i="3"/>
  <c r="I12" i="3" s="1"/>
  <c r="F13" i="3"/>
  <c r="I13" i="3" s="1"/>
  <c r="F14" i="3"/>
  <c r="J14" i="3" s="1"/>
  <c r="F15" i="3"/>
  <c r="J15" i="3" s="1"/>
  <c r="F16" i="3"/>
  <c r="I16" i="3" s="1"/>
  <c r="F17" i="3"/>
  <c r="I17" i="3" s="1"/>
  <c r="F20" i="3"/>
  <c r="J20" i="3" s="1"/>
  <c r="F23" i="3"/>
  <c r="J23" i="3" s="1"/>
  <c r="F24" i="3"/>
  <c r="J24" i="3" s="1"/>
  <c r="F25" i="3"/>
  <c r="J25" i="3" s="1"/>
  <c r="J13" i="3" l="1"/>
  <c r="I6" i="3"/>
  <c r="J7" i="3"/>
  <c r="I15" i="3"/>
  <c r="I21" i="3"/>
  <c r="I25" i="3"/>
  <c r="I20" i="3"/>
  <c r="I24" i="3"/>
  <c r="I23" i="3"/>
  <c r="I22" i="3"/>
  <c r="I14" i="3"/>
  <c r="J12" i="3"/>
  <c r="J17" i="3"/>
  <c r="J16" i="3"/>
  <c r="T20" i="2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<sst xmlns="http://schemas.openxmlformats.org/spreadsheetml/2006/main" count="160" uniqueCount="103">
  <si>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</si>
  <si>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</si>
  <si>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</si>
  <si>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</si>
  <si>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</si>
  <si>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</si>
  <si>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</si>
  <si>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</si>
  <si>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</si>
  <si>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</si>
  <si>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</si>
  <si>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</si>
  <si>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</si>
  <si>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</si>
  <si>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</si>
  <si>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</si>
  <si>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</si>
  <si>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</si>
  <si>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</si>
  <si>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</si>
  <si>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</si>
  <si>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</si>
  <si>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</si>
  <si>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</si>
  <si>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</si>
  <si>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</si>
  <si>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</si>
  <si>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</si>
  <si>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</si>
  <si>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</si>
  <si>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</si>
  <si>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</si>
  <si>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</si>
  <si>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</si>
  <si>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</si>
  <si>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</si>
  <si>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</si>
  <si>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</si>
  <si>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</si>
  <si>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</si>
  <si>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</si>
  <si>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</si>
  <si>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</si>
  <si>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</si>
  <si>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</si>
  <si>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</si>
  <si>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</si>
  <si>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</si>
  <si>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</si>
  <si>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</si>
  <si>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</si>
  <si>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</si>
  <si>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</si>
  <si>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</si>
  <si>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</si>
  <si>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</si>
  <si>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</si>
  <si>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</si>
  <si>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</si>
  <si>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</si>
  <si>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</si>
  <si>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</si>
  <si>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</si>
  <si>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</si>
  <si>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</si>
  <si>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</si>
  <si>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</si>
  <si>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</si>
  <si>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</si>
  <si>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</si>
  <si>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</si>
  <si>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</si>
  <si>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</si>
  <si>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</si>
  <si>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</si>
  <si>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</si>
  <si>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</si>
  <si>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</si>
  <si>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</si>
  <si>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</si>
  <si>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</si>
  <si>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</si>
  <si>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</si>
  <si>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</si>
  <si>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</si>
  <si>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</si>
  <si>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</si>
  <si>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</si>
  <si>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</si>
  <si>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</si>
  <si>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</si>
  <si>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</si>
  <si>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</si>
  <si>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</si>
  <si>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</si>
  <si>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</si>
  <si>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</si>
  <si>
    <t>of crude oil, and 25% results in reduced production of both fuels.  You would</t>
  </si>
  <si>
    <t>The EU version of this variable currently follows US assumptions and calculation methodology.</t>
  </si>
  <si>
    <t>Share of Total Outflows</t>
  </si>
  <si>
    <t>Secondary petroleum products highlighted in green</t>
  </si>
  <si>
    <t>To align with plcy-schd/IT, the start year is 2018</t>
  </si>
  <si>
    <t>Start Year Data from BFPIaE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</si>
</sst>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3" fillId="0" borderId="0" xfId="0" applyFont="1"/>
    <xf numFmtId="0" fontId="1" fillId="5" borderId="0" xfId="0" applyFont="1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 applyFont="1"/>
    <xf numFmtId="9" fontId="0" fillId="0" borderId="0" xfId="2" applyFont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9" fontId="0" fillId="0" borderId="3" xfId="2" applyFont="1" applyBorder="1"/>
    <xf numFmtId="9" fontId="0" fillId="0" borderId="4" xfId="2" applyFont="1" applyBorder="1"/>
    <xf numFmtId="9" fontId="0" fillId="0" borderId="5" xfId="2" applyFont="1" applyBorder="1"/>
    <xf numFmtId="9" fontId="0" fillId="0" borderId="6" xfId="2" applyFont="1" applyBorder="1"/>
    <xf numFmtId="9" fontId="0" fillId="4" borderId="3" xfId="2" applyFont="1" applyFill="1" applyBorder="1"/>
    <xf numFmtId="9" fontId="0" fillId="4" borderId="4" xfId="2" applyFont="1" applyFill="1" applyBorder="1"/>
    <xf numFmtId="0" fontId="3" fillId="4" borderId="0" xfId="0" applyFont="1" applyFill="1"/>
    <xf numFmtId="0" fontId="3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3" xfId="0" applyFont="1" applyFill="1" applyBorder="1" applyAlignment="1">
      <alignment wrapText="1"/>
    </xf>
    <xf numFmtId="0" fontId="0" fillId="2" borderId="0" xfId="0" applyFill="1" applyBorder="1" applyAlignment="1">
      <alignment horizontal="right"/>
    </xf>
    <xf numFmtId="0" fontId="0" fillId="0" borderId="3" xfId="0" applyFont="1" applyFill="1" applyBorder="1"/>
    <xf numFmtId="11" fontId="0" fillId="0" borderId="0" xfId="0" applyNumberFormat="1" applyBorder="1" applyAlignment="1">
      <alignment horizontal="right"/>
    </xf>
    <xf numFmtId="11" fontId="0" fillId="2" borderId="0" xfId="0" applyNumberFormat="1" applyFill="1" applyBorder="1" applyAlignment="1">
      <alignment horizontal="right"/>
    </xf>
    <xf numFmtId="0" fontId="0" fillId="0" borderId="4" xfId="0" applyBorder="1"/>
    <xf numFmtId="0" fontId="0" fillId="2" borderId="3" xfId="0" applyFont="1" applyFill="1" applyBorder="1"/>
    <xf numFmtId="164" fontId="0" fillId="2" borderId="0" xfId="0" applyNumberFormat="1" applyFill="1" applyBorder="1" applyAlignment="1">
      <alignment horizontal="right"/>
    </xf>
    <xf numFmtId="0" fontId="0" fillId="4" borderId="3" xfId="0" applyFont="1" applyFill="1" applyBorder="1"/>
    <xf numFmtId="11" fontId="0" fillId="0" borderId="0" xfId="0" applyNumberFormat="1" applyFill="1" applyBorder="1" applyAlignment="1">
      <alignment horizontal="right"/>
    </xf>
    <xf numFmtId="11" fontId="0" fillId="0" borderId="0" xfId="0" applyNumberFormat="1" applyBorder="1"/>
    <xf numFmtId="0" fontId="0" fillId="0" borderId="5" xfId="0" applyFont="1" applyFill="1" applyBorder="1"/>
    <xf numFmtId="11" fontId="0" fillId="0" borderId="8" xfId="0" applyNumberFormat="1" applyBorder="1"/>
    <xf numFmtId="11" fontId="0" fillId="0" borderId="8" xfId="0" applyNumberFormat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2" xfId="0" applyBorder="1"/>
    <xf numFmtId="0" fontId="3" fillId="0" borderId="3" xfId="0" applyFont="1" applyBorder="1"/>
    <xf numFmtId="0" fontId="0" fillId="0" borderId="0" xfId="0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0" fontId="1" fillId="6" borderId="3" xfId="0" applyFont="1" applyFill="1" applyBorder="1"/>
    <xf numFmtId="0" fontId="1" fillId="6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 wrapText="1"/>
    </xf>
    <xf numFmtId="0" fontId="1" fillId="6" borderId="4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opLeftCell="A13" zoomScale="85" zoomScaleNormal="85" workbookViewId="0"/>
  </sheetViews>
  <sheetFormatPr defaultRowHeight="14.25" x14ac:dyDescent="0.45"/>
  <cols>
    <col min="2" max="2" width="87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16" t="s">
        <v>77</v>
      </c>
    </row>
    <row r="4" spans="1:2" x14ac:dyDescent="0.45">
      <c r="B4" t="s">
        <v>2</v>
      </c>
    </row>
    <row r="5" spans="1:2" x14ac:dyDescent="0.45">
      <c r="B5" s="2">
        <v>2018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s="3" t="s">
        <v>5</v>
      </c>
    </row>
    <row r="9" spans="1:2" x14ac:dyDescent="0.45">
      <c r="B9" s="3" t="s">
        <v>6</v>
      </c>
    </row>
    <row r="10" spans="1:2" x14ac:dyDescent="0.45">
      <c r="B10" s="3" t="s">
        <v>7</v>
      </c>
    </row>
    <row r="12" spans="1:2" x14ac:dyDescent="0.45">
      <c r="B12" s="16" t="s">
        <v>78</v>
      </c>
    </row>
    <row r="13" spans="1:2" x14ac:dyDescent="0.45">
      <c r="B13" s="17" t="s">
        <v>79</v>
      </c>
    </row>
    <row r="16" spans="1:2" x14ac:dyDescent="0.45">
      <c r="A16" s="1" t="s">
        <v>8</v>
      </c>
    </row>
    <row r="17" spans="1:2" x14ac:dyDescent="0.45">
      <c r="A17" s="23" t="s">
        <v>98</v>
      </c>
    </row>
    <row r="18" spans="1:2" x14ac:dyDescent="0.45">
      <c r="A18" s="1"/>
    </row>
    <row r="19" spans="1:2" x14ac:dyDescent="0.45">
      <c r="A19" t="s">
        <v>9</v>
      </c>
    </row>
    <row r="20" spans="1:2" x14ac:dyDescent="0.45">
      <c r="A20" t="s">
        <v>10</v>
      </c>
    </row>
    <row r="21" spans="1:2" x14ac:dyDescent="0.45">
      <c r="B21" t="s">
        <v>13</v>
      </c>
    </row>
    <row r="22" spans="1:2" x14ac:dyDescent="0.45">
      <c r="B22" t="s">
        <v>11</v>
      </c>
    </row>
    <row r="23" spans="1:2" x14ac:dyDescent="0.45">
      <c r="B23" t="s">
        <v>12</v>
      </c>
    </row>
    <row r="25" spans="1:2" x14ac:dyDescent="0.45">
      <c r="A25" t="s">
        <v>14</v>
      </c>
    </row>
    <row r="26" spans="1:2" x14ac:dyDescent="0.45">
      <c r="A26" t="s">
        <v>15</v>
      </c>
    </row>
    <row r="27" spans="1:2" x14ac:dyDescent="0.45">
      <c r="A27" t="s">
        <v>16</v>
      </c>
    </row>
    <row r="28" spans="1:2" x14ac:dyDescent="0.45">
      <c r="A28" t="s">
        <v>18</v>
      </c>
    </row>
    <row r="29" spans="1:2" x14ac:dyDescent="0.45">
      <c r="A29" t="s">
        <v>17</v>
      </c>
    </row>
    <row r="30" spans="1:2" x14ac:dyDescent="0.45">
      <c r="A30" t="s">
        <v>19</v>
      </c>
    </row>
    <row r="31" spans="1:2" x14ac:dyDescent="0.45">
      <c r="A31" t="s">
        <v>20</v>
      </c>
    </row>
    <row r="32" spans="1:2" x14ac:dyDescent="0.45">
      <c r="A32" t="s">
        <v>21</v>
      </c>
    </row>
    <row r="34" spans="1:1" x14ac:dyDescent="0.45">
      <c r="A34" t="s">
        <v>22</v>
      </c>
    </row>
    <row r="36" spans="1:1" x14ac:dyDescent="0.45">
      <c r="A36" t="s">
        <v>87</v>
      </c>
    </row>
    <row r="38" spans="1:1" x14ac:dyDescent="0.45">
      <c r="A38" s="1" t="s">
        <v>88</v>
      </c>
    </row>
    <row r="39" spans="1:1" x14ac:dyDescent="0.45">
      <c r="A39" t="s">
        <v>23</v>
      </c>
    </row>
    <row r="40" spans="1:1" x14ac:dyDescent="0.45">
      <c r="A40" t="s">
        <v>24</v>
      </c>
    </row>
    <row r="41" spans="1:1" x14ac:dyDescent="0.45">
      <c r="A41" t="s">
        <v>25</v>
      </c>
    </row>
    <row r="42" spans="1:1" x14ac:dyDescent="0.45">
      <c r="A42" t="s">
        <v>26</v>
      </c>
    </row>
    <row r="43" spans="1:1" x14ac:dyDescent="0.45">
      <c r="A43" t="s">
        <v>27</v>
      </c>
    </row>
    <row r="44" spans="1:1" x14ac:dyDescent="0.45">
      <c r="A44" t="s">
        <v>28</v>
      </c>
    </row>
    <row r="45" spans="1:1" x14ac:dyDescent="0.45">
      <c r="A45" t="s">
        <v>29</v>
      </c>
    </row>
    <row r="46" spans="1:1" x14ac:dyDescent="0.45">
      <c r="A46" t="s">
        <v>30</v>
      </c>
    </row>
    <row r="47" spans="1:1" x14ac:dyDescent="0.45">
      <c r="A47" t="s">
        <v>31</v>
      </c>
    </row>
    <row r="49" spans="1:8" x14ac:dyDescent="0.45">
      <c r="A49" s="20" t="s">
        <v>89</v>
      </c>
      <c r="B49" s="21"/>
    </row>
    <row r="50" spans="1:8" x14ac:dyDescent="0.45">
      <c r="A50" t="s">
        <v>90</v>
      </c>
    </row>
    <row r="51" spans="1:8" x14ac:dyDescent="0.45">
      <c r="A51" t="s">
        <v>95</v>
      </c>
    </row>
    <row r="52" spans="1:8" x14ac:dyDescent="0.45">
      <c r="A52" t="s">
        <v>91</v>
      </c>
    </row>
    <row r="53" spans="1:8" x14ac:dyDescent="0.45">
      <c r="A53" t="s">
        <v>92</v>
      </c>
    </row>
    <row r="55" spans="1:8" x14ac:dyDescent="0.45">
      <c r="A55" t="s">
        <v>96</v>
      </c>
    </row>
    <row r="56" spans="1:8" x14ac:dyDescent="0.45">
      <c r="A56" t="s">
        <v>93</v>
      </c>
    </row>
    <row r="57" spans="1:8" x14ac:dyDescent="0.45">
      <c r="A57" t="s">
        <v>94</v>
      </c>
    </row>
    <row r="59" spans="1:8" x14ac:dyDescent="0.45">
      <c r="A59" s="14" t="s">
        <v>53</v>
      </c>
      <c r="B59" s="15"/>
      <c r="C59" s="37"/>
      <c r="D59" s="37"/>
      <c r="E59" s="37"/>
      <c r="F59" s="37"/>
      <c r="G59" s="37"/>
      <c r="H59" s="37"/>
    </row>
    <row r="60" spans="1:8" x14ac:dyDescent="0.45">
      <c r="A60" t="s">
        <v>54</v>
      </c>
    </row>
    <row r="61" spans="1:8" x14ac:dyDescent="0.45">
      <c r="A61" t="s">
        <v>55</v>
      </c>
    </row>
    <row r="62" spans="1:8" x14ac:dyDescent="0.45">
      <c r="A62" t="s">
        <v>56</v>
      </c>
    </row>
    <row r="63" spans="1:8" x14ac:dyDescent="0.45">
      <c r="A63" t="s">
        <v>57</v>
      </c>
    </row>
    <row r="64" spans="1:8" x14ac:dyDescent="0.45">
      <c r="A64" t="s">
        <v>58</v>
      </c>
    </row>
    <row r="65" spans="1:1" x14ac:dyDescent="0.45">
      <c r="A65" t="s">
        <v>59</v>
      </c>
    </row>
    <row r="67" spans="1:1" x14ac:dyDescent="0.45">
      <c r="A67" t="s">
        <v>67</v>
      </c>
    </row>
    <row r="68" spans="1:1" x14ac:dyDescent="0.45">
      <c r="A68" t="s">
        <v>63</v>
      </c>
    </row>
    <row r="69" spans="1:1" x14ac:dyDescent="0.45">
      <c r="A69" t="s">
        <v>64</v>
      </c>
    </row>
    <row r="70" spans="1:1" x14ac:dyDescent="0.45">
      <c r="A70" t="s">
        <v>97</v>
      </c>
    </row>
    <row r="71" spans="1:1" x14ac:dyDescent="0.45">
      <c r="A71" t="s">
        <v>65</v>
      </c>
    </row>
    <row r="72" spans="1:1" x14ac:dyDescent="0.45">
      <c r="A72" t="s">
        <v>66</v>
      </c>
    </row>
    <row r="74" spans="1:1" x14ac:dyDescent="0.45">
      <c r="A74" t="s">
        <v>60</v>
      </c>
    </row>
    <row r="75" spans="1:1" x14ac:dyDescent="0.45">
      <c r="A75" t="s">
        <v>61</v>
      </c>
    </row>
    <row r="76" spans="1:1" x14ac:dyDescent="0.45">
      <c r="A76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9"/>
  <sheetViews>
    <sheetView zoomScale="85" zoomScaleNormal="85" workbookViewId="0">
      <selection activeCell="F30" sqref="F30"/>
    </sheetView>
  </sheetViews>
  <sheetFormatPr defaultRowHeight="14.25" x14ac:dyDescent="0.45"/>
  <cols>
    <col min="1" max="1" width="0.3984375" customWidth="1"/>
    <col min="2" max="2" width="44.1328125" customWidth="1"/>
    <col min="3" max="6" width="15.3984375" customWidth="1"/>
    <col min="7" max="7" width="12.86328125" customWidth="1"/>
    <col min="8" max="8" width="1.9296875" customWidth="1"/>
    <col min="9" max="9" width="10.59765625" customWidth="1"/>
    <col min="10" max="10" width="12.86328125" bestFit="1" customWidth="1"/>
    <col min="11" max="11" width="1.9296875" customWidth="1"/>
    <col min="12" max="12" width="100.73046875" customWidth="1"/>
  </cols>
  <sheetData>
    <row r="1" spans="2:12" ht="3" customHeight="1" x14ac:dyDescent="0.45"/>
    <row r="2" spans="2:12" x14ac:dyDescent="0.45">
      <c r="B2" s="56" t="s">
        <v>102</v>
      </c>
      <c r="C2" s="57"/>
      <c r="D2" s="57"/>
      <c r="E2" s="57"/>
      <c r="F2" s="57"/>
      <c r="G2" s="58"/>
    </row>
    <row r="3" spans="2:12" x14ac:dyDescent="0.45">
      <c r="B3" s="59" t="s">
        <v>101</v>
      </c>
      <c r="C3" s="60"/>
      <c r="D3" s="60"/>
      <c r="E3" s="60"/>
      <c r="F3" s="60"/>
      <c r="G3" s="61"/>
      <c r="I3" s="38" t="s">
        <v>99</v>
      </c>
      <c r="J3" s="39"/>
      <c r="L3" s="18" t="s">
        <v>86</v>
      </c>
    </row>
    <row r="4" spans="2:12" x14ac:dyDescent="0.45">
      <c r="B4" s="62" t="s">
        <v>69</v>
      </c>
      <c r="C4" s="63" t="s">
        <v>70</v>
      </c>
      <c r="D4" s="63" t="s">
        <v>71</v>
      </c>
      <c r="E4" s="63" t="s">
        <v>72</v>
      </c>
      <c r="F4" s="64" t="s">
        <v>73</v>
      </c>
      <c r="G4" s="65" t="s">
        <v>74</v>
      </c>
      <c r="I4" s="25" t="s">
        <v>72</v>
      </c>
      <c r="J4" s="26" t="s">
        <v>73</v>
      </c>
      <c r="L4" t="s">
        <v>80</v>
      </c>
    </row>
    <row r="5" spans="2:12" x14ac:dyDescent="0.45">
      <c r="B5" s="40" t="s">
        <v>32</v>
      </c>
      <c r="C5" s="41"/>
      <c r="D5" s="41"/>
      <c r="E5" s="41"/>
      <c r="F5" s="41"/>
      <c r="G5" s="28"/>
      <c r="I5" s="27"/>
      <c r="J5" s="28"/>
      <c r="L5" t="s">
        <v>81</v>
      </c>
    </row>
    <row r="6" spans="2:12" x14ac:dyDescent="0.45">
      <c r="B6" s="42" t="s">
        <v>33</v>
      </c>
      <c r="C6" s="43">
        <v>1700249764545967.5</v>
      </c>
      <c r="D6" s="43">
        <v>4402449843262403</v>
      </c>
      <c r="E6" s="43">
        <v>479842820399329.38</v>
      </c>
      <c r="F6" s="44">
        <f>C6+D6-E6</f>
        <v>5622856787409041</v>
      </c>
      <c r="G6" s="45" t="s">
        <v>75</v>
      </c>
      <c r="H6" s="24"/>
      <c r="I6" s="29">
        <f>E6/SUM($E6:$F6)</f>
        <v>7.8627959958142646E-2</v>
      </c>
      <c r="J6" s="30">
        <f>F6/SUM($E6:$F6)</f>
        <v>0.92137204004185747</v>
      </c>
      <c r="K6" s="24"/>
      <c r="L6" t="s">
        <v>82</v>
      </c>
    </row>
    <row r="7" spans="2:12" x14ac:dyDescent="0.45">
      <c r="B7" s="42" t="s">
        <v>34</v>
      </c>
      <c r="C7" s="43">
        <v>3731101238123569</v>
      </c>
      <c r="D7" s="43">
        <v>1.4659292018135964E+16</v>
      </c>
      <c r="E7" s="43">
        <v>2610080945157157.5</v>
      </c>
      <c r="F7" s="44">
        <f t="shared" ref="F7:F25" si="0">C7+D7-E7</f>
        <v>1.5780312311102374E+16</v>
      </c>
      <c r="G7" s="45" t="s">
        <v>75</v>
      </c>
      <c r="H7" s="24"/>
      <c r="I7" s="29">
        <f t="shared" ref="I7:J8" si="1">E7/SUM($E7:$F7)</f>
        <v>0.14192632581517881</v>
      </c>
      <c r="J7" s="30">
        <f t="shared" si="1"/>
        <v>0.85807367418482117</v>
      </c>
      <c r="K7" s="24"/>
      <c r="L7" t="s">
        <v>83</v>
      </c>
    </row>
    <row r="8" spans="2:12" x14ac:dyDescent="0.45">
      <c r="B8" s="42" t="s">
        <v>76</v>
      </c>
      <c r="C8" s="43">
        <v>8325482325117894</v>
      </c>
      <c r="D8" s="43">
        <v>7896311820186260</v>
      </c>
      <c r="E8" s="43">
        <v>0</v>
      </c>
      <c r="F8" s="44">
        <f t="shared" si="0"/>
        <v>1.6221794145304154E+16</v>
      </c>
      <c r="G8" s="45" t="s">
        <v>75</v>
      </c>
      <c r="H8" s="24"/>
      <c r="I8" s="29">
        <f t="shared" si="1"/>
        <v>0</v>
      </c>
      <c r="J8" s="30">
        <f t="shared" si="1"/>
        <v>1</v>
      </c>
      <c r="K8" s="24"/>
      <c r="L8" t="s">
        <v>84</v>
      </c>
    </row>
    <row r="9" spans="2:12" x14ac:dyDescent="0.45">
      <c r="B9" s="46" t="s">
        <v>36</v>
      </c>
      <c r="C9" s="47"/>
      <c r="D9" s="47"/>
      <c r="E9" s="47"/>
      <c r="F9" s="41"/>
      <c r="G9" s="28"/>
      <c r="H9" s="24"/>
      <c r="I9" s="27"/>
      <c r="J9" s="28"/>
      <c r="K9" s="24"/>
      <c r="L9" t="s">
        <v>85</v>
      </c>
    </row>
    <row r="10" spans="2:12" x14ac:dyDescent="0.45">
      <c r="B10" s="46" t="s">
        <v>37</v>
      </c>
      <c r="C10" s="47"/>
      <c r="D10" s="47"/>
      <c r="E10" s="47"/>
      <c r="F10" s="41"/>
      <c r="G10" s="28"/>
      <c r="H10" s="24"/>
      <c r="I10" s="27"/>
      <c r="J10" s="28"/>
      <c r="K10" s="24"/>
    </row>
    <row r="11" spans="2:12" x14ac:dyDescent="0.45">
      <c r="B11" s="46" t="s">
        <v>38</v>
      </c>
      <c r="C11" s="47"/>
      <c r="D11" s="47"/>
      <c r="E11" s="47"/>
      <c r="F11" s="41"/>
      <c r="G11" s="28"/>
      <c r="H11" s="24"/>
      <c r="I11" s="27"/>
      <c r="J11" s="28"/>
      <c r="K11" s="24"/>
    </row>
    <row r="12" spans="2:12" x14ac:dyDescent="0.45">
      <c r="B12" s="42" t="s">
        <v>39</v>
      </c>
      <c r="C12" s="43">
        <v>4427401291031379</v>
      </c>
      <c r="D12" s="43">
        <v>447002167542935.63</v>
      </c>
      <c r="E12" s="43">
        <v>197730276062586.31</v>
      </c>
      <c r="F12" s="44">
        <f t="shared" si="0"/>
        <v>4676673182511729</v>
      </c>
      <c r="G12" s="45" t="s">
        <v>75</v>
      </c>
      <c r="H12" s="24"/>
      <c r="I12" s="29">
        <f t="shared" ref="I12:J17" si="2">E12/SUM($E12:$F12)</f>
        <v>4.0565020467226418E-2</v>
      </c>
      <c r="J12" s="30">
        <f t="shared" si="2"/>
        <v>0.95943497953277368</v>
      </c>
      <c r="K12" s="24"/>
    </row>
    <row r="13" spans="2:12" x14ac:dyDescent="0.45">
      <c r="B13" s="48" t="s">
        <v>40</v>
      </c>
      <c r="C13" s="49">
        <v>4920569229684010</v>
      </c>
      <c r="D13" s="43">
        <v>1027832055816836.6</v>
      </c>
      <c r="E13" s="43">
        <v>3416763288927387</v>
      </c>
      <c r="F13" s="44">
        <f t="shared" si="0"/>
        <v>2531637996573460</v>
      </c>
      <c r="G13" s="45" t="s">
        <v>75</v>
      </c>
      <c r="H13" s="24"/>
      <c r="I13" s="33">
        <f t="shared" si="2"/>
        <v>0.57440026738876959</v>
      </c>
      <c r="J13" s="34">
        <f t="shared" si="2"/>
        <v>0.42559973261123046</v>
      </c>
      <c r="K13" s="24"/>
    </row>
    <row r="14" spans="2:12" x14ac:dyDescent="0.45">
      <c r="B14" s="48" t="s">
        <v>41</v>
      </c>
      <c r="C14" s="49">
        <v>1.0016448997232614E+16</v>
      </c>
      <c r="D14" s="43">
        <v>5201333461515337</v>
      </c>
      <c r="E14" s="43">
        <v>4014349226614311</v>
      </c>
      <c r="F14" s="44">
        <f t="shared" si="0"/>
        <v>1.120343323213364E+16</v>
      </c>
      <c r="G14" s="45" t="s">
        <v>75</v>
      </c>
      <c r="H14" s="24"/>
      <c r="I14" s="33">
        <f t="shared" si="2"/>
        <v>0.26379331137741818</v>
      </c>
      <c r="J14" s="34">
        <f t="shared" si="2"/>
        <v>0.73620668862258176</v>
      </c>
      <c r="K14" s="24"/>
    </row>
    <row r="15" spans="2:12" x14ac:dyDescent="0.45">
      <c r="B15" s="42" t="s">
        <v>42</v>
      </c>
      <c r="C15" s="43">
        <v>104271668392538.86</v>
      </c>
      <c r="D15" s="43">
        <v>63748993793056.195</v>
      </c>
      <c r="E15" s="43">
        <v>48849723805629.555</v>
      </c>
      <c r="F15" s="44">
        <f t="shared" si="0"/>
        <v>119170938379965.5</v>
      </c>
      <c r="G15" s="45" t="s">
        <v>75</v>
      </c>
      <c r="H15" s="24"/>
      <c r="I15" s="29">
        <f t="shared" si="2"/>
        <v>0.29073640807146867</v>
      </c>
      <c r="J15" s="30">
        <f t="shared" si="2"/>
        <v>0.70926359192853128</v>
      </c>
      <c r="K15" s="24"/>
    </row>
    <row r="16" spans="2:12" x14ac:dyDescent="0.45">
      <c r="B16" s="42" t="s">
        <v>43</v>
      </c>
      <c r="C16" s="43">
        <v>509713332867213.69</v>
      </c>
      <c r="D16" s="43">
        <v>346554845501331.81</v>
      </c>
      <c r="E16" s="43">
        <v>293750693131906.88</v>
      </c>
      <c r="F16" s="44">
        <f t="shared" si="0"/>
        <v>562517485236638.63</v>
      </c>
      <c r="G16" s="45" t="s">
        <v>75</v>
      </c>
      <c r="H16" s="24"/>
      <c r="I16" s="29">
        <f t="shared" si="2"/>
        <v>0.34305921970800363</v>
      </c>
      <c r="J16" s="30">
        <f t="shared" si="2"/>
        <v>0.65694078029199643</v>
      </c>
      <c r="K16" s="24"/>
    </row>
    <row r="17" spans="2:11" x14ac:dyDescent="0.45">
      <c r="B17" s="48" t="s">
        <v>44</v>
      </c>
      <c r="C17" s="49">
        <v>1581179978156898.8</v>
      </c>
      <c r="D17" s="43">
        <v>1508087219315272.8</v>
      </c>
      <c r="E17" s="43">
        <v>773650324741610.75</v>
      </c>
      <c r="F17" s="44">
        <f t="shared" si="0"/>
        <v>2315616872730561</v>
      </c>
      <c r="G17" s="45" t="s">
        <v>75</v>
      </c>
      <c r="H17" s="24"/>
      <c r="I17" s="33">
        <f t="shared" si="2"/>
        <v>0.25043166397994288</v>
      </c>
      <c r="J17" s="34">
        <f t="shared" si="2"/>
        <v>0.74956833602005701</v>
      </c>
      <c r="K17" s="24"/>
    </row>
    <row r="18" spans="2:11" x14ac:dyDescent="0.45">
      <c r="B18" s="46" t="s">
        <v>45</v>
      </c>
      <c r="C18" s="47"/>
      <c r="D18" s="47"/>
      <c r="E18" s="47"/>
      <c r="F18" s="41"/>
      <c r="G18" s="28"/>
      <c r="H18" s="24"/>
      <c r="I18" s="27"/>
      <c r="J18" s="28"/>
      <c r="K18" s="24"/>
    </row>
    <row r="19" spans="2:11" x14ac:dyDescent="0.45">
      <c r="B19" s="46" t="s">
        <v>46</v>
      </c>
      <c r="C19" s="47"/>
      <c r="D19" s="47"/>
      <c r="E19" s="47"/>
      <c r="F19" s="41"/>
      <c r="G19" s="28"/>
      <c r="H19" s="24"/>
      <c r="I19" s="27"/>
      <c r="J19" s="28"/>
      <c r="K19" s="24"/>
    </row>
    <row r="20" spans="2:11" x14ac:dyDescent="0.45">
      <c r="B20" s="42" t="s">
        <v>47</v>
      </c>
      <c r="C20" s="43">
        <v>3082731931132596</v>
      </c>
      <c r="D20" s="43">
        <v>37546912707632.57</v>
      </c>
      <c r="E20" s="43">
        <v>50559840853480.148</v>
      </c>
      <c r="F20" s="44">
        <f t="shared" si="0"/>
        <v>3069719002986748.5</v>
      </c>
      <c r="G20" s="45" t="s">
        <v>75</v>
      </c>
      <c r="H20" s="24"/>
      <c r="I20" s="29">
        <f t="shared" ref="I20:J25" si="3">E20/SUM($E20:$F20)</f>
        <v>1.6203629029274354E-2</v>
      </c>
      <c r="J20" s="30">
        <f t="shared" si="3"/>
        <v>0.9837963709707257</v>
      </c>
      <c r="K20" s="24"/>
    </row>
    <row r="21" spans="2:11" x14ac:dyDescent="0.45">
      <c r="B21" s="42" t="s">
        <v>48</v>
      </c>
      <c r="C21" s="43">
        <v>2803472740950065.5</v>
      </c>
      <c r="D21" s="43">
        <v>2.2396832094073788E+16</v>
      </c>
      <c r="E21" s="43">
        <v>1856053932251206</v>
      </c>
      <c r="F21" s="44">
        <f t="shared" si="0"/>
        <v>2.3344250902772648E+16</v>
      </c>
      <c r="G21" s="45" t="s">
        <v>75</v>
      </c>
      <c r="H21" s="24"/>
      <c r="I21" s="29">
        <f t="shared" si="3"/>
        <v>7.3652042878133261E-2</v>
      </c>
      <c r="J21" s="30">
        <f t="shared" si="3"/>
        <v>0.92634795712186668</v>
      </c>
      <c r="K21" s="24"/>
    </row>
    <row r="22" spans="2:11" x14ac:dyDescent="0.45">
      <c r="B22" s="48" t="s">
        <v>49</v>
      </c>
      <c r="C22" s="49">
        <v>2864838130127541.5</v>
      </c>
      <c r="D22" s="43">
        <v>1739549700086853</v>
      </c>
      <c r="E22" s="43">
        <v>2207934520447625</v>
      </c>
      <c r="F22" s="44">
        <f t="shared" si="0"/>
        <v>2396453309766769</v>
      </c>
      <c r="G22" s="45" t="s">
        <v>75</v>
      </c>
      <c r="H22" s="24"/>
      <c r="I22" s="33">
        <f t="shared" si="3"/>
        <v>0.47952835466182198</v>
      </c>
      <c r="J22" s="34">
        <f t="shared" si="3"/>
        <v>0.52047164533817802</v>
      </c>
      <c r="K22" s="24"/>
    </row>
    <row r="23" spans="2:11" x14ac:dyDescent="0.45">
      <c r="B23" s="48" t="s">
        <v>50</v>
      </c>
      <c r="C23" s="49">
        <v>699625641777144.63</v>
      </c>
      <c r="D23" s="43">
        <v>973690848165933.5</v>
      </c>
      <c r="E23" s="43">
        <v>372113118016514.13</v>
      </c>
      <c r="F23" s="44">
        <f t="shared" si="0"/>
        <v>1301203371926564</v>
      </c>
      <c r="G23" s="45" t="s">
        <v>75</v>
      </c>
      <c r="H23" s="24"/>
      <c r="I23" s="33">
        <f t="shared" si="3"/>
        <v>0.22238059581255454</v>
      </c>
      <c r="J23" s="34">
        <f t="shared" si="3"/>
        <v>0.77761940418744557</v>
      </c>
      <c r="K23" s="24"/>
    </row>
    <row r="24" spans="2:11" x14ac:dyDescent="0.45">
      <c r="B24" s="42" t="s">
        <v>51</v>
      </c>
      <c r="C24" s="50">
        <v>975362274371115.75</v>
      </c>
      <c r="D24" s="43">
        <v>37256319561081.477</v>
      </c>
      <c r="E24" s="43">
        <v>3055762395890.1348</v>
      </c>
      <c r="F24" s="44">
        <f t="shared" si="0"/>
        <v>1009562831536307.1</v>
      </c>
      <c r="G24" s="45" t="s">
        <v>75</v>
      </c>
      <c r="H24" s="24"/>
      <c r="I24" s="29">
        <f t="shared" si="3"/>
        <v>3.0176834735218599E-3</v>
      </c>
      <c r="J24" s="30">
        <f t="shared" si="3"/>
        <v>0.99698231652647817</v>
      </c>
      <c r="K24" s="24"/>
    </row>
    <row r="25" spans="2:11" x14ac:dyDescent="0.45">
      <c r="B25" s="51" t="s">
        <v>52</v>
      </c>
      <c r="C25" s="52">
        <v>2421651727.5342541</v>
      </c>
      <c r="D25" s="53">
        <v>0</v>
      </c>
      <c r="E25" s="53">
        <v>0</v>
      </c>
      <c r="F25" s="54">
        <f t="shared" si="0"/>
        <v>2421651727.5342541</v>
      </c>
      <c r="G25" s="55" t="s">
        <v>75</v>
      </c>
      <c r="H25" s="24"/>
      <c r="I25" s="31">
        <f t="shared" si="3"/>
        <v>0</v>
      </c>
      <c r="J25" s="32">
        <f t="shared" si="3"/>
        <v>1</v>
      </c>
      <c r="K25" s="24"/>
    </row>
    <row r="28" spans="2:11" x14ac:dyDescent="0.45">
      <c r="B28" s="35" t="s">
        <v>100</v>
      </c>
      <c r="C28" s="36"/>
    </row>
    <row r="29" spans="2:11" x14ac:dyDescent="0.45">
      <c r="F29" s="22"/>
    </row>
  </sheetData>
  <mergeCells count="1"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4.25" x14ac:dyDescent="0.45"/>
  <cols>
    <col min="1" max="1" width="36.73046875" customWidth="1"/>
    <col min="2" max="22" width="16.59765625" style="8" customWidth="1"/>
  </cols>
  <sheetData>
    <row r="1" spans="1:22" ht="42.75" x14ac:dyDescent="0.45">
      <c r="A1" s="4" t="s">
        <v>68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x14ac:dyDescent="0.45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45">
      <c r="A3" s="6" t="s">
        <v>33</v>
      </c>
      <c r="B3" s="11">
        <v>0</v>
      </c>
      <c r="C3" s="19">
        <f>'Data from BFPIaE'!E6/'Data from BFPIaE'!C6</f>
        <v>0.2822190188789504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45">
      <c r="A4" s="6" t="s">
        <v>34</v>
      </c>
      <c r="B4" s="11">
        <v>0</v>
      </c>
      <c r="C4" s="8">
        <v>0</v>
      </c>
      <c r="D4" s="19">
        <f>'Data from BFPIaE'!E7/'Data from BFPIaE'!C7</f>
        <v>0.69954707164949759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45">
      <c r="A5" s="6" t="s">
        <v>35</v>
      </c>
      <c r="B5" s="11">
        <v>0</v>
      </c>
      <c r="C5" s="8">
        <v>0</v>
      </c>
      <c r="D5" s="8">
        <v>0</v>
      </c>
      <c r="E5" s="19">
        <f>'Data from BFPIaE'!E8/'Data from BFPIaE'!C8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45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45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45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45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19">
        <f>'Data from BFPIaE'!E12/'Data from BFPIaE'!C12</f>
        <v>4.4660572436279959E-2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45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BFPIaE'!E13/SUM('Data from BFPIaE'!E13:F13)</f>
        <v>0.57440026738876959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0.42559973261123041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45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BFPIaE'!E14/SUM('Data from BFPIaE'!E14:F14)</f>
        <v>0.26379331137741818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0.73620668862258176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45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19">
        <f>'Data from BFPIaE'!E15/'Data from BFPIaE'!C15</f>
        <v>0.46848510778336205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45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19">
        <f>'Data from BFPIaE'!E16/'Data from BFPIaE'!C16</f>
        <v>0.57630568829642992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45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BFPIaE'!E17/SUM('Data from BFPIaE'!E17:F17)</f>
        <v>0.25043166397994288</v>
      </c>
      <c r="O14" s="11">
        <v>0</v>
      </c>
      <c r="P14" s="11">
        <v>0</v>
      </c>
      <c r="Q14" s="8">
        <v>0</v>
      </c>
      <c r="R14" s="13">
        <f>1-N14</f>
        <v>0.74956833602005712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45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45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45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19">
        <f>'Data from BFPIaE'!E20/'Data from BFPIaE'!C20</f>
        <v>1.6400985224461102E-2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45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45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0.52047164533817802</v>
      </c>
      <c r="S19" s="12">
        <f>'Data from BFPIaE'!E22/SUM('Data from BFPIaE'!E22:F22)</f>
        <v>0.47952835466182198</v>
      </c>
      <c r="T19" s="8">
        <v>0</v>
      </c>
      <c r="U19" s="8">
        <v>0</v>
      </c>
      <c r="V19" s="8">
        <v>0</v>
      </c>
    </row>
    <row r="20" spans="1:22" x14ac:dyDescent="0.45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0.77761940418744546</v>
      </c>
      <c r="S20" s="8">
        <v>0</v>
      </c>
      <c r="T20" s="12">
        <f>'Data from BFPIaE'!E23/SUM('Data from BFPIaE'!E23:F23)</f>
        <v>0.22238059581255454</v>
      </c>
      <c r="U20" s="8">
        <v>0</v>
      </c>
      <c r="V20" s="8">
        <v>0</v>
      </c>
    </row>
    <row r="21" spans="1:22" x14ac:dyDescent="0.45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19">
        <f>'Data from BFPIaE'!E24/'Data from BFPIaE'!C24</f>
        <v>3.1329511876603986E-3</v>
      </c>
      <c r="V21" s="8">
        <v>0</v>
      </c>
    </row>
    <row r="22" spans="1:22" x14ac:dyDescent="0.45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9">
        <f>'Data from BFPIaE'!E25/'Data from BFPIaE'!C25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2019-08-28T22:46:04Z</dcterms:created>
  <dcterms:modified xsi:type="dcterms:W3CDTF">2021-03-04T22:25:10Z</dcterms:modified>
</cp:coreProperties>
</file>