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mahajan\Documents\eps-eu\InputData\ctrl-settings\EoSEUwGDPiR\"/>
    </mc:Choice>
  </mc:AlternateContent>
  <xr:revisionPtr revIDLastSave="0" documentId="13_ncr:1_{BBD753AB-7106-45E9-BD02-097B1E562AC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EU_A" sheetId="12" r:id="rId2"/>
    <sheet name="EU_B" sheetId="13" r:id="rId3"/>
    <sheet name="Calculations" sheetId="3" r:id="rId4"/>
    <sheet name="EoSEUwGDPiR" sheetId="7" r:id="rId5"/>
  </sheets>
  <externalReferences>
    <externalReference r:id="rId6"/>
  </externalReferences>
  <definedNames>
    <definedName name="BE" localSheetId="1">#REF!</definedName>
    <definedName name="BE" localSheetId="2">#REF!</definedName>
    <definedName name="BE">#REF!</definedName>
    <definedName name="bel" localSheetId="1">#REF!</definedName>
    <definedName name="bel" localSheetId="2">#REF!</definedName>
    <definedName name="bel">#REF!</definedName>
    <definedName name="dsg" localSheetId="1">#REF!</definedName>
    <definedName name="dsg" localSheetId="2">#REF!</definedName>
    <definedName name="dsg">#REF!</definedName>
    <definedName name="_xlnm.Print_Area" localSheetId="1">EU_A!$A$1:$N$80</definedName>
    <definedName name="_xlnm.Print_Area" localSheetId="2">EU_B!$A$1:$N$108</definedName>
    <definedName name="Summer" localSheetId="1">#REF!</definedName>
    <definedName name="Summer" localSheetId="2">#REF!</definedName>
    <definedName name="Summer">#REF!</definedName>
    <definedName name="Summer1" localSheetId="1">#REF!</definedName>
    <definedName name="Summer1" localSheetId="2">#REF!</definedName>
    <definedName name="Summer1">#REF!</definedName>
    <definedName name="TSeg" localSheetId="1">#REF!</definedName>
    <definedName name="TSeg" localSheetId="2">#REF!</definedName>
    <definedName name="TSeg">#REF!</definedName>
    <definedName name="TSEG1" localSheetId="1">#REF!</definedName>
    <definedName name="TSEG1" localSheetId="2">#REF!</definedName>
    <definedName name="TSEG1">#REF!</definedName>
    <definedName name="TSEG2" localSheetId="1">#REF!</definedName>
    <definedName name="TSEG2" localSheetId="2">#REF!</definedName>
    <definedName name="TSEG2">#REF!</definedName>
    <definedName name="TSEG3" localSheetId="1">#REF!</definedName>
    <definedName name="TSEG3" localSheetId="2">#REF!</definedName>
    <definedName name="TSEG3">#REF!</definedName>
    <definedName name="TSEG4" localSheetId="1">#REF!</definedName>
    <definedName name="TSEG4" localSheetId="2">#REF!</definedName>
    <definedName name="TSEG4">#REF!</definedName>
    <definedName name="TSEG5" localSheetId="1">#REF!</definedName>
    <definedName name="TSEG5" localSheetId="2">#REF!</definedName>
    <definedName name="TSEG5">#REF!</definedName>
    <definedName name="Winter" localSheetId="1">#REF!</definedName>
    <definedName name="Winter" localSheetId="2">#REF!</definedName>
    <definedName name="Wint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" l="1"/>
  <c r="P5" i="12"/>
  <c r="F8" i="3"/>
  <c r="B8" i="3"/>
  <c r="C8" i="3"/>
  <c r="D8" i="3"/>
  <c r="E8" i="3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4" i="12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4" i="13"/>
  <c r="E10" i="3" l="1"/>
  <c r="B2" i="7" s="1"/>
  <c r="B10" i="3"/>
  <c r="B4" i="7" s="1"/>
  <c r="C10" i="3"/>
  <c r="B5" i="7" s="1"/>
  <c r="D10" i="3"/>
  <c r="F10" i="3"/>
  <c r="B3" i="7" l="1"/>
  <c r="B6" i="7"/>
</calcChain>
</file>

<file path=xl/sharedStrings.xml><?xml version="1.0" encoding="utf-8"?>
<sst xmlns="http://schemas.openxmlformats.org/spreadsheetml/2006/main" count="325" uniqueCount="208">
  <si>
    <t>About</t>
  </si>
  <si>
    <t>Energy Use by Sector</t>
  </si>
  <si>
    <t>Industry</t>
  </si>
  <si>
    <t>Transport</t>
  </si>
  <si>
    <t>Electricity</t>
  </si>
  <si>
    <t>% Change</t>
  </si>
  <si>
    <t>Residential Buildings</t>
  </si>
  <si>
    <t>Commercial Buildings</t>
  </si>
  <si>
    <t>Sensitivity to GDP Cng</t>
  </si>
  <si>
    <t>transportation sector</t>
  </si>
  <si>
    <t>residential buildings sector</t>
  </si>
  <si>
    <t>commercial buildings sector</t>
  </si>
  <si>
    <t>industry sector</t>
  </si>
  <si>
    <t>district heat and hydrogen sector (NOT USED)</t>
  </si>
  <si>
    <t>geoengineering sector (NOT USED)</t>
  </si>
  <si>
    <t>LULUCF sector (NOT USED)</t>
  </si>
  <si>
    <t>electricity sector</t>
  </si>
  <si>
    <t>Elasticity</t>
  </si>
  <si>
    <t>for products and energy-using services).  This relationship ought to be determined</t>
  </si>
  <si>
    <t>during an economic expansion.</t>
  </si>
  <si>
    <t>Unit: dimensionless</t>
  </si>
  <si>
    <t>EoSEUwGDPiR Elasticity of Sectoral Energy Use with respect to GDP in Recession</t>
  </si>
  <si>
    <t>This variable sets the relationship between a recession-driven drop in GDP</t>
  </si>
  <si>
    <t>and resulting drops in sectoral energy use (e.g. due to reductions in demand</t>
  </si>
  <si>
    <t>based on data for a recession, because the relationship between a drop in GDP</t>
  </si>
  <si>
    <t>during a recession and energy use may be governed by a different elasticity</t>
  </si>
  <si>
    <t>than the relationship between an increase in GDP and energy use</t>
  </si>
  <si>
    <t>Source:</t>
  </si>
  <si>
    <t>this variable may use historical data from another recent recession,</t>
  </si>
  <si>
    <t>such as the Great Recession.</t>
  </si>
  <si>
    <t>Residential</t>
  </si>
  <si>
    <t/>
  </si>
  <si>
    <t xml:space="preserve">If region-specific projections for COVID-19 impacts are not available, </t>
  </si>
  <si>
    <t>GDP</t>
  </si>
  <si>
    <t>2020 GDP Change</t>
  </si>
  <si>
    <t>Value taken from ctrl-settings/GDPGR variable</t>
  </si>
  <si>
    <t>Source: PRIMES model</t>
  </si>
  <si>
    <t xml:space="preserve">(13) For final demand sectors excluding refineries and energy branch </t>
  </si>
  <si>
    <t>(12) Energy expenditure in households does not cover costs related to transport</t>
  </si>
  <si>
    <t>(11) Excluding carbon pricing payments and disutility costs</t>
  </si>
  <si>
    <t>(10) Calculated from the ratio between primary production and the sum of primary production and net imports, which is equal to the Gross Available Energy (= GIC + maritime bunkers)</t>
  </si>
  <si>
    <t>(9) Excluding international aviation and maritime; including pipeline transport and other non-specified transport</t>
  </si>
  <si>
    <t>(8) Including Agriculture</t>
  </si>
  <si>
    <t>(7) Including Iron and steel, Non ferrous metals, Chemicals, Non-metallic minerals and Pulp and paper</t>
  </si>
  <si>
    <t>(6) Including non renewable waste</t>
  </si>
  <si>
    <t>(5) Renovation of building envelope only</t>
  </si>
  <si>
    <t>(4) Gross Inland Consumption, without ambient heat and excluding non-energy consumption</t>
  </si>
  <si>
    <t>(3) Final Energy Consumption without ambient heat; including international aviation</t>
  </si>
  <si>
    <t>(2) The calculation of the Renewable energy share in transport follows the rules specified in the Article 27 of the Directive (EU) 2018/2001. The calculation includes the multipliers specified in Article 27(2) to demonstrate compliance with the minimum shares referred to in Article 25(1)</t>
  </si>
  <si>
    <t>(1) Global Warming Potential from IPCC AR5</t>
  </si>
  <si>
    <t>Gross Available Energy/GDP (toe/M€15)</t>
  </si>
  <si>
    <t>Energy Intensity indicator</t>
  </si>
  <si>
    <r>
      <t xml:space="preserve">Average Price of Electricity in Final demand sectors (€'15/MWh) </t>
    </r>
    <r>
      <rPr>
        <vertAlign val="superscript"/>
        <sz val="8"/>
        <rFont val="Arial"/>
        <family val="2"/>
        <charset val="161"/>
      </rPr>
      <t>(13)</t>
    </r>
  </si>
  <si>
    <t>Average Cost of Gross Electricity Generation (€'15/MWh)</t>
  </si>
  <si>
    <t>capital cost</t>
  </si>
  <si>
    <t>fuel cost</t>
  </si>
  <si>
    <r>
      <t xml:space="preserve">Energy expenditure in households (% of private consumption) </t>
    </r>
    <r>
      <rPr>
        <vertAlign val="superscript"/>
        <sz val="8"/>
        <rFont val="Arial"/>
        <family val="2"/>
        <charset val="161"/>
      </rPr>
      <t>(12)</t>
    </r>
  </si>
  <si>
    <t>Energy cost indicators</t>
  </si>
  <si>
    <t>as % of GDP</t>
  </si>
  <si>
    <r>
      <t xml:space="preserve">Total energy-related costs (in 000 M€15) </t>
    </r>
    <r>
      <rPr>
        <b/>
        <vertAlign val="superscript"/>
        <sz val="8"/>
        <rFont val="Arial"/>
        <family val="2"/>
        <charset val="161"/>
      </rPr>
      <t>(11)</t>
    </r>
  </si>
  <si>
    <t>ECONOMIC INDICATORS</t>
  </si>
  <si>
    <t>-</t>
  </si>
  <si>
    <r>
      <t xml:space="preserve">Import Dependency (%) </t>
    </r>
    <r>
      <rPr>
        <b/>
        <vertAlign val="superscript"/>
        <sz val="8"/>
        <rFont val="Arial"/>
        <family val="2"/>
        <charset val="161"/>
      </rPr>
      <t>(10)</t>
    </r>
  </si>
  <si>
    <t>Hydrogen</t>
  </si>
  <si>
    <t>Biomass</t>
  </si>
  <si>
    <t>Natural gas</t>
  </si>
  <si>
    <t>Crude oil and petroleum products</t>
  </si>
  <si>
    <t>Solid fossil fuels</t>
  </si>
  <si>
    <t>Net Imports (ktoe)</t>
  </si>
  <si>
    <t>Renewable energy sources</t>
  </si>
  <si>
    <t>Nuclear</t>
  </si>
  <si>
    <t>Primary Production (incl. recovery of products) (ktoe)</t>
  </si>
  <si>
    <t>SECURITY OF SUPPLY</t>
  </si>
  <si>
    <t>Heat</t>
  </si>
  <si>
    <t>Synthetic hydrocarbons</t>
  </si>
  <si>
    <r>
      <t>Biomass &amp; Waste</t>
    </r>
    <r>
      <rPr>
        <vertAlign val="superscript"/>
        <sz val="8"/>
        <rFont val="Arial"/>
        <family val="2"/>
        <charset val="161"/>
      </rPr>
      <t xml:space="preserve"> (6)</t>
    </r>
    <r>
      <rPr>
        <sz val="8"/>
        <rFont val="Arial"/>
        <family val="2"/>
        <charset val="161"/>
      </rPr>
      <t xml:space="preserve"> and Geothermal heat</t>
    </r>
  </si>
  <si>
    <t>Natural and manufactured gases</t>
  </si>
  <si>
    <t>Energy Branch Consumption (ktoe)</t>
  </si>
  <si>
    <t>Transformation outputs of synthetic fuels processes</t>
  </si>
  <si>
    <t>Transformation outputs from other transformations</t>
  </si>
  <si>
    <t xml:space="preserve">Transformation output of Thermal Power Generation and District heating </t>
  </si>
  <si>
    <t>Total transformation output (ktoe)</t>
  </si>
  <si>
    <t>Transformation inputs into synthetic fuels processes</t>
  </si>
  <si>
    <t xml:space="preserve">Transformation inputs to other transformations </t>
  </si>
  <si>
    <t>Geothermal heat</t>
  </si>
  <si>
    <r>
      <t xml:space="preserve">Biomass &amp; Waste </t>
    </r>
    <r>
      <rPr>
        <vertAlign val="superscript"/>
        <sz val="8"/>
        <rFont val="Arial"/>
        <family val="2"/>
        <charset val="161"/>
      </rPr>
      <t>(6)</t>
    </r>
  </si>
  <si>
    <t>Hydro, solar, wind and other renewables</t>
  </si>
  <si>
    <t>Petroleum products</t>
  </si>
  <si>
    <t xml:space="preserve">Transformation inputs into Thermal Power Generation and District heating </t>
  </si>
  <si>
    <t>Total transformation input (ktoe)</t>
  </si>
  <si>
    <t>Non-Energy Uses (ktoe)</t>
  </si>
  <si>
    <t>Ambient heat</t>
  </si>
  <si>
    <t>Geothermal and solar heat</t>
  </si>
  <si>
    <r>
      <t xml:space="preserve">Biomass &amp; waste </t>
    </r>
    <r>
      <rPr>
        <i/>
        <vertAlign val="superscript"/>
        <sz val="8"/>
        <rFont val="Arial"/>
        <family val="2"/>
        <charset val="161"/>
      </rPr>
      <t>(6)</t>
    </r>
  </si>
  <si>
    <t>Renewables</t>
  </si>
  <si>
    <t>Heat (from CHP and District Heating)</t>
  </si>
  <si>
    <t>by fuel</t>
  </si>
  <si>
    <r>
      <t xml:space="preserve">Transport </t>
    </r>
    <r>
      <rPr>
        <vertAlign val="superscript"/>
        <sz val="8"/>
        <rFont val="Arial"/>
        <family val="2"/>
        <charset val="161"/>
      </rPr>
      <t>(9)</t>
    </r>
  </si>
  <si>
    <r>
      <t xml:space="preserve">Tertiary </t>
    </r>
    <r>
      <rPr>
        <vertAlign val="superscript"/>
        <sz val="8"/>
        <rFont val="Arial"/>
        <family val="2"/>
        <charset val="161"/>
      </rPr>
      <t>(8)</t>
    </r>
  </si>
  <si>
    <t xml:space="preserve"> Other industrial sectors</t>
  </si>
  <si>
    <r>
      <t xml:space="preserve"> Energy intensive industries </t>
    </r>
    <r>
      <rPr>
        <i/>
        <vertAlign val="superscript"/>
        <sz val="8"/>
        <rFont val="Arial"/>
        <family val="2"/>
        <charset val="161"/>
      </rPr>
      <t>(7)</t>
    </r>
  </si>
  <si>
    <t>by sector</t>
  </si>
  <si>
    <t>Final Energy Consumption (ktoe)</t>
  </si>
  <si>
    <t>Electricity net imports</t>
  </si>
  <si>
    <t>Others</t>
  </si>
  <si>
    <t>Geothermal and ambient heat</t>
  </si>
  <si>
    <t>Solar</t>
  </si>
  <si>
    <t>Wind</t>
  </si>
  <si>
    <t>Hydro</t>
  </si>
  <si>
    <t>Gross Available Energy (ktoe)</t>
  </si>
  <si>
    <t>ENERGY DEMAND</t>
  </si>
  <si>
    <t>Energy consumption per capita in residential sector (toe/capita)</t>
  </si>
  <si>
    <r>
      <t xml:space="preserve">Annual renovation rate (as % of entire housing stock) </t>
    </r>
    <r>
      <rPr>
        <b/>
        <vertAlign val="superscript"/>
        <sz val="8"/>
        <rFont val="Arial"/>
        <family val="2"/>
        <charset val="161"/>
      </rPr>
      <t>(5)</t>
    </r>
    <r>
      <rPr>
        <b/>
        <sz val="8"/>
        <rFont val="Arial"/>
        <family val="2"/>
        <charset val="161"/>
      </rPr>
      <t xml:space="preserve"> </t>
    </r>
  </si>
  <si>
    <r>
      <rPr>
        <b/>
        <sz val="8"/>
        <rFont val="Arial"/>
        <family val="2"/>
        <charset val="161"/>
      </rPr>
      <t>Primary Energy Consumption (Mtoe)</t>
    </r>
    <r>
      <rPr>
        <b/>
        <vertAlign val="superscript"/>
        <sz val="8"/>
        <rFont val="Arial"/>
        <family val="2"/>
        <charset val="161"/>
      </rPr>
      <t xml:space="preserve"> (4)</t>
    </r>
  </si>
  <si>
    <r>
      <rPr>
        <b/>
        <sz val="8"/>
        <rFont val="Arial"/>
        <family val="2"/>
        <charset val="161"/>
      </rPr>
      <t>Final Energy Consumption (Mtoe)</t>
    </r>
    <r>
      <rPr>
        <b/>
        <vertAlign val="superscript"/>
        <sz val="8"/>
        <rFont val="Arial"/>
        <family val="2"/>
        <charset val="161"/>
      </rPr>
      <t xml:space="preserve"> (3)</t>
    </r>
  </si>
  <si>
    <r>
      <t xml:space="preserve">RES-T share (based on REDII formula) </t>
    </r>
    <r>
      <rPr>
        <vertAlign val="superscript"/>
        <sz val="8"/>
        <rFont val="Arial"/>
        <family val="2"/>
        <charset val="161"/>
      </rPr>
      <t>(2)</t>
    </r>
  </si>
  <si>
    <t>RES-E share</t>
  </si>
  <si>
    <t>RES-H&amp;C share</t>
  </si>
  <si>
    <t>RES in Gross Final Energy Consumption  (%)</t>
  </si>
  <si>
    <r>
      <t xml:space="preserve">Total GHG emissions incl. intra-EU bunkers, excl LULUCF (MtCO2eq) </t>
    </r>
    <r>
      <rPr>
        <b/>
        <vertAlign val="superscript"/>
        <sz val="8"/>
        <rFont val="Arial"/>
        <family val="2"/>
        <charset val="161"/>
      </rPr>
      <t>(1)</t>
    </r>
  </si>
  <si>
    <t>POLICY INDICATORS</t>
  </si>
  <si>
    <t>Share of Gross Value-Added: Services (%)</t>
  </si>
  <si>
    <t>Share of Gross Value-Added: Industry (%)</t>
  </si>
  <si>
    <t>Share of Gross Value-Added: Agriculture (%)</t>
  </si>
  <si>
    <t>GDP (in 000 M€15)</t>
  </si>
  <si>
    <t>Population (in million)</t>
  </si>
  <si>
    <t>MACROECONOMIC INPUTS</t>
  </si>
  <si>
    <t>'30-'50</t>
  </si>
  <si>
    <t>'20-'30</t>
  </si>
  <si>
    <t>'10-'20</t>
  </si>
  <si>
    <t>EU:Reference Scenario 2020 (REF2020)</t>
  </si>
  <si>
    <t>(10) Excluding LULUCF-related</t>
  </si>
  <si>
    <t>(9) Excluding international aviation and international maritime, including pipeline transport and other non-specified transport</t>
  </si>
  <si>
    <t>(8) Including international intra-EU and international extra-EU</t>
  </si>
  <si>
    <t xml:space="preserve">(7) Scope as of ETS legislation at end of 2020 </t>
  </si>
  <si>
    <t>(6) Global Warming Potential from IPCC AR5</t>
  </si>
  <si>
    <t>(5) The contribution of advanced biofuels and biogas produced from the feedstock listed in Part A of Annex IX as a share of final consumption of energy in the transport follows the rules specified in the Article 25 of the Directive (EU) 2018/2001</t>
  </si>
  <si>
    <t>(4) Including international intra-EU and extra-EU aviation and maritime</t>
  </si>
  <si>
    <t>(3) Including international intra-EU and extra-EU martime</t>
  </si>
  <si>
    <t>(2) Including international intra-EU and extra-EU aviation</t>
  </si>
  <si>
    <t>(1) Excluding pipeline transport and other non-specified transport</t>
  </si>
  <si>
    <r>
      <t xml:space="preserve">Transport </t>
    </r>
    <r>
      <rPr>
        <i/>
        <vertAlign val="superscript"/>
        <sz val="8"/>
        <rFont val="Arial"/>
        <family val="2"/>
        <charset val="161"/>
      </rPr>
      <t>(9)</t>
    </r>
  </si>
  <si>
    <t>Tertiary</t>
  </si>
  <si>
    <t>Final energy consumption (tCO2/toe)</t>
  </si>
  <si>
    <t>Electricity and Steam production (tCO2/MWh)</t>
  </si>
  <si>
    <t>Carbon Intensity indicators</t>
  </si>
  <si>
    <t>Correction for emissions inventories (MtCO2)</t>
  </si>
  <si>
    <r>
      <t xml:space="preserve">Non-CO2 GHG emissions (MtCO2eq) </t>
    </r>
    <r>
      <rPr>
        <b/>
        <vertAlign val="superscript"/>
        <sz val="8"/>
        <rFont val="Arial"/>
        <family val="2"/>
        <charset val="161"/>
      </rPr>
      <t>(6),(10)</t>
    </r>
  </si>
  <si>
    <t>Other CO2 Emissions (non land-use related) (MtCO2)</t>
  </si>
  <si>
    <t>Services (and agriculture)</t>
  </si>
  <si>
    <t>Energy Branch</t>
  </si>
  <si>
    <t>Power generation/District heating</t>
  </si>
  <si>
    <t>Domestic energy-related CO2 Emissions (MtCO2)</t>
  </si>
  <si>
    <t>of which maritime</t>
  </si>
  <si>
    <t>of which aviation</t>
  </si>
  <si>
    <r>
      <t xml:space="preserve">International bunkers emissions (MtCO2) </t>
    </r>
    <r>
      <rPr>
        <b/>
        <vertAlign val="superscript"/>
        <sz val="8"/>
        <rFont val="Arial"/>
        <family val="2"/>
        <charset val="161"/>
      </rPr>
      <t>(8)</t>
    </r>
  </si>
  <si>
    <r>
      <t xml:space="preserve">of which ETS sectors (stationary installations) GHG emissions </t>
    </r>
    <r>
      <rPr>
        <vertAlign val="superscript"/>
        <sz val="8"/>
        <rFont val="Arial"/>
        <family val="2"/>
      </rPr>
      <t>(7)</t>
    </r>
  </si>
  <si>
    <r>
      <t xml:space="preserve">Total GHG emissions, excl. international excl. LULUCF (MtCO2eq) </t>
    </r>
    <r>
      <rPr>
        <b/>
        <vertAlign val="superscript"/>
        <sz val="8"/>
        <rFont val="Arial"/>
        <family val="2"/>
        <charset val="161"/>
      </rPr>
      <t>(6)</t>
    </r>
  </si>
  <si>
    <t>DECARBONISATION</t>
  </si>
  <si>
    <r>
      <t xml:space="preserve">Freight transport (toe/Mtkm) </t>
    </r>
    <r>
      <rPr>
        <vertAlign val="superscript"/>
        <sz val="8"/>
        <rFont val="Arial"/>
        <family val="2"/>
        <charset val="161"/>
      </rPr>
      <t>(3)</t>
    </r>
  </si>
  <si>
    <r>
      <t xml:space="preserve">Passenger transport (toe/Mpkm) </t>
    </r>
    <r>
      <rPr>
        <vertAlign val="superscript"/>
        <sz val="8"/>
        <rFont val="Arial"/>
        <family val="2"/>
        <charset val="161"/>
      </rPr>
      <t>(2),(3)</t>
    </r>
  </si>
  <si>
    <t>Energy intensity indicators</t>
  </si>
  <si>
    <r>
      <t xml:space="preserve">Share of Annex IX Part A biofuels and biomethane (based on REDII formula) </t>
    </r>
    <r>
      <rPr>
        <vertAlign val="superscript"/>
        <sz val="8"/>
        <rFont val="Arial"/>
        <family val="2"/>
        <charset val="161"/>
      </rPr>
      <t>(5)</t>
    </r>
  </si>
  <si>
    <r>
      <t xml:space="preserve">Biofuels and biomethane in total fuels (excl.hydrogen and electricity) (%) </t>
    </r>
    <r>
      <rPr>
        <vertAlign val="superscript"/>
        <sz val="8"/>
        <rFont val="Arial"/>
        <family val="2"/>
      </rPr>
      <t>(4)</t>
    </r>
  </si>
  <si>
    <t>Electricity in road transport (%)</t>
  </si>
  <si>
    <t>Other indicators</t>
  </si>
  <si>
    <t xml:space="preserve">International maritime </t>
  </si>
  <si>
    <t>International aviation</t>
  </si>
  <si>
    <t>Energy demand for international bunkers</t>
  </si>
  <si>
    <r>
      <t xml:space="preserve">Freight transport </t>
    </r>
    <r>
      <rPr>
        <vertAlign val="superscript"/>
        <sz val="8"/>
        <rFont val="Arial"/>
        <family val="2"/>
        <charset val="161"/>
      </rPr>
      <t>(3)</t>
    </r>
  </si>
  <si>
    <r>
      <t xml:space="preserve">Passenger transport </t>
    </r>
    <r>
      <rPr>
        <vertAlign val="superscript"/>
        <sz val="8"/>
        <rFont val="Arial"/>
        <family val="2"/>
        <charset val="161"/>
      </rPr>
      <t>(2),(3)</t>
    </r>
  </si>
  <si>
    <t>Energy demand by transport activity</t>
  </si>
  <si>
    <t>Inland waterways and domestic maritime</t>
  </si>
  <si>
    <t>Domestic aviation</t>
  </si>
  <si>
    <t>Rail</t>
  </si>
  <si>
    <t>Heavy goods and light commercial vehicles</t>
  </si>
  <si>
    <t>Powered two-wheelers</t>
  </si>
  <si>
    <t xml:space="preserve">Passenger cars </t>
  </si>
  <si>
    <t>Buses and coaches</t>
  </si>
  <si>
    <t>By transport mean</t>
  </si>
  <si>
    <r>
      <t xml:space="preserve">Final energy consumption in transport (ktoe) </t>
    </r>
    <r>
      <rPr>
        <b/>
        <vertAlign val="superscript"/>
        <sz val="8"/>
        <rFont val="Arial"/>
        <family val="2"/>
        <charset val="161"/>
      </rPr>
      <t>(1)</t>
    </r>
  </si>
  <si>
    <t>Freight transport activity (Gtkm)</t>
  </si>
  <si>
    <t>Intra-EU aviation</t>
  </si>
  <si>
    <t>Passenger transport activity (Gpkm)</t>
  </si>
  <si>
    <t>Transport activity</t>
  </si>
  <si>
    <t>TRANSPORT</t>
  </si>
  <si>
    <t>Hydrogen and synthetic hydrocarbons</t>
  </si>
  <si>
    <t>Fossil fuels</t>
  </si>
  <si>
    <t>Geothermal heat and other renewables (tidal etc.)</t>
  </si>
  <si>
    <t>Wind offshore</t>
  </si>
  <si>
    <t>Wind onshore</t>
  </si>
  <si>
    <t>Wind power</t>
  </si>
  <si>
    <t>Run of river</t>
  </si>
  <si>
    <t>Lakes</t>
  </si>
  <si>
    <t>Hydro (pure pumping excluded)</t>
  </si>
  <si>
    <t>Biomass-waste (including biogas and waste gas)</t>
  </si>
  <si>
    <t>Nuclear energy</t>
  </si>
  <si>
    <t>Net Installed Power Capacity per plant type (MWe)</t>
  </si>
  <si>
    <t>Geothermal heat, other renewables (tidal etc.)</t>
  </si>
  <si>
    <t>Hydro (pumping excluded)</t>
  </si>
  <si>
    <t>Gross Electricity generation by source (GWh)</t>
  </si>
  <si>
    <t>ELECTRICITY</t>
  </si>
  <si>
    <t>2020 Counterfactual (average of 2015 and 2025 values)</t>
  </si>
  <si>
    <t>European Commission</t>
  </si>
  <si>
    <t>https://ec.europa.eu/energy/data-analysis/energy-modelling/eu-reference-scenario-2020_en</t>
  </si>
  <si>
    <t>EU Reference Scenario 2020</t>
  </si>
  <si>
    <t>main results on energy, transport and GHG emissions download</t>
  </si>
  <si>
    <t>tabs EU_A and EU_B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</si>
</sst>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%"/>
    <numFmt numFmtId="165" formatCode="General_)"/>
    <numFmt numFmtId="166" formatCode="0.0"/>
    <numFmt numFmtId="167" formatCode="0.0_)"/>
    <numFmt numFmtId="168" formatCode="_-* #,##0.0\ _€_-;\-* #,##0.0\ _€_-;_-* &quot;-&quot;??\ _€_-;_-@_-"/>
    <numFmt numFmtId="169" formatCode="0_)"/>
    <numFmt numFmtId="170" formatCode="0.00_)"/>
    <numFmt numFmtId="171" formatCode="0.000_)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ourier"/>
      <family val="3"/>
    </font>
    <font>
      <sz val="8"/>
      <name val="Arial Narrow"/>
      <family val="2"/>
      <charset val="161"/>
    </font>
    <font>
      <i/>
      <sz val="8"/>
      <name val="Arial"/>
      <family val="2"/>
      <charset val="161"/>
    </font>
    <font>
      <sz val="7"/>
      <name val="Arial Narrow"/>
      <family val="2"/>
      <charset val="161"/>
    </font>
    <font>
      <sz val="8"/>
      <name val="Arial"/>
      <family val="2"/>
      <charset val="161"/>
    </font>
    <font>
      <sz val="7"/>
      <name val="Arial"/>
      <family val="2"/>
      <charset val="161"/>
    </font>
    <font>
      <sz val="8"/>
      <name val="Arial"/>
      <family val="2"/>
    </font>
    <font>
      <b/>
      <sz val="8"/>
      <name val="Arial"/>
      <family val="2"/>
      <charset val="161"/>
    </font>
    <font>
      <vertAlign val="superscript"/>
      <sz val="8"/>
      <name val="Arial"/>
      <family val="2"/>
      <charset val="161"/>
    </font>
    <font>
      <sz val="9"/>
      <color theme="1"/>
      <name val="Calibri"/>
      <family val="2"/>
      <scheme val="minor"/>
    </font>
    <font>
      <b/>
      <vertAlign val="superscript"/>
      <sz val="8"/>
      <name val="Arial"/>
      <family val="2"/>
      <charset val="161"/>
    </font>
    <font>
      <u/>
      <sz val="8"/>
      <name val="Arial"/>
      <family val="2"/>
      <charset val="161"/>
    </font>
    <font>
      <sz val="8"/>
      <name val="Tahoma"/>
      <family val="2"/>
    </font>
    <font>
      <sz val="8"/>
      <name val="Tahoma"/>
      <family val="2"/>
      <charset val="161"/>
    </font>
    <font>
      <i/>
      <vertAlign val="superscript"/>
      <sz val="8"/>
      <name val="Arial"/>
      <family val="2"/>
      <charset val="161"/>
    </font>
    <font>
      <b/>
      <i/>
      <sz val="8"/>
      <name val="Arial"/>
      <family val="2"/>
      <charset val="161"/>
    </font>
    <font>
      <b/>
      <sz val="10"/>
      <color theme="0"/>
      <name val="Arial"/>
      <family val="2"/>
      <charset val="161"/>
    </font>
    <font>
      <b/>
      <sz val="10"/>
      <name val="Arial"/>
      <family val="2"/>
      <charset val="161"/>
    </font>
    <font>
      <sz val="9"/>
      <name val="Arial Narrow"/>
      <family val="2"/>
      <charset val="161"/>
    </font>
    <font>
      <vertAlign val="super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/>
      <bottom style="dott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6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8" fillId="0" borderId="0"/>
    <xf numFmtId="43" fontId="10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0" fillId="0" borderId="0" xfId="0" applyFont="1"/>
    <xf numFmtId="0" fontId="1" fillId="2" borderId="0" xfId="0" applyFont="1" applyFill="1"/>
    <xf numFmtId="164" fontId="0" fillId="0" borderId="0" xfId="1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 applyFill="1"/>
    <xf numFmtId="0" fontId="4" fillId="0" borderId="0" xfId="0" applyFont="1" applyAlignment="1">
      <alignment wrapText="1"/>
    </xf>
    <xf numFmtId="2" fontId="0" fillId="4" borderId="0" xfId="0" applyNumberFormat="1" applyFill="1"/>
    <xf numFmtId="0" fontId="0" fillId="0" borderId="0" xfId="0" applyFill="1"/>
    <xf numFmtId="164" fontId="0" fillId="0" borderId="0" xfId="1" applyNumberFormat="1" applyFont="1" applyFill="1"/>
    <xf numFmtId="2" fontId="0" fillId="0" borderId="0" xfId="0" applyNumberFormat="1" applyFill="1"/>
    <xf numFmtId="10" fontId="0" fillId="0" borderId="0" xfId="1" applyNumberFormat="1" applyFont="1"/>
    <xf numFmtId="164" fontId="1" fillId="4" borderId="0" xfId="0" applyNumberFormat="1" applyFont="1" applyFill="1"/>
    <xf numFmtId="0" fontId="0" fillId="0" borderId="0" xfId="0" applyAlignment="1">
      <alignment horizontal="right"/>
    </xf>
    <xf numFmtId="17" fontId="0" fillId="0" borderId="0" xfId="0" applyNumberFormat="1" applyAlignment="1">
      <alignment horizontal="left"/>
    </xf>
    <xf numFmtId="164" fontId="2" fillId="0" borderId="0" xfId="1" applyNumberFormat="1" applyFont="1" applyFill="1"/>
    <xf numFmtId="164" fontId="0" fillId="3" borderId="0" xfId="1" applyNumberFormat="1" applyFont="1" applyFill="1"/>
    <xf numFmtId="0" fontId="1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Alignment="1"/>
    <xf numFmtId="165" fontId="23" fillId="0" borderId="0" xfId="5" applyFont="1" applyFill="1" applyAlignment="1">
      <alignment horizontal="left" vertical="center" indent="1"/>
    </xf>
    <xf numFmtId="165" fontId="22" fillId="0" borderId="0" xfId="5" applyFont="1" applyFill="1" applyAlignment="1">
      <alignment horizontal="right" vertical="center"/>
    </xf>
    <xf numFmtId="0" fontId="19" fillId="0" borderId="0" xfId="9" applyFont="1" applyFill="1"/>
    <xf numFmtId="165" fontId="7" fillId="0" borderId="0" xfId="5" applyFont="1" applyFill="1"/>
    <xf numFmtId="165" fontId="13" fillId="0" borderId="0" xfId="5" applyFont="1" applyFill="1"/>
    <xf numFmtId="165" fontId="13" fillId="0" borderId="0" xfId="5" quotePrefix="1" applyFont="1" applyFill="1"/>
    <xf numFmtId="165" fontId="13" fillId="0" borderId="0" xfId="5" quotePrefix="1" applyFont="1" applyFill="1" applyAlignment="1">
      <alignment horizontal="center"/>
    </xf>
    <xf numFmtId="165" fontId="13" fillId="0" borderId="4" xfId="5" applyFont="1" applyFill="1" applyBorder="1" applyAlignment="1">
      <alignment horizontal="left" indent="1"/>
    </xf>
    <xf numFmtId="165" fontId="10" fillId="0" borderId="6" xfId="5" applyFont="1" applyFill="1" applyBorder="1"/>
    <xf numFmtId="165" fontId="13" fillId="0" borderId="6" xfId="5" applyFont="1" applyFill="1" applyBorder="1" applyAlignment="1">
      <alignment horizontal="centerContinuous"/>
    </xf>
    <xf numFmtId="165" fontId="10" fillId="0" borderId="6" xfId="5" applyFont="1" applyFill="1" applyBorder="1" applyAlignment="1">
      <alignment horizontal="centerContinuous"/>
    </xf>
    <xf numFmtId="165" fontId="13" fillId="0" borderId="0" xfId="5" applyFont="1" applyFill="1" applyAlignment="1">
      <alignment horizontal="left" indent="1"/>
    </xf>
    <xf numFmtId="166" fontId="13" fillId="0" borderId="0" xfId="5" applyNumberFormat="1" applyFont="1" applyFill="1"/>
    <xf numFmtId="166" fontId="13" fillId="0" borderId="0" xfId="7" applyNumberFormat="1" applyFont="1" applyFill="1" applyAlignment="1">
      <alignment horizontal="right"/>
    </xf>
    <xf numFmtId="1" fontId="13" fillId="0" borderId="0" xfId="5" applyNumberFormat="1" applyFont="1" applyFill="1"/>
    <xf numFmtId="165" fontId="10" fillId="0" borderId="0" xfId="5" applyFont="1" applyFill="1" applyAlignment="1">
      <alignment horizontal="left" indent="1"/>
    </xf>
    <xf numFmtId="166" fontId="10" fillId="0" borderId="0" xfId="8" applyNumberFormat="1" applyFont="1" applyFill="1" applyAlignment="1">
      <alignment horizontal="right"/>
    </xf>
    <xf numFmtId="166" fontId="10" fillId="0" borderId="0" xfId="7" applyNumberFormat="1" applyFont="1" applyFill="1" applyAlignment="1">
      <alignment horizontal="right"/>
    </xf>
    <xf numFmtId="165" fontId="13" fillId="0" borderId="5" xfId="5" applyFont="1" applyFill="1" applyBorder="1" applyAlignment="1">
      <alignment horizontal="left" indent="1"/>
    </xf>
    <xf numFmtId="1" fontId="13" fillId="0" borderId="5" xfId="5" applyNumberFormat="1" applyFont="1" applyFill="1" applyBorder="1"/>
    <xf numFmtId="166" fontId="10" fillId="0" borderId="5" xfId="7" applyNumberFormat="1" applyFont="1" applyFill="1" applyBorder="1" applyAlignment="1">
      <alignment horizontal="right"/>
    </xf>
    <xf numFmtId="165" fontId="13" fillId="0" borderId="0" xfId="5" applyFont="1" applyFill="1" applyAlignment="1">
      <alignment horizontal="left" vertical="top" indent="1"/>
    </xf>
    <xf numFmtId="166" fontId="13" fillId="0" borderId="0" xfId="5" applyNumberFormat="1" applyFont="1" applyFill="1" applyAlignment="1">
      <alignment horizontal="right"/>
    </xf>
    <xf numFmtId="165" fontId="10" fillId="0" borderId="0" xfId="5" applyFont="1" applyFill="1" applyAlignment="1">
      <alignment horizontal="left" indent="2"/>
    </xf>
    <xf numFmtId="166" fontId="10" fillId="0" borderId="0" xfId="5" applyNumberFormat="1" applyFont="1" applyFill="1"/>
    <xf numFmtId="165" fontId="10" fillId="0" borderId="0" xfId="5" applyFont="1" applyFill="1" applyAlignment="1">
      <alignment horizontal="left" vertical="top" indent="2"/>
    </xf>
    <xf numFmtId="165" fontId="16" fillId="0" borderId="0" xfId="5" applyFont="1" applyFill="1" applyAlignment="1">
      <alignment horizontal="left" vertical="top" indent="1"/>
    </xf>
    <xf numFmtId="2" fontId="13" fillId="0" borderId="0" xfId="5" applyNumberFormat="1" applyFont="1" applyFill="1" applyAlignment="1">
      <alignment horizontal="right"/>
    </xf>
    <xf numFmtId="165" fontId="13" fillId="0" borderId="3" xfId="5" applyFont="1" applyFill="1" applyBorder="1" applyAlignment="1">
      <alignment horizontal="left" indent="1"/>
    </xf>
    <xf numFmtId="1" fontId="13" fillId="0" borderId="3" xfId="10" applyNumberFormat="1" applyFont="1" applyFill="1" applyBorder="1" applyAlignment="1">
      <alignment horizontal="right"/>
    </xf>
    <xf numFmtId="1" fontId="10" fillId="0" borderId="0" xfId="5" applyNumberFormat="1" applyFont="1" applyFill="1"/>
    <xf numFmtId="169" fontId="10" fillId="0" borderId="0" xfId="5" applyNumberFormat="1" applyFont="1" applyFill="1"/>
    <xf numFmtId="1" fontId="10" fillId="0" borderId="0" xfId="5" applyNumberFormat="1" applyFont="1" applyFill="1" applyAlignment="1">
      <alignment horizontal="right"/>
    </xf>
    <xf numFmtId="165" fontId="13" fillId="0" borderId="0" xfId="5" applyFont="1" applyFill="1" applyAlignment="1">
      <alignment horizontal="right" indent="1"/>
    </xf>
    <xf numFmtId="165" fontId="21" fillId="0" borderId="0" xfId="5" applyFont="1" applyFill="1" applyAlignment="1">
      <alignment horizontal="left" indent="1"/>
    </xf>
    <xf numFmtId="165" fontId="8" fillId="0" borderId="0" xfId="5" applyFont="1" applyFill="1" applyAlignment="1">
      <alignment horizontal="left" vertical="top" indent="3"/>
    </xf>
    <xf numFmtId="165" fontId="8" fillId="0" borderId="0" xfId="5" applyFont="1" applyFill="1" applyAlignment="1">
      <alignment horizontal="left" indent="3"/>
    </xf>
    <xf numFmtId="1" fontId="19" fillId="0" borderId="0" xfId="9" applyNumberFormat="1" applyFont="1" applyFill="1"/>
    <xf numFmtId="165" fontId="8" fillId="0" borderId="0" xfId="5" applyFont="1" applyFill="1" applyAlignment="1">
      <alignment horizontal="left" indent="2"/>
    </xf>
    <xf numFmtId="168" fontId="8" fillId="0" borderId="0" xfId="10" applyNumberFormat="1" applyFont="1" applyFill="1" applyBorder="1" applyAlignment="1">
      <alignment horizontal="left" indent="2"/>
    </xf>
    <xf numFmtId="165" fontId="17" fillId="0" borderId="0" xfId="5" applyFont="1" applyFill="1" applyAlignment="1">
      <alignment horizontal="left" indent="1"/>
    </xf>
    <xf numFmtId="43" fontId="19" fillId="0" borderId="0" xfId="10" applyFont="1" applyFill="1"/>
    <xf numFmtId="165" fontId="8" fillId="0" borderId="4" xfId="5" applyFont="1" applyFill="1" applyBorder="1" applyAlignment="1">
      <alignment horizontal="left" indent="2"/>
    </xf>
    <xf numFmtId="1" fontId="13" fillId="0" borderId="0" xfId="5" applyNumberFormat="1" applyFont="1" applyFill="1" applyAlignment="1">
      <alignment horizontal="right"/>
    </xf>
    <xf numFmtId="166" fontId="10" fillId="0" borderId="0" xfId="5" applyNumberFormat="1" applyFont="1" applyFill="1" applyAlignment="1">
      <alignment horizontal="right"/>
    </xf>
    <xf numFmtId="166" fontId="10" fillId="0" borderId="5" xfId="8" applyNumberFormat="1" applyFont="1" applyFill="1" applyBorder="1" applyAlignment="1">
      <alignment horizontal="right"/>
    </xf>
    <xf numFmtId="166" fontId="13" fillId="0" borderId="0" xfId="8" applyNumberFormat="1" applyFont="1" applyFill="1" applyAlignment="1">
      <alignment horizontal="right"/>
    </xf>
    <xf numFmtId="166" fontId="13" fillId="0" borderId="0" xfId="8" applyNumberFormat="1" applyFont="1" applyFill="1"/>
    <xf numFmtId="167" fontId="13" fillId="0" borderId="0" xfId="5" applyNumberFormat="1" applyFont="1" applyFill="1"/>
    <xf numFmtId="165" fontId="10" fillId="0" borderId="4" xfId="5" applyFont="1" applyFill="1" applyBorder="1" applyAlignment="1">
      <alignment horizontal="left" indent="2"/>
    </xf>
    <xf numFmtId="1" fontId="10" fillId="0" borderId="4" xfId="5" applyNumberFormat="1" applyFont="1" applyFill="1" applyBorder="1"/>
    <xf numFmtId="166" fontId="10" fillId="0" borderId="4" xfId="7" applyNumberFormat="1" applyFont="1" applyFill="1" applyBorder="1" applyAlignment="1">
      <alignment horizontal="right"/>
    </xf>
    <xf numFmtId="165" fontId="11" fillId="0" borderId="3" xfId="5" applyFont="1" applyFill="1" applyBorder="1" applyAlignment="1">
      <alignment horizontal="left" vertical="center" wrapText="1"/>
    </xf>
    <xf numFmtId="0" fontId="11" fillId="0" borderId="3" xfId="6" applyFont="1" applyFill="1" applyBorder="1" applyAlignment="1">
      <alignment horizontal="left" vertical="center" wrapText="1"/>
    </xf>
    <xf numFmtId="165" fontId="9" fillId="0" borderId="0" xfId="5" applyFont="1" applyFill="1"/>
    <xf numFmtId="165" fontId="11" fillId="0" borderId="0" xfId="5" applyFont="1" applyFill="1" applyAlignment="1">
      <alignment horizontal="left" vertical="center" wrapText="1"/>
    </xf>
    <xf numFmtId="0" fontId="11" fillId="0" borderId="0" xfId="6" applyFont="1" applyFill="1" applyAlignment="1">
      <alignment horizontal="left" vertical="center" wrapText="1"/>
    </xf>
    <xf numFmtId="165" fontId="11" fillId="0" borderId="2" xfId="5" applyFont="1" applyFill="1" applyBorder="1" applyAlignment="1">
      <alignment horizontal="left" vertical="center" wrapText="1"/>
    </xf>
    <xf numFmtId="0" fontId="11" fillId="0" borderId="2" xfId="6" applyFont="1" applyFill="1" applyBorder="1" applyAlignment="1">
      <alignment horizontal="left" vertical="center" wrapText="1"/>
    </xf>
    <xf numFmtId="165" fontId="8" fillId="0" borderId="1" xfId="5" applyFont="1" applyFill="1" applyBorder="1"/>
    <xf numFmtId="165" fontId="24" fillId="0" borderId="0" xfId="5" applyFont="1" applyFill="1"/>
    <xf numFmtId="165" fontId="8" fillId="0" borderId="0" xfId="5" applyFont="1" applyFill="1" applyAlignment="1">
      <alignment horizontal="left" indent="4"/>
    </xf>
    <xf numFmtId="167" fontId="10" fillId="0" borderId="0" xfId="5" applyNumberFormat="1" applyFont="1" applyFill="1"/>
    <xf numFmtId="171" fontId="10" fillId="0" borderId="4" xfId="5" applyNumberFormat="1" applyFont="1" applyFill="1" applyBorder="1"/>
    <xf numFmtId="171" fontId="10" fillId="0" borderId="0" xfId="5" applyNumberFormat="1" applyFont="1" applyFill="1"/>
    <xf numFmtId="166" fontId="10" fillId="0" borderId="0" xfId="7" applyNumberFormat="1" applyFont="1" applyFill="1" applyBorder="1" applyAlignment="1">
      <alignment horizontal="right"/>
    </xf>
    <xf numFmtId="1" fontId="8" fillId="0" borderId="0" xfId="5" applyNumberFormat="1" applyFont="1" applyFill="1" applyAlignment="1">
      <alignment horizontal="left" indent="2"/>
    </xf>
    <xf numFmtId="1" fontId="8" fillId="0" borderId="4" xfId="5" applyNumberFormat="1" applyFont="1" applyFill="1" applyBorder="1" applyAlignment="1">
      <alignment horizontal="left" indent="2"/>
    </xf>
    <xf numFmtId="165" fontId="21" fillId="0" borderId="0" xfId="5" applyFont="1" applyFill="1" applyAlignment="1">
      <alignment horizontal="left" indent="2"/>
    </xf>
    <xf numFmtId="165" fontId="24" fillId="0" borderId="0" xfId="5" applyFont="1" applyFill="1" applyAlignment="1">
      <alignment horizontal="left" vertical="center" indent="1"/>
    </xf>
    <xf numFmtId="170" fontId="10" fillId="0" borderId="0" xfId="5" applyNumberFormat="1" applyFont="1" applyFill="1"/>
    <xf numFmtId="165" fontId="8" fillId="0" borderId="4" xfId="5" applyFont="1" applyFill="1" applyBorder="1" applyAlignment="1">
      <alignment horizontal="left" vertical="top" indent="3"/>
    </xf>
    <xf numFmtId="170" fontId="10" fillId="0" borderId="4" xfId="5" applyNumberFormat="1" applyFont="1" applyFill="1" applyBorder="1"/>
    <xf numFmtId="165" fontId="11" fillId="0" borderId="0" xfId="5" applyFont="1" applyFill="1" applyAlignment="1">
      <alignment horizontal="left" wrapText="1"/>
    </xf>
    <xf numFmtId="165" fontId="11" fillId="0" borderId="0" xfId="5" applyFont="1" applyFill="1" applyAlignment="1">
      <alignment horizontal="left" wrapText="1"/>
    </xf>
    <xf numFmtId="166" fontId="19" fillId="0" borderId="0" xfId="9" applyNumberFormat="1" applyFont="1" applyFill="1"/>
  </cellXfs>
  <cellStyles count="11">
    <cellStyle name="Comma 2" xfId="10" xr:uid="{FFED2DF9-AD8E-41AB-8D57-4C2E9C6256C2}"/>
    <cellStyle name="Hyperlink" xfId="2" builtinId="8"/>
    <cellStyle name="Normal" xfId="0" builtinId="0"/>
    <cellStyle name="Normal 2" xfId="3" xr:uid="{70F10CAE-8F1E-4C79-A981-44E1A32EBBDF}"/>
    <cellStyle name="Normal 6" xfId="6" xr:uid="{3777CC09-C72E-408B-86B4-2BFEC444429A}"/>
    <cellStyle name="Normal_AppendixAU" xfId="5" xr:uid="{7A6F3FD5-89F6-4BD8-ACE7-B6F974FC52DC}"/>
    <cellStyle name="Normal_graphs_baseline2" xfId="9" xr:uid="{E82591F8-E5D5-4C39-B270-69AB22C8C304}"/>
    <cellStyle name="Percent" xfId="1" builtinId="5"/>
    <cellStyle name="Percent 2" xfId="4" xr:uid="{2A4D9C91-7E4C-4B96-819B-6EC18D3F21C2}"/>
    <cellStyle name="Percent 3" xfId="7" xr:uid="{15EABA0E-0388-4F0E-9CDE-5AA1A78FCE3C}"/>
    <cellStyle name="Percent 3 2" xfId="8" xr:uid="{5B643DCC-9FCD-444D-BEF6-FB005CB57C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wnloads/ref2020_energy-transport-ghg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T_A"/>
      <sheetName val="AT_B"/>
      <sheetName val="BE_A"/>
      <sheetName val="BE_B"/>
      <sheetName val="BG_A"/>
      <sheetName val="BG_B"/>
      <sheetName val="CY_A"/>
      <sheetName val="CY_B"/>
      <sheetName val="CZ_A"/>
      <sheetName val="CZ_B"/>
      <sheetName val="DE_A"/>
      <sheetName val="DE_B"/>
      <sheetName val="DK_A"/>
      <sheetName val="DK_B"/>
      <sheetName val="EE_A"/>
      <sheetName val="EE_B"/>
      <sheetName val="EL_A"/>
      <sheetName val="EL_B"/>
      <sheetName val="ES_A"/>
      <sheetName val="ES_B"/>
      <sheetName val="FI_A"/>
      <sheetName val="FI_B"/>
      <sheetName val="FR_A"/>
      <sheetName val="FR_B"/>
      <sheetName val="HR_A"/>
      <sheetName val="HR_B"/>
      <sheetName val="HU_A"/>
      <sheetName val="HU_B"/>
      <sheetName val="IE_A"/>
      <sheetName val="IE_B"/>
      <sheetName val="IT_A"/>
      <sheetName val="IT_B"/>
      <sheetName val="LT_A"/>
      <sheetName val="LT_B"/>
      <sheetName val="LU_A"/>
      <sheetName val="LU_B"/>
      <sheetName val="LV_A"/>
      <sheetName val="LV_B"/>
      <sheetName val="MT_A"/>
      <sheetName val="MT_B"/>
      <sheetName val="NL_A"/>
      <sheetName val="NL_B"/>
      <sheetName val="PL_A"/>
      <sheetName val="PL_B"/>
      <sheetName val="PT_A"/>
      <sheetName val="PT_B"/>
      <sheetName val="RO_A"/>
      <sheetName val="RO_B"/>
      <sheetName val="SE_A"/>
      <sheetName val="SE_B"/>
      <sheetName val="SI_A"/>
      <sheetName val="SI_B"/>
      <sheetName val="SK_A"/>
      <sheetName val="SK_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="85" zoomScaleNormal="85" workbookViewId="0">
      <selection activeCell="B16" sqref="B16"/>
    </sheetView>
  </sheetViews>
  <sheetFormatPr defaultRowHeight="14.5" x14ac:dyDescent="0.35"/>
  <cols>
    <col min="2" max="2" width="52.6328125" customWidth="1"/>
  </cols>
  <sheetData>
    <row r="1" spans="1:3" x14ac:dyDescent="0.35">
      <c r="A1" s="1" t="s">
        <v>21</v>
      </c>
    </row>
    <row r="3" spans="1:3" x14ac:dyDescent="0.35">
      <c r="A3" s="1" t="s">
        <v>27</v>
      </c>
      <c r="B3" t="s">
        <v>203</v>
      </c>
    </row>
    <row r="4" spans="1:3" x14ac:dyDescent="0.35">
      <c r="B4">
        <v>2020</v>
      </c>
    </row>
    <row r="5" spans="1:3" x14ac:dyDescent="0.35">
      <c r="B5" s="3" t="s">
        <v>204</v>
      </c>
    </row>
    <row r="6" spans="1:3" x14ac:dyDescent="0.35">
      <c r="B6" s="18" t="s">
        <v>205</v>
      </c>
    </row>
    <row r="7" spans="1:3" x14ac:dyDescent="0.35">
      <c r="B7" s="18" t="s">
        <v>206</v>
      </c>
    </row>
    <row r="8" spans="1:3" x14ac:dyDescent="0.35">
      <c r="B8" s="18" t="s">
        <v>207</v>
      </c>
    </row>
    <row r="10" spans="1:3" x14ac:dyDescent="0.35">
      <c r="A10" s="1" t="s">
        <v>0</v>
      </c>
      <c r="B10" s="4"/>
    </row>
    <row r="11" spans="1:3" s="4" customFormat="1" x14ac:dyDescent="0.35">
      <c r="A11" s="4" t="s">
        <v>22</v>
      </c>
    </row>
    <row r="12" spans="1:3" s="4" customFormat="1" x14ac:dyDescent="0.35">
      <c r="A12" s="4" t="s">
        <v>23</v>
      </c>
    </row>
    <row r="13" spans="1:3" s="4" customFormat="1" x14ac:dyDescent="0.35">
      <c r="A13" s="4" t="s">
        <v>18</v>
      </c>
    </row>
    <row r="14" spans="1:3" s="4" customFormat="1" x14ac:dyDescent="0.35">
      <c r="A14" s="9" t="s">
        <v>24</v>
      </c>
      <c r="B14" s="9"/>
      <c r="C14" s="9"/>
    </row>
    <row r="15" spans="1:3" s="4" customFormat="1" x14ac:dyDescent="0.35">
      <c r="A15" s="9" t="s">
        <v>25</v>
      </c>
      <c r="B15" s="9"/>
      <c r="C15" s="9"/>
    </row>
    <row r="16" spans="1:3" s="4" customFormat="1" x14ac:dyDescent="0.35">
      <c r="A16" s="9" t="s">
        <v>26</v>
      </c>
      <c r="B16" s="9"/>
      <c r="C16" s="9"/>
    </row>
    <row r="17" spans="1:2" s="4" customFormat="1" x14ac:dyDescent="0.35">
      <c r="A17" s="4" t="s">
        <v>19</v>
      </c>
    </row>
    <row r="18" spans="1:2" s="4" customFormat="1" x14ac:dyDescent="0.35"/>
    <row r="19" spans="1:2" s="4" customFormat="1" x14ac:dyDescent="0.35">
      <c r="A19" s="4" t="s">
        <v>32</v>
      </c>
    </row>
    <row r="20" spans="1:2" s="4" customFormat="1" x14ac:dyDescent="0.35">
      <c r="A20" s="4" t="s">
        <v>28</v>
      </c>
    </row>
    <row r="21" spans="1:2" s="4" customFormat="1" x14ac:dyDescent="0.35">
      <c r="A21" s="4" t="s">
        <v>29</v>
      </c>
    </row>
    <row r="22" spans="1:2" s="4" customFormat="1" x14ac:dyDescent="0.35">
      <c r="B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F7B6-84D8-4D45-9EA4-3BA07E51BFE7}">
  <dimension ref="A1:V134"/>
  <sheetViews>
    <sheetView showGridLines="0" zoomScaleNormal="100" workbookViewId="0">
      <selection activeCell="P6" sqref="P6"/>
    </sheetView>
  </sheetViews>
  <sheetFormatPr defaultColWidth="9.81640625" defaultRowHeight="10.5" x14ac:dyDescent="0.25"/>
  <cols>
    <col min="1" max="1" width="72" style="27" customWidth="1"/>
    <col min="2" max="11" width="6.81640625" style="27" customWidth="1"/>
    <col min="12" max="14" width="4.90625" style="27" customWidth="1"/>
    <col min="15" max="16384" width="9.81640625" style="27"/>
  </cols>
  <sheetData>
    <row r="1" spans="1:19" ht="26.25" customHeight="1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 t="s">
        <v>130</v>
      </c>
      <c r="O1" s="26"/>
      <c r="P1" s="26"/>
      <c r="Q1" s="26"/>
      <c r="R1" s="26"/>
      <c r="S1" s="26"/>
    </row>
    <row r="2" spans="1:19" ht="11.5" x14ac:dyDescent="0.25">
      <c r="A2" s="28"/>
      <c r="B2" s="29">
        <v>2005</v>
      </c>
      <c r="C2" s="29">
        <v>2010</v>
      </c>
      <c r="D2" s="29">
        <v>2015</v>
      </c>
      <c r="E2" s="29">
        <v>2020</v>
      </c>
      <c r="F2" s="29">
        <v>2025</v>
      </c>
      <c r="G2" s="29">
        <v>2030</v>
      </c>
      <c r="H2" s="29">
        <v>2035</v>
      </c>
      <c r="I2" s="29">
        <v>2040</v>
      </c>
      <c r="J2" s="29">
        <v>2045</v>
      </c>
      <c r="K2" s="29">
        <v>2050</v>
      </c>
      <c r="L2" s="30" t="s">
        <v>129</v>
      </c>
      <c r="M2" s="30" t="s">
        <v>128</v>
      </c>
      <c r="N2" s="30" t="s">
        <v>127</v>
      </c>
      <c r="O2" s="26"/>
      <c r="P2" s="84" t="s">
        <v>202</v>
      </c>
      <c r="Q2" s="26"/>
      <c r="R2" s="26"/>
      <c r="S2" s="26"/>
    </row>
    <row r="3" spans="1:19" x14ac:dyDescent="0.25">
      <c r="A3" s="31" t="s">
        <v>126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4"/>
      <c r="N3" s="34"/>
      <c r="O3" s="26"/>
      <c r="P3" s="26"/>
      <c r="Q3" s="26"/>
      <c r="R3" s="26"/>
      <c r="S3" s="26"/>
    </row>
    <row r="4" spans="1:19" ht="11.25" customHeight="1" x14ac:dyDescent="0.25">
      <c r="A4" s="35" t="s">
        <v>125</v>
      </c>
      <c r="B4" s="36">
        <v>434.41627199999994</v>
      </c>
      <c r="C4" s="36">
        <v>440.66042099999999</v>
      </c>
      <c r="D4" s="36">
        <v>443.66681200000005</v>
      </c>
      <c r="E4" s="36">
        <v>447.67104599999993</v>
      </c>
      <c r="F4" s="36">
        <v>449.29706300000004</v>
      </c>
      <c r="G4" s="36">
        <v>449.12159899999995</v>
      </c>
      <c r="H4" s="36">
        <v>448.23366199999998</v>
      </c>
      <c r="I4" s="36">
        <v>446.75487699999996</v>
      </c>
      <c r="J4" s="36">
        <v>444.47162099999997</v>
      </c>
      <c r="K4" s="36">
        <v>441.22096099999999</v>
      </c>
      <c r="L4" s="37">
        <v>0.15796595460655372</v>
      </c>
      <c r="M4" s="37">
        <v>3.2355058313471297E-2</v>
      </c>
      <c r="N4" s="37">
        <v>-8.8700026178700764E-2</v>
      </c>
      <c r="O4" s="26"/>
      <c r="P4" s="99">
        <f>AVERAGE(D4,F4)</f>
        <v>446.48193750000007</v>
      </c>
      <c r="Q4" s="26"/>
      <c r="R4" s="26"/>
      <c r="S4" s="26"/>
    </row>
    <row r="5" spans="1:19" x14ac:dyDescent="0.25">
      <c r="A5" s="35" t="s">
        <v>124</v>
      </c>
      <c r="B5" s="38">
        <v>11053.47235512539</v>
      </c>
      <c r="C5" s="38">
        <v>11613.863413797792</v>
      </c>
      <c r="D5" s="38">
        <v>12213.171600000001</v>
      </c>
      <c r="E5" s="38">
        <v>12271.929213851203</v>
      </c>
      <c r="F5" s="38">
        <v>14017.755610044514</v>
      </c>
      <c r="G5" s="38">
        <v>14813.601685526381</v>
      </c>
      <c r="H5" s="38">
        <v>15742.692303625839</v>
      </c>
      <c r="I5" s="38">
        <v>16898.337769291051</v>
      </c>
      <c r="J5" s="38">
        <v>18146.678043521657</v>
      </c>
      <c r="K5" s="38">
        <v>19466.441545024991</v>
      </c>
      <c r="L5" s="37">
        <v>0.55267132520004925</v>
      </c>
      <c r="M5" s="37">
        <v>1.900140343010559</v>
      </c>
      <c r="N5" s="37">
        <v>1.3750999363239647</v>
      </c>
      <c r="O5" s="26"/>
      <c r="P5" s="99">
        <f>AVERAGE(D5,F5)</f>
        <v>13115.463605022258</v>
      </c>
      <c r="Q5" s="26"/>
      <c r="R5" s="26"/>
      <c r="S5" s="26"/>
    </row>
    <row r="6" spans="1:19" ht="12.75" customHeight="1" x14ac:dyDescent="0.25">
      <c r="A6" s="39" t="s">
        <v>123</v>
      </c>
      <c r="B6" s="40">
        <v>1.8110272693531053</v>
      </c>
      <c r="C6" s="40">
        <v>1.7977690364995893</v>
      </c>
      <c r="D6" s="40">
        <v>1.8169762825082389</v>
      </c>
      <c r="E6" s="40">
        <v>1.8252616580088123</v>
      </c>
      <c r="F6" s="40">
        <v>1.6398727798300867</v>
      </c>
      <c r="G6" s="40">
        <v>1.5702866664058002</v>
      </c>
      <c r="H6" s="40">
        <v>1.4935581082730607</v>
      </c>
      <c r="I6" s="40">
        <v>1.4051008179041258</v>
      </c>
      <c r="J6" s="40">
        <v>1.3191192918617378</v>
      </c>
      <c r="K6" s="40">
        <v>1.2404356305467601</v>
      </c>
      <c r="L6" s="41">
        <v>0.15188401706265342</v>
      </c>
      <c r="M6" s="41">
        <v>-1.4933882625658201</v>
      </c>
      <c r="N6" s="41">
        <v>-1.1720550886052838</v>
      </c>
      <c r="O6" s="26"/>
      <c r="P6" s="99">
        <f t="shared" ref="P5:P68" si="0">AVERAGE(D6,F6)</f>
        <v>1.7284245311691628</v>
      </c>
      <c r="Q6" s="26"/>
      <c r="R6" s="26"/>
      <c r="S6" s="26"/>
    </row>
    <row r="7" spans="1:19" ht="12.75" customHeight="1" x14ac:dyDescent="0.25">
      <c r="A7" s="39" t="s">
        <v>122</v>
      </c>
      <c r="B7" s="40">
        <v>26.337623475650034</v>
      </c>
      <c r="C7" s="40">
        <v>24.936310959732555</v>
      </c>
      <c r="D7" s="40">
        <v>24.461802428586893</v>
      </c>
      <c r="E7" s="40">
        <v>24.161447683888611</v>
      </c>
      <c r="F7" s="40">
        <v>24.199553372753901</v>
      </c>
      <c r="G7" s="40">
        <v>23.95317520768744</v>
      </c>
      <c r="H7" s="40">
        <v>23.615174214447681</v>
      </c>
      <c r="I7" s="40">
        <v>23.143689855624636</v>
      </c>
      <c r="J7" s="40">
        <v>22.742064155148238</v>
      </c>
      <c r="K7" s="40">
        <v>22.416978485447352</v>
      </c>
      <c r="L7" s="41">
        <v>-0.31516950228981377</v>
      </c>
      <c r="M7" s="41">
        <v>-8.6536539235337884E-2</v>
      </c>
      <c r="N7" s="41">
        <v>-0.3308626977641782</v>
      </c>
      <c r="O7" s="26"/>
      <c r="P7" s="99">
        <f t="shared" si="0"/>
        <v>24.330677900670395</v>
      </c>
      <c r="Q7" s="26"/>
      <c r="R7" s="26"/>
      <c r="S7" s="26"/>
    </row>
    <row r="8" spans="1:19" ht="12.75" customHeight="1" x14ac:dyDescent="0.25">
      <c r="A8" s="39" t="s">
        <v>121</v>
      </c>
      <c r="B8" s="40">
        <v>71.851349254996862</v>
      </c>
      <c r="C8" s="40">
        <v>73.26592000376786</v>
      </c>
      <c r="D8" s="40">
        <v>73.721221288904871</v>
      </c>
      <c r="E8" s="40">
        <v>74.013290658102576</v>
      </c>
      <c r="F8" s="40">
        <v>74.160573847416018</v>
      </c>
      <c r="G8" s="40">
        <v>74.476538125906757</v>
      </c>
      <c r="H8" s="40">
        <v>74.891267677279259</v>
      </c>
      <c r="I8" s="40">
        <v>75.451209326471229</v>
      </c>
      <c r="J8" s="40">
        <v>75.938816552990019</v>
      </c>
      <c r="K8" s="40">
        <v>76.342585884005885</v>
      </c>
      <c r="L8" s="41">
        <v>0.10154270320106296</v>
      </c>
      <c r="M8" s="41">
        <v>6.2414176913105912E-2</v>
      </c>
      <c r="N8" s="41">
        <v>0.12381042536677711</v>
      </c>
      <c r="O8" s="26"/>
      <c r="P8" s="99">
        <f t="shared" si="0"/>
        <v>73.940897568160437</v>
      </c>
      <c r="Q8" s="26"/>
      <c r="R8" s="26"/>
      <c r="S8" s="26"/>
    </row>
    <row r="9" spans="1:19" ht="11.25" customHeight="1" x14ac:dyDescent="0.25">
      <c r="A9" s="39"/>
      <c r="B9" s="38"/>
      <c r="C9" s="38"/>
      <c r="D9" s="38"/>
      <c r="E9" s="38"/>
      <c r="F9" s="38"/>
      <c r="G9" s="38"/>
      <c r="H9" s="38"/>
      <c r="I9" s="38"/>
      <c r="J9" s="38"/>
      <c r="K9" s="38"/>
      <c r="L9" s="41"/>
      <c r="M9" s="41"/>
      <c r="N9" s="41"/>
      <c r="O9" s="26"/>
      <c r="P9" s="99" t="e">
        <f t="shared" si="0"/>
        <v>#DIV/0!</v>
      </c>
      <c r="Q9" s="26"/>
      <c r="R9" s="26"/>
      <c r="S9" s="26"/>
    </row>
    <row r="10" spans="1:19" ht="12.75" customHeight="1" x14ac:dyDescent="0.25">
      <c r="A10" s="42" t="s">
        <v>120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4"/>
      <c r="M10" s="44"/>
      <c r="N10" s="44"/>
      <c r="O10" s="26"/>
      <c r="P10" s="99" t="e">
        <f t="shared" si="0"/>
        <v>#DIV/0!</v>
      </c>
      <c r="Q10" s="26"/>
      <c r="R10" s="26"/>
      <c r="S10" s="26"/>
    </row>
    <row r="11" spans="1:19" ht="12.5" x14ac:dyDescent="0.25">
      <c r="A11" s="45" t="s">
        <v>119</v>
      </c>
      <c r="B11" s="46">
        <v>4626.0667236261052</v>
      </c>
      <c r="C11" s="46">
        <v>4264.8055705680808</v>
      </c>
      <c r="D11" s="46">
        <v>3902.6238857068897</v>
      </c>
      <c r="E11" s="46">
        <v>3253.6543255520687</v>
      </c>
      <c r="F11" s="46">
        <v>3163.0903286100993</v>
      </c>
      <c r="G11" s="46">
        <v>2791.5214732879986</v>
      </c>
      <c r="H11" s="46">
        <v>2458.9927765141924</v>
      </c>
      <c r="I11" s="46">
        <v>2184.9284921681547</v>
      </c>
      <c r="J11" s="46">
        <v>2029.1030911283226</v>
      </c>
      <c r="K11" s="46">
        <v>1967.394121018837</v>
      </c>
      <c r="L11" s="37">
        <v>-2.6698892838623256</v>
      </c>
      <c r="M11" s="37">
        <v>-1.5202457396916613</v>
      </c>
      <c r="N11" s="37">
        <v>-1.7341715709949468</v>
      </c>
      <c r="O11" s="26"/>
      <c r="P11" s="99">
        <f t="shared" si="0"/>
        <v>3532.8571071584947</v>
      </c>
      <c r="Q11" s="26"/>
      <c r="R11" s="26"/>
      <c r="S11" s="26"/>
    </row>
    <row r="12" spans="1:19" x14ac:dyDescent="0.25">
      <c r="A12" s="35" t="s">
        <v>118</v>
      </c>
      <c r="B12" s="36">
        <v>9.7397946968499216</v>
      </c>
      <c r="C12" s="36">
        <v>13.690823016826329</v>
      </c>
      <c r="D12" s="36">
        <v>18.092560519514894</v>
      </c>
      <c r="E12" s="36">
        <v>22.565224977082416</v>
      </c>
      <c r="F12" s="36">
        <v>26.351686188884958</v>
      </c>
      <c r="G12" s="36">
        <v>33.211814200216836</v>
      </c>
      <c r="H12" s="36">
        <v>37.562287636814382</v>
      </c>
      <c r="I12" s="36">
        <v>41.133482535312218</v>
      </c>
      <c r="J12" s="36">
        <v>44.229907190286418</v>
      </c>
      <c r="K12" s="36">
        <v>45.571199904877737</v>
      </c>
      <c r="L12" s="37">
        <v>5.1237902785177702</v>
      </c>
      <c r="M12" s="37">
        <v>3.9406176413494975</v>
      </c>
      <c r="N12" s="37">
        <v>1.5944288700266096</v>
      </c>
      <c r="O12" s="26"/>
      <c r="P12" s="99">
        <f t="shared" si="0"/>
        <v>22.222123354199926</v>
      </c>
      <c r="Q12" s="26"/>
      <c r="R12" s="26"/>
      <c r="S12" s="26"/>
    </row>
    <row r="13" spans="1:19" x14ac:dyDescent="0.25">
      <c r="A13" s="47" t="s">
        <v>117</v>
      </c>
      <c r="B13" s="48">
        <v>11.51007284147035</v>
      </c>
      <c r="C13" s="48">
        <v>15.51811244842051</v>
      </c>
      <c r="D13" s="48">
        <v>20.632976757344064</v>
      </c>
      <c r="E13" s="48">
        <v>23.176061994220682</v>
      </c>
      <c r="F13" s="48">
        <v>26.31367535540663</v>
      </c>
      <c r="G13" s="48">
        <v>32.823219655486632</v>
      </c>
      <c r="H13" s="48">
        <v>36.520805825952479</v>
      </c>
      <c r="I13" s="48">
        <v>39.211451876109727</v>
      </c>
      <c r="J13" s="48">
        <v>40.078345207883963</v>
      </c>
      <c r="K13" s="48">
        <v>40.810961172081953</v>
      </c>
      <c r="L13" s="41">
        <v>4.0926523847586438</v>
      </c>
      <c r="M13" s="41">
        <v>3.5414287687689061</v>
      </c>
      <c r="N13" s="41">
        <v>1.0950245843972528</v>
      </c>
      <c r="O13" s="26"/>
      <c r="P13" s="99">
        <f t="shared" si="0"/>
        <v>23.473326056375349</v>
      </c>
      <c r="Q13" s="26"/>
      <c r="R13" s="26"/>
      <c r="S13" s="26"/>
    </row>
    <row r="14" spans="1:19" x14ac:dyDescent="0.25">
      <c r="A14" s="47" t="s">
        <v>116</v>
      </c>
      <c r="B14" s="48">
        <v>16.330677742533396</v>
      </c>
      <c r="C14" s="48">
        <v>21.27896431338171</v>
      </c>
      <c r="D14" s="48">
        <v>29.993820411984018</v>
      </c>
      <c r="E14" s="48">
        <v>37.785674880856092</v>
      </c>
      <c r="F14" s="48">
        <v>48.994019991215914</v>
      </c>
      <c r="G14" s="48">
        <v>58.506642331220647</v>
      </c>
      <c r="H14" s="48">
        <v>64.251440922159972</v>
      </c>
      <c r="I14" s="48">
        <v>68.677673416588476</v>
      </c>
      <c r="J14" s="48">
        <v>73.620445016223442</v>
      </c>
      <c r="K14" s="48">
        <v>74.512513541701367</v>
      </c>
      <c r="L14" s="41">
        <v>5.9101711179915251</v>
      </c>
      <c r="M14" s="41">
        <v>4.4690869770430908</v>
      </c>
      <c r="N14" s="41">
        <v>1.2164735081024336</v>
      </c>
      <c r="O14" s="26"/>
      <c r="P14" s="99">
        <f t="shared" si="0"/>
        <v>39.493920201599963</v>
      </c>
      <c r="Q14" s="26"/>
      <c r="R14" s="26"/>
      <c r="S14" s="26"/>
    </row>
    <row r="15" spans="1:19" ht="12" x14ac:dyDescent="0.25">
      <c r="A15" s="49" t="s">
        <v>115</v>
      </c>
      <c r="B15" s="48"/>
      <c r="C15" s="48"/>
      <c r="D15" s="48">
        <v>5.7029022920200028</v>
      </c>
      <c r="E15" s="48">
        <v>8.9857036156523638</v>
      </c>
      <c r="F15" s="48">
        <v>11.518122215884894</v>
      </c>
      <c r="G15" s="48">
        <v>21.188641662153497</v>
      </c>
      <c r="H15" s="48">
        <v>30.160998945657919</v>
      </c>
      <c r="I15" s="48">
        <v>40.068956837855531</v>
      </c>
      <c r="J15" s="48">
        <v>51.015099455910253</v>
      </c>
      <c r="K15" s="48">
        <v>56.468965703093097</v>
      </c>
      <c r="L15" s="41" t="s">
        <v>61</v>
      </c>
      <c r="M15" s="41">
        <v>8.956991395678271</v>
      </c>
      <c r="N15" s="41">
        <v>5.0232215157026028</v>
      </c>
      <c r="O15" s="26"/>
      <c r="P15" s="99">
        <f t="shared" si="0"/>
        <v>8.6105122539524483</v>
      </c>
      <c r="Q15" s="26"/>
      <c r="R15" s="26"/>
      <c r="S15" s="26"/>
    </row>
    <row r="16" spans="1:19" ht="12.5" x14ac:dyDescent="0.25">
      <c r="A16" s="50" t="s">
        <v>114</v>
      </c>
      <c r="B16" s="46">
        <v>1013.8639919729817</v>
      </c>
      <c r="C16" s="46">
        <v>996.95253042680372</v>
      </c>
      <c r="D16" s="46">
        <v>933.28564118801603</v>
      </c>
      <c r="E16" s="46">
        <v>849.12676840267397</v>
      </c>
      <c r="F16" s="46">
        <v>910.1249467429526</v>
      </c>
      <c r="G16" s="46">
        <v>864.40782108639837</v>
      </c>
      <c r="H16" s="46">
        <v>831.21291164835588</v>
      </c>
      <c r="I16" s="46">
        <v>804.37230653951292</v>
      </c>
      <c r="J16" s="46">
        <v>787.46063733653011</v>
      </c>
      <c r="K16" s="46">
        <v>780.80782878030766</v>
      </c>
      <c r="L16" s="41">
        <v>-1.5921360201809343</v>
      </c>
      <c r="M16" s="41">
        <v>0.17852098390818139</v>
      </c>
      <c r="N16" s="41">
        <v>-0.50728698605373435</v>
      </c>
      <c r="O16" s="26"/>
      <c r="P16" s="99">
        <f t="shared" si="0"/>
        <v>921.70529396548432</v>
      </c>
      <c r="Q16" s="26"/>
      <c r="R16" s="26"/>
      <c r="S16" s="26"/>
    </row>
    <row r="17" spans="1:19" ht="12.5" x14ac:dyDescent="0.25">
      <c r="A17" s="50" t="s">
        <v>113</v>
      </c>
      <c r="B17" s="46">
        <v>1496.8986781224532</v>
      </c>
      <c r="C17" s="46">
        <v>1455.3269829709034</v>
      </c>
      <c r="D17" s="46">
        <v>1355.3999999496125</v>
      </c>
      <c r="E17" s="46">
        <v>1177.1549754237631</v>
      </c>
      <c r="F17" s="46">
        <v>1203.1974137238508</v>
      </c>
      <c r="G17" s="46">
        <v>1124.3150002736586</v>
      </c>
      <c r="H17" s="46">
        <v>1063.2285644681108</v>
      </c>
      <c r="I17" s="46">
        <v>1008.817430128943</v>
      </c>
      <c r="J17" s="46">
        <v>979.55598728965015</v>
      </c>
      <c r="K17" s="46">
        <v>967.15973632458417</v>
      </c>
      <c r="L17" s="41">
        <v>-2.0989598261044962</v>
      </c>
      <c r="M17" s="41">
        <v>-0.45821226873508092</v>
      </c>
      <c r="N17" s="41">
        <v>-0.75000120492101363</v>
      </c>
      <c r="O17" s="26"/>
      <c r="P17" s="99">
        <f t="shared" si="0"/>
        <v>1279.2987068367315</v>
      </c>
      <c r="Q17" s="26"/>
      <c r="R17" s="26"/>
      <c r="S17" s="26"/>
    </row>
    <row r="18" spans="1:19" ht="12.5" x14ac:dyDescent="0.25">
      <c r="A18" s="45" t="s">
        <v>112</v>
      </c>
      <c r="B18" s="46" t="s">
        <v>31</v>
      </c>
      <c r="C18" s="46" t="s">
        <v>31</v>
      </c>
      <c r="D18" s="46">
        <v>0.68192124392647513</v>
      </c>
      <c r="E18" s="46">
        <v>0.94763517615183801</v>
      </c>
      <c r="F18" s="46">
        <v>1.0258847807523044</v>
      </c>
      <c r="G18" s="46">
        <v>1.164377103483458</v>
      </c>
      <c r="H18" s="46">
        <v>0.86140184861543967</v>
      </c>
      <c r="I18" s="46">
        <v>0.8723596043681866</v>
      </c>
      <c r="J18" s="46">
        <v>0.8143745891869395</v>
      </c>
      <c r="K18" s="46">
        <v>0.87072670438258259</v>
      </c>
      <c r="L18" s="41" t="s">
        <v>61</v>
      </c>
      <c r="M18" s="41">
        <v>2.0810781634316378</v>
      </c>
      <c r="N18" s="41">
        <v>-1.4425608928565148</v>
      </c>
      <c r="O18" s="26"/>
      <c r="P18" s="99">
        <f t="shared" si="0"/>
        <v>0.85390301233938981</v>
      </c>
      <c r="Q18" s="26"/>
      <c r="R18" s="26"/>
      <c r="S18" s="26"/>
    </row>
    <row r="19" spans="1:19" ht="12.75" customHeight="1" x14ac:dyDescent="0.25">
      <c r="A19" s="35" t="s">
        <v>111</v>
      </c>
      <c r="B19" s="51">
        <v>0.61494966416083907</v>
      </c>
      <c r="C19" s="51">
        <v>0.62379558164783711</v>
      </c>
      <c r="D19" s="51">
        <v>0.54501521737930425</v>
      </c>
      <c r="E19" s="51">
        <v>0.54459766816295896</v>
      </c>
      <c r="F19" s="51">
        <v>0.50999172854118147</v>
      </c>
      <c r="G19" s="51">
        <v>0.47962688489791616</v>
      </c>
      <c r="H19" s="51">
        <v>0.46846465621026945</v>
      </c>
      <c r="I19" s="51">
        <v>0.45621812430526648</v>
      </c>
      <c r="J19" s="51">
        <v>0.44762028082234612</v>
      </c>
      <c r="K19" s="51">
        <v>0.44001458298608315</v>
      </c>
      <c r="L19" s="41">
        <v>-1.3485783199764345</v>
      </c>
      <c r="M19" s="41">
        <v>-1.2623528317650123</v>
      </c>
      <c r="N19" s="41">
        <v>-0.43007555978638035</v>
      </c>
      <c r="O19" s="26"/>
      <c r="P19" s="99">
        <f t="shared" si="0"/>
        <v>0.5275034729602428</v>
      </c>
      <c r="Q19" s="26"/>
      <c r="R19" s="26"/>
      <c r="S19" s="26"/>
    </row>
    <row r="20" spans="1:19" ht="12" customHeight="1" x14ac:dyDescent="0.25">
      <c r="A20" s="3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1"/>
      <c r="M20" s="41"/>
      <c r="N20" s="41"/>
      <c r="O20" s="26"/>
      <c r="P20" s="99" t="e">
        <f t="shared" si="0"/>
        <v>#DIV/0!</v>
      </c>
      <c r="Q20" s="26"/>
      <c r="R20" s="26"/>
      <c r="S20" s="26"/>
    </row>
    <row r="21" spans="1:19" ht="12.75" customHeight="1" x14ac:dyDescent="0.25">
      <c r="A21" s="35" t="s">
        <v>110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4"/>
      <c r="M21" s="44"/>
      <c r="N21" s="44"/>
      <c r="O21" s="26"/>
      <c r="P21" s="99" t="e">
        <f t="shared" si="0"/>
        <v>#DIV/0!</v>
      </c>
      <c r="Q21" s="26"/>
      <c r="R21" s="26"/>
      <c r="S21" s="26"/>
    </row>
    <row r="22" spans="1:19" ht="12.75" customHeight="1" x14ac:dyDescent="0.25">
      <c r="A22" s="52" t="s">
        <v>109</v>
      </c>
      <c r="B22" s="53">
        <v>1651060.5493516829</v>
      </c>
      <c r="C22" s="53">
        <v>1605731.3401990554</v>
      </c>
      <c r="D22" s="53">
        <v>1490614.2949694868</v>
      </c>
      <c r="E22" s="53">
        <v>1305192.2601334271</v>
      </c>
      <c r="F22" s="53">
        <v>1351462.584954581</v>
      </c>
      <c r="G22" s="53">
        <v>1288783.8407618618</v>
      </c>
      <c r="H22" s="53">
        <v>1229890.5834489043</v>
      </c>
      <c r="I22" s="53">
        <v>1182212.9401096092</v>
      </c>
      <c r="J22" s="53">
        <v>1156895.4579160472</v>
      </c>
      <c r="K22" s="53">
        <v>1148636.969488851</v>
      </c>
      <c r="L22" s="37">
        <v>-2.0509652415874213</v>
      </c>
      <c r="M22" s="37">
        <v>-0.12643341650870887</v>
      </c>
      <c r="N22" s="37">
        <v>-0.5739616059191377</v>
      </c>
      <c r="O22" s="26"/>
      <c r="P22" s="99">
        <f t="shared" si="0"/>
        <v>1421038.4399620339</v>
      </c>
      <c r="Q22" s="26"/>
      <c r="R22" s="26"/>
      <c r="S22" s="26"/>
    </row>
    <row r="23" spans="1:19" ht="12.75" customHeight="1" x14ac:dyDescent="0.25">
      <c r="A23" s="47" t="s">
        <v>67</v>
      </c>
      <c r="B23" s="54">
        <v>280450.66246390459</v>
      </c>
      <c r="C23" s="54">
        <v>252705.38174495831</v>
      </c>
      <c r="D23" s="54">
        <v>240024.08232451035</v>
      </c>
      <c r="E23" s="54">
        <v>153611.16367970663</v>
      </c>
      <c r="F23" s="54">
        <v>137103.79824191274</v>
      </c>
      <c r="G23" s="54">
        <v>113301.30646402188</v>
      </c>
      <c r="H23" s="54">
        <v>80948.627969717068</v>
      </c>
      <c r="I23" s="54">
        <v>44129.781357450993</v>
      </c>
      <c r="J23" s="54">
        <v>36405.205771995948</v>
      </c>
      <c r="K23" s="54">
        <v>37363.052039707894</v>
      </c>
      <c r="L23" s="41">
        <v>-4.8561264199324832</v>
      </c>
      <c r="M23" s="41">
        <v>-2.9978827040491929</v>
      </c>
      <c r="N23" s="41">
        <v>-5.3958100620602583</v>
      </c>
      <c r="O23" s="26"/>
      <c r="P23" s="99">
        <f t="shared" si="0"/>
        <v>188563.94028321153</v>
      </c>
      <c r="Q23" s="26"/>
      <c r="R23" s="26"/>
      <c r="S23" s="26"/>
    </row>
    <row r="24" spans="1:19" ht="12.75" customHeight="1" x14ac:dyDescent="0.25">
      <c r="A24" s="47" t="s">
        <v>66</v>
      </c>
      <c r="B24" s="54">
        <v>646129.04959699279</v>
      </c>
      <c r="C24" s="54">
        <v>585864.95732251997</v>
      </c>
      <c r="D24" s="54">
        <v>533046.9539348284</v>
      </c>
      <c r="E24" s="54">
        <v>434148.33201637876</v>
      </c>
      <c r="F24" s="54">
        <v>476955.26653182099</v>
      </c>
      <c r="G24" s="54">
        <v>434433.60569070926</v>
      </c>
      <c r="H24" s="54">
        <v>397522.28256841702</v>
      </c>
      <c r="I24" s="54">
        <v>371280.04168335034</v>
      </c>
      <c r="J24" s="54">
        <v>350972.39328513143</v>
      </c>
      <c r="K24" s="54">
        <v>334544.64680584788</v>
      </c>
      <c r="L24" s="41">
        <v>-2.952564963510862</v>
      </c>
      <c r="M24" s="41">
        <v>6.5689382158895526E-3</v>
      </c>
      <c r="N24" s="41">
        <v>-1.2978680169918655</v>
      </c>
      <c r="O24" s="26"/>
      <c r="P24" s="99">
        <f t="shared" si="0"/>
        <v>505001.1102333247</v>
      </c>
      <c r="Q24" s="26"/>
      <c r="R24" s="26"/>
      <c r="S24" s="26"/>
    </row>
    <row r="25" spans="1:19" ht="12.75" customHeight="1" x14ac:dyDescent="0.25">
      <c r="A25" s="47" t="s">
        <v>76</v>
      </c>
      <c r="B25" s="54">
        <v>359706.47575932374</v>
      </c>
      <c r="C25" s="54">
        <v>362823.94108411437</v>
      </c>
      <c r="D25" s="54">
        <v>295722.39001390053</v>
      </c>
      <c r="E25" s="54">
        <v>296452.04191322951</v>
      </c>
      <c r="F25" s="54">
        <v>302410.37408280873</v>
      </c>
      <c r="G25" s="54">
        <v>272096.16437093454</v>
      </c>
      <c r="H25" s="54">
        <v>271136.5960763609</v>
      </c>
      <c r="I25" s="54">
        <v>273337.43222860986</v>
      </c>
      <c r="J25" s="54">
        <v>263982.65631311806</v>
      </c>
      <c r="K25" s="54">
        <v>267900.3159622422</v>
      </c>
      <c r="L25" s="41">
        <v>-2.0000507113863697</v>
      </c>
      <c r="M25" s="41">
        <v>-0.85363475746215167</v>
      </c>
      <c r="N25" s="41">
        <v>-7.7672785769311581E-2</v>
      </c>
      <c r="O25" s="26"/>
      <c r="P25" s="99">
        <f t="shared" si="0"/>
        <v>299066.3820483546</v>
      </c>
      <c r="Q25" s="26"/>
      <c r="R25" s="26"/>
      <c r="S25" s="26"/>
    </row>
    <row r="26" spans="1:19" ht="12.75" customHeight="1" x14ac:dyDescent="0.25">
      <c r="A26" s="47" t="s">
        <v>70</v>
      </c>
      <c r="B26" s="54">
        <v>236774.26200000008</v>
      </c>
      <c r="C26" s="54">
        <v>220635.99999999997</v>
      </c>
      <c r="D26" s="54">
        <v>204796.15896960284</v>
      </c>
      <c r="E26" s="54">
        <v>176088.19659321487</v>
      </c>
      <c r="F26" s="54">
        <v>149496.46474262563</v>
      </c>
      <c r="G26" s="54">
        <v>135215.45710444078</v>
      </c>
      <c r="H26" s="54">
        <v>124293.7250673727</v>
      </c>
      <c r="I26" s="54">
        <v>118801.17410152814</v>
      </c>
      <c r="J26" s="54">
        <v>110383.87040470404</v>
      </c>
      <c r="K26" s="54">
        <v>105217.02286457454</v>
      </c>
      <c r="L26" s="41">
        <v>-2.2300513641271169</v>
      </c>
      <c r="M26" s="41">
        <v>-2.6065815666723502</v>
      </c>
      <c r="N26" s="41">
        <v>-1.2463893333830467</v>
      </c>
      <c r="O26" s="26"/>
      <c r="P26" s="99">
        <f t="shared" si="0"/>
        <v>177146.31185611425</v>
      </c>
      <c r="Q26" s="26"/>
      <c r="R26" s="26"/>
      <c r="S26" s="26"/>
    </row>
    <row r="27" spans="1:19" ht="12.75" customHeight="1" x14ac:dyDescent="0.25">
      <c r="A27" s="49" t="s">
        <v>85</v>
      </c>
      <c r="B27" s="55">
        <v>86576.157390258319</v>
      </c>
      <c r="C27" s="55">
        <v>124378.35914601503</v>
      </c>
      <c r="D27" s="55">
        <v>138964.30297147707</v>
      </c>
      <c r="E27" s="55">
        <v>146566.28055574352</v>
      </c>
      <c r="F27" s="55">
        <v>157561.51432189246</v>
      </c>
      <c r="G27" s="55">
        <v>165762.18774382913</v>
      </c>
      <c r="H27" s="55">
        <v>167632.29776930111</v>
      </c>
      <c r="I27" s="55">
        <v>164690.26946622337</v>
      </c>
      <c r="J27" s="55">
        <v>159494.18080961317</v>
      </c>
      <c r="K27" s="55">
        <v>159753.66316630499</v>
      </c>
      <c r="L27" s="41">
        <v>1.6550420561093571</v>
      </c>
      <c r="M27" s="41">
        <v>1.2383691097573646</v>
      </c>
      <c r="N27" s="41">
        <v>-0.18443537670326249</v>
      </c>
      <c r="O27" s="26"/>
      <c r="P27" s="99">
        <f t="shared" si="0"/>
        <v>148262.90864668478</v>
      </c>
      <c r="Q27" s="26"/>
      <c r="R27" s="26"/>
      <c r="S27" s="26"/>
    </row>
    <row r="28" spans="1:19" x14ac:dyDescent="0.25">
      <c r="A28" s="47" t="s">
        <v>108</v>
      </c>
      <c r="B28" s="55">
        <v>26516.728999999999</v>
      </c>
      <c r="C28" s="55">
        <v>32102.079000000002</v>
      </c>
      <c r="D28" s="55">
        <v>29138.269772493593</v>
      </c>
      <c r="E28" s="55">
        <v>28935.759930380751</v>
      </c>
      <c r="F28" s="55">
        <v>31091.955082292014</v>
      </c>
      <c r="G28" s="55">
        <v>31116.460283611865</v>
      </c>
      <c r="H28" s="55">
        <v>31221.29768066806</v>
      </c>
      <c r="I28" s="55">
        <v>31305.544671805634</v>
      </c>
      <c r="J28" s="55">
        <v>31661.348409825441</v>
      </c>
      <c r="K28" s="55">
        <v>31664.044326622385</v>
      </c>
      <c r="L28" s="41">
        <v>-1.0330529354894313</v>
      </c>
      <c r="M28" s="41">
        <v>0.72923355875140761</v>
      </c>
      <c r="N28" s="41">
        <v>8.7262251489095277E-2</v>
      </c>
      <c r="O28" s="26"/>
      <c r="P28" s="99">
        <f t="shared" si="0"/>
        <v>30115.112427392804</v>
      </c>
      <c r="Q28" s="26"/>
      <c r="R28" s="26"/>
      <c r="S28" s="26"/>
    </row>
    <row r="29" spans="1:19" x14ac:dyDescent="0.25">
      <c r="A29" s="47" t="s">
        <v>107</v>
      </c>
      <c r="B29" s="55">
        <v>5808.1729999999989</v>
      </c>
      <c r="C29" s="55">
        <v>11959.382999999998</v>
      </c>
      <c r="D29" s="55">
        <v>22614.531074680955</v>
      </c>
      <c r="E29" s="55">
        <v>33442.280536917919</v>
      </c>
      <c r="F29" s="55">
        <v>52474.071736557627</v>
      </c>
      <c r="G29" s="55">
        <v>75361.421759553588</v>
      </c>
      <c r="H29" s="55">
        <v>89046.103384604372</v>
      </c>
      <c r="I29" s="55">
        <v>98517.083728027079</v>
      </c>
      <c r="J29" s="55">
        <v>110885.72419060684</v>
      </c>
      <c r="K29" s="55">
        <v>116137.67447977833</v>
      </c>
      <c r="L29" s="41">
        <v>10.830351633201696</v>
      </c>
      <c r="M29" s="41">
        <v>8.4639258709076071</v>
      </c>
      <c r="N29" s="41">
        <v>2.185953597664736</v>
      </c>
      <c r="O29" s="26"/>
      <c r="P29" s="99">
        <f t="shared" si="0"/>
        <v>37544.301405619291</v>
      </c>
      <c r="Q29" s="26"/>
      <c r="R29" s="26"/>
      <c r="S29" s="26"/>
    </row>
    <row r="30" spans="1:19" ht="12.75" customHeight="1" x14ac:dyDescent="0.25">
      <c r="A30" s="47" t="s">
        <v>106</v>
      </c>
      <c r="B30" s="55">
        <v>793.9090012050176</v>
      </c>
      <c r="C30" s="55">
        <v>3676.368003649834</v>
      </c>
      <c r="D30" s="55">
        <v>10803.945834778773</v>
      </c>
      <c r="E30" s="55">
        <v>14658.253726908295</v>
      </c>
      <c r="F30" s="55">
        <v>24035.452130709487</v>
      </c>
      <c r="G30" s="55">
        <v>34089.034126762628</v>
      </c>
      <c r="H30" s="55">
        <v>40968.219111829923</v>
      </c>
      <c r="I30" s="55">
        <v>48186.12418469671</v>
      </c>
      <c r="J30" s="55">
        <v>55673.640434976842</v>
      </c>
      <c r="K30" s="55">
        <v>57558.002632743606</v>
      </c>
      <c r="L30" s="41">
        <v>14.832898160374942</v>
      </c>
      <c r="M30" s="41">
        <v>8.8061005568830897</v>
      </c>
      <c r="N30" s="41">
        <v>2.6536866308905172</v>
      </c>
      <c r="O30" s="26"/>
      <c r="P30" s="99">
        <f t="shared" si="0"/>
        <v>17419.698982744128</v>
      </c>
      <c r="Q30" s="26"/>
      <c r="R30" s="26"/>
      <c r="S30" s="26"/>
    </row>
    <row r="31" spans="1:19" ht="12.75" customHeight="1" x14ac:dyDescent="0.25">
      <c r="A31" s="47" t="s">
        <v>105</v>
      </c>
      <c r="B31" s="55">
        <v>7548.2892292297529</v>
      </c>
      <c r="C31" s="55">
        <v>11000.149228152059</v>
      </c>
      <c r="D31" s="55">
        <v>16126.14483090931</v>
      </c>
      <c r="E31" s="55">
        <v>19994.491712934825</v>
      </c>
      <c r="F31" s="55">
        <v>20958.087399746735</v>
      </c>
      <c r="G31" s="55">
        <v>28010.024912481145</v>
      </c>
      <c r="H31" s="55">
        <v>28445.716172756489</v>
      </c>
      <c r="I31" s="55">
        <v>32564.488660850599</v>
      </c>
      <c r="J31" s="55">
        <v>37773.202578005599</v>
      </c>
      <c r="K31" s="55">
        <v>39160.815633553822</v>
      </c>
      <c r="L31" s="41">
        <v>6.1576214269894569</v>
      </c>
      <c r="M31" s="41">
        <v>3.4285205830474563</v>
      </c>
      <c r="N31" s="41">
        <v>1.689687256407324</v>
      </c>
      <c r="O31" s="26"/>
      <c r="P31" s="99">
        <f t="shared" si="0"/>
        <v>18542.116115328023</v>
      </c>
      <c r="Q31" s="26"/>
      <c r="R31" s="26"/>
      <c r="S31" s="26"/>
    </row>
    <row r="32" spans="1:19" ht="12.75" customHeight="1" x14ac:dyDescent="0.25">
      <c r="A32" s="47" t="s">
        <v>104</v>
      </c>
      <c r="B32" s="56">
        <v>85.968533372032425</v>
      </c>
      <c r="C32" s="56">
        <v>136.58484353008237</v>
      </c>
      <c r="D32" s="56">
        <v>9.9207094501641677</v>
      </c>
      <c r="E32" s="56">
        <v>108.18976993813317</v>
      </c>
      <c r="F32" s="56">
        <v>98.083252975309961</v>
      </c>
      <c r="G32" s="56">
        <v>99.172175940276247</v>
      </c>
      <c r="H32" s="56">
        <v>103.4514332705528</v>
      </c>
      <c r="I32" s="56">
        <v>125.20597090119941</v>
      </c>
      <c r="J32" s="56">
        <v>281.09597166811807</v>
      </c>
      <c r="K32" s="56">
        <v>296.81456426882596</v>
      </c>
      <c r="L32" s="41">
        <v>-2.3036431868353691</v>
      </c>
      <c r="M32" s="41">
        <v>-0.86651714830346949</v>
      </c>
      <c r="N32" s="41">
        <v>5.6342536666380783</v>
      </c>
      <c r="O32" s="26"/>
      <c r="P32" s="99">
        <f t="shared" si="0"/>
        <v>54.001981212737064</v>
      </c>
      <c r="Q32" s="26"/>
      <c r="R32" s="26"/>
      <c r="S32" s="26"/>
    </row>
    <row r="33" spans="1:19" ht="12.75" customHeight="1" x14ac:dyDescent="0.25">
      <c r="A33" s="47" t="s">
        <v>103</v>
      </c>
      <c r="B33" s="54">
        <v>670.8733773965007</v>
      </c>
      <c r="C33" s="54">
        <v>448.13682611589763</v>
      </c>
      <c r="D33" s="54">
        <v>-632.40546714504558</v>
      </c>
      <c r="E33" s="54">
        <v>1187.269698073844</v>
      </c>
      <c r="F33" s="54">
        <v>-722.4825687609266</v>
      </c>
      <c r="G33" s="54">
        <v>-700.99387042309263</v>
      </c>
      <c r="H33" s="54">
        <v>-1427.7337853939623</v>
      </c>
      <c r="I33" s="54">
        <v>-724.20594383463708</v>
      </c>
      <c r="J33" s="54">
        <v>-617.86025359828716</v>
      </c>
      <c r="K33" s="54">
        <v>-959.08298679350355</v>
      </c>
      <c r="L33" s="41">
        <v>10.233570600898423</v>
      </c>
      <c r="M33" s="41" t="s">
        <v>61</v>
      </c>
      <c r="N33" s="41">
        <v>1.5797403375074959</v>
      </c>
      <c r="O33" s="26"/>
      <c r="P33" s="99">
        <f t="shared" si="0"/>
        <v>-677.44401795298609</v>
      </c>
      <c r="Q33" s="26"/>
      <c r="R33" s="26"/>
      <c r="S33" s="26"/>
    </row>
    <row r="34" spans="1:19" ht="12" customHeight="1" x14ac:dyDescent="0.25">
      <c r="A34" s="57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1"/>
      <c r="M34" s="41"/>
      <c r="N34" s="41"/>
      <c r="O34" s="26"/>
      <c r="P34" s="99" t="e">
        <f t="shared" si="0"/>
        <v>#DIV/0!</v>
      </c>
      <c r="Q34" s="26"/>
      <c r="R34" s="26"/>
      <c r="S34" s="26"/>
    </row>
    <row r="35" spans="1:19" ht="12.75" customHeight="1" x14ac:dyDescent="0.25">
      <c r="A35" s="35" t="s">
        <v>102</v>
      </c>
      <c r="B35" s="38">
        <v>984880.28878173965</v>
      </c>
      <c r="C35" s="38">
        <v>970342.70757085958</v>
      </c>
      <c r="D35" s="38">
        <v>907525.79902098491</v>
      </c>
      <c r="E35" s="38">
        <v>843025.06036171375</v>
      </c>
      <c r="F35" s="38">
        <v>881546.84903382359</v>
      </c>
      <c r="G35" s="38">
        <v>840011.43893319962</v>
      </c>
      <c r="H35" s="38">
        <v>805784.41762394644</v>
      </c>
      <c r="I35" s="38">
        <v>779009.04315185768</v>
      </c>
      <c r="J35" s="38">
        <v>761205.90164568834</v>
      </c>
      <c r="K35" s="38">
        <v>754383.15133573615</v>
      </c>
      <c r="L35" s="37">
        <v>-1.3966809392128021</v>
      </c>
      <c r="M35" s="37">
        <v>-3.5805344673034423E-2</v>
      </c>
      <c r="N35" s="37">
        <v>-0.53613320987612179</v>
      </c>
      <c r="O35" s="26"/>
      <c r="P35" s="99">
        <f t="shared" si="0"/>
        <v>894536.32402740419</v>
      </c>
      <c r="Q35" s="26"/>
      <c r="R35" s="26"/>
      <c r="S35" s="26"/>
    </row>
    <row r="36" spans="1:19" ht="12.75" customHeight="1" x14ac:dyDescent="0.25">
      <c r="A36" s="58" t="s">
        <v>101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1"/>
      <c r="M36" s="41"/>
      <c r="N36" s="41"/>
      <c r="O36" s="26"/>
      <c r="P36" s="99" t="e">
        <f t="shared" si="0"/>
        <v>#DIV/0!</v>
      </c>
      <c r="Q36" s="26"/>
      <c r="R36" s="26"/>
      <c r="S36" s="26"/>
    </row>
    <row r="37" spans="1:19" ht="12.75" customHeight="1" x14ac:dyDescent="0.25">
      <c r="A37" s="47" t="s">
        <v>2</v>
      </c>
      <c r="B37" s="54">
        <v>272513.98897298164</v>
      </c>
      <c r="C37" s="54">
        <v>240354.07768680391</v>
      </c>
      <c r="D37" s="54">
        <v>228338.42251503191</v>
      </c>
      <c r="E37" s="54">
        <v>220364.25714113496</v>
      </c>
      <c r="F37" s="54">
        <v>230341.96769216724</v>
      </c>
      <c r="G37" s="54">
        <v>225645.75115270101</v>
      </c>
      <c r="H37" s="54">
        <v>214938.66818789052</v>
      </c>
      <c r="I37" s="54">
        <v>208587.65146203263</v>
      </c>
      <c r="J37" s="54">
        <v>207395.4876297575</v>
      </c>
      <c r="K37" s="54">
        <v>209646.33752401682</v>
      </c>
      <c r="L37" s="41">
        <v>-0.86455373678627767</v>
      </c>
      <c r="M37" s="41">
        <v>0.23712474988222265</v>
      </c>
      <c r="N37" s="41">
        <v>-0.36704619627714319</v>
      </c>
      <c r="O37" s="26"/>
      <c r="P37" s="99">
        <f t="shared" si="0"/>
        <v>229340.19510359957</v>
      </c>
      <c r="Q37" s="26"/>
      <c r="R37" s="26"/>
      <c r="S37" s="26"/>
    </row>
    <row r="38" spans="1:19" ht="12.75" customHeight="1" x14ac:dyDescent="0.25">
      <c r="A38" s="59" t="s">
        <v>100</v>
      </c>
      <c r="B38" s="54">
        <v>173288.60589922423</v>
      </c>
      <c r="C38" s="54">
        <v>151045.0404518896</v>
      </c>
      <c r="D38" s="54">
        <v>144594.34030078931</v>
      </c>
      <c r="E38" s="54">
        <v>138709.86291402977</v>
      </c>
      <c r="F38" s="54">
        <v>143865.13361642321</v>
      </c>
      <c r="G38" s="54">
        <v>140216.17300021052</v>
      </c>
      <c r="H38" s="54">
        <v>130225.04162413218</v>
      </c>
      <c r="I38" s="54">
        <v>122839.69134631866</v>
      </c>
      <c r="J38" s="54">
        <v>119771.50775222809</v>
      </c>
      <c r="K38" s="54">
        <v>119490.75862125902</v>
      </c>
      <c r="L38" s="41">
        <v>-0.84831769548883162</v>
      </c>
      <c r="M38" s="41">
        <v>0.1080672516145631</v>
      </c>
      <c r="N38" s="41">
        <v>-0.79654210534120251</v>
      </c>
      <c r="O38" s="26"/>
      <c r="P38" s="99">
        <f t="shared" si="0"/>
        <v>144229.73695860626</v>
      </c>
      <c r="Q38" s="26"/>
      <c r="R38" s="26"/>
      <c r="S38" s="26"/>
    </row>
    <row r="39" spans="1:19" ht="12.75" customHeight="1" x14ac:dyDescent="0.25">
      <c r="A39" s="60" t="s">
        <v>99</v>
      </c>
      <c r="B39" s="54">
        <v>99225.383073757417</v>
      </c>
      <c r="C39" s="54">
        <v>89309.037234914271</v>
      </c>
      <c r="D39" s="54">
        <v>83744.082214242575</v>
      </c>
      <c r="E39" s="54">
        <v>81654.394227105106</v>
      </c>
      <c r="F39" s="54">
        <v>86476.834075744031</v>
      </c>
      <c r="G39" s="54">
        <v>85429.578152490547</v>
      </c>
      <c r="H39" s="54">
        <v>84713.626563758327</v>
      </c>
      <c r="I39" s="54">
        <v>85747.960115714013</v>
      </c>
      <c r="J39" s="54">
        <v>87623.97987752936</v>
      </c>
      <c r="K39" s="54">
        <v>90155.578902757843</v>
      </c>
      <c r="L39" s="41">
        <v>-0.89206773109463677</v>
      </c>
      <c r="M39" s="41">
        <v>0.45299044781288433</v>
      </c>
      <c r="N39" s="41">
        <v>0.26958494436120084</v>
      </c>
      <c r="O39" s="26"/>
      <c r="P39" s="99">
        <f t="shared" si="0"/>
        <v>85110.458144993303</v>
      </c>
      <c r="Q39" s="26"/>
      <c r="R39" s="26"/>
      <c r="S39" s="26"/>
    </row>
    <row r="40" spans="1:19" ht="12.75" customHeight="1" x14ac:dyDescent="0.25">
      <c r="A40" s="47" t="s">
        <v>30</v>
      </c>
      <c r="B40" s="54">
        <v>268200.92173152883</v>
      </c>
      <c r="C40" s="54">
        <v>277888.38317709754</v>
      </c>
      <c r="D40" s="54">
        <v>246920.86995913411</v>
      </c>
      <c r="E40" s="54">
        <v>251101.34957510207</v>
      </c>
      <c r="F40" s="54">
        <v>234911.53181407857</v>
      </c>
      <c r="G40" s="54">
        <v>223387.44612836366</v>
      </c>
      <c r="H40" s="54">
        <v>217461.87185745052</v>
      </c>
      <c r="I40" s="54">
        <v>211630.44174149222</v>
      </c>
      <c r="J40" s="54">
        <v>206667.35808898715</v>
      </c>
      <c r="K40" s="54">
        <v>201882.01832596771</v>
      </c>
      <c r="L40" s="41">
        <v>-1.0085090245596784</v>
      </c>
      <c r="M40" s="41">
        <v>-1.1626775557308733</v>
      </c>
      <c r="N40" s="41">
        <v>-0.50484252188494061</v>
      </c>
      <c r="O40" s="26"/>
      <c r="P40" s="99">
        <f t="shared" si="0"/>
        <v>240916.20088660636</v>
      </c>
      <c r="Q40" s="26"/>
      <c r="R40" s="26"/>
      <c r="S40" s="26"/>
    </row>
    <row r="41" spans="1:19" ht="12.75" customHeight="1" x14ac:dyDescent="0.25">
      <c r="A41" s="49" t="s">
        <v>98</v>
      </c>
      <c r="B41" s="54">
        <v>164575.36970849009</v>
      </c>
      <c r="C41" s="54">
        <v>174569.22689352062</v>
      </c>
      <c r="D41" s="54">
        <v>161538.33575849578</v>
      </c>
      <c r="E41" s="54">
        <v>140269.31791278269</v>
      </c>
      <c r="F41" s="54">
        <v>158788.68488008788</v>
      </c>
      <c r="G41" s="54">
        <v>152727.80495958068</v>
      </c>
      <c r="H41" s="54">
        <v>153250.82541441734</v>
      </c>
      <c r="I41" s="54">
        <v>152012.59056487906</v>
      </c>
      <c r="J41" s="54">
        <v>150962.60088370283</v>
      </c>
      <c r="K41" s="54">
        <v>150692.27085670727</v>
      </c>
      <c r="L41" s="41">
        <v>-2.1638172368433128</v>
      </c>
      <c r="M41" s="41">
        <v>0.85456080515626809</v>
      </c>
      <c r="N41" s="41">
        <v>-6.7064843507991245E-2</v>
      </c>
      <c r="O41" s="26"/>
      <c r="P41" s="99">
        <f t="shared" si="0"/>
        <v>160163.51031929185</v>
      </c>
      <c r="Q41" s="26"/>
      <c r="R41" s="26"/>
      <c r="S41" s="26"/>
    </row>
    <row r="42" spans="1:19" ht="12.75" customHeight="1" x14ac:dyDescent="0.25">
      <c r="A42" s="49" t="s">
        <v>97</v>
      </c>
      <c r="B42" s="54">
        <v>279590.00836873933</v>
      </c>
      <c r="C42" s="54">
        <v>277531.01981343742</v>
      </c>
      <c r="D42" s="54">
        <v>270728.17078832316</v>
      </c>
      <c r="E42" s="54">
        <v>231290.13573269418</v>
      </c>
      <c r="F42" s="54">
        <v>257504.66464748993</v>
      </c>
      <c r="G42" s="54">
        <v>238250.43669255418</v>
      </c>
      <c r="H42" s="54">
        <v>220133.05216418809</v>
      </c>
      <c r="I42" s="54">
        <v>206778.3593834537</v>
      </c>
      <c r="J42" s="54">
        <v>196180.45504324077</v>
      </c>
      <c r="K42" s="54">
        <v>192162.52462904435</v>
      </c>
      <c r="L42" s="41">
        <v>-1.8060890215211622</v>
      </c>
      <c r="M42" s="41">
        <v>0.29693452171863921</v>
      </c>
      <c r="N42" s="41">
        <v>-1.0691479418418526</v>
      </c>
      <c r="O42" s="61"/>
      <c r="P42" s="99">
        <f t="shared" si="0"/>
        <v>264116.41771790653</v>
      </c>
      <c r="Q42" s="26"/>
      <c r="R42" s="26"/>
      <c r="S42" s="26"/>
    </row>
    <row r="43" spans="1:19" ht="12.75" customHeight="1" x14ac:dyDescent="0.25">
      <c r="A43" s="58" t="s">
        <v>96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1"/>
      <c r="M43" s="41"/>
      <c r="N43" s="41"/>
      <c r="O43" s="26"/>
      <c r="P43" s="99" t="e">
        <f t="shared" si="0"/>
        <v>#DIV/0!</v>
      </c>
      <c r="Q43" s="26"/>
      <c r="R43" s="26"/>
      <c r="S43" s="26"/>
    </row>
    <row r="44" spans="1:19" ht="12.75" customHeight="1" x14ac:dyDescent="0.25">
      <c r="A44" s="47" t="s">
        <v>67</v>
      </c>
      <c r="B44" s="54">
        <v>29078.035120651755</v>
      </c>
      <c r="C44" s="54">
        <v>27843.619493894646</v>
      </c>
      <c r="D44" s="54">
        <v>23629.74793348023</v>
      </c>
      <c r="E44" s="54">
        <v>20589.358902304277</v>
      </c>
      <c r="F44" s="54">
        <v>20232.132274631171</v>
      </c>
      <c r="G44" s="54">
        <v>16211.204965601117</v>
      </c>
      <c r="H44" s="54">
        <v>11501.242938763509</v>
      </c>
      <c r="I44" s="54">
        <v>7133.2635931122131</v>
      </c>
      <c r="J44" s="54">
        <v>5669.9151788743766</v>
      </c>
      <c r="K44" s="54">
        <v>5009.0383544987681</v>
      </c>
      <c r="L44" s="41">
        <v>-2.9731988698639911</v>
      </c>
      <c r="M44" s="41">
        <v>-2.3623659044106904</v>
      </c>
      <c r="N44" s="41">
        <v>-5.7032004370275891</v>
      </c>
      <c r="O44" s="61"/>
      <c r="P44" s="99">
        <f t="shared" si="0"/>
        <v>21930.940104055699</v>
      </c>
      <c r="Q44" s="26"/>
      <c r="R44" s="26"/>
      <c r="S44" s="26"/>
    </row>
    <row r="45" spans="1:19" ht="12.75" customHeight="1" x14ac:dyDescent="0.25">
      <c r="A45" s="47" t="s">
        <v>87</v>
      </c>
      <c r="B45" s="54">
        <v>405229.74812170462</v>
      </c>
      <c r="C45" s="54">
        <v>366020.58216885349</v>
      </c>
      <c r="D45" s="54">
        <v>338756.83300053678</v>
      </c>
      <c r="E45" s="54">
        <v>286120.13013189932</v>
      </c>
      <c r="F45" s="54">
        <v>292343.6854479211</v>
      </c>
      <c r="G45" s="54">
        <v>244877.97771466622</v>
      </c>
      <c r="H45" s="54">
        <v>212068.84208346915</v>
      </c>
      <c r="I45" s="54">
        <v>186399.00879265211</v>
      </c>
      <c r="J45" s="54">
        <v>168081.22765563792</v>
      </c>
      <c r="K45" s="54">
        <v>157448.59420491196</v>
      </c>
      <c r="L45" s="41">
        <v>-2.4326991441800394</v>
      </c>
      <c r="M45" s="41">
        <v>-1.5444660949468281</v>
      </c>
      <c r="N45" s="41">
        <v>-2.1841005274991443</v>
      </c>
      <c r="O45" s="26"/>
      <c r="P45" s="99">
        <f t="shared" si="0"/>
        <v>315550.25922422891</v>
      </c>
      <c r="Q45" s="26"/>
      <c r="R45" s="26"/>
      <c r="S45" s="26"/>
    </row>
    <row r="46" spans="1:19" ht="12.75" customHeight="1" x14ac:dyDescent="0.25">
      <c r="A46" s="47" t="s">
        <v>76</v>
      </c>
      <c r="B46" s="54">
        <v>227293.76821431817</v>
      </c>
      <c r="C46" s="54">
        <v>221271.83478152638</v>
      </c>
      <c r="D46" s="54">
        <v>193518.30025731953</v>
      </c>
      <c r="E46" s="54">
        <v>188754.33967388491</v>
      </c>
      <c r="F46" s="54">
        <v>191219.61934170025</v>
      </c>
      <c r="G46" s="54">
        <v>171334.70866919195</v>
      </c>
      <c r="H46" s="54">
        <v>165588.74541406307</v>
      </c>
      <c r="I46" s="54">
        <v>160673.47479631717</v>
      </c>
      <c r="J46" s="54">
        <v>158473.55879216775</v>
      </c>
      <c r="K46" s="54">
        <v>157982.19762378762</v>
      </c>
      <c r="L46" s="41">
        <v>-1.5768906886818757</v>
      </c>
      <c r="M46" s="41">
        <v>-0.96360107834777553</v>
      </c>
      <c r="N46" s="41">
        <v>-0.4048614701215314</v>
      </c>
      <c r="O46" s="26"/>
      <c r="P46" s="99">
        <f t="shared" si="0"/>
        <v>192368.9597995099</v>
      </c>
      <c r="Q46" s="26"/>
      <c r="R46" s="26"/>
      <c r="S46" s="26"/>
    </row>
    <row r="47" spans="1:19" ht="12.75" customHeight="1" x14ac:dyDescent="0.25">
      <c r="A47" s="47" t="s">
        <v>4</v>
      </c>
      <c r="B47" s="54">
        <v>209528.58768784744</v>
      </c>
      <c r="C47" s="54">
        <v>215834.59782602501</v>
      </c>
      <c r="D47" s="54">
        <v>210949.39385773151</v>
      </c>
      <c r="E47" s="54">
        <v>197600.15774172885</v>
      </c>
      <c r="F47" s="54">
        <v>212450.54576689578</v>
      </c>
      <c r="G47" s="54">
        <v>226892.60077302234</v>
      </c>
      <c r="H47" s="54">
        <v>236481.9561016376</v>
      </c>
      <c r="I47" s="54">
        <v>244462.65845595853</v>
      </c>
      <c r="J47" s="54">
        <v>252399.41704913188</v>
      </c>
      <c r="K47" s="54">
        <v>259052.68632709241</v>
      </c>
      <c r="L47" s="41">
        <v>-0.87878372341240185</v>
      </c>
      <c r="M47" s="41">
        <v>1.3919100819904884</v>
      </c>
      <c r="N47" s="41">
        <v>0.66497461302066352</v>
      </c>
      <c r="O47" s="26"/>
      <c r="P47" s="99">
        <f t="shared" si="0"/>
        <v>211699.96981231365</v>
      </c>
      <c r="Q47" s="26"/>
      <c r="R47" s="26"/>
      <c r="S47" s="26"/>
    </row>
    <row r="48" spans="1:19" ht="12.75" customHeight="1" x14ac:dyDescent="0.25">
      <c r="A48" s="47" t="s">
        <v>95</v>
      </c>
      <c r="B48" s="54">
        <v>51395.964309710682</v>
      </c>
      <c r="C48" s="54">
        <v>51802.191235360158</v>
      </c>
      <c r="D48" s="54">
        <v>44786.832798114738</v>
      </c>
      <c r="E48" s="54">
        <v>45044.557136836724</v>
      </c>
      <c r="F48" s="54">
        <v>49459.145859208598</v>
      </c>
      <c r="G48" s="54">
        <v>51857.207299906469</v>
      </c>
      <c r="H48" s="54">
        <v>52023.657047066939</v>
      </c>
      <c r="I48" s="54">
        <v>52828.78810695315</v>
      </c>
      <c r="J48" s="54">
        <v>50961.031453347328</v>
      </c>
      <c r="K48" s="54">
        <v>50213.063473252667</v>
      </c>
      <c r="L48" s="41">
        <v>-1.3880790120450182</v>
      </c>
      <c r="M48" s="41">
        <v>1.4183826238953534</v>
      </c>
      <c r="N48" s="41">
        <v>-0.16096384657541263</v>
      </c>
      <c r="O48" s="26"/>
      <c r="P48" s="99">
        <f t="shared" si="0"/>
        <v>47122.989328661672</v>
      </c>
      <c r="Q48" s="26"/>
      <c r="R48" s="26"/>
      <c r="S48" s="26"/>
    </row>
    <row r="49" spans="1:22" ht="12.75" customHeight="1" x14ac:dyDescent="0.25">
      <c r="A49" s="47" t="s">
        <v>94</v>
      </c>
      <c r="B49" s="54">
        <v>62354.185327507221</v>
      </c>
      <c r="C49" s="54">
        <v>87569.882065199912</v>
      </c>
      <c r="D49" s="54">
        <v>95884.691173737563</v>
      </c>
      <c r="E49" s="54">
        <v>104915.43547758777</v>
      </c>
      <c r="F49" s="54">
        <v>115825.03047445569</v>
      </c>
      <c r="G49" s="54">
        <v>128709.38770648936</v>
      </c>
      <c r="H49" s="54">
        <v>127263.22230369569</v>
      </c>
      <c r="I49" s="54">
        <v>125355.71401013961</v>
      </c>
      <c r="J49" s="54">
        <v>122304.43221272979</v>
      </c>
      <c r="K49" s="54">
        <v>120172.85814260189</v>
      </c>
      <c r="L49" s="41">
        <v>1.8236034493134046</v>
      </c>
      <c r="M49" s="41">
        <v>2.0650572876300455</v>
      </c>
      <c r="N49" s="41">
        <v>-0.34254130256351489</v>
      </c>
      <c r="O49" s="26"/>
      <c r="P49" s="99">
        <f t="shared" si="0"/>
        <v>105854.86082409663</v>
      </c>
      <c r="Q49" s="26"/>
      <c r="R49" s="26"/>
      <c r="S49" s="26"/>
    </row>
    <row r="50" spans="1:22" ht="11.5" x14ac:dyDescent="0.25">
      <c r="A50" s="59" t="s">
        <v>93</v>
      </c>
      <c r="B50" s="56">
        <v>59002.765098277479</v>
      </c>
      <c r="C50" s="56">
        <v>80200.274837047837</v>
      </c>
      <c r="D50" s="56">
        <v>83821.363800867141</v>
      </c>
      <c r="E50" s="56">
        <v>89512.592029633044</v>
      </c>
      <c r="F50" s="56">
        <v>99358.947535117506</v>
      </c>
      <c r="G50" s="56">
        <v>105889.92975468494</v>
      </c>
      <c r="H50" s="56">
        <v>103801.42895349846</v>
      </c>
      <c r="I50" s="56">
        <v>100150.81324247435</v>
      </c>
      <c r="J50" s="56">
        <v>96869.44165370136</v>
      </c>
      <c r="K50" s="56">
        <v>94077.519703769198</v>
      </c>
      <c r="L50" s="41">
        <v>1.1045795930850311</v>
      </c>
      <c r="M50" s="41">
        <v>1.6944033685283522</v>
      </c>
      <c r="N50" s="41">
        <v>-0.5896598217354887</v>
      </c>
      <c r="O50" s="26"/>
      <c r="P50" s="99">
        <f t="shared" si="0"/>
        <v>91590.155667992323</v>
      </c>
      <c r="Q50" s="26"/>
      <c r="R50" s="26"/>
      <c r="S50" s="26"/>
    </row>
    <row r="51" spans="1:22" x14ac:dyDescent="0.25">
      <c r="A51" s="60" t="s">
        <v>92</v>
      </c>
      <c r="B51" s="56">
        <v>1111.5589999999997</v>
      </c>
      <c r="C51" s="56">
        <v>1883.9050000000002</v>
      </c>
      <c r="D51" s="56">
        <v>2594.782000001404</v>
      </c>
      <c r="E51" s="56">
        <v>2894.5389709898732</v>
      </c>
      <c r="F51" s="56">
        <v>4231.1187827031245</v>
      </c>
      <c r="G51" s="56">
        <v>5369.3666988826753</v>
      </c>
      <c r="H51" s="56">
        <v>6380.1744572913158</v>
      </c>
      <c r="I51" s="56">
        <v>7277.6165513264705</v>
      </c>
      <c r="J51" s="56">
        <v>7781.2949326742237</v>
      </c>
      <c r="K51" s="56">
        <v>8145.2082071909272</v>
      </c>
      <c r="L51" s="41">
        <v>4.3883517333069166</v>
      </c>
      <c r="M51" s="41">
        <v>6.3737246893563526</v>
      </c>
      <c r="N51" s="41">
        <v>2.1054576576323258</v>
      </c>
      <c r="O51" s="26"/>
      <c r="P51" s="99">
        <f t="shared" si="0"/>
        <v>3412.950391352264</v>
      </c>
      <c r="Q51" s="26"/>
      <c r="R51" s="26"/>
      <c r="S51" s="26"/>
    </row>
    <row r="52" spans="1:22" ht="12.75" customHeight="1" x14ac:dyDescent="0.25">
      <c r="A52" s="60" t="s">
        <v>91</v>
      </c>
      <c r="B52" s="56">
        <v>2239.8612292297535</v>
      </c>
      <c r="C52" s="56">
        <v>5485.7022281520603</v>
      </c>
      <c r="D52" s="56">
        <v>9468.5453728690027</v>
      </c>
      <c r="E52" s="56">
        <v>12508.304476964875</v>
      </c>
      <c r="F52" s="56">
        <v>12234.964156635097</v>
      </c>
      <c r="G52" s="56">
        <v>17450.091252921717</v>
      </c>
      <c r="H52" s="56">
        <v>17081.618892905935</v>
      </c>
      <c r="I52" s="56">
        <v>17927.284216338787</v>
      </c>
      <c r="J52" s="56">
        <v>17653.69562635422</v>
      </c>
      <c r="K52" s="56">
        <v>17950.130231641771</v>
      </c>
      <c r="L52" s="41">
        <v>8.5916973501882765</v>
      </c>
      <c r="M52" s="41">
        <v>3.385569833894575</v>
      </c>
      <c r="N52" s="41">
        <v>0.1413622830326311</v>
      </c>
      <c r="O52" s="26"/>
      <c r="P52" s="99">
        <f t="shared" si="0"/>
        <v>10851.75476475205</v>
      </c>
      <c r="Q52" s="26"/>
      <c r="R52" s="26"/>
      <c r="S52" s="26"/>
    </row>
    <row r="53" spans="1:22" ht="12.75" customHeight="1" x14ac:dyDescent="0.25">
      <c r="A53" s="47" t="s">
        <v>63</v>
      </c>
      <c r="B53" s="56">
        <v>0</v>
      </c>
      <c r="C53" s="56">
        <v>0</v>
      </c>
      <c r="D53" s="56">
        <v>6.4583697334307576E-8</v>
      </c>
      <c r="E53" s="56">
        <v>1.0812974720331203</v>
      </c>
      <c r="F53" s="56">
        <v>16.689869011005403</v>
      </c>
      <c r="G53" s="56">
        <v>128.35180432230356</v>
      </c>
      <c r="H53" s="56">
        <v>856.75173525040941</v>
      </c>
      <c r="I53" s="56">
        <v>2156.1353967249929</v>
      </c>
      <c r="J53" s="56">
        <v>3316.3193037990636</v>
      </c>
      <c r="K53" s="56">
        <v>4504.7132095907318</v>
      </c>
      <c r="L53" s="41" t="s">
        <v>61</v>
      </c>
      <c r="M53" s="41">
        <v>61.229935058192808</v>
      </c>
      <c r="N53" s="41">
        <v>19.471208956976582</v>
      </c>
      <c r="O53" s="26"/>
      <c r="P53" s="99">
        <f t="shared" si="0"/>
        <v>8.3449345377945505</v>
      </c>
      <c r="Q53" s="26"/>
      <c r="R53" s="26"/>
      <c r="S53" s="26"/>
    </row>
    <row r="54" spans="1:22" ht="12.75" customHeight="1" x14ac:dyDescent="0.25">
      <c r="A54" s="47" t="s">
        <v>74</v>
      </c>
      <c r="B54" s="56">
        <v>0</v>
      </c>
      <c r="C54" s="56">
        <v>0</v>
      </c>
      <c r="D54" s="56">
        <v>0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41" t="s">
        <v>61</v>
      </c>
      <c r="M54" s="41" t="s">
        <v>61</v>
      </c>
      <c r="N54" s="41" t="s">
        <v>61</v>
      </c>
      <c r="O54" s="26"/>
      <c r="P54" s="99">
        <f t="shared" si="0"/>
        <v>0</v>
      </c>
      <c r="Q54" s="26"/>
      <c r="R54" s="26"/>
      <c r="S54" s="26"/>
    </row>
    <row r="55" spans="1:22" ht="12" customHeight="1" x14ac:dyDescent="0.25">
      <c r="A55" s="47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41"/>
      <c r="M55" s="41"/>
      <c r="N55" s="41"/>
      <c r="O55" s="26"/>
      <c r="P55" s="99" t="e">
        <f t="shared" si="0"/>
        <v>#DIV/0!</v>
      </c>
      <c r="Q55" s="26"/>
      <c r="R55" s="26"/>
      <c r="S55" s="26"/>
    </row>
    <row r="56" spans="1:22" ht="12.75" customHeight="1" x14ac:dyDescent="0.25">
      <c r="A56" s="35" t="s">
        <v>90</v>
      </c>
      <c r="B56" s="38">
        <v>104739.07399999998</v>
      </c>
      <c r="C56" s="38">
        <v>98273.024999999994</v>
      </c>
      <c r="D56" s="38">
        <v>86078.076000000015</v>
      </c>
      <c r="E56" s="38">
        <v>84473.558560848207</v>
      </c>
      <c r="F56" s="38">
        <v>91331.917862893184</v>
      </c>
      <c r="G56" s="38">
        <v>99978.116858957932</v>
      </c>
      <c r="H56" s="38">
        <v>100303.00342316087</v>
      </c>
      <c r="I56" s="38">
        <v>102785.41681913828</v>
      </c>
      <c r="J56" s="38">
        <v>103716.03646693005</v>
      </c>
      <c r="K56" s="38">
        <v>104563.28413885772</v>
      </c>
      <c r="L56" s="37">
        <v>-1.5017200647048701</v>
      </c>
      <c r="M56" s="37">
        <v>1.6994059823213226</v>
      </c>
      <c r="N56" s="37">
        <v>0.22445726562874135</v>
      </c>
      <c r="O56" s="26"/>
      <c r="P56" s="99">
        <f t="shared" si="0"/>
        <v>88704.9969314466</v>
      </c>
      <c r="Q56" s="26"/>
      <c r="R56" s="26"/>
      <c r="S56" s="26"/>
    </row>
    <row r="57" spans="1:22" ht="12" customHeight="1" x14ac:dyDescent="0.25">
      <c r="A57" s="62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41"/>
      <c r="M57" s="41"/>
      <c r="N57" s="41"/>
      <c r="O57" s="61"/>
      <c r="P57" s="99" t="e">
        <f t="shared" si="0"/>
        <v>#DIV/0!</v>
      </c>
      <c r="Q57" s="61"/>
      <c r="R57" s="61"/>
      <c r="S57" s="61"/>
      <c r="T57" s="61"/>
      <c r="U57" s="61"/>
      <c r="V57" s="61"/>
    </row>
    <row r="58" spans="1:22" ht="12.75" customHeight="1" x14ac:dyDescent="0.25">
      <c r="A58" s="35" t="s">
        <v>89</v>
      </c>
      <c r="B58" s="38">
        <v>1471139.8586990586</v>
      </c>
      <c r="C58" s="38">
        <v>1415269.7759051521</v>
      </c>
      <c r="D58" s="38">
        <v>1381052.6720841019</v>
      </c>
      <c r="E58" s="38">
        <v>1095019.6661297453</v>
      </c>
      <c r="F58" s="38">
        <v>1132212.1949116131</v>
      </c>
      <c r="G58" s="38">
        <v>1092618.8735856165</v>
      </c>
      <c r="H58" s="38">
        <v>1058415.3204600511</v>
      </c>
      <c r="I58" s="38">
        <v>1022479.7213483495</v>
      </c>
      <c r="J58" s="38">
        <v>1037314.2726854365</v>
      </c>
      <c r="K58" s="38">
        <v>1087809.1713637214</v>
      </c>
      <c r="L58" s="37">
        <v>-2.5328496676801482</v>
      </c>
      <c r="M58" s="37">
        <v>-2.194631345067144E-2</v>
      </c>
      <c r="N58" s="37">
        <v>-2.2056126074398996E-2</v>
      </c>
      <c r="O58" s="61"/>
      <c r="P58" s="99">
        <f t="shared" si="0"/>
        <v>1256632.4334978575</v>
      </c>
      <c r="Q58" s="61"/>
      <c r="R58" s="61"/>
      <c r="S58" s="61"/>
      <c r="T58" s="61"/>
      <c r="U58" s="61"/>
      <c r="V58" s="61"/>
    </row>
    <row r="59" spans="1:22" ht="12.75" customHeight="1" x14ac:dyDescent="0.25">
      <c r="A59" s="64" t="s">
        <v>88</v>
      </c>
      <c r="B59" s="54">
        <v>662750.86771801161</v>
      </c>
      <c r="C59" s="54">
        <v>649250.26364657737</v>
      </c>
      <c r="D59" s="54">
        <v>611242.17241146788</v>
      </c>
      <c r="E59" s="54">
        <v>513313.92609163019</v>
      </c>
      <c r="F59" s="54">
        <v>497608.25677687052</v>
      </c>
      <c r="G59" s="54">
        <v>492106.97749409289</v>
      </c>
      <c r="H59" s="54">
        <v>477728.40099820151</v>
      </c>
      <c r="I59" s="54">
        <v>471852.66561021062</v>
      </c>
      <c r="J59" s="54">
        <v>472893.82355108421</v>
      </c>
      <c r="K59" s="54">
        <v>478124.66252587829</v>
      </c>
      <c r="L59" s="41">
        <v>-2.3219252055261541</v>
      </c>
      <c r="M59" s="41">
        <v>-0.42102591947035251</v>
      </c>
      <c r="N59" s="41">
        <v>-0.14401933265721922</v>
      </c>
      <c r="O59" s="61"/>
      <c r="P59" s="99">
        <f t="shared" si="0"/>
        <v>554425.21459416917</v>
      </c>
      <c r="Q59" s="61"/>
      <c r="R59" s="61"/>
      <c r="S59" s="61"/>
    </row>
    <row r="60" spans="1:22" ht="12.75" customHeight="1" x14ac:dyDescent="0.25">
      <c r="A60" s="47" t="s">
        <v>67</v>
      </c>
      <c r="B60" s="54">
        <v>203629.93900000001</v>
      </c>
      <c r="C60" s="54">
        <v>178353.30699999997</v>
      </c>
      <c r="D60" s="54">
        <v>173638.00581761685</v>
      </c>
      <c r="E60" s="54">
        <v>96280.959878744616</v>
      </c>
      <c r="F60" s="54">
        <v>77252.94741417795</v>
      </c>
      <c r="G60" s="54">
        <v>61891.592841597027</v>
      </c>
      <c r="H60" s="54">
        <v>36375.140016600395</v>
      </c>
      <c r="I60" s="54">
        <v>9525.4313817215734</v>
      </c>
      <c r="J60" s="54">
        <v>3547.1003913632662</v>
      </c>
      <c r="K60" s="54">
        <v>3078.5585390405599</v>
      </c>
      <c r="L60" s="41">
        <v>-5.9787708438752363</v>
      </c>
      <c r="M60" s="41">
        <v>-4.3226529073699833</v>
      </c>
      <c r="N60" s="41">
        <v>-13.933173879929983</v>
      </c>
      <c r="O60" s="65"/>
      <c r="P60" s="99">
        <f t="shared" si="0"/>
        <v>125445.47661589741</v>
      </c>
      <c r="Q60" s="65"/>
      <c r="R60" s="65"/>
      <c r="S60" s="65"/>
      <c r="T60" s="65"/>
      <c r="U60" s="65"/>
      <c r="V60" s="65"/>
    </row>
    <row r="61" spans="1:22" ht="12.75" customHeight="1" x14ac:dyDescent="0.25">
      <c r="A61" s="47" t="s">
        <v>87</v>
      </c>
      <c r="B61" s="54">
        <v>36204.538718011601</v>
      </c>
      <c r="C61" s="54">
        <v>23406.849796577488</v>
      </c>
      <c r="D61" s="54">
        <v>18167.901402274896</v>
      </c>
      <c r="E61" s="54">
        <v>6562.2169149554447</v>
      </c>
      <c r="F61" s="54">
        <v>2801.0936001498912</v>
      </c>
      <c r="G61" s="54">
        <v>1888.3931065425381</v>
      </c>
      <c r="H61" s="54">
        <v>1573.0325087176248</v>
      </c>
      <c r="I61" s="54">
        <v>1291.1399911596795</v>
      </c>
      <c r="J61" s="54">
        <v>855.18625608211914</v>
      </c>
      <c r="K61" s="54">
        <v>715.72975827326286</v>
      </c>
      <c r="L61" s="41">
        <v>-11.941605839184488</v>
      </c>
      <c r="M61" s="41">
        <v>-11.711491030797827</v>
      </c>
      <c r="N61" s="41">
        <v>-4.7351180990256259</v>
      </c>
      <c r="O61" s="65"/>
      <c r="P61" s="99">
        <f t="shared" si="0"/>
        <v>10484.497501212394</v>
      </c>
      <c r="Q61" s="65"/>
      <c r="R61" s="65"/>
      <c r="S61" s="65"/>
      <c r="T61" s="65"/>
      <c r="U61" s="65"/>
      <c r="V61" s="65"/>
    </row>
    <row r="62" spans="1:22" ht="12.75" customHeight="1" x14ac:dyDescent="0.25">
      <c r="A62" s="47" t="s">
        <v>76</v>
      </c>
      <c r="B62" s="54">
        <v>117310.68100000001</v>
      </c>
      <c r="C62" s="54">
        <v>128675.033</v>
      </c>
      <c r="D62" s="54">
        <v>90727.336552011227</v>
      </c>
      <c r="E62" s="54">
        <v>93146.353698102743</v>
      </c>
      <c r="F62" s="54">
        <v>95483.300174972916</v>
      </c>
      <c r="G62" s="54">
        <v>81626.207584054078</v>
      </c>
      <c r="H62" s="54">
        <v>83087.270746098453</v>
      </c>
      <c r="I62" s="54">
        <v>86176.22769429248</v>
      </c>
      <c r="J62" s="54">
        <v>76638.543728316072</v>
      </c>
      <c r="K62" s="54">
        <v>79151.190252684974</v>
      </c>
      <c r="L62" s="41">
        <v>-3.1795365734767267</v>
      </c>
      <c r="M62" s="41">
        <v>-1.3115390787778902</v>
      </c>
      <c r="N62" s="41">
        <v>-0.15383434162780096</v>
      </c>
      <c r="O62" s="65"/>
      <c r="P62" s="99">
        <f t="shared" si="0"/>
        <v>93105.318363492072</v>
      </c>
      <c r="Q62" s="65"/>
      <c r="R62" s="65"/>
      <c r="S62" s="65"/>
    </row>
    <row r="63" spans="1:22" ht="12.75" customHeight="1" x14ac:dyDescent="0.25">
      <c r="A63" s="47" t="s">
        <v>70</v>
      </c>
      <c r="B63" s="54">
        <v>236774.26200000008</v>
      </c>
      <c r="C63" s="54">
        <v>220635.99999999997</v>
      </c>
      <c r="D63" s="54">
        <v>204796.15896960284</v>
      </c>
      <c r="E63" s="54">
        <v>176088.19659321487</v>
      </c>
      <c r="F63" s="54">
        <v>149496.46474262563</v>
      </c>
      <c r="G63" s="54">
        <v>135215.45710444078</v>
      </c>
      <c r="H63" s="54">
        <v>124293.7250673727</v>
      </c>
      <c r="I63" s="54">
        <v>118801.17410152814</v>
      </c>
      <c r="J63" s="54">
        <v>110383.87040470404</v>
      </c>
      <c r="K63" s="54">
        <v>105217.02286457454</v>
      </c>
      <c r="L63" s="41">
        <v>-2.2300513641271169</v>
      </c>
      <c r="M63" s="41">
        <v>-2.6065815666723502</v>
      </c>
      <c r="N63" s="41">
        <v>-1.2463893333830467</v>
      </c>
      <c r="O63" s="61"/>
      <c r="P63" s="99">
        <f t="shared" si="0"/>
        <v>177146.31185611425</v>
      </c>
      <c r="Q63" s="61"/>
      <c r="R63" s="61"/>
      <c r="S63" s="61"/>
    </row>
    <row r="64" spans="1:22" ht="12.75" customHeight="1" x14ac:dyDescent="0.25">
      <c r="A64" s="47" t="s">
        <v>86</v>
      </c>
      <c r="B64" s="54">
        <v>32493.055999999997</v>
      </c>
      <c r="C64" s="54">
        <v>46337.568000000007</v>
      </c>
      <c r="D64" s="54">
        <v>60504.011292853611</v>
      </c>
      <c r="E64" s="54">
        <v>74695.975807926094</v>
      </c>
      <c r="F64" s="54">
        <v>104885.90101131196</v>
      </c>
      <c r="G64" s="54">
        <v>137263.19033066413</v>
      </c>
      <c r="H64" s="54">
        <v>157265.35202251369</v>
      </c>
      <c r="I64" s="54">
        <v>173442.53332834228</v>
      </c>
      <c r="J64" s="54">
        <v>193482.47507827543</v>
      </c>
      <c r="K64" s="54">
        <v>200446.71258731952</v>
      </c>
      <c r="L64" s="41">
        <v>4.8905582626082911</v>
      </c>
      <c r="M64" s="41">
        <v>6.2736724030245661</v>
      </c>
      <c r="N64" s="41">
        <v>1.9112767444062539</v>
      </c>
      <c r="O64" s="61"/>
      <c r="P64" s="99">
        <f t="shared" si="0"/>
        <v>82694.956152082785</v>
      </c>
      <c r="Q64" s="61"/>
      <c r="R64" s="61"/>
      <c r="S64" s="61"/>
    </row>
    <row r="65" spans="1:19" ht="12.75" customHeight="1" x14ac:dyDescent="0.25">
      <c r="A65" s="49" t="s">
        <v>85</v>
      </c>
      <c r="B65" s="54">
        <v>27414.411999999997</v>
      </c>
      <c r="C65" s="54">
        <v>43252.733850000004</v>
      </c>
      <c r="D65" s="54">
        <v>53931.042756021139</v>
      </c>
      <c r="E65" s="54">
        <v>55630.758500693068</v>
      </c>
      <c r="F65" s="54">
        <v>56709.508604815885</v>
      </c>
      <c r="G65" s="54">
        <v>56042.010296781598</v>
      </c>
      <c r="H65" s="54">
        <v>56799.035190674877</v>
      </c>
      <c r="I65" s="54">
        <v>56728.322293902718</v>
      </c>
      <c r="J65" s="54">
        <v>52756.070491560553</v>
      </c>
      <c r="K65" s="54">
        <v>53889.716727962732</v>
      </c>
      <c r="L65" s="41">
        <v>2.548695896846076</v>
      </c>
      <c r="M65" s="41">
        <v>7.3680476965609643E-2</v>
      </c>
      <c r="N65" s="41">
        <v>-0.19561800765638404</v>
      </c>
      <c r="O65" s="65"/>
      <c r="P65" s="99">
        <f t="shared" si="0"/>
        <v>55320.275680418512</v>
      </c>
      <c r="Q65" s="65"/>
      <c r="R65" s="65"/>
      <c r="S65" s="65"/>
    </row>
    <row r="66" spans="1:19" ht="12.75" customHeight="1" x14ac:dyDescent="0.25">
      <c r="A66" s="47" t="s">
        <v>84</v>
      </c>
      <c r="B66" s="54">
        <v>4863.2960000000003</v>
      </c>
      <c r="C66" s="54">
        <v>5071.7440000000006</v>
      </c>
      <c r="D66" s="54">
        <v>5975.7148110354256</v>
      </c>
      <c r="E66" s="54">
        <v>6451.4113289348306</v>
      </c>
      <c r="F66" s="54">
        <v>6789.5551925888294</v>
      </c>
      <c r="G66" s="54">
        <v>7460.5814457344895</v>
      </c>
      <c r="H66" s="54">
        <v>7626.3672034091978</v>
      </c>
      <c r="I66" s="54">
        <v>9768.5282575031779</v>
      </c>
      <c r="J66" s="54">
        <v>14549.377861265286</v>
      </c>
      <c r="K66" s="54">
        <v>15084.75859523004</v>
      </c>
      <c r="L66" s="41">
        <v>2.4353229161316214</v>
      </c>
      <c r="M66" s="41">
        <v>1.4639567523568431</v>
      </c>
      <c r="N66" s="41">
        <v>3.5829521569852529</v>
      </c>
      <c r="O66" s="26"/>
      <c r="P66" s="99">
        <f t="shared" si="0"/>
        <v>6382.6350018121275</v>
      </c>
      <c r="Q66" s="26"/>
      <c r="R66" s="26"/>
      <c r="S66" s="26"/>
    </row>
    <row r="67" spans="1:19" ht="12.75" customHeight="1" x14ac:dyDescent="0.25">
      <c r="A67" s="47" t="s">
        <v>63</v>
      </c>
      <c r="B67" s="56">
        <v>0</v>
      </c>
      <c r="C67" s="56">
        <v>0</v>
      </c>
      <c r="D67" s="56">
        <v>0</v>
      </c>
      <c r="E67" s="56">
        <v>0</v>
      </c>
      <c r="F67" s="56">
        <v>0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41" t="s">
        <v>61</v>
      </c>
      <c r="M67" s="41" t="s">
        <v>61</v>
      </c>
      <c r="N67" s="41" t="s">
        <v>61</v>
      </c>
      <c r="O67" s="61"/>
      <c r="P67" s="99">
        <f t="shared" si="0"/>
        <v>0</v>
      </c>
      <c r="Q67" s="61"/>
      <c r="R67" s="61"/>
      <c r="S67" s="61"/>
    </row>
    <row r="68" spans="1:19" ht="12.75" customHeight="1" x14ac:dyDescent="0.25">
      <c r="A68" s="47" t="s">
        <v>74</v>
      </c>
      <c r="B68" s="56">
        <v>0</v>
      </c>
      <c r="C68" s="56">
        <v>0</v>
      </c>
      <c r="D68" s="56">
        <v>0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41" t="s">
        <v>61</v>
      </c>
      <c r="M68" s="41" t="s">
        <v>61</v>
      </c>
      <c r="N68" s="41" t="s">
        <v>61</v>
      </c>
      <c r="O68" s="61"/>
      <c r="P68" s="99">
        <f t="shared" si="0"/>
        <v>0</v>
      </c>
      <c r="Q68" s="61"/>
      <c r="R68" s="61"/>
      <c r="S68" s="61"/>
    </row>
    <row r="69" spans="1:19" ht="12.75" customHeight="1" x14ac:dyDescent="0.25">
      <c r="A69" s="47" t="s">
        <v>4</v>
      </c>
      <c r="B69" s="54">
        <v>4060.683</v>
      </c>
      <c r="C69" s="54">
        <v>3517.0279999999998</v>
      </c>
      <c r="D69" s="54">
        <v>3502.0008100518921</v>
      </c>
      <c r="E69" s="54">
        <v>4458.0533690585562</v>
      </c>
      <c r="F69" s="54">
        <v>4189.4860362274721</v>
      </c>
      <c r="G69" s="54">
        <v>10719.544784278181</v>
      </c>
      <c r="H69" s="54">
        <v>10708.478242814537</v>
      </c>
      <c r="I69" s="54">
        <v>16119.308561760565</v>
      </c>
      <c r="J69" s="54">
        <v>20681.199339517425</v>
      </c>
      <c r="K69" s="54">
        <v>20540.973200792665</v>
      </c>
      <c r="L69" s="41">
        <v>2.3992896071033831</v>
      </c>
      <c r="M69" s="41">
        <v>9.1699491391276524</v>
      </c>
      <c r="N69" s="41">
        <v>3.3052120854635048</v>
      </c>
      <c r="O69" s="61"/>
      <c r="P69" s="99">
        <f t="shared" ref="P69:P120" si="1">AVERAGE(D69,F69)</f>
        <v>3845.7434231396819</v>
      </c>
      <c r="Q69" s="61"/>
      <c r="R69" s="61"/>
      <c r="S69" s="61"/>
    </row>
    <row r="70" spans="1:19" x14ac:dyDescent="0.25">
      <c r="A70" s="64" t="s">
        <v>83</v>
      </c>
      <c r="B70" s="54">
        <v>808388.99098104704</v>
      </c>
      <c r="C70" s="54">
        <v>766019.51225857472</v>
      </c>
      <c r="D70" s="54">
        <v>769810.49967263406</v>
      </c>
      <c r="E70" s="54">
        <v>581704.2362894133</v>
      </c>
      <c r="F70" s="54">
        <v>634580.79605951835</v>
      </c>
      <c r="G70" s="54">
        <v>600335.2289213544</v>
      </c>
      <c r="H70" s="54">
        <v>579553.59437315399</v>
      </c>
      <c r="I70" s="54">
        <v>547779.78068299987</v>
      </c>
      <c r="J70" s="54">
        <v>560041.03873442195</v>
      </c>
      <c r="K70" s="54">
        <v>603761.94053684012</v>
      </c>
      <c r="L70" s="41">
        <v>-2.7149202087477842</v>
      </c>
      <c r="M70" s="41">
        <v>0.31575827521739264</v>
      </c>
      <c r="N70" s="41">
        <v>2.8462889891422982E-2</v>
      </c>
      <c r="O70" s="26"/>
      <c r="P70" s="99">
        <f t="shared" si="1"/>
        <v>702195.64786607621</v>
      </c>
      <c r="Q70" s="26"/>
      <c r="R70" s="26"/>
      <c r="S70" s="26"/>
    </row>
    <row r="71" spans="1:19" ht="12.75" customHeight="1" x14ac:dyDescent="0.25">
      <c r="A71" s="64" t="s">
        <v>82</v>
      </c>
      <c r="B71" s="54">
        <v>0</v>
      </c>
      <c r="C71" s="54">
        <v>0</v>
      </c>
      <c r="D71" s="54">
        <v>0</v>
      </c>
      <c r="E71" s="54">
        <v>1.5037487019202855</v>
      </c>
      <c r="F71" s="54">
        <v>23.142075224298978</v>
      </c>
      <c r="G71" s="54">
        <v>176.66717016898454</v>
      </c>
      <c r="H71" s="54">
        <v>1133.3250886955336</v>
      </c>
      <c r="I71" s="54">
        <v>2847.2750551389518</v>
      </c>
      <c r="J71" s="54">
        <v>4379.4103999303388</v>
      </c>
      <c r="K71" s="54">
        <v>5922.5683010028806</v>
      </c>
      <c r="L71" s="41" t="s">
        <v>61</v>
      </c>
      <c r="M71" s="41">
        <v>61.063843565853858</v>
      </c>
      <c r="N71" s="41">
        <v>19.19765492802663</v>
      </c>
      <c r="O71" s="26"/>
      <c r="P71" s="99">
        <f t="shared" si="1"/>
        <v>11.571037612149489</v>
      </c>
      <c r="Q71" s="26"/>
      <c r="R71" s="26"/>
      <c r="S71" s="26"/>
    </row>
    <row r="72" spans="1:19" x14ac:dyDescent="0.25">
      <c r="A72" s="47" t="s">
        <v>63</v>
      </c>
      <c r="B72" s="56">
        <v>0</v>
      </c>
      <c r="C72" s="56">
        <v>0</v>
      </c>
      <c r="D72" s="56">
        <v>0</v>
      </c>
      <c r="E72" s="56">
        <v>0</v>
      </c>
      <c r="F72" s="56">
        <v>0.11434905278935048</v>
      </c>
      <c r="G72" s="56">
        <v>0.83288410843315175</v>
      </c>
      <c r="H72" s="56">
        <v>2.9120676646785967E-2</v>
      </c>
      <c r="I72" s="56">
        <v>1.5276668818842153E-14</v>
      </c>
      <c r="J72" s="56">
        <v>2.3320387284852591</v>
      </c>
      <c r="K72" s="56">
        <v>-1.147989052385433E-6</v>
      </c>
      <c r="L72" s="41" t="s">
        <v>61</v>
      </c>
      <c r="M72" s="41" t="s">
        <v>61</v>
      </c>
      <c r="N72" s="41" t="s">
        <v>61</v>
      </c>
      <c r="O72" s="26"/>
      <c r="P72" s="99">
        <f t="shared" si="1"/>
        <v>5.717452639467524E-2</v>
      </c>
      <c r="Q72" s="26"/>
      <c r="R72" s="26"/>
      <c r="S72" s="26"/>
    </row>
    <row r="73" spans="1:19" x14ac:dyDescent="0.25">
      <c r="A73" s="47" t="s">
        <v>4</v>
      </c>
      <c r="B73" s="54">
        <v>0</v>
      </c>
      <c r="C73" s="54">
        <v>0</v>
      </c>
      <c r="D73" s="54">
        <v>0</v>
      </c>
      <c r="E73" s="54">
        <v>1.5037487019202855</v>
      </c>
      <c r="F73" s="54">
        <v>23.027726171509627</v>
      </c>
      <c r="G73" s="54">
        <v>175.83428606055139</v>
      </c>
      <c r="H73" s="54">
        <v>1133.2959680188869</v>
      </c>
      <c r="I73" s="54">
        <v>2847.2750551389518</v>
      </c>
      <c r="J73" s="54">
        <v>4377.0783612018531</v>
      </c>
      <c r="K73" s="54">
        <v>5922.5683021508694</v>
      </c>
      <c r="L73" s="41" t="s">
        <v>61</v>
      </c>
      <c r="M73" s="41">
        <v>60.987749653753973</v>
      </c>
      <c r="N73" s="41">
        <v>19.225822116893497</v>
      </c>
      <c r="O73" s="26"/>
      <c r="P73" s="99">
        <f t="shared" si="1"/>
        <v>11.513863085754814</v>
      </c>
      <c r="Q73" s="26"/>
      <c r="R73" s="26"/>
      <c r="S73" s="26"/>
    </row>
    <row r="74" spans="1:19" ht="12" customHeight="1" x14ac:dyDescent="0.25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41"/>
      <c r="M74" s="41"/>
      <c r="N74" s="41"/>
      <c r="O74" s="26"/>
      <c r="P74" s="99" t="e">
        <f t="shared" si="1"/>
        <v>#DIV/0!</v>
      </c>
      <c r="Q74" s="26"/>
      <c r="R74" s="26"/>
      <c r="S74" s="26"/>
    </row>
    <row r="75" spans="1:19" x14ac:dyDescent="0.25">
      <c r="A75" s="35" t="s">
        <v>81</v>
      </c>
      <c r="B75" s="38">
        <v>1089089.4811415393</v>
      </c>
      <c r="C75" s="38">
        <v>1057573.4905104719</v>
      </c>
      <c r="D75" s="38">
        <v>1047455.0977529654</v>
      </c>
      <c r="E75" s="38">
        <v>842745.30426488305</v>
      </c>
      <c r="F75" s="38">
        <v>913109.36297646537</v>
      </c>
      <c r="G75" s="38">
        <v>903065.96490793105</v>
      </c>
      <c r="H75" s="38">
        <v>892250.94396801246</v>
      </c>
      <c r="I75" s="38">
        <v>879764.1783926104</v>
      </c>
      <c r="J75" s="38">
        <v>903680.35708926816</v>
      </c>
      <c r="K75" s="38">
        <v>957948.67983973736</v>
      </c>
      <c r="L75" s="37">
        <v>-2.2450903797615829</v>
      </c>
      <c r="M75" s="37">
        <v>0.69370324506690118</v>
      </c>
      <c r="N75" s="37">
        <v>0.29542855679507429</v>
      </c>
      <c r="O75" s="26"/>
      <c r="P75" s="99">
        <f t="shared" si="1"/>
        <v>980282.23036471545</v>
      </c>
      <c r="Q75" s="26"/>
      <c r="R75" s="26"/>
      <c r="S75" s="26"/>
    </row>
    <row r="76" spans="1:19" x14ac:dyDescent="0.25">
      <c r="A76" s="64" t="s">
        <v>80</v>
      </c>
      <c r="B76" s="54">
        <v>311283.73400000011</v>
      </c>
      <c r="C76" s="54">
        <v>317781.26699999999</v>
      </c>
      <c r="D76" s="54">
        <v>302508.52931198879</v>
      </c>
      <c r="E76" s="54">
        <v>282769.52339745883</v>
      </c>
      <c r="F76" s="54">
        <v>303255.13848556409</v>
      </c>
      <c r="G76" s="54">
        <v>326295.74943172128</v>
      </c>
      <c r="H76" s="54">
        <v>336537.73007093702</v>
      </c>
      <c r="I76" s="54">
        <v>350322.36892186222</v>
      </c>
      <c r="J76" s="54">
        <v>361364.44005061209</v>
      </c>
      <c r="K76" s="54">
        <v>368646.47332554689</v>
      </c>
      <c r="L76" s="41">
        <v>-1.1605248086739572</v>
      </c>
      <c r="M76" s="41">
        <v>1.4420183622387173</v>
      </c>
      <c r="N76" s="41">
        <v>0.61203503221958222</v>
      </c>
      <c r="O76" s="26"/>
      <c r="P76" s="99">
        <f t="shared" si="1"/>
        <v>302881.83389877644</v>
      </c>
      <c r="Q76" s="26"/>
      <c r="R76" s="26"/>
      <c r="S76" s="26"/>
    </row>
    <row r="77" spans="1:19" x14ac:dyDescent="0.25">
      <c r="A77" s="47" t="s">
        <v>4</v>
      </c>
      <c r="B77" s="54">
        <v>251715.91400000011</v>
      </c>
      <c r="C77" s="54">
        <v>256620.20699999997</v>
      </c>
      <c r="D77" s="54">
        <v>249448.54787170491</v>
      </c>
      <c r="E77" s="54">
        <v>229644.93828048004</v>
      </c>
      <c r="F77" s="54">
        <v>245157.09628944096</v>
      </c>
      <c r="G77" s="54">
        <v>265572.48369655851</v>
      </c>
      <c r="H77" s="54">
        <v>275665.15008709393</v>
      </c>
      <c r="I77" s="54">
        <v>288786.3343172195</v>
      </c>
      <c r="J77" s="54">
        <v>302210.53525711037</v>
      </c>
      <c r="K77" s="54">
        <v>310570.46224484796</v>
      </c>
      <c r="L77" s="41">
        <v>-1.1044835793207475</v>
      </c>
      <c r="M77" s="41">
        <v>1.4641496028212408</v>
      </c>
      <c r="N77" s="41">
        <v>0.78568541307690865</v>
      </c>
      <c r="P77" s="99">
        <f t="shared" si="1"/>
        <v>247302.82208057295</v>
      </c>
    </row>
    <row r="78" spans="1:19" x14ac:dyDescent="0.25">
      <c r="A78" s="47" t="s">
        <v>73</v>
      </c>
      <c r="B78" s="54">
        <v>59567.820000000007</v>
      </c>
      <c r="C78" s="54">
        <v>61161.06</v>
      </c>
      <c r="D78" s="54">
        <v>53059.98144028386</v>
      </c>
      <c r="E78" s="54">
        <v>53124.585116978807</v>
      </c>
      <c r="F78" s="54">
        <v>58098.042196123155</v>
      </c>
      <c r="G78" s="54">
        <v>60723.2657351628</v>
      </c>
      <c r="H78" s="54">
        <v>60872.57998384309</v>
      </c>
      <c r="I78" s="54">
        <v>61536.0346046427</v>
      </c>
      <c r="J78" s="54">
        <v>59153.904793501744</v>
      </c>
      <c r="K78" s="54">
        <v>58076.011080698903</v>
      </c>
      <c r="L78" s="41">
        <v>-1.3988330724832299</v>
      </c>
      <c r="M78" s="41">
        <v>1.3458470500012254</v>
      </c>
      <c r="N78" s="41">
        <v>-0.22262296039353702</v>
      </c>
      <c r="P78" s="99">
        <f t="shared" si="1"/>
        <v>55579.011818203508</v>
      </c>
    </row>
    <row r="79" spans="1:19" x14ac:dyDescent="0.25">
      <c r="A79" s="64" t="s">
        <v>79</v>
      </c>
      <c r="B79" s="54">
        <v>777805.74714153912</v>
      </c>
      <c r="C79" s="54">
        <v>739792.22351047187</v>
      </c>
      <c r="D79" s="54">
        <v>744946.56844091206</v>
      </c>
      <c r="E79" s="54">
        <v>559974.69903382566</v>
      </c>
      <c r="F79" s="54">
        <v>609837.41934607609</v>
      </c>
      <c r="G79" s="54">
        <v>576640.07305422588</v>
      </c>
      <c r="H79" s="54">
        <v>554865.72003365587</v>
      </c>
      <c r="I79" s="54">
        <v>527299.89296106843</v>
      </c>
      <c r="J79" s="54">
        <v>539012.50307207776</v>
      </c>
      <c r="K79" s="54">
        <v>584818.21279973385</v>
      </c>
      <c r="L79" s="41">
        <v>-2.7463601602728538</v>
      </c>
      <c r="M79" s="41">
        <v>0.29369724031806932</v>
      </c>
      <c r="N79" s="41">
        <v>7.0438645968828872E-2</v>
      </c>
      <c r="P79" s="99">
        <f t="shared" si="1"/>
        <v>677391.99389349413</v>
      </c>
    </row>
    <row r="80" spans="1:19" x14ac:dyDescent="0.25">
      <c r="A80" s="64" t="s">
        <v>78</v>
      </c>
      <c r="B80" s="54">
        <v>0</v>
      </c>
      <c r="C80" s="54">
        <v>0</v>
      </c>
      <c r="D80" s="54">
        <v>6.4583697334307576E-8</v>
      </c>
      <c r="E80" s="54">
        <v>1.081833598503803</v>
      </c>
      <c r="F80" s="54">
        <v>16.805144825304595</v>
      </c>
      <c r="G80" s="54">
        <v>130.14242198387197</v>
      </c>
      <c r="H80" s="54">
        <v>847.49386341968227</v>
      </c>
      <c r="I80" s="54">
        <v>2141.9165096797201</v>
      </c>
      <c r="J80" s="54">
        <v>3303.4139665783459</v>
      </c>
      <c r="K80" s="54">
        <v>4483.9937144565765</v>
      </c>
      <c r="L80" s="41" t="s">
        <v>61</v>
      </c>
      <c r="M80" s="41">
        <v>61.445461936756885</v>
      </c>
      <c r="N80" s="41">
        <v>19.360960664325887</v>
      </c>
      <c r="P80" s="99">
        <f t="shared" si="1"/>
        <v>8.4025724449441466</v>
      </c>
    </row>
    <row r="81" spans="1:16" x14ac:dyDescent="0.25">
      <c r="A81" s="47" t="s">
        <v>63</v>
      </c>
      <c r="B81" s="56">
        <v>0</v>
      </c>
      <c r="C81" s="56">
        <v>0</v>
      </c>
      <c r="D81" s="56">
        <v>6.4583697334307576E-8</v>
      </c>
      <c r="E81" s="56">
        <v>1.081833598503803</v>
      </c>
      <c r="F81" s="56">
        <v>16.805144825304595</v>
      </c>
      <c r="G81" s="56">
        <v>130.14242198387197</v>
      </c>
      <c r="H81" s="56">
        <v>847.49386341968227</v>
      </c>
      <c r="I81" s="56">
        <v>2141.9165096797201</v>
      </c>
      <c r="J81" s="56">
        <v>3303.4139665783459</v>
      </c>
      <c r="K81" s="56">
        <v>4483.9937144565765</v>
      </c>
      <c r="L81" s="41" t="s">
        <v>61</v>
      </c>
      <c r="M81" s="41">
        <v>61.445461936756885</v>
      </c>
      <c r="N81" s="41">
        <v>19.360960664325887</v>
      </c>
      <c r="P81" s="99">
        <f t="shared" si="1"/>
        <v>8.4025724449441466</v>
      </c>
    </row>
    <row r="82" spans="1:16" x14ac:dyDescent="0.25">
      <c r="A82" s="47" t="s">
        <v>74</v>
      </c>
      <c r="B82" s="56">
        <v>0</v>
      </c>
      <c r="C82" s="56">
        <v>0</v>
      </c>
      <c r="D82" s="56">
        <v>0</v>
      </c>
      <c r="E82" s="56">
        <v>0</v>
      </c>
      <c r="F82" s="56">
        <v>0</v>
      </c>
      <c r="G82" s="56">
        <v>0</v>
      </c>
      <c r="H82" s="56">
        <v>0</v>
      </c>
      <c r="I82" s="56">
        <v>0</v>
      </c>
      <c r="J82" s="56">
        <v>0</v>
      </c>
      <c r="K82" s="56">
        <v>0</v>
      </c>
      <c r="L82" s="41" t="s">
        <v>61</v>
      </c>
      <c r="M82" s="41" t="s">
        <v>61</v>
      </c>
      <c r="N82" s="41" t="s">
        <v>61</v>
      </c>
      <c r="P82" s="99">
        <f t="shared" si="1"/>
        <v>0</v>
      </c>
    </row>
    <row r="83" spans="1:16" ht="12" customHeight="1" x14ac:dyDescent="0.25">
      <c r="A83" s="47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41"/>
      <c r="M83" s="41"/>
      <c r="N83" s="41"/>
      <c r="P83" s="99" t="e">
        <f t="shared" si="1"/>
        <v>#DIV/0!</v>
      </c>
    </row>
    <row r="84" spans="1:16" x14ac:dyDescent="0.25">
      <c r="A84" s="35" t="s">
        <v>77</v>
      </c>
      <c r="B84" s="38">
        <v>75148.985196640497</v>
      </c>
      <c r="C84" s="38">
        <v>73889.369518380452</v>
      </c>
      <c r="D84" s="38">
        <v>68711.514958410917</v>
      </c>
      <c r="E84" s="38">
        <v>54747.735530835802</v>
      </c>
      <c r="F84" s="38">
        <v>52195.723179958739</v>
      </c>
      <c r="G84" s="38">
        <v>48242.583971886903</v>
      </c>
      <c r="H84" s="38">
        <v>43672.232577513438</v>
      </c>
      <c r="I84" s="38">
        <v>39718.104712217362</v>
      </c>
      <c r="J84" s="38">
        <v>36925.080278857284</v>
      </c>
      <c r="K84" s="38">
        <v>35572.416365037359</v>
      </c>
      <c r="L84" s="37">
        <v>-2.9538256031238164</v>
      </c>
      <c r="M84" s="37">
        <v>-1.2569721921208088</v>
      </c>
      <c r="N84" s="37">
        <v>-1.5118135951797562</v>
      </c>
      <c r="P84" s="99">
        <f t="shared" si="1"/>
        <v>60453.619069184831</v>
      </c>
    </row>
    <row r="85" spans="1:16" x14ac:dyDescent="0.25">
      <c r="A85" s="47" t="s">
        <v>67</v>
      </c>
      <c r="B85" s="54">
        <v>1144.7262517939896</v>
      </c>
      <c r="C85" s="54">
        <v>1045.3481441124861</v>
      </c>
      <c r="D85" s="54">
        <v>671.03236413442892</v>
      </c>
      <c r="E85" s="54">
        <v>496.66926261286534</v>
      </c>
      <c r="F85" s="54">
        <v>442.80961875238785</v>
      </c>
      <c r="G85" s="54">
        <v>379.72889059281846</v>
      </c>
      <c r="H85" s="54">
        <v>277.8820534708608</v>
      </c>
      <c r="I85" s="54">
        <v>176.5754055984591</v>
      </c>
      <c r="J85" s="54">
        <v>153.06249581407033</v>
      </c>
      <c r="K85" s="54">
        <v>156.1246096417471</v>
      </c>
      <c r="L85" s="41">
        <v>-7.1716495597693779</v>
      </c>
      <c r="M85" s="41">
        <v>-2.648950980028375</v>
      </c>
      <c r="N85" s="41">
        <v>-4.3467157152702995</v>
      </c>
      <c r="P85" s="99">
        <f t="shared" si="1"/>
        <v>556.92099144340841</v>
      </c>
    </row>
    <row r="86" spans="1:16" x14ac:dyDescent="0.25">
      <c r="A86" s="47" t="s">
        <v>66</v>
      </c>
      <c r="B86" s="54">
        <v>34091.634644075522</v>
      </c>
      <c r="C86" s="54">
        <v>30569.718708478504</v>
      </c>
      <c r="D86" s="54">
        <v>27031.68607791774</v>
      </c>
      <c r="E86" s="54">
        <v>21048.430955132444</v>
      </c>
      <c r="F86" s="54">
        <v>21211.014086390536</v>
      </c>
      <c r="G86" s="54">
        <v>19091.418257365414</v>
      </c>
      <c r="H86" s="54">
        <v>16137.221117469056</v>
      </c>
      <c r="I86" s="54">
        <v>14579.298633433425</v>
      </c>
      <c r="J86" s="54">
        <v>12829.573153827216</v>
      </c>
      <c r="K86" s="54">
        <v>11473.033454464885</v>
      </c>
      <c r="L86" s="41">
        <v>-3.6630642188049123</v>
      </c>
      <c r="M86" s="41">
        <v>-0.97112473342833017</v>
      </c>
      <c r="N86" s="41">
        <v>-2.5140555801019593</v>
      </c>
      <c r="P86" s="99">
        <f t="shared" si="1"/>
        <v>24121.350082154138</v>
      </c>
    </row>
    <row r="87" spans="1:16" x14ac:dyDescent="0.25">
      <c r="A87" s="47" t="s">
        <v>76</v>
      </c>
      <c r="B87" s="54">
        <v>14516.835689935646</v>
      </c>
      <c r="C87" s="54">
        <v>16815.635848372262</v>
      </c>
      <c r="D87" s="54">
        <v>18472.737483112138</v>
      </c>
      <c r="E87" s="54">
        <v>14885.485433863603</v>
      </c>
      <c r="F87" s="54">
        <v>13540.004754617816</v>
      </c>
      <c r="G87" s="54">
        <v>12990.992625666859</v>
      </c>
      <c r="H87" s="54">
        <v>12926.724450882701</v>
      </c>
      <c r="I87" s="54">
        <v>12176.123010508996</v>
      </c>
      <c r="J87" s="54">
        <v>11816.987746810491</v>
      </c>
      <c r="K87" s="54">
        <v>11679.296519265035</v>
      </c>
      <c r="L87" s="41">
        <v>-1.2118230863766621</v>
      </c>
      <c r="M87" s="41">
        <v>-1.3520798028298198</v>
      </c>
      <c r="N87" s="41">
        <v>-0.5307788461428764</v>
      </c>
      <c r="P87" s="99">
        <f t="shared" si="1"/>
        <v>16006.371118864976</v>
      </c>
    </row>
    <row r="88" spans="1:16" ht="12" x14ac:dyDescent="0.25">
      <c r="A88" s="49" t="s">
        <v>75</v>
      </c>
      <c r="B88" s="54">
        <v>43.016009777543601</v>
      </c>
      <c r="C88" s="54">
        <v>211.41038313113933</v>
      </c>
      <c r="D88" s="54">
        <v>520.41090185489645</v>
      </c>
      <c r="E88" s="54">
        <v>518.41341226204065</v>
      </c>
      <c r="F88" s="54">
        <v>545.77451969447281</v>
      </c>
      <c r="G88" s="54">
        <v>487.77406673675506</v>
      </c>
      <c r="H88" s="54">
        <v>486.3506307058762</v>
      </c>
      <c r="I88" s="54">
        <v>382.48146228714734</v>
      </c>
      <c r="J88" s="54">
        <v>388.40709949333007</v>
      </c>
      <c r="K88" s="54">
        <v>401.84901322785299</v>
      </c>
      <c r="L88" s="41">
        <v>9.3842999167279118</v>
      </c>
      <c r="M88" s="41">
        <v>-0.6073550616712331</v>
      </c>
      <c r="N88" s="41">
        <v>-0.96420094272123835</v>
      </c>
      <c r="P88" s="99">
        <f t="shared" si="1"/>
        <v>533.09271077468463</v>
      </c>
    </row>
    <row r="89" spans="1:16" x14ac:dyDescent="0.25">
      <c r="A89" s="47" t="s">
        <v>63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41" t="s">
        <v>61</v>
      </c>
      <c r="M89" s="41" t="s">
        <v>61</v>
      </c>
      <c r="N89" s="41" t="s">
        <v>61</v>
      </c>
      <c r="P89" s="99">
        <f t="shared" si="1"/>
        <v>0</v>
      </c>
    </row>
    <row r="90" spans="1:16" x14ac:dyDescent="0.25">
      <c r="A90" s="47" t="s">
        <v>74</v>
      </c>
      <c r="B90" s="56">
        <v>0</v>
      </c>
      <c r="C90" s="56">
        <v>0</v>
      </c>
      <c r="D90" s="56">
        <v>0</v>
      </c>
      <c r="E90" s="56">
        <v>0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41" t="s">
        <v>61</v>
      </c>
      <c r="M90" s="41" t="s">
        <v>61</v>
      </c>
      <c r="N90" s="41" t="s">
        <v>61</v>
      </c>
      <c r="P90" s="99">
        <f t="shared" si="1"/>
        <v>0</v>
      </c>
    </row>
    <row r="91" spans="1:16" x14ac:dyDescent="0.25">
      <c r="A91" s="47" t="s">
        <v>4</v>
      </c>
      <c r="B91" s="54">
        <v>22284.1443773965</v>
      </c>
      <c r="C91" s="54">
        <v>21575.190826115893</v>
      </c>
      <c r="D91" s="54">
        <v>18886.159339311329</v>
      </c>
      <c r="E91" s="54">
        <v>14543.872935820184</v>
      </c>
      <c r="F91" s="54">
        <v>13058.798496579464</v>
      </c>
      <c r="G91" s="54">
        <v>11896.872694036298</v>
      </c>
      <c r="H91" s="54">
        <v>10430.05551993808</v>
      </c>
      <c r="I91" s="54">
        <v>9028.1907535849532</v>
      </c>
      <c r="J91" s="54">
        <v>8437.8398670639381</v>
      </c>
      <c r="K91" s="54">
        <v>8555.7118211440375</v>
      </c>
      <c r="L91" s="41">
        <v>-3.8669895625595307</v>
      </c>
      <c r="M91" s="41">
        <v>-1.9888975482260873</v>
      </c>
      <c r="N91" s="41">
        <v>-1.6348708093032016</v>
      </c>
      <c r="P91" s="99">
        <f t="shared" si="1"/>
        <v>15972.478917945396</v>
      </c>
    </row>
    <row r="92" spans="1:16" x14ac:dyDescent="0.25">
      <c r="A92" s="47" t="s">
        <v>73</v>
      </c>
      <c r="B92" s="54">
        <v>3068.6282236612842</v>
      </c>
      <c r="C92" s="54">
        <v>3672.0656081701745</v>
      </c>
      <c r="D92" s="54">
        <v>3129.4887920803885</v>
      </c>
      <c r="E92" s="54">
        <v>3254.863531144671</v>
      </c>
      <c r="F92" s="54">
        <v>3397.3217039240599</v>
      </c>
      <c r="G92" s="54">
        <v>3395.7974374887563</v>
      </c>
      <c r="H92" s="54">
        <v>3413.9988050468696</v>
      </c>
      <c r="I92" s="54">
        <v>3375.435446804378</v>
      </c>
      <c r="J92" s="54">
        <v>3299.2099158482397</v>
      </c>
      <c r="K92" s="54">
        <v>3306.4009472937946</v>
      </c>
      <c r="L92" s="41">
        <v>-1.1987963966308857</v>
      </c>
      <c r="M92" s="41">
        <v>0.42478235765939232</v>
      </c>
      <c r="N92" s="41">
        <v>-0.1333028156052074</v>
      </c>
      <c r="P92" s="99">
        <f t="shared" si="1"/>
        <v>3263.4052480022242</v>
      </c>
    </row>
    <row r="93" spans="1:16" ht="12" customHeight="1" x14ac:dyDescent="0.25">
      <c r="A93" s="47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41"/>
      <c r="M93" s="41"/>
      <c r="N93" s="41"/>
      <c r="P93" s="99" t="e">
        <f t="shared" si="1"/>
        <v>#DIV/0!</v>
      </c>
    </row>
    <row r="94" spans="1:16" x14ac:dyDescent="0.25">
      <c r="A94" s="31" t="s">
        <v>72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44"/>
      <c r="M94" s="44"/>
      <c r="N94" s="44"/>
      <c r="P94" s="99" t="e">
        <f t="shared" si="1"/>
        <v>#DIV/0!</v>
      </c>
    </row>
    <row r="95" spans="1:16" x14ac:dyDescent="0.25">
      <c r="A95" s="35" t="s">
        <v>71</v>
      </c>
      <c r="B95" s="67">
        <v>705354.23975770199</v>
      </c>
      <c r="C95" s="67">
        <v>697362.34826053772</v>
      </c>
      <c r="D95" s="67">
        <v>658950.28472815629</v>
      </c>
      <c r="E95" s="67">
        <v>586815.53696168319</v>
      </c>
      <c r="F95" s="67">
        <v>577755.10152913036</v>
      </c>
      <c r="G95" s="67">
        <v>596543.78064931987</v>
      </c>
      <c r="H95" s="67">
        <v>583307.23450263951</v>
      </c>
      <c r="I95" s="67">
        <v>570761.82460831269</v>
      </c>
      <c r="J95" s="67">
        <v>579724.97591074533</v>
      </c>
      <c r="K95" s="67">
        <v>585216.19424861018</v>
      </c>
      <c r="L95" s="37">
        <v>-1.7111370770304446</v>
      </c>
      <c r="M95" s="37">
        <v>0.16455635940795243</v>
      </c>
      <c r="N95" s="37">
        <v>-9.581053715541632E-2</v>
      </c>
      <c r="P95" s="99">
        <f t="shared" si="1"/>
        <v>618352.69312864332</v>
      </c>
    </row>
    <row r="96" spans="1:16" x14ac:dyDescent="0.25">
      <c r="A96" s="47" t="s">
        <v>67</v>
      </c>
      <c r="B96" s="56">
        <v>184461.91015461888</v>
      </c>
      <c r="C96" s="56">
        <v>154702.69624998065</v>
      </c>
      <c r="D96" s="56">
        <v>137981.93197222735</v>
      </c>
      <c r="E96" s="56">
        <v>93904.54779266991</v>
      </c>
      <c r="F96" s="56">
        <v>80057.140643394727</v>
      </c>
      <c r="G96" s="56">
        <v>69395.458957043535</v>
      </c>
      <c r="H96" s="56">
        <v>47312.065408169707</v>
      </c>
      <c r="I96" s="56">
        <v>23642.224443231204</v>
      </c>
      <c r="J96" s="56">
        <v>18779.992301381651</v>
      </c>
      <c r="K96" s="56">
        <v>21295.371634673014</v>
      </c>
      <c r="L96" s="41">
        <v>-4.8696982593968485</v>
      </c>
      <c r="M96" s="41">
        <v>-2.9792912968893637</v>
      </c>
      <c r="N96" s="41">
        <v>-5.7355997823842264</v>
      </c>
      <c r="P96" s="99">
        <f t="shared" si="1"/>
        <v>109019.53630781104</v>
      </c>
    </row>
    <row r="97" spans="1:16" x14ac:dyDescent="0.25">
      <c r="A97" s="47" t="s">
        <v>66</v>
      </c>
      <c r="B97" s="56">
        <v>46835.295154510459</v>
      </c>
      <c r="C97" s="56">
        <v>33980.781488610417</v>
      </c>
      <c r="D97" s="56">
        <v>29621.706765974552</v>
      </c>
      <c r="E97" s="56">
        <v>23932.177693517893</v>
      </c>
      <c r="F97" s="56">
        <v>24486.08461506604</v>
      </c>
      <c r="G97" s="56">
        <v>21577.737638818384</v>
      </c>
      <c r="H97" s="56">
        <v>16282.07664384593</v>
      </c>
      <c r="I97" s="56">
        <v>14073.406729601646</v>
      </c>
      <c r="J97" s="56">
        <v>12240.111784348412</v>
      </c>
      <c r="K97" s="56">
        <v>10439.036973317456</v>
      </c>
      <c r="L97" s="41">
        <v>-3.4449738903546079</v>
      </c>
      <c r="M97" s="41">
        <v>-1.0302737636941561</v>
      </c>
      <c r="N97" s="41">
        <v>-3.5654348703811789</v>
      </c>
      <c r="P97" s="99">
        <f t="shared" si="1"/>
        <v>27053.895690520294</v>
      </c>
    </row>
    <row r="98" spans="1:16" x14ac:dyDescent="0.25">
      <c r="A98" s="47" t="s">
        <v>65</v>
      </c>
      <c r="B98" s="56">
        <v>111127.37973240059</v>
      </c>
      <c r="C98" s="56">
        <v>109511.55683626435</v>
      </c>
      <c r="D98" s="56">
        <v>72679.929104214069</v>
      </c>
      <c r="E98" s="56">
        <v>53335.946763297739</v>
      </c>
      <c r="F98" s="56">
        <v>44560.261694291286</v>
      </c>
      <c r="G98" s="56">
        <v>42113.57984991464</v>
      </c>
      <c r="H98" s="56">
        <v>43485.480856074551</v>
      </c>
      <c r="I98" s="56">
        <v>43823.718274310319</v>
      </c>
      <c r="J98" s="56">
        <v>45692.457322843024</v>
      </c>
      <c r="K98" s="56">
        <v>44881.094266898777</v>
      </c>
      <c r="L98" s="41">
        <v>-6.9415090736475786</v>
      </c>
      <c r="M98" s="41">
        <v>-2.3347164823249944</v>
      </c>
      <c r="N98" s="41">
        <v>0.31873885819930781</v>
      </c>
      <c r="P98" s="99">
        <f t="shared" si="1"/>
        <v>58620.095399252677</v>
      </c>
    </row>
    <row r="99" spans="1:16" x14ac:dyDescent="0.25">
      <c r="A99" s="47" t="s">
        <v>70</v>
      </c>
      <c r="B99" s="56">
        <v>236774.26200000008</v>
      </c>
      <c r="C99" s="56">
        <v>220635.99999999997</v>
      </c>
      <c r="D99" s="56">
        <v>204796.15896960284</v>
      </c>
      <c r="E99" s="56">
        <v>176088.19659321487</v>
      </c>
      <c r="F99" s="56">
        <v>149496.46474262563</v>
      </c>
      <c r="G99" s="56">
        <v>135215.45710444078</v>
      </c>
      <c r="H99" s="56">
        <v>124293.7250673727</v>
      </c>
      <c r="I99" s="56">
        <v>118801.17410152814</v>
      </c>
      <c r="J99" s="56">
        <v>110383.87040470404</v>
      </c>
      <c r="K99" s="56">
        <v>105217.02286457454</v>
      </c>
      <c r="L99" s="41">
        <v>-2.2300513641271169</v>
      </c>
      <c r="M99" s="41">
        <v>-2.6065815666723502</v>
      </c>
      <c r="N99" s="41">
        <v>-1.2463893333830467</v>
      </c>
      <c r="P99" s="99">
        <f t="shared" si="1"/>
        <v>177146.31185611425</v>
      </c>
    </row>
    <row r="100" spans="1:16" x14ac:dyDescent="0.25">
      <c r="A100" s="47" t="s">
        <v>69</v>
      </c>
      <c r="B100" s="56">
        <v>126155.39271617203</v>
      </c>
      <c r="C100" s="56">
        <v>178531.31368568225</v>
      </c>
      <c r="D100" s="56">
        <v>213870.55791613751</v>
      </c>
      <c r="E100" s="56">
        <v>239554.66811898281</v>
      </c>
      <c r="F100" s="56">
        <v>279155.14983375266</v>
      </c>
      <c r="G100" s="56">
        <v>328241.54709910252</v>
      </c>
      <c r="H100" s="56">
        <v>351933.8865271766</v>
      </c>
      <c r="I100" s="56">
        <v>370421.30105964135</v>
      </c>
      <c r="J100" s="56">
        <v>392628.5440974682</v>
      </c>
      <c r="K100" s="56">
        <v>403383.66850914637</v>
      </c>
      <c r="L100" s="41">
        <v>2.9838263056435332</v>
      </c>
      <c r="M100" s="41">
        <v>3.1998084679198957</v>
      </c>
      <c r="N100" s="41">
        <v>1.036021818121502</v>
      </c>
      <c r="P100" s="99">
        <f t="shared" si="1"/>
        <v>246512.85387494508</v>
      </c>
    </row>
    <row r="101" spans="1:16" x14ac:dyDescent="0.25">
      <c r="A101" s="35" t="s">
        <v>68</v>
      </c>
      <c r="B101" s="67">
        <v>954432.05744879844</v>
      </c>
      <c r="C101" s="67">
        <v>895215.74436255556</v>
      </c>
      <c r="D101" s="67">
        <v>835277.03907487507</v>
      </c>
      <c r="E101" s="67">
        <v>718376.72317174438</v>
      </c>
      <c r="F101" s="67">
        <v>773707.48342530918</v>
      </c>
      <c r="G101" s="67">
        <v>692239.10335445835</v>
      </c>
      <c r="H101" s="67">
        <v>646592.63703220687</v>
      </c>
      <c r="I101" s="67">
        <v>611465.33560899633</v>
      </c>
      <c r="J101" s="67">
        <v>577185.72067096783</v>
      </c>
      <c r="K101" s="67">
        <v>563441.49602113059</v>
      </c>
      <c r="L101" s="37">
        <v>-2.1766674122336127</v>
      </c>
      <c r="M101" s="37">
        <v>-0.36994097123279612</v>
      </c>
      <c r="N101" s="37">
        <v>-1.0240600077349837</v>
      </c>
      <c r="P101" s="99">
        <f t="shared" si="1"/>
        <v>804492.26125009218</v>
      </c>
    </row>
    <row r="102" spans="1:16" x14ac:dyDescent="0.25">
      <c r="A102" s="47" t="s">
        <v>67</v>
      </c>
      <c r="B102" s="56">
        <v>98040.158788375149</v>
      </c>
      <c r="C102" s="56">
        <v>93782.82439280329</v>
      </c>
      <c r="D102" s="56">
        <v>98228.859653707739</v>
      </c>
      <c r="E102" s="56">
        <v>59706.615887036751</v>
      </c>
      <c r="F102" s="56">
        <v>57046.657598517995</v>
      </c>
      <c r="G102" s="56">
        <v>43905.847506978367</v>
      </c>
      <c r="H102" s="56">
        <v>33636.562561547355</v>
      </c>
      <c r="I102" s="56">
        <v>20487.556914219786</v>
      </c>
      <c r="J102" s="56">
        <v>17625.213470614304</v>
      </c>
      <c r="K102" s="56">
        <v>16067.680405034884</v>
      </c>
      <c r="L102" s="41">
        <v>-4.414962504089992</v>
      </c>
      <c r="M102" s="41">
        <v>-3.027187679840182</v>
      </c>
      <c r="N102" s="41">
        <v>-4.9019654919539191</v>
      </c>
      <c r="P102" s="99">
        <f t="shared" si="1"/>
        <v>77637.75862611286</v>
      </c>
    </row>
    <row r="103" spans="1:16" x14ac:dyDescent="0.25">
      <c r="A103" s="47" t="s">
        <v>66</v>
      </c>
      <c r="B103" s="56">
        <v>606389.87777677691</v>
      </c>
      <c r="C103" s="56">
        <v>550638.28193456214</v>
      </c>
      <c r="D103" s="56">
        <v>513998.29078824114</v>
      </c>
      <c r="E103" s="56">
        <v>410284.49459000042</v>
      </c>
      <c r="F103" s="56">
        <v>452527.41566693207</v>
      </c>
      <c r="G103" s="56">
        <v>412915.19072503282</v>
      </c>
      <c r="H103" s="56">
        <v>381303.80785504339</v>
      </c>
      <c r="I103" s="56">
        <v>357291.99346289097</v>
      </c>
      <c r="J103" s="56">
        <v>338862.21689329983</v>
      </c>
      <c r="K103" s="56">
        <v>324250.1672356762</v>
      </c>
      <c r="L103" s="41">
        <v>-2.8994096568112804</v>
      </c>
      <c r="M103" s="41">
        <v>6.3934571714985289E-2</v>
      </c>
      <c r="N103" s="41">
        <v>-1.2013597695918476</v>
      </c>
      <c r="P103" s="99">
        <f t="shared" si="1"/>
        <v>483262.8532275866</v>
      </c>
    </row>
    <row r="104" spans="1:16" x14ac:dyDescent="0.25">
      <c r="A104" s="47" t="s">
        <v>65</v>
      </c>
      <c r="B104" s="56">
        <v>248140.08134194376</v>
      </c>
      <c r="C104" s="56">
        <v>245845.79634372503</v>
      </c>
      <c r="D104" s="56">
        <v>219898.50681317382</v>
      </c>
      <c r="E104" s="56">
        <v>243116.09514993179</v>
      </c>
      <c r="F104" s="56">
        <v>257850.11238851756</v>
      </c>
      <c r="G104" s="56">
        <v>229982.58452101992</v>
      </c>
      <c r="H104" s="56">
        <v>227651.11522028636</v>
      </c>
      <c r="I104" s="56">
        <v>229513.71395429963</v>
      </c>
      <c r="J104" s="56">
        <v>218290.19899027504</v>
      </c>
      <c r="K104" s="56">
        <v>223019.22169534329</v>
      </c>
      <c r="L104" s="41">
        <v>-0.1115917718524817</v>
      </c>
      <c r="M104" s="41">
        <v>-0.55381575970370189</v>
      </c>
      <c r="N104" s="41">
        <v>-0.1536100133290752</v>
      </c>
      <c r="P104" s="99">
        <f t="shared" si="1"/>
        <v>238874.30960084568</v>
      </c>
    </row>
    <row r="105" spans="1:16" x14ac:dyDescent="0.25">
      <c r="A105" s="47" t="s">
        <v>4</v>
      </c>
      <c r="B105" s="56">
        <v>670.87337739650582</v>
      </c>
      <c r="C105" s="56">
        <v>448.13682611591878</v>
      </c>
      <c r="D105" s="56">
        <v>-632.40546714505945</v>
      </c>
      <c r="E105" s="56">
        <v>1187.2696980738415</v>
      </c>
      <c r="F105" s="56">
        <v>-722.4825687609291</v>
      </c>
      <c r="G105" s="56">
        <v>-700.99387042310332</v>
      </c>
      <c r="H105" s="56">
        <v>-1427.7337853939584</v>
      </c>
      <c r="I105" s="56">
        <v>-724.20594383464129</v>
      </c>
      <c r="J105" s="56">
        <v>-617.86025359827033</v>
      </c>
      <c r="K105" s="56">
        <v>-959.08298679349991</v>
      </c>
      <c r="L105" s="41">
        <v>10.233570600897867</v>
      </c>
      <c r="M105" s="41" t="s">
        <v>61</v>
      </c>
      <c r="N105" s="41">
        <v>1.5797403375073849</v>
      </c>
      <c r="P105" s="99">
        <f t="shared" si="1"/>
        <v>-677.44401795299427</v>
      </c>
    </row>
    <row r="106" spans="1:16" x14ac:dyDescent="0.25">
      <c r="A106" s="47" t="s">
        <v>64</v>
      </c>
      <c r="B106" s="56">
        <v>1191.0661643062201</v>
      </c>
      <c r="C106" s="56">
        <v>4500.7048653488373</v>
      </c>
      <c r="D106" s="56">
        <v>3783.7872868973027</v>
      </c>
      <c r="E106" s="56">
        <v>4082.247846701438</v>
      </c>
      <c r="F106" s="56">
        <v>7005.7803402445688</v>
      </c>
      <c r="G106" s="56">
        <v>6137.4312299346257</v>
      </c>
      <c r="H106" s="56">
        <v>5419.5970947819997</v>
      </c>
      <c r="I106" s="56">
        <v>4882.0571137207726</v>
      </c>
      <c r="J106" s="56">
        <v>3010.7129047110052</v>
      </c>
      <c r="K106" s="56">
        <v>1042.7888909799017</v>
      </c>
      <c r="L106" s="41">
        <v>-0.97111633100742667</v>
      </c>
      <c r="M106" s="41">
        <v>4.1618601466762772</v>
      </c>
      <c r="N106" s="41">
        <v>-8.4811639946390631</v>
      </c>
      <c r="P106" s="99">
        <f t="shared" si="1"/>
        <v>5394.7838135709353</v>
      </c>
    </row>
    <row r="107" spans="1:16" x14ac:dyDescent="0.25">
      <c r="A107" s="47" t="s">
        <v>63</v>
      </c>
      <c r="B107" s="56">
        <v>0</v>
      </c>
      <c r="C107" s="56">
        <v>0</v>
      </c>
      <c r="D107" s="56">
        <v>0</v>
      </c>
      <c r="E107" s="56">
        <v>-4.0011810901201018E-17</v>
      </c>
      <c r="F107" s="56">
        <v>-1.4205171381450471E-7</v>
      </c>
      <c r="G107" s="56">
        <v>-0.95675808434964615</v>
      </c>
      <c r="H107" s="56">
        <v>9.2880859418903245</v>
      </c>
      <c r="I107" s="56">
        <v>14.220107699733267</v>
      </c>
      <c r="J107" s="56">
        <v>15.238665666059347</v>
      </c>
      <c r="K107" s="56">
        <v>20.720780889800238</v>
      </c>
      <c r="L107" s="41" t="s">
        <v>61</v>
      </c>
      <c r="M107" s="41">
        <v>4243.7157073909539</v>
      </c>
      <c r="N107" s="41" t="s">
        <v>61</v>
      </c>
      <c r="P107" s="99">
        <f t="shared" si="1"/>
        <v>-7.1025856907252355E-8</v>
      </c>
    </row>
    <row r="108" spans="1:16" ht="12.5" x14ac:dyDescent="0.25">
      <c r="A108" s="45" t="s">
        <v>62</v>
      </c>
      <c r="B108" s="68">
        <v>57.807211117943105</v>
      </c>
      <c r="C108" s="68">
        <v>55.751278059477848</v>
      </c>
      <c r="D108" s="68">
        <v>56.035759343900118</v>
      </c>
      <c r="E108" s="68">
        <v>55.039915965967054</v>
      </c>
      <c r="F108" s="68">
        <v>57.249641391390163</v>
      </c>
      <c r="G108" s="68">
        <v>53.71258402380672</v>
      </c>
      <c r="H108" s="68">
        <v>52.573183804611958</v>
      </c>
      <c r="I108" s="68">
        <v>51.722098013265203</v>
      </c>
      <c r="J108" s="68">
        <v>49.890914232706116</v>
      </c>
      <c r="K108" s="68">
        <v>49.053052529892433</v>
      </c>
      <c r="L108" s="37" t="s">
        <v>61</v>
      </c>
      <c r="M108" s="37" t="s">
        <v>61</v>
      </c>
      <c r="N108" s="37" t="s">
        <v>61</v>
      </c>
      <c r="P108" s="99">
        <f t="shared" si="1"/>
        <v>56.642700367645141</v>
      </c>
    </row>
    <row r="109" spans="1:16" ht="12" customHeight="1" x14ac:dyDescent="0.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1"/>
      <c r="M109" s="41"/>
      <c r="N109" s="41"/>
      <c r="P109" s="99" t="e">
        <f t="shared" si="1"/>
        <v>#DIV/0!</v>
      </c>
    </row>
    <row r="110" spans="1:16" x14ac:dyDescent="0.25">
      <c r="A110" s="31" t="s">
        <v>60</v>
      </c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69"/>
      <c r="M110" s="69"/>
      <c r="N110" s="69"/>
      <c r="P110" s="99" t="e">
        <f t="shared" si="1"/>
        <v>#DIV/0!</v>
      </c>
    </row>
    <row r="111" spans="1:16" ht="12.5" x14ac:dyDescent="0.25">
      <c r="A111" s="45" t="s">
        <v>59</v>
      </c>
      <c r="B111" s="36">
        <v>1173.1114569675735</v>
      </c>
      <c r="C111" s="36">
        <v>1358.6645670237615</v>
      </c>
      <c r="D111" s="36">
        <v>1284.1933394198027</v>
      </c>
      <c r="E111" s="36">
        <v>1184.8133686314236</v>
      </c>
      <c r="F111" s="36">
        <v>1527.7610483281042</v>
      </c>
      <c r="G111" s="36">
        <v>1723.7231052855284</v>
      </c>
      <c r="H111" s="36">
        <v>1725.3387250236235</v>
      </c>
      <c r="I111" s="36">
        <v>1779.0197034763669</v>
      </c>
      <c r="J111" s="36">
        <v>1785.4309271675527</v>
      </c>
      <c r="K111" s="36">
        <v>1822.7458612393834</v>
      </c>
      <c r="L111" s="70">
        <v>-1.359839637303395</v>
      </c>
      <c r="M111" s="71">
        <v>3.820174792445119</v>
      </c>
      <c r="N111" s="71">
        <v>0.2796780289620715</v>
      </c>
      <c r="P111" s="99">
        <f t="shared" si="1"/>
        <v>1405.9771938739534</v>
      </c>
    </row>
    <row r="112" spans="1:16" x14ac:dyDescent="0.25">
      <c r="A112" s="47" t="s">
        <v>58</v>
      </c>
      <c r="B112" s="48">
        <v>10.613058225306123</v>
      </c>
      <c r="C112" s="48">
        <v>11.69864427206546</v>
      </c>
      <c r="D112" s="48">
        <v>10.514822696995452</v>
      </c>
      <c r="E112" s="48">
        <v>9.6546626694532822</v>
      </c>
      <c r="F112" s="48">
        <v>10.898756483051944</v>
      </c>
      <c r="G112" s="48">
        <v>11.636083795676043</v>
      </c>
      <c r="H112" s="48">
        <v>10.959616638294108</v>
      </c>
      <c r="I112" s="48">
        <v>10.527779286725687</v>
      </c>
      <c r="J112" s="48">
        <v>9.8388857888232018</v>
      </c>
      <c r="K112" s="48">
        <v>9.3635288042935603</v>
      </c>
      <c r="L112" s="41">
        <v>-1.9019991585485951</v>
      </c>
      <c r="M112" s="41">
        <v>1.8842314082899714</v>
      </c>
      <c r="N112" s="41">
        <v>-1.0805630850672099</v>
      </c>
      <c r="P112" s="99">
        <f t="shared" si="1"/>
        <v>10.706789590023698</v>
      </c>
    </row>
    <row r="113" spans="1:16" x14ac:dyDescent="0.25">
      <c r="A113" s="35" t="s">
        <v>57</v>
      </c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41"/>
      <c r="M113" s="41"/>
      <c r="N113" s="41"/>
      <c r="P113" s="99" t="e">
        <f t="shared" si="1"/>
        <v>#DIV/0!</v>
      </c>
    </row>
    <row r="114" spans="1:16" ht="12.5" x14ac:dyDescent="0.25">
      <c r="A114" s="47" t="s">
        <v>56</v>
      </c>
      <c r="B114" s="68">
        <v>5.2930503708447132</v>
      </c>
      <c r="C114" s="68">
        <v>6.5332039918021918</v>
      </c>
      <c r="D114" s="68">
        <v>6.0886450197456448</v>
      </c>
      <c r="E114" s="68">
        <v>6.7592388162585877</v>
      </c>
      <c r="F114" s="68">
        <v>6.6595192613258938</v>
      </c>
      <c r="G114" s="68">
        <v>6.921117153636585</v>
      </c>
      <c r="H114" s="68">
        <v>6.4352671483393689</v>
      </c>
      <c r="I114" s="68">
        <v>6.3189956735079367</v>
      </c>
      <c r="J114" s="68">
        <v>5.7749904198414814</v>
      </c>
      <c r="K114" s="68">
        <v>5.4113552029135903</v>
      </c>
      <c r="L114" s="41">
        <v>0.34070711543197074</v>
      </c>
      <c r="M114" s="41">
        <v>0.23694940661092012</v>
      </c>
      <c r="N114" s="41">
        <v>-1.2228498427479972</v>
      </c>
      <c r="P114" s="99">
        <f t="shared" si="1"/>
        <v>6.3740821405357693</v>
      </c>
    </row>
    <row r="115" spans="1:16" x14ac:dyDescent="0.25">
      <c r="A115" s="60" t="s">
        <v>55</v>
      </c>
      <c r="B115" s="68">
        <v>4.2592890196517885</v>
      </c>
      <c r="C115" s="68">
        <v>4.4919671682943463</v>
      </c>
      <c r="D115" s="68">
        <v>4.0269015870399691</v>
      </c>
      <c r="E115" s="68">
        <v>3.9021909482719366</v>
      </c>
      <c r="F115" s="68">
        <v>3.5886876083782986</v>
      </c>
      <c r="G115" s="68">
        <v>3.5301951575391297</v>
      </c>
      <c r="H115" s="68">
        <v>3.3124273672054789</v>
      </c>
      <c r="I115" s="68">
        <v>3.0800901644153713</v>
      </c>
      <c r="J115" s="68">
        <v>2.8663403883777727</v>
      </c>
      <c r="K115" s="68">
        <v>2.6583673143423181</v>
      </c>
      <c r="L115" s="41">
        <v>-1.3976661806095581</v>
      </c>
      <c r="M115" s="41">
        <v>-0.99684841977105698</v>
      </c>
      <c r="N115" s="41">
        <v>-1.4081959051479576</v>
      </c>
      <c r="P115" s="99">
        <f t="shared" si="1"/>
        <v>3.8077945977091341</v>
      </c>
    </row>
    <row r="116" spans="1:16" x14ac:dyDescent="0.25">
      <c r="A116" s="60" t="s">
        <v>54</v>
      </c>
      <c r="B116" s="68">
        <v>1.0337613511929249</v>
      </c>
      <c r="C116" s="68">
        <v>2.0412368235078455</v>
      </c>
      <c r="D116" s="68">
        <v>2.0617434327056756</v>
      </c>
      <c r="E116" s="68">
        <v>2.8570478679866516</v>
      </c>
      <c r="F116" s="68">
        <v>3.0708316529475947</v>
      </c>
      <c r="G116" s="68">
        <v>3.3909219960974548</v>
      </c>
      <c r="H116" s="68">
        <v>3.1228397811338904</v>
      </c>
      <c r="I116" s="68">
        <v>3.2389055090925654</v>
      </c>
      <c r="J116" s="68">
        <v>2.9086500314637092</v>
      </c>
      <c r="K116" s="68">
        <v>2.7529878885712726</v>
      </c>
      <c r="L116" s="41">
        <v>3.4194948748830445</v>
      </c>
      <c r="M116" s="41">
        <v>1.7278880435089183</v>
      </c>
      <c r="N116" s="41">
        <v>-1.036664372257412</v>
      </c>
      <c r="P116" s="99">
        <f t="shared" si="1"/>
        <v>2.5662875428266352</v>
      </c>
    </row>
    <row r="117" spans="1:16" x14ac:dyDescent="0.25">
      <c r="A117" s="47" t="s">
        <v>53</v>
      </c>
      <c r="B117" s="48">
        <v>61.437573045871318</v>
      </c>
      <c r="C117" s="48">
        <v>68.891608240551889</v>
      </c>
      <c r="D117" s="48">
        <v>59.081827494505376</v>
      </c>
      <c r="E117" s="48">
        <v>66.411351829125479</v>
      </c>
      <c r="F117" s="48">
        <v>69.885280174574746</v>
      </c>
      <c r="G117" s="48">
        <v>72.930427228853262</v>
      </c>
      <c r="H117" s="48">
        <v>72.763974794244419</v>
      </c>
      <c r="I117" s="48">
        <v>71.412761736853682</v>
      </c>
      <c r="J117" s="48">
        <v>71.055779659064839</v>
      </c>
      <c r="K117" s="48">
        <v>71.243292402146992</v>
      </c>
      <c r="L117" s="41">
        <v>-0.36599232175550389</v>
      </c>
      <c r="M117" s="41">
        <v>0.94077706589970056</v>
      </c>
      <c r="N117" s="41">
        <v>-0.11695786118455231</v>
      </c>
      <c r="P117" s="99">
        <f t="shared" si="1"/>
        <v>64.483553834540061</v>
      </c>
    </row>
    <row r="118" spans="1:16" ht="12.5" x14ac:dyDescent="0.25">
      <c r="A118" s="47" t="s">
        <v>52</v>
      </c>
      <c r="B118" s="48" t="s">
        <v>31</v>
      </c>
      <c r="C118" s="48">
        <v>133.16135833620706</v>
      </c>
      <c r="D118" s="48">
        <v>137.12765676278252</v>
      </c>
      <c r="E118" s="48">
        <v>148.70834406130353</v>
      </c>
      <c r="F118" s="48">
        <v>154.50170045761519</v>
      </c>
      <c r="G118" s="48">
        <v>161.28847462109667</v>
      </c>
      <c r="H118" s="48">
        <v>161.53170967108912</v>
      </c>
      <c r="I118" s="48">
        <v>162.7963812636705</v>
      </c>
      <c r="J118" s="48">
        <v>163.80357048561737</v>
      </c>
      <c r="K118" s="48">
        <v>165.64653032675471</v>
      </c>
      <c r="L118" s="41">
        <v>1.1103729013816288</v>
      </c>
      <c r="M118" s="41">
        <v>0.81538192034082968</v>
      </c>
      <c r="N118" s="41">
        <v>0.13339716097287013</v>
      </c>
      <c r="P118" s="99">
        <f t="shared" si="1"/>
        <v>145.81467861019885</v>
      </c>
    </row>
    <row r="119" spans="1:16" x14ac:dyDescent="0.25">
      <c r="A119" s="35" t="s">
        <v>51</v>
      </c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41"/>
      <c r="M119" s="41"/>
      <c r="N119" s="41"/>
      <c r="P119" s="99" t="e">
        <f t="shared" si="1"/>
        <v>#DIV/0!</v>
      </c>
    </row>
    <row r="120" spans="1:16" x14ac:dyDescent="0.25">
      <c r="A120" s="73" t="s">
        <v>50</v>
      </c>
      <c r="B120" s="74">
        <v>149.37030611797766</v>
      </c>
      <c r="C120" s="74">
        <v>138.25987812904484</v>
      </c>
      <c r="D120" s="74">
        <v>122.04972989730912</v>
      </c>
      <c r="E120" s="74">
        <v>106.35591498199564</v>
      </c>
      <c r="F120" s="74">
        <v>96.410768068048043</v>
      </c>
      <c r="G120" s="74">
        <v>87.000033355903383</v>
      </c>
      <c r="H120" s="74">
        <v>78.124539292789024</v>
      </c>
      <c r="I120" s="74">
        <v>69.960309484286483</v>
      </c>
      <c r="J120" s="74">
        <v>63.752465059524077</v>
      </c>
      <c r="K120" s="74">
        <v>59.006006148175885</v>
      </c>
      <c r="L120" s="75">
        <v>-2.5893261038953175</v>
      </c>
      <c r="M120" s="75">
        <v>-1.9887840710498761</v>
      </c>
      <c r="N120" s="75">
        <v>-1.922623547071578</v>
      </c>
      <c r="P120" s="99">
        <f t="shared" si="1"/>
        <v>109.23024898267857</v>
      </c>
    </row>
    <row r="121" spans="1:16" s="78" customFormat="1" ht="9" x14ac:dyDescent="0.2">
      <c r="A121" s="76" t="s">
        <v>49</v>
      </c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</row>
    <row r="122" spans="1:16" s="78" customFormat="1" ht="22.5" customHeight="1" x14ac:dyDescent="0.2">
      <c r="A122" s="79" t="s">
        <v>48</v>
      </c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</row>
    <row r="123" spans="1:16" s="78" customFormat="1" ht="9" x14ac:dyDescent="0.2">
      <c r="A123" s="79" t="s">
        <v>47</v>
      </c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</row>
    <row r="124" spans="1:16" s="78" customFormat="1" ht="9" x14ac:dyDescent="0.2">
      <c r="A124" s="79" t="s">
        <v>46</v>
      </c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</row>
    <row r="125" spans="1:16" s="78" customFormat="1" ht="9" x14ac:dyDescent="0.2">
      <c r="A125" s="79" t="s">
        <v>45</v>
      </c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</row>
    <row r="126" spans="1:16" s="78" customFormat="1" ht="9" x14ac:dyDescent="0.2">
      <c r="A126" s="79" t="s">
        <v>44</v>
      </c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</row>
    <row r="127" spans="1:16" s="78" customFormat="1" ht="9" x14ac:dyDescent="0.2">
      <c r="A127" s="79" t="s">
        <v>43</v>
      </c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</row>
    <row r="128" spans="1:16" s="78" customFormat="1" ht="9" x14ac:dyDescent="0.2">
      <c r="A128" s="79" t="s">
        <v>42</v>
      </c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</row>
    <row r="129" spans="1:14" s="78" customFormat="1" ht="9" x14ac:dyDescent="0.2">
      <c r="A129" s="79" t="s">
        <v>41</v>
      </c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</row>
    <row r="130" spans="1:14" s="78" customFormat="1" ht="9" x14ac:dyDescent="0.2">
      <c r="A130" s="79" t="s">
        <v>40</v>
      </c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</row>
    <row r="131" spans="1:14" s="78" customFormat="1" ht="9" x14ac:dyDescent="0.2">
      <c r="A131" s="79" t="s">
        <v>39</v>
      </c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</row>
    <row r="132" spans="1:14" s="78" customFormat="1" ht="9" x14ac:dyDescent="0.2">
      <c r="A132" s="79" t="s">
        <v>38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</row>
    <row r="133" spans="1:14" s="78" customFormat="1" ht="9.5" thickBot="1" x14ac:dyDescent="0.25">
      <c r="A133" s="81" t="s">
        <v>37</v>
      </c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</row>
    <row r="134" spans="1:14" x14ac:dyDescent="0.25">
      <c r="A134" s="83" t="s">
        <v>36</v>
      </c>
      <c r="B134" s="83"/>
      <c r="C134" s="83"/>
      <c r="D134" s="83"/>
      <c r="E134" s="83"/>
      <c r="F134" s="83"/>
      <c r="G134" s="83"/>
      <c r="H134" s="83"/>
      <c r="I134" s="83"/>
      <c r="J134" s="83"/>
      <c r="K134" s="83"/>
    </row>
  </sheetData>
  <mergeCells count="13">
    <mergeCell ref="A126:N126"/>
    <mergeCell ref="A121:N121"/>
    <mergeCell ref="A122:N122"/>
    <mergeCell ref="A123:N123"/>
    <mergeCell ref="A124:N124"/>
    <mergeCell ref="A125:N125"/>
    <mergeCell ref="A127:N127"/>
    <mergeCell ref="A128:N128"/>
    <mergeCell ref="A129:N129"/>
    <mergeCell ref="A130:N130"/>
    <mergeCell ref="A133:N133"/>
    <mergeCell ref="A131:N131"/>
    <mergeCell ref="A132:N132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DC55C-BE7F-43E9-B703-9E4951BF25FE}">
  <dimension ref="A1:P110"/>
  <sheetViews>
    <sheetView showGridLines="0" zoomScaleNormal="100" workbookViewId="0">
      <selection activeCell="P2" sqref="P2"/>
    </sheetView>
  </sheetViews>
  <sheetFormatPr defaultColWidth="9.81640625" defaultRowHeight="11.5" x14ac:dyDescent="0.25"/>
  <cols>
    <col min="1" max="1" width="72" style="84" customWidth="1"/>
    <col min="2" max="11" width="6.81640625" style="84" customWidth="1"/>
    <col min="12" max="14" width="4.7265625" style="84" customWidth="1"/>
    <col min="15" max="16384" width="9.81640625" style="84"/>
  </cols>
  <sheetData>
    <row r="1" spans="1:16" ht="26.25" customHeight="1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 t="s">
        <v>130</v>
      </c>
    </row>
    <row r="2" spans="1:16" x14ac:dyDescent="0.25">
      <c r="A2" s="28"/>
      <c r="B2" s="29">
        <v>2005</v>
      </c>
      <c r="C2" s="29">
        <v>2010</v>
      </c>
      <c r="D2" s="29">
        <v>2015</v>
      </c>
      <c r="E2" s="29">
        <v>2020</v>
      </c>
      <c r="F2" s="29">
        <v>2025</v>
      </c>
      <c r="G2" s="29">
        <v>2030</v>
      </c>
      <c r="H2" s="29">
        <v>2035</v>
      </c>
      <c r="I2" s="29">
        <v>2040</v>
      </c>
      <c r="J2" s="29">
        <v>2045</v>
      </c>
      <c r="K2" s="29">
        <v>2050</v>
      </c>
      <c r="L2" s="30" t="s">
        <v>129</v>
      </c>
      <c r="M2" s="30" t="s">
        <v>128</v>
      </c>
      <c r="N2" s="30" t="s">
        <v>127</v>
      </c>
      <c r="P2" s="84" t="s">
        <v>202</v>
      </c>
    </row>
    <row r="3" spans="1:16" x14ac:dyDescent="0.25">
      <c r="A3" s="31" t="s">
        <v>201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4"/>
      <c r="N3" s="34"/>
    </row>
    <row r="4" spans="1:16" ht="11.25" customHeight="1" x14ac:dyDescent="0.25">
      <c r="A4" s="35" t="s">
        <v>200</v>
      </c>
      <c r="B4" s="38">
        <v>2894565.7531650914</v>
      </c>
      <c r="C4" s="38">
        <v>2954214.6555123129</v>
      </c>
      <c r="D4" s="38">
        <v>2873324.9287407547</v>
      </c>
      <c r="E4" s="38">
        <v>2638315.8491349658</v>
      </c>
      <c r="F4" s="38">
        <v>2818292.3016513041</v>
      </c>
      <c r="G4" s="38">
        <v>2995662.7559935115</v>
      </c>
      <c r="H4" s="38">
        <v>3112109.1247553346</v>
      </c>
      <c r="I4" s="38">
        <v>3212757.3209259063</v>
      </c>
      <c r="J4" s="38">
        <v>3320123.9671583357</v>
      </c>
      <c r="K4" s="38">
        <v>3420676.8662906797</v>
      </c>
      <c r="L4" s="37">
        <v>-1.1245498296016732</v>
      </c>
      <c r="M4" s="37">
        <v>1.2783490768315753</v>
      </c>
      <c r="N4" s="37">
        <v>0.66556989257173793</v>
      </c>
      <c r="P4" s="84">
        <f>AVERAGE(D4,F4)</f>
        <v>2845808.6151960297</v>
      </c>
    </row>
    <row r="5" spans="1:16" x14ac:dyDescent="0.25">
      <c r="A5" s="39" t="s">
        <v>196</v>
      </c>
      <c r="B5" s="54">
        <v>916081</v>
      </c>
      <c r="C5" s="54">
        <v>854470</v>
      </c>
      <c r="D5" s="54">
        <v>785845.72627870855</v>
      </c>
      <c r="E5" s="54">
        <v>675687.26599721983</v>
      </c>
      <c r="F5" s="54">
        <v>573649.22517519153</v>
      </c>
      <c r="G5" s="54">
        <v>518850.00981936563</v>
      </c>
      <c r="H5" s="54">
        <v>476941.03804922081</v>
      </c>
      <c r="I5" s="54">
        <v>455864.97038958472</v>
      </c>
      <c r="J5" s="54">
        <v>423566.01434363174</v>
      </c>
      <c r="K5" s="54">
        <v>403739.73889894877</v>
      </c>
      <c r="L5" s="41">
        <v>-2.3201708138200106</v>
      </c>
      <c r="M5" s="41">
        <v>-2.6065815666723502</v>
      </c>
      <c r="N5" s="41">
        <v>-1.2463893333830467</v>
      </c>
      <c r="P5" s="84">
        <f t="shared" ref="P5:P68" si="0">AVERAGE(D5,F5)</f>
        <v>679747.47572694998</v>
      </c>
    </row>
    <row r="6" spans="1:16" ht="12.75" customHeight="1" x14ac:dyDescent="0.25">
      <c r="A6" s="39" t="s">
        <v>94</v>
      </c>
      <c r="B6" s="56">
        <v>458501.88413907227</v>
      </c>
      <c r="C6" s="56">
        <v>673065.12839235214</v>
      </c>
      <c r="D6" s="56">
        <v>883049.50909581792</v>
      </c>
      <c r="E6" s="56">
        <v>1049996.9975186181</v>
      </c>
      <c r="F6" s="56">
        <v>1397668.1883860312</v>
      </c>
      <c r="G6" s="56">
        <v>1766836.5137796334</v>
      </c>
      <c r="H6" s="56">
        <v>2002729.4062643766</v>
      </c>
      <c r="I6" s="56">
        <v>2209906.7306163004</v>
      </c>
      <c r="J6" s="56">
        <v>2442964.636194861</v>
      </c>
      <c r="K6" s="56">
        <v>2542270.2940083593</v>
      </c>
      <c r="L6" s="41">
        <v>4.5473662782699709</v>
      </c>
      <c r="M6" s="41">
        <v>5.3418232595999537</v>
      </c>
      <c r="N6" s="41">
        <v>1.8359848639619258</v>
      </c>
      <c r="P6" s="84">
        <f t="shared" si="0"/>
        <v>1140358.8487409246</v>
      </c>
    </row>
    <row r="7" spans="1:16" ht="12.75" customHeight="1" x14ac:dyDescent="0.25">
      <c r="A7" s="47" t="s">
        <v>195</v>
      </c>
      <c r="B7" s="56">
        <v>76172.884139072266</v>
      </c>
      <c r="C7" s="56">
        <v>132441.12839235217</v>
      </c>
      <c r="D7" s="56">
        <v>173274.89318070159</v>
      </c>
      <c r="E7" s="56">
        <v>176036.66090335205</v>
      </c>
      <c r="F7" s="56">
        <v>175497.21184038871</v>
      </c>
      <c r="G7" s="56">
        <v>172131.90324366707</v>
      </c>
      <c r="H7" s="56">
        <v>175356.14504602534</v>
      </c>
      <c r="I7" s="56">
        <v>192591.93925753524</v>
      </c>
      <c r="J7" s="56">
        <v>189314.19390986793</v>
      </c>
      <c r="K7" s="56">
        <v>207321.14157649977</v>
      </c>
      <c r="L7" s="41">
        <v>2.8864126716889649</v>
      </c>
      <c r="M7" s="41">
        <v>-0.2240607253575444</v>
      </c>
      <c r="N7" s="41">
        <v>0.93437799510169839</v>
      </c>
      <c r="P7" s="84">
        <f t="shared" si="0"/>
        <v>174386.05251054515</v>
      </c>
    </row>
    <row r="8" spans="1:16" ht="12.75" customHeight="1" x14ac:dyDescent="0.25">
      <c r="A8" s="47" t="s">
        <v>199</v>
      </c>
      <c r="B8" s="54">
        <v>307450</v>
      </c>
      <c r="C8" s="54">
        <v>372217</v>
      </c>
      <c r="D8" s="54">
        <v>338817.09037783253</v>
      </c>
      <c r="E8" s="54">
        <v>336462.32477186911</v>
      </c>
      <c r="F8" s="54">
        <v>361534.36142200016</v>
      </c>
      <c r="G8" s="54">
        <v>361819.30562339386</v>
      </c>
      <c r="H8" s="54">
        <v>363038.34512404719</v>
      </c>
      <c r="I8" s="54">
        <v>364017.96130006557</v>
      </c>
      <c r="J8" s="54">
        <v>368155.21406773786</v>
      </c>
      <c r="K8" s="54">
        <v>368186.56193746976</v>
      </c>
      <c r="L8" s="41">
        <v>-1.004825916820995</v>
      </c>
      <c r="M8" s="41">
        <v>0.72923355875140761</v>
      </c>
      <c r="N8" s="41">
        <v>8.7262251489095277E-2</v>
      </c>
      <c r="P8" s="84">
        <f t="shared" si="0"/>
        <v>350175.72589991638</v>
      </c>
    </row>
    <row r="9" spans="1:16" ht="12.75" customHeight="1" x14ac:dyDescent="0.25">
      <c r="A9" s="85" t="s">
        <v>193</v>
      </c>
      <c r="B9" s="54">
        <v>166949.03220597023</v>
      </c>
      <c r="C9" s="54">
        <v>207202.51850899513</v>
      </c>
      <c r="D9" s="54">
        <v>183870.62245532879</v>
      </c>
      <c r="E9" s="54">
        <v>179417.01250101157</v>
      </c>
      <c r="F9" s="54">
        <v>193953.30021677687</v>
      </c>
      <c r="G9" s="54">
        <v>191138.16536848148</v>
      </c>
      <c r="H9" s="54">
        <v>190515.44758348435</v>
      </c>
      <c r="I9" s="54">
        <v>190634.013943433</v>
      </c>
      <c r="J9" s="54">
        <v>191285.52749663597</v>
      </c>
      <c r="K9" s="54">
        <v>190933.72364244243</v>
      </c>
      <c r="L9" s="41">
        <v>-1.4295227923681653</v>
      </c>
      <c r="M9" s="41">
        <v>0.63484435153837726</v>
      </c>
      <c r="N9" s="41">
        <v>-5.3507280127429446E-3</v>
      </c>
      <c r="P9" s="84">
        <f t="shared" si="0"/>
        <v>188911.96133605283</v>
      </c>
    </row>
    <row r="10" spans="1:16" ht="12.75" customHeight="1" x14ac:dyDescent="0.25">
      <c r="A10" s="85" t="s">
        <v>192</v>
      </c>
      <c r="B10" s="54">
        <v>140348.92288195531</v>
      </c>
      <c r="C10" s="54">
        <v>165013.34205454958</v>
      </c>
      <c r="D10" s="54">
        <v>154946.46792250374</v>
      </c>
      <c r="E10" s="54">
        <v>157045.31227085757</v>
      </c>
      <c r="F10" s="54">
        <v>167581.06120522332</v>
      </c>
      <c r="G10" s="54">
        <v>170681.14025491237</v>
      </c>
      <c r="H10" s="54">
        <v>172522.89754056287</v>
      </c>
      <c r="I10" s="54">
        <v>173383.94735663245</v>
      </c>
      <c r="J10" s="54">
        <v>176869.68657110175</v>
      </c>
      <c r="K10" s="54">
        <v>177252.83829502721</v>
      </c>
      <c r="L10" s="41">
        <v>-0.49369683788942353</v>
      </c>
      <c r="M10" s="41">
        <v>0.83610360500045999</v>
      </c>
      <c r="N10" s="41">
        <v>0.18907872519358104</v>
      </c>
      <c r="P10" s="84">
        <f t="shared" si="0"/>
        <v>161263.76456386351</v>
      </c>
    </row>
    <row r="11" spans="1:16" ht="12.75" customHeight="1" x14ac:dyDescent="0.25">
      <c r="A11" s="47" t="s">
        <v>191</v>
      </c>
      <c r="B11" s="54">
        <v>67551</v>
      </c>
      <c r="C11" s="54">
        <v>139098</v>
      </c>
      <c r="D11" s="54">
        <v>262959.66365908098</v>
      </c>
      <c r="E11" s="54">
        <v>388863.72717346408</v>
      </c>
      <c r="F11" s="54">
        <v>610163.62484369334</v>
      </c>
      <c r="G11" s="54">
        <v>876295.60185527441</v>
      </c>
      <c r="H11" s="54">
        <v>1035419.8067977251</v>
      </c>
      <c r="I11" s="54">
        <v>1145547.4852096171</v>
      </c>
      <c r="J11" s="54">
        <v>1289368.8859372889</v>
      </c>
      <c r="K11" s="54">
        <v>1350438.0753462599</v>
      </c>
      <c r="L11" s="41">
        <v>10.827530156793985</v>
      </c>
      <c r="M11" s="41">
        <v>8.4639258709076071</v>
      </c>
      <c r="N11" s="41">
        <v>2.185953597664736</v>
      </c>
      <c r="P11" s="84">
        <f t="shared" si="0"/>
        <v>436561.64425138716</v>
      </c>
    </row>
    <row r="12" spans="1:16" ht="12.75" customHeight="1" x14ac:dyDescent="0.25">
      <c r="A12" s="85" t="s">
        <v>190</v>
      </c>
      <c r="B12" s="54">
        <v>66027.993335646592</v>
      </c>
      <c r="C12" s="54">
        <v>133821.92536033239</v>
      </c>
      <c r="D12" s="54">
        <v>245640.31595734094</v>
      </c>
      <c r="E12" s="54">
        <v>341580.35454671737</v>
      </c>
      <c r="F12" s="54">
        <v>496174.69741988595</v>
      </c>
      <c r="G12" s="54">
        <v>673441.21977895836</v>
      </c>
      <c r="H12" s="54">
        <v>773691.27066611615</v>
      </c>
      <c r="I12" s="54">
        <v>839494.37238913612</v>
      </c>
      <c r="J12" s="54">
        <v>944558.16058562032</v>
      </c>
      <c r="K12" s="54">
        <v>990669.90900849062</v>
      </c>
      <c r="L12" s="41">
        <v>9.8238238955933088</v>
      </c>
      <c r="M12" s="41">
        <v>7.023877374705334</v>
      </c>
      <c r="N12" s="41">
        <v>1.9486463837599111</v>
      </c>
      <c r="P12" s="84">
        <f t="shared" si="0"/>
        <v>370907.50668861344</v>
      </c>
    </row>
    <row r="13" spans="1:16" ht="12.75" customHeight="1" x14ac:dyDescent="0.25">
      <c r="A13" s="85" t="s">
        <v>189</v>
      </c>
      <c r="B13" s="56">
        <v>1523.006664353409</v>
      </c>
      <c r="C13" s="56">
        <v>5276.0746396676232</v>
      </c>
      <c r="D13" s="56">
        <v>17319.347701739993</v>
      </c>
      <c r="E13" s="56">
        <v>47283.372626746816</v>
      </c>
      <c r="F13" s="56">
        <v>113988.9274238074</v>
      </c>
      <c r="G13" s="56">
        <v>202854.38207631611</v>
      </c>
      <c r="H13" s="56">
        <v>261728.53613160929</v>
      </c>
      <c r="I13" s="56">
        <v>306053.11282048118</v>
      </c>
      <c r="J13" s="56">
        <v>344810.72535166872</v>
      </c>
      <c r="K13" s="56">
        <v>359768.16633776913</v>
      </c>
      <c r="L13" s="41">
        <v>24.520183368044158</v>
      </c>
      <c r="M13" s="41">
        <v>15.677153892114726</v>
      </c>
      <c r="N13" s="41">
        <v>2.906288990537087</v>
      </c>
      <c r="P13" s="84">
        <f t="shared" si="0"/>
        <v>65654.1375627737</v>
      </c>
    </row>
    <row r="14" spans="1:16" ht="12.75" customHeight="1" x14ac:dyDescent="0.25">
      <c r="A14" s="47" t="s">
        <v>106</v>
      </c>
      <c r="B14" s="56">
        <v>1450</v>
      </c>
      <c r="C14" s="56">
        <v>23231</v>
      </c>
      <c r="D14" s="56">
        <v>100997.75625208214</v>
      </c>
      <c r="E14" s="56">
        <v>141548.90073219864</v>
      </c>
      <c r="F14" s="56">
        <v>243347.71768221486</v>
      </c>
      <c r="G14" s="56">
        <v>349287.64489956381</v>
      </c>
      <c r="H14" s="56">
        <v>421616.48729884438</v>
      </c>
      <c r="I14" s="56">
        <v>498412.08332709019</v>
      </c>
      <c r="J14" s="56">
        <v>580031.05867211358</v>
      </c>
      <c r="K14" s="56">
        <v>599657.36191915383</v>
      </c>
      <c r="L14" s="41">
        <v>19.807459639417679</v>
      </c>
      <c r="M14" s="41">
        <v>9.4530006649314657</v>
      </c>
      <c r="N14" s="41">
        <v>2.7391568545524825</v>
      </c>
      <c r="P14" s="84">
        <f t="shared" si="0"/>
        <v>172172.73696714849</v>
      </c>
    </row>
    <row r="15" spans="1:16" ht="12.75" customHeight="1" x14ac:dyDescent="0.25">
      <c r="A15" s="47" t="s">
        <v>198</v>
      </c>
      <c r="B15" s="56">
        <v>5878</v>
      </c>
      <c r="C15" s="56">
        <v>6070</v>
      </c>
      <c r="D15" s="56">
        <v>7000.1056261209287</v>
      </c>
      <c r="E15" s="56">
        <v>7085.3839377341537</v>
      </c>
      <c r="F15" s="56">
        <v>7125.2725977341506</v>
      </c>
      <c r="G15" s="56">
        <v>7302.0581577341509</v>
      </c>
      <c r="H15" s="56">
        <v>7298.6219977341498</v>
      </c>
      <c r="I15" s="56">
        <v>9337.261521992421</v>
      </c>
      <c r="J15" s="56">
        <v>16095.283607852489</v>
      </c>
      <c r="K15" s="56">
        <v>16667.153228975938</v>
      </c>
      <c r="L15" s="41">
        <v>1.5587787315117563</v>
      </c>
      <c r="M15" s="41">
        <v>0.30167598825212583</v>
      </c>
      <c r="N15" s="41">
        <v>4.2127381637008909</v>
      </c>
      <c r="P15" s="84">
        <f t="shared" si="0"/>
        <v>7062.6891119275397</v>
      </c>
    </row>
    <row r="16" spans="1:16" ht="12.75" customHeight="1" x14ac:dyDescent="0.25">
      <c r="A16" s="39" t="s">
        <v>187</v>
      </c>
      <c r="B16" s="56">
        <v>1519982.8690260192</v>
      </c>
      <c r="C16" s="56">
        <v>1426679.5271199606</v>
      </c>
      <c r="D16" s="56">
        <v>1204429.6933662288</v>
      </c>
      <c r="E16" s="56">
        <v>912631.58561912877</v>
      </c>
      <c r="F16" s="56">
        <v>846974.88809008163</v>
      </c>
      <c r="G16" s="56">
        <v>709976.23239451181</v>
      </c>
      <c r="H16" s="56">
        <v>632438.68044173671</v>
      </c>
      <c r="I16" s="56">
        <v>546985.61992002046</v>
      </c>
      <c r="J16" s="56">
        <v>453593.3166198433</v>
      </c>
      <c r="K16" s="56">
        <v>474666.8333833713</v>
      </c>
      <c r="L16" s="41">
        <v>-4.3693942724839285</v>
      </c>
      <c r="M16" s="41">
        <v>-2.4797442666635083</v>
      </c>
      <c r="N16" s="41">
        <v>-1.9929642936020286</v>
      </c>
      <c r="P16" s="84">
        <f t="shared" si="0"/>
        <v>1025702.2907281553</v>
      </c>
    </row>
    <row r="17" spans="1:16" ht="12.75" customHeight="1" x14ac:dyDescent="0.25">
      <c r="A17" s="47" t="s">
        <v>67</v>
      </c>
      <c r="B17" s="56">
        <v>830927.99996003998</v>
      </c>
      <c r="C17" s="56">
        <v>722698.99996003998</v>
      </c>
      <c r="D17" s="56">
        <v>710443.42526809976</v>
      </c>
      <c r="E17" s="56">
        <v>389521.93560152414</v>
      </c>
      <c r="F17" s="56">
        <v>329909.99239886273</v>
      </c>
      <c r="G17" s="56">
        <v>269820.40887917514</v>
      </c>
      <c r="H17" s="56">
        <v>161634.15081704443</v>
      </c>
      <c r="I17" s="56">
        <v>38258.954418697715</v>
      </c>
      <c r="J17" s="56">
        <v>13370.363787570634</v>
      </c>
      <c r="K17" s="56">
        <v>12904.94499267131</v>
      </c>
      <c r="L17" s="41">
        <v>-5.9935945869224234</v>
      </c>
      <c r="M17" s="41">
        <v>-3.6050488366364375</v>
      </c>
      <c r="N17" s="41">
        <v>-14.101799048211127</v>
      </c>
      <c r="P17" s="84">
        <f t="shared" si="0"/>
        <v>520176.70883348124</v>
      </c>
    </row>
    <row r="18" spans="1:16" ht="12.75" customHeight="1" x14ac:dyDescent="0.25">
      <c r="A18" s="47" t="s">
        <v>87</v>
      </c>
      <c r="B18" s="54">
        <v>137432.99998001999</v>
      </c>
      <c r="C18" s="54">
        <v>82095</v>
      </c>
      <c r="D18" s="54">
        <v>67752.207705553214</v>
      </c>
      <c r="E18" s="54">
        <v>27666.676344629312</v>
      </c>
      <c r="F18" s="54">
        <v>11389.087744855769</v>
      </c>
      <c r="G18" s="54">
        <v>6952.48094112117</v>
      </c>
      <c r="H18" s="54">
        <v>6185.155161961643</v>
      </c>
      <c r="I18" s="54">
        <v>5261.2199178330684</v>
      </c>
      <c r="J18" s="54">
        <v>3349.4137748828712</v>
      </c>
      <c r="K18" s="54">
        <v>2886.4193354178387</v>
      </c>
      <c r="L18" s="41">
        <v>-10.305868655625739</v>
      </c>
      <c r="M18" s="41">
        <v>-12.899974582599572</v>
      </c>
      <c r="N18" s="41">
        <v>-4.3002108535472816</v>
      </c>
      <c r="P18" s="84">
        <f t="shared" si="0"/>
        <v>39570.647725204493</v>
      </c>
    </row>
    <row r="19" spans="1:16" ht="12.75" customHeight="1" x14ac:dyDescent="0.25">
      <c r="A19" s="47" t="s">
        <v>76</v>
      </c>
      <c r="B19" s="54">
        <v>551621.86908595939</v>
      </c>
      <c r="C19" s="54">
        <v>621885.52715992066</v>
      </c>
      <c r="D19" s="54">
        <v>426234.06039257534</v>
      </c>
      <c r="E19" s="54">
        <v>495442.97367297526</v>
      </c>
      <c r="F19" s="54">
        <v>505675.80794636311</v>
      </c>
      <c r="G19" s="54">
        <v>433203.34257421573</v>
      </c>
      <c r="H19" s="54">
        <v>464619.37446273072</v>
      </c>
      <c r="I19" s="54">
        <v>503465.44558348961</v>
      </c>
      <c r="J19" s="54">
        <v>436873.53905738989</v>
      </c>
      <c r="K19" s="54">
        <v>458875.46905528207</v>
      </c>
      <c r="L19" s="41">
        <v>-2.2473988959861857</v>
      </c>
      <c r="M19" s="41">
        <v>-1.3334795993686366</v>
      </c>
      <c r="N19" s="41">
        <v>0.28827287393260459</v>
      </c>
      <c r="P19" s="84">
        <f t="shared" si="0"/>
        <v>465954.93416946923</v>
      </c>
    </row>
    <row r="20" spans="1:16" ht="12.75" customHeight="1" x14ac:dyDescent="0.25">
      <c r="A20" s="39" t="s">
        <v>186</v>
      </c>
      <c r="B20" s="54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41" t="s">
        <v>61</v>
      </c>
      <c r="M20" s="41" t="s">
        <v>61</v>
      </c>
      <c r="N20" s="41" t="s">
        <v>61</v>
      </c>
      <c r="P20" s="84">
        <f t="shared" si="0"/>
        <v>0</v>
      </c>
    </row>
    <row r="21" spans="1:16" ht="12" customHeight="1" x14ac:dyDescent="0.25">
      <c r="A21" s="62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41"/>
      <c r="M21" s="41"/>
      <c r="N21" s="41"/>
      <c r="P21" s="84" t="e">
        <f t="shared" si="0"/>
        <v>#DIV/0!</v>
      </c>
    </row>
    <row r="22" spans="1:16" ht="12.75" customHeight="1" x14ac:dyDescent="0.25">
      <c r="A22" s="35" t="s">
        <v>197</v>
      </c>
      <c r="B22" s="38">
        <v>657515.49207000004</v>
      </c>
      <c r="C22" s="38">
        <v>770232.60739375558</v>
      </c>
      <c r="D22" s="38">
        <v>867981.85698988033</v>
      </c>
      <c r="E22" s="38">
        <v>922659.98598752473</v>
      </c>
      <c r="F22" s="38">
        <v>1034531.6186584948</v>
      </c>
      <c r="G22" s="38">
        <v>1178089.8631251119</v>
      </c>
      <c r="H22" s="38">
        <v>1233022.5699916272</v>
      </c>
      <c r="I22" s="38">
        <v>1264123.7540585282</v>
      </c>
      <c r="J22" s="38">
        <v>1358723.2245784418</v>
      </c>
      <c r="K22" s="38">
        <v>1386347.2096200143</v>
      </c>
      <c r="L22" s="37">
        <v>1.8220833176596507</v>
      </c>
      <c r="M22" s="37">
        <v>2.4739963067917037</v>
      </c>
      <c r="N22" s="37">
        <v>0.81721116204338529</v>
      </c>
      <c r="P22" s="84">
        <f t="shared" si="0"/>
        <v>951256.73782418761</v>
      </c>
    </row>
    <row r="23" spans="1:16" ht="12.75" customHeight="1" x14ac:dyDescent="0.25">
      <c r="A23" s="39" t="s">
        <v>196</v>
      </c>
      <c r="B23" s="54">
        <v>125453.08</v>
      </c>
      <c r="C23" s="54">
        <v>122578.87999999999</v>
      </c>
      <c r="D23" s="54">
        <v>112146.72</v>
      </c>
      <c r="E23" s="54">
        <v>107457.12000000001</v>
      </c>
      <c r="F23" s="54">
        <v>97797.120000000024</v>
      </c>
      <c r="G23" s="54">
        <v>93931.180000000008</v>
      </c>
      <c r="H23" s="54">
        <v>79328.720000000016</v>
      </c>
      <c r="I23" s="54">
        <v>66929.040000000008</v>
      </c>
      <c r="J23" s="54">
        <v>61702.640000000007</v>
      </c>
      <c r="K23" s="54">
        <v>55047.44</v>
      </c>
      <c r="L23" s="41">
        <v>-1.3079989295524785</v>
      </c>
      <c r="M23" s="41">
        <v>-1.3362863279723691</v>
      </c>
      <c r="N23" s="41">
        <v>-2.6364574013528652</v>
      </c>
      <c r="P23" s="84">
        <f t="shared" si="0"/>
        <v>104971.92000000001</v>
      </c>
    </row>
    <row r="24" spans="1:16" ht="12.75" customHeight="1" x14ac:dyDescent="0.25">
      <c r="A24" s="39" t="s">
        <v>94</v>
      </c>
      <c r="B24" s="56">
        <v>175792.47771260742</v>
      </c>
      <c r="C24" s="56">
        <v>257028.86487454656</v>
      </c>
      <c r="D24" s="56">
        <v>388007.41374390631</v>
      </c>
      <c r="E24" s="56">
        <v>490777.91211183998</v>
      </c>
      <c r="F24" s="56">
        <v>658921.34372042492</v>
      </c>
      <c r="G24" s="56">
        <v>853106.03924723133</v>
      </c>
      <c r="H24" s="56">
        <v>969104.38639464555</v>
      </c>
      <c r="I24" s="56">
        <v>1059429.4227607332</v>
      </c>
      <c r="J24" s="56">
        <v>1181564.8668123973</v>
      </c>
      <c r="K24" s="56">
        <v>1213108.7488916744</v>
      </c>
      <c r="L24" s="41">
        <v>6.6817941747358889</v>
      </c>
      <c r="M24" s="41">
        <v>5.68462257421809</v>
      </c>
      <c r="N24" s="41">
        <v>1.7758729110014748</v>
      </c>
      <c r="P24" s="84">
        <f t="shared" si="0"/>
        <v>523464.37873216561</v>
      </c>
    </row>
    <row r="25" spans="1:16" x14ac:dyDescent="0.25">
      <c r="A25" s="47" t="s">
        <v>195</v>
      </c>
      <c r="B25" s="56">
        <v>15987.979712607443</v>
      </c>
      <c r="C25" s="56">
        <v>24757.275550791161</v>
      </c>
      <c r="D25" s="56">
        <v>46857.307578648295</v>
      </c>
      <c r="E25" s="56">
        <v>57604.175897589012</v>
      </c>
      <c r="F25" s="56">
        <v>60000.08936093677</v>
      </c>
      <c r="G25" s="56">
        <v>64117.711450864415</v>
      </c>
      <c r="H25" s="56">
        <v>63660.095997308446</v>
      </c>
      <c r="I25" s="56">
        <v>58338.309695223106</v>
      </c>
      <c r="J25" s="56">
        <v>54839.646795799868</v>
      </c>
      <c r="K25" s="56">
        <v>55588.655806831353</v>
      </c>
      <c r="L25" s="41">
        <v>8.8115788019345942</v>
      </c>
      <c r="M25" s="41">
        <v>1.0770142099468361</v>
      </c>
      <c r="N25" s="41">
        <v>-0.71116659308987362</v>
      </c>
      <c r="P25" s="84">
        <f t="shared" si="0"/>
        <v>53428.698469792536</v>
      </c>
    </row>
    <row r="26" spans="1:16" x14ac:dyDescent="0.25">
      <c r="A26" s="47" t="s">
        <v>194</v>
      </c>
      <c r="B26" s="54">
        <v>117676</v>
      </c>
      <c r="C26" s="54">
        <v>121285</v>
      </c>
      <c r="D26" s="54">
        <v>125139.46324891908</v>
      </c>
      <c r="E26" s="54">
        <v>127689.01460918583</v>
      </c>
      <c r="F26" s="54">
        <v>130407.93201435007</v>
      </c>
      <c r="G26" s="54">
        <v>131235.60800463834</v>
      </c>
      <c r="H26" s="54">
        <v>131482.37890136067</v>
      </c>
      <c r="I26" s="54">
        <v>131757.35064757799</v>
      </c>
      <c r="J26" s="54">
        <v>132970.3589168014</v>
      </c>
      <c r="K26" s="54">
        <v>133135.17602102979</v>
      </c>
      <c r="L26" s="41">
        <v>0.51587192459316977</v>
      </c>
      <c r="M26" s="41">
        <v>0.27434070537137867</v>
      </c>
      <c r="N26" s="41">
        <v>7.1879475800384895E-2</v>
      </c>
      <c r="P26" s="84">
        <f t="shared" si="0"/>
        <v>127773.69763163457</v>
      </c>
    </row>
    <row r="27" spans="1:16" ht="12.75" customHeight="1" x14ac:dyDescent="0.25">
      <c r="A27" s="85" t="s">
        <v>193</v>
      </c>
      <c r="B27" s="54">
        <v>82825.042888603988</v>
      </c>
      <c r="C27" s="54">
        <v>85325.282280333704</v>
      </c>
      <c r="D27" s="54">
        <v>85988.769102290738</v>
      </c>
      <c r="E27" s="54">
        <v>87487.381229678067</v>
      </c>
      <c r="F27" s="54">
        <v>89333.697596226557</v>
      </c>
      <c r="G27" s="54">
        <v>89496.756205790356</v>
      </c>
      <c r="H27" s="54">
        <v>89496.756205790356</v>
      </c>
      <c r="I27" s="54">
        <v>89506.899649679399</v>
      </c>
      <c r="J27" s="54">
        <v>89751.699998095195</v>
      </c>
      <c r="K27" s="54">
        <v>89864.065417295002</v>
      </c>
      <c r="L27" s="41">
        <v>0.25055100936652863</v>
      </c>
      <c r="M27" s="41">
        <v>0.2273361443175137</v>
      </c>
      <c r="N27" s="41">
        <v>2.0480912975595622E-2</v>
      </c>
      <c r="P27" s="84">
        <f t="shared" si="0"/>
        <v>87661.233349258648</v>
      </c>
    </row>
    <row r="28" spans="1:16" ht="12.75" customHeight="1" x14ac:dyDescent="0.25">
      <c r="A28" s="85" t="s">
        <v>192</v>
      </c>
      <c r="B28" s="54">
        <v>34850.957111396026</v>
      </c>
      <c r="C28" s="54">
        <v>35959.717719666303</v>
      </c>
      <c r="D28" s="54">
        <v>39150.694146628353</v>
      </c>
      <c r="E28" s="54">
        <v>40201.633379507766</v>
      </c>
      <c r="F28" s="54">
        <v>41074.234418123495</v>
      </c>
      <c r="G28" s="54">
        <v>41738.851798847994</v>
      </c>
      <c r="H28" s="54">
        <v>41985.622695570339</v>
      </c>
      <c r="I28" s="54">
        <v>42250.450997898573</v>
      </c>
      <c r="J28" s="54">
        <v>43218.658918706242</v>
      </c>
      <c r="K28" s="54">
        <v>43271.110603734829</v>
      </c>
      <c r="L28" s="41">
        <v>1.1213228837086753</v>
      </c>
      <c r="M28" s="41">
        <v>0.37595260280720577</v>
      </c>
      <c r="N28" s="41">
        <v>0.1804267128701742</v>
      </c>
      <c r="P28" s="84">
        <f t="shared" si="0"/>
        <v>40112.46428237592</v>
      </c>
    </row>
    <row r="29" spans="1:16" ht="12.75" customHeight="1" x14ac:dyDescent="0.25">
      <c r="A29" s="47" t="s">
        <v>191</v>
      </c>
      <c r="B29" s="54">
        <v>38920</v>
      </c>
      <c r="C29" s="54">
        <v>80304.999323755401</v>
      </c>
      <c r="D29" s="54">
        <v>127174.57691633899</v>
      </c>
      <c r="E29" s="54">
        <v>178323.49482614847</v>
      </c>
      <c r="F29" s="54">
        <v>257459.34762199334</v>
      </c>
      <c r="G29" s="54">
        <v>349123.88215092139</v>
      </c>
      <c r="H29" s="54">
        <v>404743.38456396322</v>
      </c>
      <c r="I29" s="54">
        <v>442446.75878848496</v>
      </c>
      <c r="J29" s="54">
        <v>493017.85331026622</v>
      </c>
      <c r="K29" s="54">
        <v>507638.67500287993</v>
      </c>
      <c r="L29" s="41">
        <v>8.3045241128226301</v>
      </c>
      <c r="M29" s="41">
        <v>6.949091351215908</v>
      </c>
      <c r="N29" s="41">
        <v>1.889341907166675</v>
      </c>
      <c r="P29" s="84">
        <f t="shared" si="0"/>
        <v>192316.96226916616</v>
      </c>
    </row>
    <row r="30" spans="1:16" ht="12.75" customHeight="1" x14ac:dyDescent="0.25">
      <c r="A30" s="85" t="s">
        <v>190</v>
      </c>
      <c r="B30" s="54">
        <v>38394.35</v>
      </c>
      <c r="C30" s="54">
        <v>78679.149323755395</v>
      </c>
      <c r="D30" s="54">
        <v>121290.77691633897</v>
      </c>
      <c r="E30" s="54">
        <v>164777.64482614843</v>
      </c>
      <c r="F30" s="54">
        <v>226640.29257638197</v>
      </c>
      <c r="G30" s="54">
        <v>294810.32797166158</v>
      </c>
      <c r="H30" s="54">
        <v>335678.3946952775</v>
      </c>
      <c r="I30" s="54">
        <v>362079.36471334193</v>
      </c>
      <c r="J30" s="54">
        <v>401733.19940916699</v>
      </c>
      <c r="K30" s="54">
        <v>412615.47339026764</v>
      </c>
      <c r="L30" s="41">
        <v>7.6722686085986869</v>
      </c>
      <c r="M30" s="41">
        <v>5.989889718190522</v>
      </c>
      <c r="N30" s="41">
        <v>1.6951264861720272</v>
      </c>
      <c r="P30" s="84">
        <f t="shared" si="0"/>
        <v>173965.53474636047</v>
      </c>
    </row>
    <row r="31" spans="1:16" ht="12.75" customHeight="1" x14ac:dyDescent="0.25">
      <c r="A31" s="85" t="s">
        <v>189</v>
      </c>
      <c r="B31" s="56">
        <v>525.65</v>
      </c>
      <c r="C31" s="56">
        <v>1625.85</v>
      </c>
      <c r="D31" s="56">
        <v>5883.8000000000011</v>
      </c>
      <c r="E31" s="56">
        <v>13545.85</v>
      </c>
      <c r="F31" s="56">
        <v>30819.055045611356</v>
      </c>
      <c r="G31" s="56">
        <v>54313.55417925994</v>
      </c>
      <c r="H31" s="56">
        <v>69064.989868685749</v>
      </c>
      <c r="I31" s="56">
        <v>80367.394075143005</v>
      </c>
      <c r="J31" s="56">
        <v>91284.653901099256</v>
      </c>
      <c r="K31" s="56">
        <v>95023.201612612349</v>
      </c>
      <c r="L31" s="41">
        <v>23.615400049078229</v>
      </c>
      <c r="M31" s="41">
        <v>14.89739865132349</v>
      </c>
      <c r="N31" s="41">
        <v>2.836212208974831</v>
      </c>
      <c r="P31" s="84">
        <f t="shared" si="0"/>
        <v>18351.427522805679</v>
      </c>
    </row>
    <row r="32" spans="1:16" ht="12.75" customHeight="1" x14ac:dyDescent="0.25">
      <c r="A32" s="47" t="s">
        <v>106</v>
      </c>
      <c r="B32" s="56">
        <v>2281.498</v>
      </c>
      <c r="C32" s="56">
        <v>29679.59</v>
      </c>
      <c r="D32" s="56">
        <v>87773.066000000006</v>
      </c>
      <c r="E32" s="56">
        <v>126065.82677891671</v>
      </c>
      <c r="F32" s="56">
        <v>209951.5747231447</v>
      </c>
      <c r="G32" s="56">
        <v>307495.43764080713</v>
      </c>
      <c r="H32" s="56">
        <v>368085.12693201337</v>
      </c>
      <c r="I32" s="56">
        <v>425428.64943114878</v>
      </c>
      <c r="J32" s="56">
        <v>497993.65133490582</v>
      </c>
      <c r="K32" s="56">
        <v>513894.97433035483</v>
      </c>
      <c r="L32" s="41">
        <v>15.561706891542304</v>
      </c>
      <c r="M32" s="41">
        <v>9.3261690381959426</v>
      </c>
      <c r="N32" s="41">
        <v>2.6010451366974996</v>
      </c>
      <c r="P32" s="84">
        <f t="shared" si="0"/>
        <v>148862.32036157235</v>
      </c>
    </row>
    <row r="33" spans="1:16" ht="12.75" customHeight="1" x14ac:dyDescent="0.25">
      <c r="A33" s="47" t="s">
        <v>188</v>
      </c>
      <c r="B33" s="56">
        <v>927</v>
      </c>
      <c r="C33" s="56">
        <v>1002</v>
      </c>
      <c r="D33" s="56">
        <v>1063</v>
      </c>
      <c r="E33" s="56">
        <v>1095.4000000000001</v>
      </c>
      <c r="F33" s="56">
        <v>1102.4000000000001</v>
      </c>
      <c r="G33" s="56">
        <v>1133.4000000000001</v>
      </c>
      <c r="H33" s="56">
        <v>1133.4000000000001</v>
      </c>
      <c r="I33" s="56">
        <v>1458.3541982983461</v>
      </c>
      <c r="J33" s="56">
        <v>2743.3564546238617</v>
      </c>
      <c r="K33" s="56">
        <v>2851.2677305788761</v>
      </c>
      <c r="L33" s="41">
        <v>0.89519906005082195</v>
      </c>
      <c r="M33" s="41">
        <v>0.34160586129154957</v>
      </c>
      <c r="N33" s="41">
        <v>4.7207489397029789</v>
      </c>
      <c r="P33" s="84">
        <f t="shared" si="0"/>
        <v>1082.7</v>
      </c>
    </row>
    <row r="34" spans="1:16" ht="12.75" customHeight="1" x14ac:dyDescent="0.25">
      <c r="A34" s="39" t="s">
        <v>187</v>
      </c>
      <c r="B34" s="56">
        <v>356269.73039739253</v>
      </c>
      <c r="C34" s="56">
        <v>390612.65855920891</v>
      </c>
      <c r="D34" s="56">
        <v>367827.72324597405</v>
      </c>
      <c r="E34" s="56">
        <v>324424.9538756847</v>
      </c>
      <c r="F34" s="56">
        <v>277813.15493807005</v>
      </c>
      <c r="G34" s="56">
        <v>231052.64387788033</v>
      </c>
      <c r="H34" s="56">
        <v>184589.46359698166</v>
      </c>
      <c r="I34" s="56">
        <v>137765.29129779522</v>
      </c>
      <c r="J34" s="56">
        <v>115455.71776604465</v>
      </c>
      <c r="K34" s="56">
        <v>118191.02072833998</v>
      </c>
      <c r="L34" s="41">
        <v>-1.8394927823915608</v>
      </c>
      <c r="M34" s="41">
        <v>-3.3371336657200934</v>
      </c>
      <c r="N34" s="41">
        <v>-3.2961695125607871</v>
      </c>
      <c r="P34" s="84">
        <f t="shared" si="0"/>
        <v>322820.43909202202</v>
      </c>
    </row>
    <row r="35" spans="1:16" ht="12.75" customHeight="1" x14ac:dyDescent="0.25">
      <c r="A35" s="47" t="s">
        <v>67</v>
      </c>
      <c r="B35" s="56">
        <v>159123.08828999996</v>
      </c>
      <c r="C35" s="56">
        <v>154561.18569000001</v>
      </c>
      <c r="D35" s="56">
        <v>152565.00594088226</v>
      </c>
      <c r="E35" s="56">
        <v>131084.68924205954</v>
      </c>
      <c r="F35" s="56">
        <v>96706.882519362887</v>
      </c>
      <c r="G35" s="56">
        <v>63586.096394077096</v>
      </c>
      <c r="H35" s="56">
        <v>38954.37774538956</v>
      </c>
      <c r="I35" s="56">
        <v>22766.100588489477</v>
      </c>
      <c r="J35" s="56">
        <v>16515.079706224409</v>
      </c>
      <c r="K35" s="56">
        <v>11604.236724636436</v>
      </c>
      <c r="L35" s="41">
        <v>-1.6339679700651311</v>
      </c>
      <c r="M35" s="41">
        <v>-6.9789966703784456</v>
      </c>
      <c r="N35" s="41">
        <v>-8.1534768398890058</v>
      </c>
      <c r="P35" s="84">
        <f t="shared" si="0"/>
        <v>124635.94423012258</v>
      </c>
    </row>
    <row r="36" spans="1:16" ht="12.75" customHeight="1" x14ac:dyDescent="0.25">
      <c r="A36" s="47" t="s">
        <v>87</v>
      </c>
      <c r="B36" s="54">
        <v>65258.852639999997</v>
      </c>
      <c r="C36" s="54">
        <v>60231.025380000006</v>
      </c>
      <c r="D36" s="54">
        <v>44059.344111098457</v>
      </c>
      <c r="E36" s="54">
        <v>27729.579745389507</v>
      </c>
      <c r="F36" s="54">
        <v>17074.217275135969</v>
      </c>
      <c r="G36" s="54">
        <v>13397.873015262574</v>
      </c>
      <c r="H36" s="54">
        <v>7985.6879771460544</v>
      </c>
      <c r="I36" s="54">
        <v>4699.4458987880944</v>
      </c>
      <c r="J36" s="54">
        <v>2859.2829374433813</v>
      </c>
      <c r="K36" s="54">
        <v>1755.4656991090235</v>
      </c>
      <c r="L36" s="41">
        <v>-7.4636632339310065</v>
      </c>
      <c r="M36" s="41">
        <v>-7.015779010796086</v>
      </c>
      <c r="N36" s="41">
        <v>-9.6625505855477698</v>
      </c>
      <c r="P36" s="84">
        <f t="shared" si="0"/>
        <v>30566.780693117213</v>
      </c>
    </row>
    <row r="37" spans="1:16" ht="12.75" customHeight="1" x14ac:dyDescent="0.25">
      <c r="A37" s="47" t="s">
        <v>76</v>
      </c>
      <c r="B37" s="54">
        <v>131887.78946739255</v>
      </c>
      <c r="C37" s="54">
        <v>175820.4474892088</v>
      </c>
      <c r="D37" s="54">
        <v>171203.37319399323</v>
      </c>
      <c r="E37" s="54">
        <v>165610.68488823558</v>
      </c>
      <c r="F37" s="54">
        <v>164032.0551435712</v>
      </c>
      <c r="G37" s="54">
        <v>154068.67446854064</v>
      </c>
      <c r="H37" s="54">
        <v>137649.39787444606</v>
      </c>
      <c r="I37" s="54">
        <v>110299.74481051764</v>
      </c>
      <c r="J37" s="54">
        <v>96081.355122376859</v>
      </c>
      <c r="K37" s="54">
        <v>104831.31830459452</v>
      </c>
      <c r="L37" s="41">
        <v>-0.59644941011536279</v>
      </c>
      <c r="M37" s="41">
        <v>-0.71981007821141363</v>
      </c>
      <c r="N37" s="41">
        <v>-1.9068151957991608</v>
      </c>
      <c r="P37" s="84">
        <f t="shared" si="0"/>
        <v>167617.71416878223</v>
      </c>
    </row>
    <row r="38" spans="1:16" ht="12.75" customHeight="1" x14ac:dyDescent="0.25">
      <c r="A38" s="39" t="s">
        <v>186</v>
      </c>
      <c r="B38" s="54">
        <v>0</v>
      </c>
      <c r="C38" s="54">
        <v>0</v>
      </c>
      <c r="D38" s="54">
        <v>0</v>
      </c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41" t="s">
        <v>61</v>
      </c>
      <c r="M38" s="41" t="s">
        <v>61</v>
      </c>
      <c r="N38" s="41" t="s">
        <v>61</v>
      </c>
      <c r="P38" s="84">
        <f t="shared" si="0"/>
        <v>0</v>
      </c>
    </row>
    <row r="39" spans="1:16" ht="12" customHeight="1" x14ac:dyDescent="0.25">
      <c r="A39" s="28"/>
      <c r="B39" s="54"/>
      <c r="C39" s="54"/>
      <c r="D39" s="54"/>
      <c r="E39" s="54"/>
      <c r="F39" s="54"/>
      <c r="G39" s="54"/>
      <c r="H39" s="54"/>
      <c r="I39" s="54"/>
      <c r="J39" s="54"/>
      <c r="K39" s="86"/>
      <c r="L39" s="41"/>
      <c r="M39" s="41"/>
      <c r="N39" s="41"/>
      <c r="P39" s="84" t="e">
        <f t="shared" si="0"/>
        <v>#DIV/0!</v>
      </c>
    </row>
    <row r="40" spans="1:16" ht="12.75" customHeight="1" x14ac:dyDescent="0.25">
      <c r="A40" s="31" t="s">
        <v>185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44"/>
      <c r="M40" s="44"/>
      <c r="N40" s="44"/>
      <c r="P40" s="84" t="e">
        <f t="shared" si="0"/>
        <v>#DIV/0!</v>
      </c>
    </row>
    <row r="41" spans="1:16" ht="12.75" customHeight="1" x14ac:dyDescent="0.25">
      <c r="A41" s="35" t="s">
        <v>184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9"/>
      <c r="M41" s="89"/>
      <c r="N41" s="89"/>
      <c r="P41" s="84" t="e">
        <f t="shared" si="0"/>
        <v>#DIV/0!</v>
      </c>
    </row>
    <row r="42" spans="1:16" ht="12.75" customHeight="1" x14ac:dyDescent="0.25">
      <c r="A42" s="64" t="s">
        <v>183</v>
      </c>
      <c r="B42" s="54">
        <v>5276.8251914172106</v>
      </c>
      <c r="C42" s="54">
        <v>5453.0868143480193</v>
      </c>
      <c r="D42" s="54">
        <v>5618.2772224078444</v>
      </c>
      <c r="E42" s="54">
        <v>4497.6156421370606</v>
      </c>
      <c r="F42" s="54">
        <v>6094.290948083697</v>
      </c>
      <c r="G42" s="54">
        <v>6499.2826642289901</v>
      </c>
      <c r="H42" s="54">
        <v>6772.1545409833707</v>
      </c>
      <c r="I42" s="54">
        <v>7027.7311544500635</v>
      </c>
      <c r="J42" s="54">
        <v>7225.6800844078689</v>
      </c>
      <c r="K42" s="54">
        <v>7444.7603960949928</v>
      </c>
      <c r="L42" s="37">
        <v>-1.9079089257321824</v>
      </c>
      <c r="M42" s="37">
        <v>3.7500485673118478</v>
      </c>
      <c r="N42" s="37">
        <v>0.68140442218813657</v>
      </c>
      <c r="P42" s="84">
        <f t="shared" si="0"/>
        <v>5856.2840852457703</v>
      </c>
    </row>
    <row r="43" spans="1:16" ht="12.75" customHeight="1" x14ac:dyDescent="0.25">
      <c r="A43" s="47" t="s">
        <v>178</v>
      </c>
      <c r="B43" s="54">
        <v>498.20252417552103</v>
      </c>
      <c r="C43" s="54">
        <v>483.51781511838237</v>
      </c>
      <c r="D43" s="54">
        <v>486.84338511469741</v>
      </c>
      <c r="E43" s="54">
        <v>312.67753466325803</v>
      </c>
      <c r="F43" s="54">
        <v>470.63356808413704</v>
      </c>
      <c r="G43" s="54">
        <v>497.07761453721713</v>
      </c>
      <c r="H43" s="54">
        <v>504.6864681002624</v>
      </c>
      <c r="I43" s="54">
        <v>520.99088553708339</v>
      </c>
      <c r="J43" s="54">
        <v>531.66926607401922</v>
      </c>
      <c r="K43" s="54">
        <v>538.30898415616423</v>
      </c>
      <c r="L43" s="41">
        <v>-4.2655117975628372</v>
      </c>
      <c r="M43" s="41">
        <v>4.7448677219144475</v>
      </c>
      <c r="N43" s="41">
        <v>0.39922747482301624</v>
      </c>
      <c r="P43" s="84">
        <f t="shared" si="0"/>
        <v>478.73847659941725</v>
      </c>
    </row>
    <row r="44" spans="1:16" ht="12.75" customHeight="1" x14ac:dyDescent="0.25">
      <c r="A44" s="47" t="s">
        <v>177</v>
      </c>
      <c r="B44" s="54">
        <v>3841.202448424538</v>
      </c>
      <c r="C44" s="54">
        <v>3980.9477402554776</v>
      </c>
      <c r="D44" s="54">
        <v>4056.6178971713343</v>
      </c>
      <c r="E44" s="54">
        <v>3547.7600721893218</v>
      </c>
      <c r="F44" s="54">
        <v>4353.9964615885356</v>
      </c>
      <c r="G44" s="54">
        <v>4608.4893477884989</v>
      </c>
      <c r="H44" s="54">
        <v>4749.2114516906495</v>
      </c>
      <c r="I44" s="54">
        <v>4887.1474467293619</v>
      </c>
      <c r="J44" s="54">
        <v>4978.1697912548416</v>
      </c>
      <c r="K44" s="54">
        <v>5107.5978222544009</v>
      </c>
      <c r="L44" s="41">
        <v>-1.1454242675930981</v>
      </c>
      <c r="M44" s="41">
        <v>2.6503500318520334</v>
      </c>
      <c r="N44" s="41">
        <v>0.5154694316258146</v>
      </c>
      <c r="P44" s="84">
        <f t="shared" si="0"/>
        <v>4205.3071793799354</v>
      </c>
    </row>
    <row r="45" spans="1:16" ht="12.75" customHeight="1" x14ac:dyDescent="0.25">
      <c r="A45" s="47" t="s">
        <v>176</v>
      </c>
      <c r="B45" s="54">
        <v>115.14315895057229</v>
      </c>
      <c r="C45" s="54">
        <v>114.66863858633572</v>
      </c>
      <c r="D45" s="54">
        <v>120.30175168479715</v>
      </c>
      <c r="E45" s="54">
        <v>100.36662461396928</v>
      </c>
      <c r="F45" s="54">
        <v>123.16815740081661</v>
      </c>
      <c r="G45" s="54">
        <v>129.84970187345567</v>
      </c>
      <c r="H45" s="54">
        <v>135.55645093504205</v>
      </c>
      <c r="I45" s="54">
        <v>143.12835952305679</v>
      </c>
      <c r="J45" s="54">
        <v>149.24780973222533</v>
      </c>
      <c r="K45" s="54">
        <v>155.37081099077341</v>
      </c>
      <c r="L45" s="41">
        <v>-1.323334285933786</v>
      </c>
      <c r="M45" s="41">
        <v>2.6089311734965648</v>
      </c>
      <c r="N45" s="41">
        <v>0.90122149887628122</v>
      </c>
      <c r="P45" s="84">
        <f t="shared" si="0"/>
        <v>121.73495454280689</v>
      </c>
    </row>
    <row r="46" spans="1:16" ht="12.75" customHeight="1" x14ac:dyDescent="0.25">
      <c r="A46" s="47" t="s">
        <v>174</v>
      </c>
      <c r="B46" s="54">
        <v>417.22320592593422</v>
      </c>
      <c r="C46" s="54">
        <v>444.22344026802347</v>
      </c>
      <c r="D46" s="54">
        <v>470.58168934406791</v>
      </c>
      <c r="E46" s="54">
        <v>274.52433388493654</v>
      </c>
      <c r="F46" s="54">
        <v>529.94887782308001</v>
      </c>
      <c r="G46" s="54">
        <v>570.11912780105467</v>
      </c>
      <c r="H46" s="54">
        <v>627.52824281687072</v>
      </c>
      <c r="I46" s="54">
        <v>661.83484725411779</v>
      </c>
      <c r="J46" s="54">
        <v>706.53285416548954</v>
      </c>
      <c r="K46" s="54">
        <v>741.02745922817223</v>
      </c>
      <c r="L46" s="41">
        <v>-4.6988947171696545</v>
      </c>
      <c r="M46" s="41">
        <v>7.5817182977373054</v>
      </c>
      <c r="N46" s="41">
        <v>1.3195925097929662</v>
      </c>
      <c r="P46" s="84">
        <f t="shared" si="0"/>
        <v>500.26528358357393</v>
      </c>
    </row>
    <row r="47" spans="1:16" x14ac:dyDescent="0.25">
      <c r="A47" s="47" t="s">
        <v>182</v>
      </c>
      <c r="B47" s="54">
        <v>372.78589924728522</v>
      </c>
      <c r="C47" s="54">
        <v>398.40878170826522</v>
      </c>
      <c r="D47" s="54">
        <v>450.35981431855737</v>
      </c>
      <c r="E47" s="54">
        <v>243.73775771996284</v>
      </c>
      <c r="F47" s="54">
        <v>580.50024579274304</v>
      </c>
      <c r="G47" s="54">
        <v>656.30150040859746</v>
      </c>
      <c r="H47" s="54">
        <v>716.17462136453435</v>
      </c>
      <c r="I47" s="54">
        <v>774.65180288137014</v>
      </c>
      <c r="J47" s="54">
        <v>819.19703795865064</v>
      </c>
      <c r="K47" s="54">
        <v>860.69768403927617</v>
      </c>
      <c r="L47" s="41">
        <v>-4.795080337890556</v>
      </c>
      <c r="M47" s="41">
        <v>10.412452996637622</v>
      </c>
      <c r="N47" s="41">
        <v>1.3648452896748431</v>
      </c>
      <c r="P47" s="84">
        <f t="shared" si="0"/>
        <v>515.43003005565015</v>
      </c>
    </row>
    <row r="48" spans="1:16" x14ac:dyDescent="0.25">
      <c r="A48" s="47" t="s">
        <v>172</v>
      </c>
      <c r="B48" s="54">
        <v>32.267954693360714</v>
      </c>
      <c r="C48" s="54">
        <v>31.320398411534871</v>
      </c>
      <c r="D48" s="54">
        <v>33.572684774390112</v>
      </c>
      <c r="E48" s="54">
        <v>18.549319065614405</v>
      </c>
      <c r="F48" s="54">
        <v>36.043637394386757</v>
      </c>
      <c r="G48" s="54">
        <v>37.445371820166621</v>
      </c>
      <c r="H48" s="54">
        <v>38.99730607601154</v>
      </c>
      <c r="I48" s="54">
        <v>39.977812525073574</v>
      </c>
      <c r="J48" s="54">
        <v>40.863325222643219</v>
      </c>
      <c r="K48" s="54">
        <v>41.757635426203649</v>
      </c>
      <c r="L48" s="41">
        <v>-5.1035274402086888</v>
      </c>
      <c r="M48" s="41">
        <v>7.2770982143750107</v>
      </c>
      <c r="N48" s="41">
        <v>0.54648380286401732</v>
      </c>
      <c r="P48" s="84">
        <f t="shared" si="0"/>
        <v>34.808161084388431</v>
      </c>
    </row>
    <row r="49" spans="1:16" ht="12.75" customHeight="1" x14ac:dyDescent="0.25">
      <c r="A49" s="64" t="s">
        <v>181</v>
      </c>
      <c r="B49" s="54">
        <v>2361.6897138893974</v>
      </c>
      <c r="C49" s="54">
        <v>2320.4030156616304</v>
      </c>
      <c r="D49" s="54">
        <v>2314.4945089606676</v>
      </c>
      <c r="E49" s="54">
        <v>2376.7699070519893</v>
      </c>
      <c r="F49" s="54">
        <v>2751.8071237466338</v>
      </c>
      <c r="G49" s="54">
        <v>3027.6423238185293</v>
      </c>
      <c r="H49" s="54">
        <v>3200.6400608583776</v>
      </c>
      <c r="I49" s="54">
        <v>3368.9601465835472</v>
      </c>
      <c r="J49" s="54">
        <v>3481.8358156013105</v>
      </c>
      <c r="K49" s="54">
        <v>3594.2354590300802</v>
      </c>
      <c r="L49" s="37">
        <v>0.2403032638556013</v>
      </c>
      <c r="M49" s="37">
        <v>2.4499481065239914</v>
      </c>
      <c r="N49" s="37">
        <v>0.86142456576621118</v>
      </c>
      <c r="P49" s="84">
        <f t="shared" si="0"/>
        <v>2533.150816353651</v>
      </c>
    </row>
    <row r="50" spans="1:16" ht="12.75" customHeight="1" x14ac:dyDescent="0.25">
      <c r="A50" s="47" t="s">
        <v>175</v>
      </c>
      <c r="B50" s="54">
        <v>1676.5152515107422</v>
      </c>
      <c r="C50" s="54">
        <v>1644.6755489086252</v>
      </c>
      <c r="D50" s="54">
        <v>1628.3978341700654</v>
      </c>
      <c r="E50" s="54">
        <v>1720.8725975190982</v>
      </c>
      <c r="F50" s="54">
        <v>1954.5442076713848</v>
      </c>
      <c r="G50" s="54">
        <v>2134.7227055581202</v>
      </c>
      <c r="H50" s="54">
        <v>2235.0276963848396</v>
      </c>
      <c r="I50" s="54">
        <v>2340.4439596219809</v>
      </c>
      <c r="J50" s="54">
        <v>2407.0025426959878</v>
      </c>
      <c r="K50" s="54">
        <v>2472.8171497577405</v>
      </c>
      <c r="L50" s="41">
        <v>0.45391063010415955</v>
      </c>
      <c r="M50" s="41">
        <v>2.1784416900451076</v>
      </c>
      <c r="N50" s="41">
        <v>0.73781498638656462</v>
      </c>
      <c r="P50" s="84">
        <f t="shared" si="0"/>
        <v>1791.4710209207251</v>
      </c>
    </row>
    <row r="51" spans="1:16" ht="12.75" customHeight="1" x14ac:dyDescent="0.25">
      <c r="A51" s="47" t="s">
        <v>174</v>
      </c>
      <c r="B51" s="54">
        <v>394.59699987489773</v>
      </c>
      <c r="C51" s="54">
        <v>374.95500000000004</v>
      </c>
      <c r="D51" s="54">
        <v>396.46100000000013</v>
      </c>
      <c r="E51" s="54">
        <v>382.25289667834994</v>
      </c>
      <c r="F51" s="54">
        <v>473.40300792714356</v>
      </c>
      <c r="G51" s="54">
        <v>548.70146953618666</v>
      </c>
      <c r="H51" s="54">
        <v>604.32726708100665</v>
      </c>
      <c r="I51" s="54">
        <v>654.59832364389456</v>
      </c>
      <c r="J51" s="54">
        <v>690.17145824343152</v>
      </c>
      <c r="K51" s="54">
        <v>725.72854454628327</v>
      </c>
      <c r="L51" s="41">
        <v>0.19294994909979657</v>
      </c>
      <c r="M51" s="41">
        <v>3.680846378216529</v>
      </c>
      <c r="N51" s="41">
        <v>1.4079268171027559</v>
      </c>
      <c r="P51" s="84">
        <f t="shared" si="0"/>
        <v>434.93200396357184</v>
      </c>
    </row>
    <row r="52" spans="1:16" ht="12.75" customHeight="1" x14ac:dyDescent="0.25">
      <c r="A52" s="47" t="s">
        <v>172</v>
      </c>
      <c r="B52" s="54">
        <v>290.57746250375794</v>
      </c>
      <c r="C52" s="54">
        <v>300.77246675300597</v>
      </c>
      <c r="D52" s="54">
        <v>289.63567479060231</v>
      </c>
      <c r="E52" s="54">
        <v>273.64441285454137</v>
      </c>
      <c r="F52" s="54">
        <v>323.85990814810458</v>
      </c>
      <c r="G52" s="54">
        <v>344.21814872422198</v>
      </c>
      <c r="H52" s="54">
        <v>361.28509739252934</v>
      </c>
      <c r="I52" s="54">
        <v>373.91786331767167</v>
      </c>
      <c r="J52" s="54">
        <v>384.66181466189221</v>
      </c>
      <c r="K52" s="54">
        <v>395.6897647260563</v>
      </c>
      <c r="L52" s="41">
        <v>-0.94079213949316287</v>
      </c>
      <c r="M52" s="41">
        <v>2.3209863344264781</v>
      </c>
      <c r="N52" s="41">
        <v>0.69920748117893172</v>
      </c>
      <c r="P52" s="84">
        <f t="shared" si="0"/>
        <v>306.74779146935344</v>
      </c>
    </row>
    <row r="53" spans="1:16" ht="12.75" customHeight="1" x14ac:dyDescent="0.25">
      <c r="A53" s="45" t="s">
        <v>180</v>
      </c>
      <c r="B53" s="38">
        <v>276593.09937272075</v>
      </c>
      <c r="C53" s="38">
        <v>275276.45881343744</v>
      </c>
      <c r="D53" s="38">
        <v>268402.29021454364</v>
      </c>
      <c r="E53" s="38">
        <v>229325.0668052267</v>
      </c>
      <c r="F53" s="38">
        <v>255212.9937530391</v>
      </c>
      <c r="G53" s="38">
        <v>235995.24414444927</v>
      </c>
      <c r="H53" s="38">
        <v>217858.43376480907</v>
      </c>
      <c r="I53" s="38">
        <v>204488.06225060252</v>
      </c>
      <c r="J53" s="38">
        <v>193886.24437180266</v>
      </c>
      <c r="K53" s="38">
        <v>189844.22837703838</v>
      </c>
      <c r="L53" s="37">
        <v>-1.8097771740893775</v>
      </c>
      <c r="M53" s="37">
        <v>0.28712291236092646</v>
      </c>
      <c r="N53" s="37">
        <v>-1.082141104890666</v>
      </c>
      <c r="P53" s="84">
        <f t="shared" si="0"/>
        <v>261807.64198379137</v>
      </c>
    </row>
    <row r="54" spans="1:16" ht="12.75" customHeight="1" x14ac:dyDescent="0.25">
      <c r="A54" s="64" t="s">
        <v>179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1"/>
      <c r="M54" s="41"/>
      <c r="N54" s="41"/>
      <c r="P54" s="84" t="e">
        <f t="shared" si="0"/>
        <v>#DIV/0!</v>
      </c>
    </row>
    <row r="55" spans="1:16" ht="12.75" customHeight="1" x14ac:dyDescent="0.25">
      <c r="A55" s="47" t="s">
        <v>178</v>
      </c>
      <c r="B55" s="54">
        <v>8685.6666912259207</v>
      </c>
      <c r="C55" s="54">
        <v>8622.6932163678794</v>
      </c>
      <c r="D55" s="54">
        <v>9066.4960752563657</v>
      </c>
      <c r="E55" s="54">
        <v>5754.7865627854808</v>
      </c>
      <c r="F55" s="54">
        <v>8488.7576454808259</v>
      </c>
      <c r="G55" s="54">
        <v>8313.764025109549</v>
      </c>
      <c r="H55" s="54">
        <v>8206.1477725473324</v>
      </c>
      <c r="I55" s="54">
        <v>8220.7573916876154</v>
      </c>
      <c r="J55" s="54">
        <v>8250.0064563115011</v>
      </c>
      <c r="K55" s="54">
        <v>8213.5979286571182</v>
      </c>
      <c r="L55" s="41">
        <v>-3.962990383576992</v>
      </c>
      <c r="M55" s="41">
        <v>3.7473105458649236</v>
      </c>
      <c r="N55" s="41">
        <v>-6.0588601562261424E-2</v>
      </c>
      <c r="P55" s="84">
        <f t="shared" si="0"/>
        <v>8777.6268603685967</v>
      </c>
    </row>
    <row r="56" spans="1:16" ht="12.75" customHeight="1" x14ac:dyDescent="0.25">
      <c r="A56" s="47" t="s">
        <v>177</v>
      </c>
      <c r="B56" s="54">
        <v>179071.37278322672</v>
      </c>
      <c r="C56" s="54">
        <v>176298.74751879874</v>
      </c>
      <c r="D56" s="54">
        <v>178210.53226872376</v>
      </c>
      <c r="E56" s="54">
        <v>147221.21866084993</v>
      </c>
      <c r="F56" s="54">
        <v>163727.33950867035</v>
      </c>
      <c r="G56" s="54">
        <v>145395.66997189837</v>
      </c>
      <c r="H56" s="54">
        <v>129641.6236859299</v>
      </c>
      <c r="I56" s="54">
        <v>117216.18578802572</v>
      </c>
      <c r="J56" s="54">
        <v>106511.46657070513</v>
      </c>
      <c r="K56" s="54">
        <v>101237.86225363352</v>
      </c>
      <c r="L56" s="41">
        <v>-1.7862896790343585</v>
      </c>
      <c r="M56" s="41">
        <v>-0.12469778634024431</v>
      </c>
      <c r="N56" s="41">
        <v>-1.7936489657772836</v>
      </c>
      <c r="P56" s="84">
        <f t="shared" si="0"/>
        <v>170968.93588869704</v>
      </c>
    </row>
    <row r="57" spans="1:16" ht="12.75" customHeight="1" x14ac:dyDescent="0.25">
      <c r="A57" s="47" t="s">
        <v>176</v>
      </c>
      <c r="B57" s="54">
        <v>3712.1771991090473</v>
      </c>
      <c r="C57" s="54">
        <v>3439.1757764859849</v>
      </c>
      <c r="D57" s="54">
        <v>3668.9211535078935</v>
      </c>
      <c r="E57" s="54">
        <v>2982.7827419822424</v>
      </c>
      <c r="F57" s="54">
        <v>3554.5747699076437</v>
      </c>
      <c r="G57" s="54">
        <v>3583.6095845764194</v>
      </c>
      <c r="H57" s="54">
        <v>3592.8168504506471</v>
      </c>
      <c r="I57" s="54">
        <v>3638.3737954273165</v>
      </c>
      <c r="J57" s="54">
        <v>3635.0738488888483</v>
      </c>
      <c r="K57" s="54">
        <v>3646.0719546278656</v>
      </c>
      <c r="L57" s="41">
        <v>-1.413664305112583</v>
      </c>
      <c r="M57" s="41">
        <v>1.8520810065155491</v>
      </c>
      <c r="N57" s="41">
        <v>8.6436609834450451E-2</v>
      </c>
      <c r="P57" s="84">
        <f t="shared" si="0"/>
        <v>3611.7479617077688</v>
      </c>
    </row>
    <row r="58" spans="1:16" ht="12.75" customHeight="1" x14ac:dyDescent="0.25">
      <c r="A58" s="47" t="s">
        <v>175</v>
      </c>
      <c r="B58" s="54">
        <v>66889.411102650512</v>
      </c>
      <c r="C58" s="54">
        <v>69844.396657352831</v>
      </c>
      <c r="D58" s="54">
        <v>63350.557812665807</v>
      </c>
      <c r="E58" s="54">
        <v>63608.862706094893</v>
      </c>
      <c r="F58" s="54">
        <v>64486.96089376603</v>
      </c>
      <c r="G58" s="54">
        <v>63407.192962292786</v>
      </c>
      <c r="H58" s="54">
        <v>60664.069841596</v>
      </c>
      <c r="I58" s="54">
        <v>59337.707661865206</v>
      </c>
      <c r="J58" s="54">
        <v>59151.68765435087</v>
      </c>
      <c r="K58" s="54">
        <v>60201.49989918917</v>
      </c>
      <c r="L58" s="41">
        <v>-0.93081139424230352</v>
      </c>
      <c r="M58" s="41">
        <v>-3.1749985532014691E-2</v>
      </c>
      <c r="N58" s="41">
        <v>-0.25906405537724497</v>
      </c>
      <c r="P58" s="84">
        <f t="shared" si="0"/>
        <v>63918.759353215923</v>
      </c>
    </row>
    <row r="59" spans="1:16" ht="12.75" customHeight="1" x14ac:dyDescent="0.25">
      <c r="A59" s="47" t="s">
        <v>174</v>
      </c>
      <c r="B59" s="54">
        <v>6769.7206872550196</v>
      </c>
      <c r="C59" s="54">
        <v>6313.3826407151282</v>
      </c>
      <c r="D59" s="54">
        <v>5410.6539470272137</v>
      </c>
      <c r="E59" s="54">
        <v>4040.3684966531214</v>
      </c>
      <c r="F59" s="54">
        <v>5706.8424230254905</v>
      </c>
      <c r="G59" s="54">
        <v>5993.8774465920915</v>
      </c>
      <c r="H59" s="54">
        <v>6317.2331742310544</v>
      </c>
      <c r="I59" s="54">
        <v>6416.1418207036595</v>
      </c>
      <c r="J59" s="54">
        <v>6542.2589137378918</v>
      </c>
      <c r="K59" s="54">
        <v>6605.4221379234868</v>
      </c>
      <c r="L59" s="41">
        <v>-4.3652148704337979</v>
      </c>
      <c r="M59" s="41">
        <v>4.0228356160139089</v>
      </c>
      <c r="N59" s="41">
        <v>0.48694336015047135</v>
      </c>
      <c r="P59" s="84">
        <f t="shared" si="0"/>
        <v>5558.7481850263521</v>
      </c>
    </row>
    <row r="60" spans="1:16" ht="12.75" customHeight="1" x14ac:dyDescent="0.25">
      <c r="A60" s="47" t="s">
        <v>173</v>
      </c>
      <c r="B60" s="54">
        <v>5842.1649999999991</v>
      </c>
      <c r="C60" s="54">
        <v>5630.6470000000008</v>
      </c>
      <c r="D60" s="54">
        <v>4746.7889999999998</v>
      </c>
      <c r="E60" s="54">
        <v>2320.5998349707047</v>
      </c>
      <c r="F60" s="54">
        <v>4983.157077242563</v>
      </c>
      <c r="G60" s="54">
        <v>4919.9226095102213</v>
      </c>
      <c r="H60" s="54">
        <v>4926.5879610630091</v>
      </c>
      <c r="I60" s="54">
        <v>5058.2021165686019</v>
      </c>
      <c r="J60" s="54">
        <v>5141.0222491232553</v>
      </c>
      <c r="K60" s="54">
        <v>5230.9866434488595</v>
      </c>
      <c r="L60" s="41">
        <v>-8.4824899529406643</v>
      </c>
      <c r="M60" s="41">
        <v>7.8042298738602467</v>
      </c>
      <c r="N60" s="41">
        <v>0.30700585281415727</v>
      </c>
      <c r="P60" s="84">
        <f t="shared" si="0"/>
        <v>4864.9730386212814</v>
      </c>
    </row>
    <row r="61" spans="1:16" ht="12.75" customHeight="1" x14ac:dyDescent="0.25">
      <c r="A61" s="47" t="s">
        <v>172</v>
      </c>
      <c r="B61" s="54">
        <v>5622.5859092535957</v>
      </c>
      <c r="C61" s="54">
        <v>5127.4160037168695</v>
      </c>
      <c r="D61" s="54">
        <v>3948.3399573625775</v>
      </c>
      <c r="E61" s="54">
        <v>3396.4478018903305</v>
      </c>
      <c r="F61" s="54">
        <v>4265.3614349462259</v>
      </c>
      <c r="G61" s="54">
        <v>4381.2075444698412</v>
      </c>
      <c r="H61" s="54">
        <v>4509.9544789911415</v>
      </c>
      <c r="I61" s="54">
        <v>4600.6936763243775</v>
      </c>
      <c r="J61" s="54">
        <v>4654.7286786851428</v>
      </c>
      <c r="K61" s="54">
        <v>4708.787559558361</v>
      </c>
      <c r="L61" s="41">
        <v>-4.0350505224339139</v>
      </c>
      <c r="M61" s="41">
        <v>2.5786285188752478</v>
      </c>
      <c r="N61" s="41">
        <v>0.36118106781326542</v>
      </c>
      <c r="P61" s="84">
        <f t="shared" si="0"/>
        <v>4106.8506961544017</v>
      </c>
    </row>
    <row r="62" spans="1:16" ht="12.75" customHeight="1" x14ac:dyDescent="0.25">
      <c r="A62" s="35" t="s">
        <v>171</v>
      </c>
      <c r="B62" s="38">
        <v>354993.21936927835</v>
      </c>
      <c r="C62" s="38">
        <v>354073.20974962448</v>
      </c>
      <c r="D62" s="38">
        <v>343119.80780847179</v>
      </c>
      <c r="E62" s="38">
        <v>278470.11124353943</v>
      </c>
      <c r="F62" s="38">
        <v>340266.48551937577</v>
      </c>
      <c r="G62" s="38">
        <v>323807.84795977629</v>
      </c>
      <c r="H62" s="38">
        <v>308287.57268785581</v>
      </c>
      <c r="I62" s="38">
        <v>298278.5255688483</v>
      </c>
      <c r="J62" s="38">
        <v>291101.43166082131</v>
      </c>
      <c r="K62" s="38">
        <v>290157.60147106601</v>
      </c>
      <c r="L62" s="37">
        <v>-2.3733129039177236</v>
      </c>
      <c r="M62" s="37">
        <v>1.5198291491971494</v>
      </c>
      <c r="N62" s="37">
        <v>-0.54712801922968124</v>
      </c>
      <c r="P62" s="84">
        <f t="shared" si="0"/>
        <v>341693.14666392375</v>
      </c>
    </row>
    <row r="63" spans="1:16" ht="12.75" customHeight="1" x14ac:dyDescent="0.25">
      <c r="A63" s="49" t="s">
        <v>170</v>
      </c>
      <c r="B63" s="54">
        <v>237594.76135070017</v>
      </c>
      <c r="C63" s="54">
        <v>235140.0311273534</v>
      </c>
      <c r="D63" s="54">
        <v>238683.87266964806</v>
      </c>
      <c r="E63" s="54">
        <v>181518.78140500927</v>
      </c>
      <c r="F63" s="54">
        <v>230102.33212542901</v>
      </c>
      <c r="G63" s="54">
        <v>212873.77173321173</v>
      </c>
      <c r="H63" s="54">
        <v>198115.90266496068</v>
      </c>
      <c r="I63" s="54">
        <v>186976.52731566003</v>
      </c>
      <c r="J63" s="54">
        <v>177317.8195442787</v>
      </c>
      <c r="K63" s="54">
        <v>172764.46130016152</v>
      </c>
      <c r="L63" s="41">
        <v>-2.5550135400762009</v>
      </c>
      <c r="M63" s="41">
        <v>1.6061647704727955</v>
      </c>
      <c r="N63" s="41">
        <v>-1.0384217710895594</v>
      </c>
      <c r="P63" s="84">
        <f t="shared" si="0"/>
        <v>234393.10239753855</v>
      </c>
    </row>
    <row r="64" spans="1:16" ht="12.75" customHeight="1" x14ac:dyDescent="0.25">
      <c r="A64" s="49" t="s">
        <v>169</v>
      </c>
      <c r="B64" s="54">
        <v>117398.45801857818</v>
      </c>
      <c r="C64" s="54">
        <v>118933.17862227105</v>
      </c>
      <c r="D64" s="54">
        <v>104435.93513882374</v>
      </c>
      <c r="E64" s="54">
        <v>96951.32983853016</v>
      </c>
      <c r="F64" s="54">
        <v>110164.15339394679</v>
      </c>
      <c r="G64" s="54">
        <v>110934.07622656456</v>
      </c>
      <c r="H64" s="54">
        <v>110171.67002289512</v>
      </c>
      <c r="I64" s="54">
        <v>111301.99825318827</v>
      </c>
      <c r="J64" s="54">
        <v>113783.61211654262</v>
      </c>
      <c r="K64" s="54">
        <v>117393.14017090449</v>
      </c>
      <c r="L64" s="41">
        <v>-2.0227886190450461</v>
      </c>
      <c r="M64" s="41">
        <v>1.3563867671267271</v>
      </c>
      <c r="N64" s="41">
        <v>0.28336250184959333</v>
      </c>
      <c r="P64" s="84">
        <f t="shared" si="0"/>
        <v>107300.04426638526</v>
      </c>
    </row>
    <row r="65" spans="1:16" ht="12.75" customHeight="1" x14ac:dyDescent="0.25">
      <c r="A65" s="35" t="s">
        <v>168</v>
      </c>
      <c r="B65" s="67">
        <v>78400.12000000001</v>
      </c>
      <c r="C65" s="67">
        <v>78796.751000000018</v>
      </c>
      <c r="D65" s="67">
        <v>74716.478539899865</v>
      </c>
      <c r="E65" s="67">
        <v>49145.044437652716</v>
      </c>
      <c r="F65" s="67">
        <v>85053.491765676707</v>
      </c>
      <c r="G65" s="67">
        <v>87812.603814666945</v>
      </c>
      <c r="H65" s="67">
        <v>90429.138922386686</v>
      </c>
      <c r="I65" s="67">
        <v>93790.46331758576</v>
      </c>
      <c r="J65" s="67">
        <v>97215.187288358662</v>
      </c>
      <c r="K65" s="67">
        <v>100313.37309336764</v>
      </c>
      <c r="L65" s="37">
        <v>-4.6112534211944167</v>
      </c>
      <c r="M65" s="37">
        <v>5.9760461163824941</v>
      </c>
      <c r="N65" s="37">
        <v>0.6676890470003416</v>
      </c>
      <c r="P65" s="84">
        <f t="shared" si="0"/>
        <v>79884.985152788286</v>
      </c>
    </row>
    <row r="66" spans="1:16" ht="12.75" customHeight="1" x14ac:dyDescent="0.25">
      <c r="A66" s="47" t="s">
        <v>167</v>
      </c>
      <c r="B66" s="56">
        <v>31201.289000000001</v>
      </c>
      <c r="C66" s="56">
        <v>32151.120999999999</v>
      </c>
      <c r="D66" s="56">
        <v>35228.387539899864</v>
      </c>
      <c r="E66" s="56">
        <v>18610.012517924682</v>
      </c>
      <c r="F66" s="56">
        <v>40813.061865764117</v>
      </c>
      <c r="G66" s="56">
        <v>41846.473406120436</v>
      </c>
      <c r="H66" s="56">
        <v>42510.112917315528</v>
      </c>
      <c r="I66" s="56">
        <v>43290.547603994084</v>
      </c>
      <c r="J66" s="56">
        <v>43908.431317196264</v>
      </c>
      <c r="K66" s="56">
        <v>44374.807676213182</v>
      </c>
      <c r="L66" s="41">
        <v>-5.3206964745090897</v>
      </c>
      <c r="M66" s="41">
        <v>8.4404272130807136</v>
      </c>
      <c r="N66" s="41">
        <v>0.29375254882337831</v>
      </c>
      <c r="P66" s="84">
        <f t="shared" si="0"/>
        <v>38020.724702831991</v>
      </c>
    </row>
    <row r="67" spans="1:16" ht="12.75" customHeight="1" x14ac:dyDescent="0.25">
      <c r="A67" s="47" t="s">
        <v>166</v>
      </c>
      <c r="B67" s="54">
        <v>47198.831000000006</v>
      </c>
      <c r="C67" s="56">
        <v>46645.630000000012</v>
      </c>
      <c r="D67" s="56">
        <v>39488.091</v>
      </c>
      <c r="E67" s="56">
        <v>30535.031919728033</v>
      </c>
      <c r="F67" s="56">
        <v>44240.429899912597</v>
      </c>
      <c r="G67" s="56">
        <v>45966.130408546516</v>
      </c>
      <c r="H67" s="56">
        <v>47919.026005071151</v>
      </c>
      <c r="I67" s="56">
        <v>50499.915713591676</v>
      </c>
      <c r="J67" s="56">
        <v>53306.755971162405</v>
      </c>
      <c r="K67" s="56">
        <v>55938.565417154467</v>
      </c>
      <c r="L67" s="41">
        <v>-4.1485379850107478</v>
      </c>
      <c r="M67" s="41">
        <v>4.1751073481882006</v>
      </c>
      <c r="N67" s="41">
        <v>0.98658099893860207</v>
      </c>
      <c r="P67" s="84">
        <f t="shared" si="0"/>
        <v>41864.260449956302</v>
      </c>
    </row>
    <row r="68" spans="1:16" x14ac:dyDescent="0.25">
      <c r="A68" s="35" t="s">
        <v>165</v>
      </c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41"/>
      <c r="M68" s="41"/>
      <c r="N68" s="41"/>
      <c r="P68" s="84" t="e">
        <f t="shared" si="0"/>
        <v>#DIV/0!</v>
      </c>
    </row>
    <row r="69" spans="1:16" x14ac:dyDescent="0.25">
      <c r="A69" s="47" t="s">
        <v>164</v>
      </c>
      <c r="B69" s="48">
        <v>0</v>
      </c>
      <c r="C69" s="48">
        <v>0</v>
      </c>
      <c r="D69" s="48">
        <v>4.0187895649727245E-2</v>
      </c>
      <c r="E69" s="48">
        <v>0.18450023656854578</v>
      </c>
      <c r="F69" s="48">
        <v>0.46175672733168371</v>
      </c>
      <c r="G69" s="48">
        <v>2.6791176970304389</v>
      </c>
      <c r="H69" s="48">
        <v>5.121665471771724</v>
      </c>
      <c r="I69" s="48">
        <v>7.6310744724676001</v>
      </c>
      <c r="J69" s="48">
        <v>10.079297700383918</v>
      </c>
      <c r="K69" s="48">
        <v>11.476966348807395</v>
      </c>
      <c r="L69" s="41" t="s">
        <v>61</v>
      </c>
      <c r="M69" s="41">
        <v>30.677099571724909</v>
      </c>
      <c r="N69" s="41">
        <v>7.5453818125320149</v>
      </c>
      <c r="P69" s="84">
        <f t="shared" ref="P69:P99" si="1">AVERAGE(D69,F69)</f>
        <v>0.25097231149070548</v>
      </c>
    </row>
    <row r="70" spans="1:16" ht="12.75" customHeight="1" x14ac:dyDescent="0.25">
      <c r="A70" s="49" t="s">
        <v>163</v>
      </c>
      <c r="B70" s="48">
        <v>0.89391703158465452</v>
      </c>
      <c r="C70" s="48">
        <v>3.3133046527530019</v>
      </c>
      <c r="D70" s="48">
        <v>3.8058674117498859</v>
      </c>
      <c r="E70" s="48">
        <v>6.0117361172227302</v>
      </c>
      <c r="F70" s="48">
        <v>5.8315775520636128</v>
      </c>
      <c r="G70" s="48">
        <v>6.8189224782567583</v>
      </c>
      <c r="H70" s="48">
        <v>6.8453155456022996</v>
      </c>
      <c r="I70" s="48">
        <v>6.6400561708411781</v>
      </c>
      <c r="J70" s="48">
        <v>6.7325544705412064</v>
      </c>
      <c r="K70" s="48">
        <v>6.8312324952756072</v>
      </c>
      <c r="L70" s="41">
        <v>6.1387219577109464</v>
      </c>
      <c r="M70" s="41">
        <v>1.2678487763569724</v>
      </c>
      <c r="N70" s="41">
        <v>9.0186341982212426E-3</v>
      </c>
      <c r="P70" s="84">
        <f t="shared" si="1"/>
        <v>4.8187224819067493</v>
      </c>
    </row>
    <row r="71" spans="1:16" ht="12.75" customHeight="1" x14ac:dyDescent="0.25">
      <c r="A71" s="49" t="s">
        <v>162</v>
      </c>
      <c r="B71" s="48" t="s">
        <v>31</v>
      </c>
      <c r="C71" s="48" t="s">
        <v>31</v>
      </c>
      <c r="D71" s="68">
        <v>0.41584784215343334</v>
      </c>
      <c r="E71" s="68">
        <v>0.96346535264489697</v>
      </c>
      <c r="F71" s="68">
        <v>1.4342510303663627</v>
      </c>
      <c r="G71" s="68">
        <v>5.402637417821639</v>
      </c>
      <c r="H71" s="68">
        <v>7.7203944715303816</v>
      </c>
      <c r="I71" s="68">
        <v>10.65267527291077</v>
      </c>
      <c r="J71" s="68">
        <v>12.832562055207253</v>
      </c>
      <c r="K71" s="68">
        <v>13.47704642969989</v>
      </c>
      <c r="L71" s="41" t="s">
        <v>61</v>
      </c>
      <c r="M71" s="41">
        <v>18.816559347168614</v>
      </c>
      <c r="N71" s="41">
        <v>4.6765607708455059</v>
      </c>
      <c r="P71" s="84">
        <f t="shared" si="1"/>
        <v>0.92504943625989799</v>
      </c>
    </row>
    <row r="72" spans="1:16" ht="12.75" customHeight="1" x14ac:dyDescent="0.25">
      <c r="A72" s="35" t="s">
        <v>161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41"/>
      <c r="M72" s="41"/>
      <c r="N72" s="41"/>
      <c r="P72" s="84" t="e">
        <f t="shared" si="1"/>
        <v>#DIV/0!</v>
      </c>
    </row>
    <row r="73" spans="1:16" ht="12.75" customHeight="1" x14ac:dyDescent="0.25">
      <c r="A73" s="49" t="s">
        <v>160</v>
      </c>
      <c r="B73" s="48"/>
      <c r="C73" s="48">
        <v>27.042406413625116</v>
      </c>
      <c r="D73" s="48">
        <v>27.342143016571018</v>
      </c>
      <c r="E73" s="48">
        <v>28.831209395888571</v>
      </c>
      <c r="F73" s="48">
        <v>23.427912701841553</v>
      </c>
      <c r="G73" s="48">
        <v>20.139863720910199</v>
      </c>
      <c r="H73" s="48">
        <v>17.760834287168649</v>
      </c>
      <c r="I73" s="48">
        <v>15.939053317984209</v>
      </c>
      <c r="J73" s="48">
        <v>14.527322980845689</v>
      </c>
      <c r="K73" s="48">
        <v>13.625674086649862</v>
      </c>
      <c r="L73" s="41">
        <v>0.6425779119637598</v>
      </c>
      <c r="M73" s="41">
        <v>-3.5239827010995484</v>
      </c>
      <c r="N73" s="41">
        <v>-1.9347649850423587</v>
      </c>
      <c r="P73" s="84">
        <f t="shared" si="1"/>
        <v>25.385027859206286</v>
      </c>
    </row>
    <row r="74" spans="1:16" ht="12.75" customHeight="1" x14ac:dyDescent="0.25">
      <c r="A74" s="49" t="s">
        <v>159</v>
      </c>
      <c r="B74" s="48"/>
      <c r="C74" s="48">
        <v>7.8703930938153288</v>
      </c>
      <c r="D74" s="48">
        <v>6.2976291081938092</v>
      </c>
      <c r="E74" s="48">
        <v>7.0747113035637357</v>
      </c>
      <c r="F74" s="48">
        <v>5.8051373152722947</v>
      </c>
      <c r="G74" s="48">
        <v>5.5183454782113595</v>
      </c>
      <c r="H74" s="48">
        <v>5.2131792278790661</v>
      </c>
      <c r="I74" s="48">
        <v>4.9683177398265554</v>
      </c>
      <c r="J74" s="48">
        <v>4.7932065265244885</v>
      </c>
      <c r="K74" s="48">
        <v>4.6884639576512637</v>
      </c>
      <c r="L74" s="41">
        <v>-1.060154050826656</v>
      </c>
      <c r="M74" s="41">
        <v>-2.4538762205585041</v>
      </c>
      <c r="N74" s="41">
        <v>-0.81155431543032952</v>
      </c>
      <c r="P74" s="84">
        <f t="shared" si="1"/>
        <v>6.0513832117330519</v>
      </c>
    </row>
    <row r="75" spans="1:16" ht="12" customHeight="1" x14ac:dyDescent="0.25">
      <c r="A75" s="62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41"/>
      <c r="M75" s="41"/>
      <c r="N75" s="41"/>
      <c r="P75" s="84" t="e">
        <f t="shared" si="1"/>
        <v>#DIV/0!</v>
      </c>
    </row>
    <row r="76" spans="1:16" ht="12.75" customHeight="1" x14ac:dyDescent="0.25">
      <c r="A76" s="31" t="s">
        <v>158</v>
      </c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44"/>
      <c r="M76" s="44"/>
      <c r="N76" s="44"/>
      <c r="P76" s="84" t="e">
        <f t="shared" si="1"/>
        <v>#DIV/0!</v>
      </c>
    </row>
    <row r="77" spans="1:16" ht="12.75" customHeight="1" x14ac:dyDescent="0.25">
      <c r="A77" s="35" t="s">
        <v>157</v>
      </c>
      <c r="B77" s="36">
        <v>4569.9533589645207</v>
      </c>
      <c r="C77" s="36">
        <v>4209.3577860511859</v>
      </c>
      <c r="D77" s="36">
        <v>3849.3033188260433</v>
      </c>
      <c r="E77" s="36">
        <v>3216.2319077299107</v>
      </c>
      <c r="F77" s="36">
        <v>3099.2612757483403</v>
      </c>
      <c r="G77" s="36">
        <v>2725.3979067998671</v>
      </c>
      <c r="H77" s="36">
        <v>2391.119787614602</v>
      </c>
      <c r="I77" s="36">
        <v>2115.1969950128769</v>
      </c>
      <c r="J77" s="36">
        <v>1957.9168054985068</v>
      </c>
      <c r="K77" s="36">
        <v>1895.2285170756211</v>
      </c>
      <c r="L77" s="37">
        <v>-2.6551116183958001</v>
      </c>
      <c r="M77" s="37">
        <v>-1.6423245599442415</v>
      </c>
      <c r="N77" s="37">
        <v>-1.7999784205274372</v>
      </c>
      <c r="P77" s="84">
        <f t="shared" si="1"/>
        <v>3474.2822972871918</v>
      </c>
    </row>
    <row r="78" spans="1:16" ht="12" x14ac:dyDescent="0.25">
      <c r="A78" s="49" t="s">
        <v>156</v>
      </c>
      <c r="B78" s="48">
        <v>2061.9699860274691</v>
      </c>
      <c r="C78" s="48">
        <v>1787.7330335640106</v>
      </c>
      <c r="D78" s="48">
        <v>1600.8061417238564</v>
      </c>
      <c r="E78" s="48">
        <v>1196.5769356355711</v>
      </c>
      <c r="F78" s="48">
        <v>1120.4522570476888</v>
      </c>
      <c r="G78" s="48">
        <v>985.64360313265274</v>
      </c>
      <c r="H78" s="48">
        <v>808.58564609398911</v>
      </c>
      <c r="I78" s="48">
        <v>648.82541602252468</v>
      </c>
      <c r="J78" s="48">
        <v>575.28514651549335</v>
      </c>
      <c r="K78" s="48">
        <v>560.16703865161412</v>
      </c>
      <c r="L78" s="41">
        <v>-3.9353076534325515</v>
      </c>
      <c r="M78" s="41">
        <v>-1.9205711756538735</v>
      </c>
      <c r="N78" s="41">
        <v>-2.7857607074513679</v>
      </c>
      <c r="P78" s="84">
        <f t="shared" si="1"/>
        <v>1360.6291993857726</v>
      </c>
    </row>
    <row r="79" spans="1:16" ht="12.5" x14ac:dyDescent="0.25">
      <c r="A79" s="45" t="s">
        <v>155</v>
      </c>
      <c r="B79" s="46">
        <v>245.43537751737642</v>
      </c>
      <c r="C79" s="46">
        <v>246.43364959694566</v>
      </c>
      <c r="D79" s="46">
        <v>231.98824024650725</v>
      </c>
      <c r="E79" s="46">
        <v>153.1823630750163</v>
      </c>
      <c r="F79" s="46">
        <v>262.54166314955955</v>
      </c>
      <c r="G79" s="46">
        <v>269.6377354985143</v>
      </c>
      <c r="H79" s="46">
        <v>275.38883002093201</v>
      </c>
      <c r="I79" s="46">
        <v>283.00541922893365</v>
      </c>
      <c r="J79" s="46">
        <v>289.52982253698315</v>
      </c>
      <c r="K79" s="46">
        <v>296.16405210100481</v>
      </c>
      <c r="L79" s="37">
        <v>-4.6433740956023044</v>
      </c>
      <c r="M79" s="37">
        <v>5.8174253850362012</v>
      </c>
      <c r="N79" s="37">
        <v>0.47027329602165047</v>
      </c>
      <c r="P79" s="84">
        <f t="shared" si="1"/>
        <v>247.2649516980334</v>
      </c>
    </row>
    <row r="80" spans="1:16" ht="12.75" customHeight="1" x14ac:dyDescent="0.25">
      <c r="A80" s="47" t="s">
        <v>154</v>
      </c>
      <c r="B80" s="68">
        <v>93.30808035963905</v>
      </c>
      <c r="C80" s="68">
        <v>96.148572012627184</v>
      </c>
      <c r="D80" s="68">
        <v>105.3511993024691</v>
      </c>
      <c r="E80" s="68">
        <v>55.653615584214762</v>
      </c>
      <c r="F80" s="68">
        <v>122.05227985227108</v>
      </c>
      <c r="G80" s="68">
        <v>124.90439580208849</v>
      </c>
      <c r="H80" s="68">
        <v>126.26014375091275</v>
      </c>
      <c r="I80" s="68">
        <v>127.90326201883524</v>
      </c>
      <c r="J80" s="68">
        <v>128.07359435541449</v>
      </c>
      <c r="K80" s="68">
        <v>128.83984058763866</v>
      </c>
      <c r="L80" s="41">
        <v>-5.3206964745090897</v>
      </c>
      <c r="M80" s="41">
        <v>8.4197580823523808</v>
      </c>
      <c r="N80" s="41">
        <v>0.1552277341565711</v>
      </c>
      <c r="P80" s="84">
        <f t="shared" si="1"/>
        <v>113.70173957737009</v>
      </c>
    </row>
    <row r="81" spans="1:16" ht="12.75" customHeight="1" x14ac:dyDescent="0.25">
      <c r="A81" s="47" t="s">
        <v>153</v>
      </c>
      <c r="B81" s="68">
        <v>152.12729715773739</v>
      </c>
      <c r="C81" s="68">
        <v>150.28507758431849</v>
      </c>
      <c r="D81" s="68">
        <v>126.63704094403813</v>
      </c>
      <c r="E81" s="68">
        <v>97.528747490801535</v>
      </c>
      <c r="F81" s="68">
        <v>140.4893832972885</v>
      </c>
      <c r="G81" s="68">
        <v>144.73333969642582</v>
      </c>
      <c r="H81" s="68">
        <v>149.12868627001927</v>
      </c>
      <c r="I81" s="68">
        <v>155.10215721009843</v>
      </c>
      <c r="J81" s="68">
        <v>161.45622818156866</v>
      </c>
      <c r="K81" s="68">
        <v>167.32421151336615</v>
      </c>
      <c r="L81" s="41">
        <v>-4.2317219528391288</v>
      </c>
      <c r="M81" s="41">
        <v>4.02640583795284</v>
      </c>
      <c r="N81" s="41">
        <v>0.72783747400688714</v>
      </c>
      <c r="P81" s="84">
        <f t="shared" si="1"/>
        <v>133.56321212066331</v>
      </c>
    </row>
    <row r="82" spans="1:16" ht="12" customHeight="1" x14ac:dyDescent="0.25">
      <c r="A82" s="47"/>
      <c r="B82" s="90"/>
      <c r="C82" s="90"/>
      <c r="D82" s="90"/>
      <c r="E82" s="90"/>
      <c r="F82" s="90"/>
      <c r="G82" s="90"/>
      <c r="H82" s="90"/>
      <c r="I82" s="90"/>
      <c r="J82" s="62"/>
      <c r="K82" s="62"/>
      <c r="L82" s="41"/>
      <c r="M82" s="41"/>
      <c r="N82" s="41"/>
      <c r="P82" s="84" t="e">
        <f t="shared" si="1"/>
        <v>#DIV/0!</v>
      </c>
    </row>
    <row r="83" spans="1:16" ht="12.75" customHeight="1" x14ac:dyDescent="0.25">
      <c r="A83" s="35" t="s">
        <v>152</v>
      </c>
      <c r="B83" s="36">
        <v>3383.2832223763903</v>
      </c>
      <c r="C83" s="36">
        <v>3119.0998667450431</v>
      </c>
      <c r="D83" s="36">
        <v>2827.8660320333579</v>
      </c>
      <c r="E83" s="36">
        <v>2254.9435386596833</v>
      </c>
      <c r="F83" s="36">
        <v>2191.0414215873898</v>
      </c>
      <c r="G83" s="36">
        <v>1869.5195983304793</v>
      </c>
      <c r="H83" s="36">
        <v>1607.8205786983826</v>
      </c>
      <c r="I83" s="36">
        <v>1361.7224439668598</v>
      </c>
      <c r="J83" s="36">
        <v>1231.6872401391677</v>
      </c>
      <c r="K83" s="36">
        <v>1193.465013075614</v>
      </c>
      <c r="L83" s="37">
        <v>-3.1921356924979771</v>
      </c>
      <c r="M83" s="37">
        <v>-1.8569760884237341</v>
      </c>
      <c r="N83" s="37">
        <v>-2.2191105402447064</v>
      </c>
      <c r="P83" s="84">
        <f t="shared" si="1"/>
        <v>2509.4537268103741</v>
      </c>
    </row>
    <row r="84" spans="1:16" ht="12.75" customHeight="1" x14ac:dyDescent="0.25">
      <c r="A84" s="47" t="s">
        <v>151</v>
      </c>
      <c r="B84" s="48">
        <v>1298.1310023363519</v>
      </c>
      <c r="C84" s="48">
        <v>1182.5928553393119</v>
      </c>
      <c r="D84" s="48">
        <v>1058.8658655413085</v>
      </c>
      <c r="E84" s="48">
        <v>699.27896139314623</v>
      </c>
      <c r="F84" s="48">
        <v>628.50070548829933</v>
      </c>
      <c r="G84" s="48">
        <v>526.43452680955772</v>
      </c>
      <c r="H84" s="48">
        <v>415.91446999329355</v>
      </c>
      <c r="I84" s="48">
        <v>295.72309426547997</v>
      </c>
      <c r="J84" s="48">
        <v>243.29057959253012</v>
      </c>
      <c r="K84" s="48">
        <v>246.58054546755702</v>
      </c>
      <c r="L84" s="41">
        <v>-5.1185045416196395</v>
      </c>
      <c r="M84" s="41">
        <v>-2.7993005025289452</v>
      </c>
      <c r="N84" s="41">
        <v>-3.7211881373051758</v>
      </c>
      <c r="P84" s="84">
        <f t="shared" si="1"/>
        <v>843.68328551480386</v>
      </c>
    </row>
    <row r="85" spans="1:16" ht="12.75" customHeight="1" x14ac:dyDescent="0.25">
      <c r="A85" s="47" t="s">
        <v>150</v>
      </c>
      <c r="B85" s="48">
        <v>169.62090045841893</v>
      </c>
      <c r="C85" s="48">
        <v>159.010997134262</v>
      </c>
      <c r="D85" s="48">
        <v>150.09904024641202</v>
      </c>
      <c r="E85" s="48">
        <v>120.85726184631969</v>
      </c>
      <c r="F85" s="48">
        <v>104.31127691257385</v>
      </c>
      <c r="G85" s="48">
        <v>95.908263537668304</v>
      </c>
      <c r="H85" s="48">
        <v>86.655963052868884</v>
      </c>
      <c r="I85" s="48">
        <v>78.690973449856514</v>
      </c>
      <c r="J85" s="48">
        <v>72.524108894831471</v>
      </c>
      <c r="K85" s="48">
        <v>68.497833914828774</v>
      </c>
      <c r="L85" s="41">
        <v>-2.7063359807818266</v>
      </c>
      <c r="M85" s="41">
        <v>-2.2856544301534054</v>
      </c>
      <c r="N85" s="41">
        <v>-1.6688676224746346</v>
      </c>
      <c r="P85" s="84">
        <f t="shared" si="1"/>
        <v>127.20515857949293</v>
      </c>
    </row>
    <row r="86" spans="1:16" ht="12.75" customHeight="1" x14ac:dyDescent="0.25">
      <c r="A86" s="47" t="s">
        <v>2</v>
      </c>
      <c r="B86" s="48">
        <v>450.28886641664127</v>
      </c>
      <c r="C86" s="48">
        <v>369.56322202682446</v>
      </c>
      <c r="D86" s="48">
        <v>337.42992420352863</v>
      </c>
      <c r="E86" s="48">
        <v>323.20613668984475</v>
      </c>
      <c r="F86" s="48">
        <v>323.55922200237006</v>
      </c>
      <c r="G86" s="48">
        <v>281.31743861219684</v>
      </c>
      <c r="H86" s="48">
        <v>237.41544346459352</v>
      </c>
      <c r="I86" s="48">
        <v>202.25962143999027</v>
      </c>
      <c r="J86" s="48">
        <v>191.63680413758306</v>
      </c>
      <c r="K86" s="48">
        <v>187.03224896788944</v>
      </c>
      <c r="L86" s="41">
        <v>-1.3313729082465198</v>
      </c>
      <c r="M86" s="41">
        <v>-1.3784768548103621</v>
      </c>
      <c r="N86" s="41">
        <v>-2.0203255605190873</v>
      </c>
      <c r="P86" s="84">
        <f t="shared" si="1"/>
        <v>330.49457310294935</v>
      </c>
    </row>
    <row r="87" spans="1:16" x14ac:dyDescent="0.25">
      <c r="A87" s="47" t="s">
        <v>30</v>
      </c>
      <c r="B87" s="48">
        <v>403.46334657445118</v>
      </c>
      <c r="C87" s="48">
        <v>384.34954351706796</v>
      </c>
      <c r="D87" s="48">
        <v>311.7600184235929</v>
      </c>
      <c r="E87" s="48">
        <v>304.05248581812833</v>
      </c>
      <c r="F87" s="48">
        <v>259.67490677628888</v>
      </c>
      <c r="G87" s="48">
        <v>211.62550968489819</v>
      </c>
      <c r="H87" s="48">
        <v>190.61553442084178</v>
      </c>
      <c r="I87" s="48">
        <v>171.0482989846542</v>
      </c>
      <c r="J87" s="48">
        <v>160.07876214199419</v>
      </c>
      <c r="K87" s="48">
        <v>152.09386539194935</v>
      </c>
      <c r="L87" s="41">
        <v>-2.3162735252376443</v>
      </c>
      <c r="M87" s="41">
        <v>-3.5589464989761344</v>
      </c>
      <c r="N87" s="41">
        <v>-1.6380377493756315</v>
      </c>
      <c r="P87" s="84">
        <f t="shared" si="1"/>
        <v>285.71746259994086</v>
      </c>
    </row>
    <row r="88" spans="1:16" x14ac:dyDescent="0.25">
      <c r="A88" s="47" t="s">
        <v>149</v>
      </c>
      <c r="B88" s="48">
        <v>243.8406367148057</v>
      </c>
      <c r="C88" s="48">
        <v>233.44086571448409</v>
      </c>
      <c r="D88" s="48">
        <v>203.30047134319739</v>
      </c>
      <c r="E88" s="48">
        <v>169.2295076843595</v>
      </c>
      <c r="F88" s="48">
        <v>176.46815996848736</v>
      </c>
      <c r="G88" s="48">
        <v>137.73406298892584</v>
      </c>
      <c r="H88" s="48">
        <v>129.32696582495254</v>
      </c>
      <c r="I88" s="48">
        <v>118.44524699874714</v>
      </c>
      <c r="J88" s="48">
        <v>112.16263495524822</v>
      </c>
      <c r="K88" s="48">
        <v>108.63168251301373</v>
      </c>
      <c r="L88" s="41">
        <v>-3.165543222767786</v>
      </c>
      <c r="M88" s="41">
        <v>-2.0382518104582248</v>
      </c>
      <c r="N88" s="41">
        <v>-1.1797934360880058</v>
      </c>
      <c r="P88" s="84">
        <f t="shared" si="1"/>
        <v>189.88431565584239</v>
      </c>
    </row>
    <row r="89" spans="1:16" ht="12" x14ac:dyDescent="0.25">
      <c r="A89" s="49" t="s">
        <v>97</v>
      </c>
      <c r="B89" s="48">
        <v>817.93846987572113</v>
      </c>
      <c r="C89" s="48">
        <v>790.14238301309319</v>
      </c>
      <c r="D89" s="48">
        <v>766.41071227531836</v>
      </c>
      <c r="E89" s="48">
        <v>638.31918522788465</v>
      </c>
      <c r="F89" s="48">
        <v>698.5271504393703</v>
      </c>
      <c r="G89" s="48">
        <v>616.49979669723245</v>
      </c>
      <c r="H89" s="48">
        <v>547.89220194183224</v>
      </c>
      <c r="I89" s="48">
        <v>495.5552088281317</v>
      </c>
      <c r="J89" s="48">
        <v>451.99435041698064</v>
      </c>
      <c r="K89" s="48">
        <v>430.6288368203758</v>
      </c>
      <c r="L89" s="41">
        <v>-2.1111437906747077</v>
      </c>
      <c r="M89" s="41">
        <v>-0.34720041788157685</v>
      </c>
      <c r="N89" s="41">
        <v>-1.778059810136523</v>
      </c>
      <c r="P89" s="84">
        <f t="shared" si="1"/>
        <v>732.46893135734433</v>
      </c>
    </row>
    <row r="90" spans="1:16" ht="16.5" customHeight="1" x14ac:dyDescent="0.25">
      <c r="A90" s="35" t="s">
        <v>148</v>
      </c>
      <c r="B90" s="36">
        <v>349.13002936423862</v>
      </c>
      <c r="C90" s="36">
        <v>308.10115866591207</v>
      </c>
      <c r="D90" s="36">
        <v>283.62013219290662</v>
      </c>
      <c r="E90" s="36">
        <v>263.12894572776452</v>
      </c>
      <c r="F90" s="36">
        <v>278.58519023953841</v>
      </c>
      <c r="G90" s="36">
        <v>275.21000372530375</v>
      </c>
      <c r="H90" s="36">
        <v>234.03319054392375</v>
      </c>
      <c r="I90" s="36">
        <v>224.83169100528772</v>
      </c>
      <c r="J90" s="36">
        <v>214.79486701086745</v>
      </c>
      <c r="K90" s="36">
        <v>200.58719711864057</v>
      </c>
      <c r="L90" s="37">
        <v>-1.5654569849257061</v>
      </c>
      <c r="M90" s="37">
        <v>0.44991163871259676</v>
      </c>
      <c r="N90" s="37">
        <v>-1.5689881277648809</v>
      </c>
      <c r="P90" s="84">
        <f t="shared" si="1"/>
        <v>281.10266121622249</v>
      </c>
    </row>
    <row r="91" spans="1:16" ht="16.5" customHeight="1" x14ac:dyDescent="0.25">
      <c r="A91" s="35" t="s">
        <v>147</v>
      </c>
      <c r="B91" s="36">
        <v>819.3648757402068</v>
      </c>
      <c r="C91" s="36">
        <v>762.42889722175266</v>
      </c>
      <c r="D91" s="36">
        <v>747.27410252545087</v>
      </c>
      <c r="E91" s="36">
        <v>701.64952422048555</v>
      </c>
      <c r="F91" s="36">
        <v>631.30648268812331</v>
      </c>
      <c r="G91" s="36">
        <v>582.13860330993055</v>
      </c>
      <c r="H91" s="36">
        <v>551.66179482196162</v>
      </c>
      <c r="I91" s="36">
        <v>530.98569427221082</v>
      </c>
      <c r="J91" s="36">
        <v>513.69589138009337</v>
      </c>
      <c r="K91" s="36">
        <v>503.19151975179739</v>
      </c>
      <c r="L91" s="37">
        <v>-0.82731107389351077</v>
      </c>
      <c r="M91" s="37">
        <v>-1.849929371811132</v>
      </c>
      <c r="N91" s="37">
        <v>-0.72604008569697731</v>
      </c>
      <c r="P91" s="84">
        <f t="shared" si="1"/>
        <v>689.29029260678703</v>
      </c>
    </row>
    <row r="92" spans="1:16" x14ac:dyDescent="0.25">
      <c r="A92" s="35" t="s">
        <v>146</v>
      </c>
      <c r="B92" s="36">
        <v>18.175231483684982</v>
      </c>
      <c r="C92" s="36">
        <v>19.727863418476353</v>
      </c>
      <c r="D92" s="36">
        <v>-9.4569479256708799</v>
      </c>
      <c r="E92" s="36">
        <v>-3.4901008780228597</v>
      </c>
      <c r="F92" s="36">
        <v>-1.6718187667120992</v>
      </c>
      <c r="G92" s="36">
        <v>-1.4702985658470107</v>
      </c>
      <c r="H92" s="36">
        <v>-2.3957764496658696</v>
      </c>
      <c r="I92" s="36">
        <v>-2.3428342314814703</v>
      </c>
      <c r="J92" s="36">
        <v>-2.2611930316216791</v>
      </c>
      <c r="K92" s="36">
        <v>-2.0152128704313883</v>
      </c>
      <c r="L92" s="37" t="s">
        <v>61</v>
      </c>
      <c r="M92" s="37">
        <v>-8.2815397320315842</v>
      </c>
      <c r="N92" s="37">
        <v>1.5887858250102083</v>
      </c>
      <c r="P92" s="84">
        <f t="shared" si="1"/>
        <v>-5.5643833461914891</v>
      </c>
    </row>
    <row r="93" spans="1:16" s="93" customFormat="1" ht="13.5" customHeight="1" x14ac:dyDescent="0.25">
      <c r="A93" s="35" t="s">
        <v>145</v>
      </c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41"/>
      <c r="M93" s="41"/>
      <c r="N93" s="41"/>
      <c r="P93" s="84" t="e">
        <f t="shared" si="1"/>
        <v>#DIV/0!</v>
      </c>
    </row>
    <row r="94" spans="1:16" s="93" customFormat="1" ht="13.5" customHeight="1" x14ac:dyDescent="0.25">
      <c r="A94" s="47" t="s">
        <v>144</v>
      </c>
      <c r="B94" s="94">
        <v>0.44847176158181851</v>
      </c>
      <c r="C94" s="94">
        <v>0.40030701666606872</v>
      </c>
      <c r="D94" s="94">
        <v>0.36851588031339028</v>
      </c>
      <c r="E94" s="94">
        <v>0.26504747777731824</v>
      </c>
      <c r="F94" s="94">
        <v>0.22300763661741047</v>
      </c>
      <c r="G94" s="94">
        <v>0.17573224013828143</v>
      </c>
      <c r="H94" s="94">
        <v>0.13364392227923294</v>
      </c>
      <c r="I94" s="94">
        <v>9.2046508567367777E-2</v>
      </c>
      <c r="J94" s="94">
        <v>7.3277558910175386E-2</v>
      </c>
      <c r="K94" s="94">
        <v>7.2085307997812875E-2</v>
      </c>
      <c r="L94" s="41">
        <v>-4.0393795478401611</v>
      </c>
      <c r="M94" s="41">
        <v>-4.0261809325773612</v>
      </c>
      <c r="N94" s="41">
        <v>-4.3577541303927214</v>
      </c>
      <c r="P94" s="84">
        <f t="shared" si="1"/>
        <v>0.29576175846540037</v>
      </c>
    </row>
    <row r="95" spans="1:16" s="93" customFormat="1" ht="14.25" customHeight="1" x14ac:dyDescent="0.25">
      <c r="A95" s="47" t="s">
        <v>143</v>
      </c>
      <c r="B95" s="94">
        <v>1.944938223863796</v>
      </c>
      <c r="C95" s="94">
        <v>1.8318229223582509</v>
      </c>
      <c r="D95" s="94">
        <v>1.7838623739314801</v>
      </c>
      <c r="E95" s="94">
        <v>1.701974689583474</v>
      </c>
      <c r="F95" s="94">
        <v>1.6541712341037098</v>
      </c>
      <c r="G95" s="94">
        <v>1.4847140767120348</v>
      </c>
      <c r="H95" s="94">
        <v>1.3716449728716795</v>
      </c>
      <c r="I95" s="94">
        <v>1.2673901348524657</v>
      </c>
      <c r="J95" s="94">
        <v>1.2031863516451151</v>
      </c>
      <c r="K95" s="94">
        <v>1.164377322237284</v>
      </c>
      <c r="L95" s="41">
        <v>-0.73252828097929434</v>
      </c>
      <c r="M95" s="41">
        <v>-1.3563865035602474</v>
      </c>
      <c r="N95" s="41">
        <v>-1.2078252987984373</v>
      </c>
      <c r="P95" s="84">
        <f t="shared" si="1"/>
        <v>1.719016804017595</v>
      </c>
    </row>
    <row r="96" spans="1:16" x14ac:dyDescent="0.25">
      <c r="A96" s="60" t="s">
        <v>2</v>
      </c>
      <c r="B96" s="94">
        <v>1.6523513824506277</v>
      </c>
      <c r="C96" s="94">
        <v>1.5375783326979291</v>
      </c>
      <c r="D96" s="94">
        <v>1.4777623515434204</v>
      </c>
      <c r="E96" s="94">
        <v>1.4666903829274067</v>
      </c>
      <c r="F96" s="94">
        <v>1.4046907094011625</v>
      </c>
      <c r="G96" s="94">
        <v>1.2467216297009784</v>
      </c>
      <c r="H96" s="94">
        <v>1.1045729717514334</v>
      </c>
      <c r="I96" s="94">
        <v>0.9696624897126559</v>
      </c>
      <c r="J96" s="94">
        <v>0.9240162663504673</v>
      </c>
      <c r="K96" s="94">
        <v>0.89213220310353991</v>
      </c>
      <c r="L96" s="41">
        <v>-0.47089027089340929</v>
      </c>
      <c r="M96" s="41">
        <v>-1.6117796761668246</v>
      </c>
      <c r="N96" s="41">
        <v>-1.659370018778028</v>
      </c>
      <c r="P96" s="84">
        <f t="shared" si="1"/>
        <v>1.4412265304722913</v>
      </c>
    </row>
    <row r="97" spans="1:16" x14ac:dyDescent="0.25">
      <c r="A97" s="60" t="s">
        <v>30</v>
      </c>
      <c r="B97" s="94">
        <v>1.5043632608185784</v>
      </c>
      <c r="C97" s="94">
        <v>1.3831076316426045</v>
      </c>
      <c r="D97" s="94">
        <v>1.2625907987250724</v>
      </c>
      <c r="E97" s="94">
        <v>1.2108755541641925</v>
      </c>
      <c r="F97" s="94">
        <v>1.1054157485202105</v>
      </c>
      <c r="G97" s="94">
        <v>0.94734737046634754</v>
      </c>
      <c r="H97" s="94">
        <v>0.87654692196245376</v>
      </c>
      <c r="I97" s="94">
        <v>0.80824052332504537</v>
      </c>
      <c r="J97" s="94">
        <v>0.77457206412377522</v>
      </c>
      <c r="K97" s="94">
        <v>0.75337995257394252</v>
      </c>
      <c r="L97" s="41">
        <v>-1.3210877902651519</v>
      </c>
      <c r="M97" s="41">
        <v>-2.4244575672276336</v>
      </c>
      <c r="N97" s="41">
        <v>-1.1389451066901812</v>
      </c>
      <c r="P97" s="84">
        <f t="shared" si="1"/>
        <v>1.1840032736226416</v>
      </c>
    </row>
    <row r="98" spans="1:16" x14ac:dyDescent="0.25">
      <c r="A98" s="60" t="s">
        <v>142</v>
      </c>
      <c r="B98" s="94">
        <v>1.4816417730404094</v>
      </c>
      <c r="C98" s="94">
        <v>1.3372395001604294</v>
      </c>
      <c r="D98" s="94">
        <v>1.2585277073000005</v>
      </c>
      <c r="E98" s="94">
        <v>1.20646132883874</v>
      </c>
      <c r="F98" s="94">
        <v>1.1113396404898148</v>
      </c>
      <c r="G98" s="94">
        <v>0.90182703159635591</v>
      </c>
      <c r="H98" s="94">
        <v>0.84389082717975283</v>
      </c>
      <c r="I98" s="94">
        <v>0.77918050444771969</v>
      </c>
      <c r="J98" s="94">
        <v>0.74298292622591355</v>
      </c>
      <c r="K98" s="94">
        <v>0.72088423577020222</v>
      </c>
      <c r="L98" s="41">
        <v>-1.0238808972642177</v>
      </c>
      <c r="M98" s="41">
        <v>-2.8683012374652983</v>
      </c>
      <c r="N98" s="41">
        <v>-1.1134753430763422</v>
      </c>
      <c r="P98" s="84">
        <f t="shared" si="1"/>
        <v>1.1849336738949077</v>
      </c>
    </row>
    <row r="99" spans="1:16" x14ac:dyDescent="0.25">
      <c r="A99" s="95" t="s">
        <v>141</v>
      </c>
      <c r="B99" s="96">
        <v>2.9254924904075144</v>
      </c>
      <c r="C99" s="96">
        <v>2.8470416876075495</v>
      </c>
      <c r="D99" s="96">
        <v>2.8309233946494592</v>
      </c>
      <c r="E99" s="96">
        <v>2.7598201851790196</v>
      </c>
      <c r="F99" s="96">
        <v>2.7126776572984279</v>
      </c>
      <c r="G99" s="96">
        <v>2.5876124520719475</v>
      </c>
      <c r="H99" s="96">
        <v>2.488913848035788</v>
      </c>
      <c r="I99" s="96">
        <v>2.3965525710994</v>
      </c>
      <c r="J99" s="96">
        <v>2.3039723825564331</v>
      </c>
      <c r="K99" s="96">
        <v>2.2409615904644942</v>
      </c>
      <c r="L99" s="75">
        <v>-0.31066566767098402</v>
      </c>
      <c r="M99" s="75">
        <v>-0.64222794312894793</v>
      </c>
      <c r="N99" s="75">
        <v>-0.71657309478940778</v>
      </c>
      <c r="P99" s="84">
        <f t="shared" si="1"/>
        <v>2.7718005259739433</v>
      </c>
    </row>
    <row r="100" spans="1:16" x14ac:dyDescent="0.25">
      <c r="A100" s="97" t="s">
        <v>140</v>
      </c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</row>
    <row r="101" spans="1:16" x14ac:dyDescent="0.25">
      <c r="A101" s="97" t="s">
        <v>139</v>
      </c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</row>
    <row r="102" spans="1:16" x14ac:dyDescent="0.25">
      <c r="A102" s="97" t="s">
        <v>138</v>
      </c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</row>
    <row r="103" spans="1:16" x14ac:dyDescent="0.25">
      <c r="A103" s="97" t="s">
        <v>137</v>
      </c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</row>
    <row r="104" spans="1:16" x14ac:dyDescent="0.25">
      <c r="A104" s="98" t="s">
        <v>136</v>
      </c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</row>
    <row r="105" spans="1:16" x14ac:dyDescent="0.25">
      <c r="A105" s="97" t="s">
        <v>135</v>
      </c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</row>
    <row r="106" spans="1:16" x14ac:dyDescent="0.25">
      <c r="A106" s="97" t="s">
        <v>134</v>
      </c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</row>
    <row r="107" spans="1:16" x14ac:dyDescent="0.25">
      <c r="A107" s="97" t="s">
        <v>133</v>
      </c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</row>
    <row r="108" spans="1:16" x14ac:dyDescent="0.25">
      <c r="A108" s="98" t="s">
        <v>132</v>
      </c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</row>
    <row r="109" spans="1:16" ht="12" thickBot="1" x14ac:dyDescent="0.3">
      <c r="A109" s="97" t="s">
        <v>131</v>
      </c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</row>
    <row r="110" spans="1:16" x14ac:dyDescent="0.25">
      <c r="A110" s="83" t="s">
        <v>36</v>
      </c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</row>
  </sheetData>
  <mergeCells count="2">
    <mergeCell ref="A104:N104"/>
    <mergeCell ref="A108:N108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10"/>
  <sheetViews>
    <sheetView zoomScale="85" zoomScaleNormal="85" workbookViewId="0">
      <selection activeCell="A5" sqref="A5"/>
    </sheetView>
  </sheetViews>
  <sheetFormatPr defaultRowHeight="14.5" x14ac:dyDescent="0.35"/>
  <cols>
    <col min="1" max="1" width="17.6328125" customWidth="1"/>
    <col min="2" max="2" width="27.36328125" customWidth="1"/>
    <col min="3" max="3" width="17.26953125" customWidth="1"/>
    <col min="4" max="4" width="16.7265625" customWidth="1"/>
    <col min="5" max="5" width="19.26953125" customWidth="1"/>
    <col min="6" max="6" width="11.26953125" customWidth="1"/>
    <col min="7" max="7" width="87.7265625" customWidth="1"/>
  </cols>
  <sheetData>
    <row r="1" spans="1:7" x14ac:dyDescent="0.35">
      <c r="A1" s="5" t="s">
        <v>33</v>
      </c>
      <c r="B1" s="5"/>
      <c r="C1" s="5"/>
    </row>
    <row r="2" spans="1:7" x14ac:dyDescent="0.35">
      <c r="A2" s="23" t="s">
        <v>35</v>
      </c>
    </row>
    <row r="4" spans="1:7" x14ac:dyDescent="0.35">
      <c r="A4" s="16">
        <f>1-EU_A!P5/EU_A!E5</f>
        <v>-6.873690162904178E-2</v>
      </c>
      <c r="B4" s="1" t="s">
        <v>34</v>
      </c>
      <c r="C4" s="15"/>
    </row>
    <row r="6" spans="1:7" x14ac:dyDescent="0.35">
      <c r="A6" s="1" t="s">
        <v>1</v>
      </c>
    </row>
    <row r="7" spans="1:7" ht="29" x14ac:dyDescent="0.35">
      <c r="B7" s="8" t="s">
        <v>6</v>
      </c>
      <c r="C7" s="8" t="s">
        <v>7</v>
      </c>
      <c r="D7" s="1" t="s">
        <v>2</v>
      </c>
      <c r="E7" s="1" t="s">
        <v>3</v>
      </c>
      <c r="F7" s="21" t="s">
        <v>4</v>
      </c>
      <c r="G7" s="22"/>
    </row>
    <row r="8" spans="1:7" x14ac:dyDescent="0.35">
      <c r="A8" s="1" t="s">
        <v>5</v>
      </c>
      <c r="B8" s="6">
        <f>MIN(0,1-EU_A!P40/EU_A!E40)</f>
        <v>0</v>
      </c>
      <c r="C8" s="20">
        <f>1-EU_A!P41/EU_A!E41</f>
        <v>-0.14182853886035907</v>
      </c>
      <c r="D8" s="6">
        <f>1-EU_A!P37/EU_A!E37</f>
        <v>-4.0732276998605377E-2</v>
      </c>
      <c r="E8" s="6">
        <f>1-EU_A!P42/EU_A!E42</f>
        <v>-0.14192685685112938</v>
      </c>
      <c r="F8" s="13">
        <f>1-EU_B!P4/EU_B!E4</f>
        <v>-7.8645915775814146E-2</v>
      </c>
      <c r="G8" s="19"/>
    </row>
    <row r="9" spans="1:7" x14ac:dyDescent="0.35">
      <c r="F9" s="12"/>
      <c r="G9" s="9"/>
    </row>
    <row r="10" spans="1:7" ht="29" x14ac:dyDescent="0.35">
      <c r="A10" s="8" t="s">
        <v>8</v>
      </c>
      <c r="B10" s="11">
        <f>B8/$A$4</f>
        <v>0</v>
      </c>
      <c r="C10" s="11">
        <f>C8/$A$4</f>
        <v>2.0633536790147611</v>
      </c>
      <c r="D10" s="11">
        <f>D8/$A$4</f>
        <v>0.59258238345435876</v>
      </c>
      <c r="E10" s="11">
        <f>E8/$A$4</f>
        <v>2.0647840313937627</v>
      </c>
      <c r="F10" s="11">
        <f>F8/$A$4</f>
        <v>1.1441585802084764</v>
      </c>
      <c r="G10" s="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B9"/>
  <sheetViews>
    <sheetView zoomScale="85" zoomScaleNormal="85" workbookViewId="0"/>
  </sheetViews>
  <sheetFormatPr defaultRowHeight="14.5" x14ac:dyDescent="0.35"/>
  <cols>
    <col min="1" max="1" width="41.08984375" customWidth="1"/>
  </cols>
  <sheetData>
    <row r="1" spans="1:2" x14ac:dyDescent="0.35">
      <c r="A1" s="10" t="s">
        <v>20</v>
      </c>
      <c r="B1" s="17" t="s">
        <v>17</v>
      </c>
    </row>
    <row r="2" spans="1:2" x14ac:dyDescent="0.35">
      <c r="A2" t="s">
        <v>9</v>
      </c>
      <c r="B2" s="7">
        <f>Calculations!E10</f>
        <v>2.0647840313937627</v>
      </c>
    </row>
    <row r="3" spans="1:2" x14ac:dyDescent="0.35">
      <c r="A3" s="12" t="s">
        <v>16</v>
      </c>
      <c r="B3" s="14">
        <f>Calculations!F10</f>
        <v>1.1441585802084764</v>
      </c>
    </row>
    <row r="4" spans="1:2" x14ac:dyDescent="0.35">
      <c r="A4" t="s">
        <v>10</v>
      </c>
      <c r="B4" s="7">
        <f>Calculations!B10</f>
        <v>0</v>
      </c>
    </row>
    <row r="5" spans="1:2" x14ac:dyDescent="0.35">
      <c r="A5" t="s">
        <v>11</v>
      </c>
      <c r="B5" s="7">
        <f>Calculations!C10</f>
        <v>2.0633536790147611</v>
      </c>
    </row>
    <row r="6" spans="1:2" x14ac:dyDescent="0.35">
      <c r="A6" t="s">
        <v>12</v>
      </c>
      <c r="B6" s="7">
        <f>Calculations!D10</f>
        <v>0.59258238345435876</v>
      </c>
    </row>
    <row r="7" spans="1:2" x14ac:dyDescent="0.35">
      <c r="A7" s="2" t="s">
        <v>13</v>
      </c>
      <c r="B7" s="2">
        <v>0</v>
      </c>
    </row>
    <row r="8" spans="1:2" x14ac:dyDescent="0.35">
      <c r="A8" s="2" t="s">
        <v>15</v>
      </c>
      <c r="B8" s="2">
        <v>0</v>
      </c>
    </row>
    <row r="9" spans="1:2" x14ac:dyDescent="0.35">
      <c r="A9" s="2" t="s">
        <v>14</v>
      </c>
      <c r="B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About</vt:lpstr>
      <vt:lpstr>EU_A</vt:lpstr>
      <vt:lpstr>EU_B</vt:lpstr>
      <vt:lpstr>Calculations</vt:lpstr>
      <vt:lpstr>EoSEUwGDPiR</vt:lpstr>
      <vt:lpstr>EU_A!Print_Area</vt:lpstr>
      <vt:lpstr>EU_B!Print_Area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2019-05-23T18:52:04Z</dcterms:created>
  <dcterms:modified xsi:type="dcterms:W3CDTF">2021-08-31T19:19:46Z</dcterms:modified>
</cp:coreProperties>
</file>