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EPS Models\EU EPS\InputData\indst\BPoIFUfE\"/>
    </mc:Choice>
  </mc:AlternateContent>
  <xr:revisionPtr revIDLastSave="0" documentId="13_ncr:1_{B49BD7C5-9010-4B54-9ECD-997C065D20F0}" xr6:coauthVersionLast="47" xr6:coauthVersionMax="47" xr10:uidLastSave="{00000000-0000-0000-0000-000000000000}"/>
  <bookViews>
    <workbookView xWindow="39195" yWindow="2175" windowWidth="21600" windowHeight="12645" tabRatio="851" firstSheet="46" activeTab="49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Iron Steel" sheetId="68" r:id="rId35"/>
    <sheet name="Potencia Transfor Coke Ovens" sheetId="69" r:id="rId36"/>
    <sheet name="Potencia Cons Coke Ovens" sheetId="70" r:id="rId37"/>
    <sheet name="Potencia Refinery Trans Inputs" sheetId="65" r:id="rId38"/>
    <sheet name="Potencia Refinery Energy Inputs" sheetId="67" r:id="rId39"/>
    <sheet name="Mining Split" sheetId="44" r:id="rId40"/>
    <sheet name="Vehicles Split" sheetId="45" r:id="rId41"/>
    <sheet name="Balance of Mfg Split" sheetId="46" r:id="rId42"/>
    <sheet name="ISI" sheetId="73" r:id="rId43"/>
    <sheet name="LOS" sheetId="74" r:id="rId44"/>
    <sheet name="cenisb" sheetId="75" r:id="rId45"/>
    <sheet name="tick" sheetId="76" r:id="rId46"/>
    <sheet name="tock" sheetId="77" r:id="rId47"/>
    <sheet name="tibf" sheetId="78" r:id="rId48"/>
    <sheet name="tobf" sheetId="79" r:id="rId49"/>
    <sheet name="Calc - coal for iron&amp;steel" sheetId="80" r:id="rId50"/>
    <sheet name="BIFUbC_Hydrogen Calculations" sheetId="71" r:id="rId51"/>
    <sheet name="BIFUbC_Calculations" sheetId="72" r:id="rId52"/>
    <sheet name="BPoIFUfE-electricity" sheetId="15" r:id="rId53"/>
    <sheet name="BPoIFUfE-coal" sheetId="16" r:id="rId54"/>
    <sheet name="BPoIFUfE-natural-gas" sheetId="17" r:id="rId55"/>
    <sheet name="BPoIFUfE-biomass" sheetId="18" r:id="rId56"/>
    <sheet name="BPoIFUfE-petroleum-diesel" sheetId="19" r:id="rId57"/>
    <sheet name="BPoIFUfE-heat" sheetId="20" r:id="rId58"/>
    <sheet name="BPoIFUfE-crude-oil" sheetId="21" r:id="rId59"/>
    <sheet name="BPoIFUfE-heavy-or-residual-oil" sheetId="22" r:id="rId60"/>
    <sheet name="BPoIFUfE-LPG-propane-or-butane" sheetId="23" r:id="rId61"/>
    <sheet name="BPoIFUfE-hydrogen" sheetId="24" r:id="rId62"/>
  </sheets>
  <externalReferences>
    <externalReference r:id="rId63"/>
    <externalReference r:id="rId64"/>
    <externalReference r:id="rId65"/>
  </externalReferences>
  <definedNames>
    <definedName name="BTU_Conversion" localSheetId="49">#REF!</definedName>
    <definedName name="BTU_Conversion">[1]About!$C$179</definedName>
    <definedName name="BTU_Converter" localSheetId="49">#REF!</definedName>
    <definedName name="BTU_Converter">[1]About!#REF!</definedName>
    <definedName name="BTU_per_ktoe">[2]About!$A$77</definedName>
    <definedName name="BTU_per_TJ">[2]About!$A$76</definedName>
    <definedName name="Egon" localSheetId="49">#REF!</definedName>
    <definedName name="Egon">[1]About!#REF!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 localSheetId="49">#REF!</definedName>
    <definedName name="gwh_to_btu">[1]About!$C$182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42">ISI!$1:$1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" i="80" l="1"/>
  <c r="B15" i="16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X2" i="80"/>
  <c r="Y2" i="80"/>
  <c r="Z2" i="80"/>
  <c r="AA2" i="80"/>
  <c r="AB2" i="80"/>
  <c r="AC2" i="80"/>
  <c r="AD2" i="80"/>
  <c r="AE2" i="80"/>
  <c r="AF2" i="80"/>
  <c r="C2" i="80"/>
  <c r="P10" i="80"/>
  <c r="N10" i="80"/>
  <c r="L10" i="80"/>
  <c r="J10" i="80"/>
  <c r="H10" i="80"/>
  <c r="F10" i="80"/>
  <c r="D10" i="80"/>
  <c r="B10" i="80"/>
  <c r="BA85" i="79"/>
  <c r="AZ85" i="79"/>
  <c r="AY85" i="79"/>
  <c r="AX85" i="79"/>
  <c r="AW85" i="79"/>
  <c r="AV85" i="79"/>
  <c r="AU85" i="79"/>
  <c r="AT85" i="79"/>
  <c r="AS85" i="79"/>
  <c r="AR85" i="79"/>
  <c r="AQ85" i="79"/>
  <c r="AP85" i="79"/>
  <c r="AO85" i="79"/>
  <c r="AN85" i="79"/>
  <c r="AM85" i="79"/>
  <c r="AL85" i="79"/>
  <c r="AK85" i="79"/>
  <c r="AJ85" i="79"/>
  <c r="AI85" i="79"/>
  <c r="AH85" i="79"/>
  <c r="AG85" i="79"/>
  <c r="AF85" i="79"/>
  <c r="AE85" i="79"/>
  <c r="AD85" i="79"/>
  <c r="AC85" i="79"/>
  <c r="AB85" i="79"/>
  <c r="AA85" i="79"/>
  <c r="Z85" i="79"/>
  <c r="Y85" i="79"/>
  <c r="X85" i="79"/>
  <c r="W85" i="79"/>
  <c r="V85" i="79"/>
  <c r="U85" i="79"/>
  <c r="T85" i="79"/>
  <c r="S85" i="79"/>
  <c r="R85" i="79"/>
  <c r="Q85" i="79"/>
  <c r="P85" i="79"/>
  <c r="O85" i="79"/>
  <c r="N85" i="79"/>
  <c r="M85" i="79"/>
  <c r="L85" i="79"/>
  <c r="K85" i="79"/>
  <c r="J85" i="79"/>
  <c r="I85" i="79"/>
  <c r="H85" i="79"/>
  <c r="G85" i="79"/>
  <c r="F85" i="79"/>
  <c r="E85" i="79"/>
  <c r="D85" i="79"/>
  <c r="C85" i="79"/>
  <c r="BA84" i="79"/>
  <c r="AZ84" i="79"/>
  <c r="AY84" i="79"/>
  <c r="AX84" i="79"/>
  <c r="AW84" i="79"/>
  <c r="AV84" i="79"/>
  <c r="AU84" i="79"/>
  <c r="AT84" i="79"/>
  <c r="AS84" i="79"/>
  <c r="AR84" i="79"/>
  <c r="AQ84" i="79"/>
  <c r="AP84" i="79"/>
  <c r="AO84" i="79"/>
  <c r="AN84" i="79"/>
  <c r="AM84" i="79"/>
  <c r="AL84" i="79"/>
  <c r="AK84" i="79"/>
  <c r="AJ84" i="79"/>
  <c r="AI84" i="79"/>
  <c r="AH84" i="79"/>
  <c r="AG84" i="79"/>
  <c r="AF84" i="79"/>
  <c r="AE84" i="79"/>
  <c r="AD84" i="79"/>
  <c r="AC84" i="79"/>
  <c r="AB84" i="79"/>
  <c r="AA84" i="79"/>
  <c r="Z84" i="79"/>
  <c r="Y84" i="79"/>
  <c r="X84" i="79"/>
  <c r="W84" i="79"/>
  <c r="V84" i="79"/>
  <c r="U84" i="79"/>
  <c r="T84" i="79"/>
  <c r="S84" i="79"/>
  <c r="R84" i="79"/>
  <c r="Q84" i="79"/>
  <c r="P84" i="79"/>
  <c r="O84" i="79"/>
  <c r="N84" i="79"/>
  <c r="M84" i="79"/>
  <c r="L84" i="79"/>
  <c r="K84" i="79"/>
  <c r="J84" i="79"/>
  <c r="I84" i="79"/>
  <c r="H84" i="79"/>
  <c r="G84" i="79"/>
  <c r="F84" i="79"/>
  <c r="E84" i="79"/>
  <c r="D84" i="79"/>
  <c r="C84" i="79"/>
  <c r="BA83" i="79"/>
  <c r="AZ83" i="79"/>
  <c r="AY83" i="79"/>
  <c r="AX83" i="79"/>
  <c r="AW83" i="79"/>
  <c r="AV83" i="79"/>
  <c r="AU83" i="79"/>
  <c r="AT83" i="79"/>
  <c r="AS83" i="79"/>
  <c r="AR83" i="79"/>
  <c r="AQ83" i="79"/>
  <c r="AP83" i="79"/>
  <c r="AO83" i="79"/>
  <c r="AN83" i="79"/>
  <c r="AM83" i="79"/>
  <c r="AL83" i="79"/>
  <c r="AK83" i="79"/>
  <c r="AJ83" i="79"/>
  <c r="AI83" i="79"/>
  <c r="AH83" i="79"/>
  <c r="AG83" i="79"/>
  <c r="AF83" i="79"/>
  <c r="AE83" i="79"/>
  <c r="AD83" i="79"/>
  <c r="AC83" i="79"/>
  <c r="AB83" i="79"/>
  <c r="AA83" i="79"/>
  <c r="Z83" i="79"/>
  <c r="Y83" i="79"/>
  <c r="X83" i="79"/>
  <c r="W83" i="79"/>
  <c r="V83" i="79"/>
  <c r="U83" i="79"/>
  <c r="T83" i="79"/>
  <c r="S83" i="79"/>
  <c r="R83" i="79"/>
  <c r="Q83" i="79"/>
  <c r="P83" i="79"/>
  <c r="O83" i="79"/>
  <c r="N83" i="79"/>
  <c r="M83" i="79"/>
  <c r="L83" i="79"/>
  <c r="K83" i="79"/>
  <c r="J83" i="79"/>
  <c r="I83" i="79"/>
  <c r="H83" i="79"/>
  <c r="G83" i="79"/>
  <c r="F83" i="79"/>
  <c r="E83" i="79"/>
  <c r="D83" i="79"/>
  <c r="C83" i="79"/>
  <c r="BA82" i="79"/>
  <c r="AZ82" i="79"/>
  <c r="AY82" i="79"/>
  <c r="AX82" i="79"/>
  <c r="AW82" i="79"/>
  <c r="AV82" i="79"/>
  <c r="AU82" i="79"/>
  <c r="AT82" i="79"/>
  <c r="AS82" i="79"/>
  <c r="AR82" i="79"/>
  <c r="AQ82" i="79"/>
  <c r="AP82" i="79"/>
  <c r="AO82" i="79"/>
  <c r="AN82" i="79"/>
  <c r="AM82" i="79"/>
  <c r="AL82" i="79"/>
  <c r="AK82" i="79"/>
  <c r="AJ82" i="79"/>
  <c r="AI82" i="79"/>
  <c r="AH82" i="79"/>
  <c r="AG82" i="79"/>
  <c r="AF82" i="79"/>
  <c r="AE82" i="79"/>
  <c r="AD82" i="79"/>
  <c r="AC82" i="79"/>
  <c r="AB82" i="79"/>
  <c r="AA82" i="79"/>
  <c r="Z82" i="79"/>
  <c r="Y82" i="79"/>
  <c r="X82" i="79"/>
  <c r="W82" i="79"/>
  <c r="V82" i="79"/>
  <c r="U82" i="79"/>
  <c r="T82" i="79"/>
  <c r="S82" i="79"/>
  <c r="R82" i="79"/>
  <c r="Q82" i="79"/>
  <c r="P82" i="79"/>
  <c r="O82" i="79"/>
  <c r="N82" i="79"/>
  <c r="M82" i="79"/>
  <c r="L82" i="79"/>
  <c r="K82" i="79"/>
  <c r="J82" i="79"/>
  <c r="I82" i="79"/>
  <c r="H82" i="79"/>
  <c r="G82" i="79"/>
  <c r="F82" i="79"/>
  <c r="E82" i="79"/>
  <c r="D82" i="79"/>
  <c r="C82" i="79"/>
  <c r="BA81" i="79"/>
  <c r="AZ81" i="79"/>
  <c r="AY81" i="79"/>
  <c r="AX81" i="79"/>
  <c r="AW81" i="79"/>
  <c r="AV81" i="79"/>
  <c r="AU81" i="79"/>
  <c r="AT81" i="79"/>
  <c r="AS81" i="79"/>
  <c r="AR81" i="79"/>
  <c r="AQ81" i="79"/>
  <c r="AP81" i="79"/>
  <c r="AO81" i="79"/>
  <c r="AN81" i="79"/>
  <c r="AM81" i="79"/>
  <c r="AL81" i="79"/>
  <c r="AK81" i="79"/>
  <c r="AJ81" i="79"/>
  <c r="AI81" i="79"/>
  <c r="AH81" i="79"/>
  <c r="AG81" i="79"/>
  <c r="AF81" i="79"/>
  <c r="AE81" i="79"/>
  <c r="AD81" i="79"/>
  <c r="AC81" i="79"/>
  <c r="AB81" i="79"/>
  <c r="AA81" i="79"/>
  <c r="Z81" i="79"/>
  <c r="Y81" i="79"/>
  <c r="X81" i="79"/>
  <c r="W81" i="79"/>
  <c r="V81" i="79"/>
  <c r="U81" i="79"/>
  <c r="T81" i="79"/>
  <c r="S81" i="79"/>
  <c r="R81" i="79"/>
  <c r="Q81" i="79"/>
  <c r="P81" i="79"/>
  <c r="O81" i="79"/>
  <c r="N81" i="79"/>
  <c r="M81" i="79"/>
  <c r="L81" i="79"/>
  <c r="K81" i="79"/>
  <c r="J81" i="79"/>
  <c r="I81" i="79"/>
  <c r="H81" i="79"/>
  <c r="G81" i="79"/>
  <c r="F81" i="79"/>
  <c r="E81" i="79"/>
  <c r="D81" i="79"/>
  <c r="C81" i="79"/>
  <c r="BA80" i="79"/>
  <c r="AZ80" i="79"/>
  <c r="AY80" i="79"/>
  <c r="AX80" i="79"/>
  <c r="AW80" i="79"/>
  <c r="AV80" i="79"/>
  <c r="AU80" i="79"/>
  <c r="AT80" i="79"/>
  <c r="AS80" i="79"/>
  <c r="AR80" i="79"/>
  <c r="AQ80" i="79"/>
  <c r="AP80" i="79"/>
  <c r="AO80" i="79"/>
  <c r="AN80" i="79"/>
  <c r="AM80" i="79"/>
  <c r="AL80" i="79"/>
  <c r="AK80" i="79"/>
  <c r="AJ80" i="79"/>
  <c r="AI80" i="79"/>
  <c r="AH80" i="79"/>
  <c r="AG80" i="79"/>
  <c r="AF80" i="79"/>
  <c r="AE80" i="79"/>
  <c r="AD80" i="79"/>
  <c r="AC80" i="79"/>
  <c r="AB80" i="79"/>
  <c r="AA80" i="79"/>
  <c r="Z80" i="79"/>
  <c r="Y80" i="79"/>
  <c r="X80" i="79"/>
  <c r="W80" i="79"/>
  <c r="V80" i="79"/>
  <c r="U80" i="79"/>
  <c r="T80" i="79"/>
  <c r="S80" i="79"/>
  <c r="R80" i="79"/>
  <c r="Q80" i="79"/>
  <c r="P80" i="79"/>
  <c r="O80" i="79"/>
  <c r="N80" i="79"/>
  <c r="M80" i="79"/>
  <c r="L80" i="79"/>
  <c r="K80" i="79"/>
  <c r="J80" i="79"/>
  <c r="I80" i="79"/>
  <c r="H80" i="79"/>
  <c r="G80" i="79"/>
  <c r="F80" i="79"/>
  <c r="E80" i="79"/>
  <c r="D80" i="79"/>
  <c r="C80" i="79"/>
  <c r="BA79" i="79"/>
  <c r="AZ79" i="79"/>
  <c r="AY79" i="79"/>
  <c r="AX79" i="79"/>
  <c r="AW79" i="79"/>
  <c r="AV79" i="79"/>
  <c r="AU79" i="79"/>
  <c r="AT79" i="79"/>
  <c r="AS79" i="79"/>
  <c r="AR79" i="79"/>
  <c r="AQ79" i="79"/>
  <c r="AP79" i="79"/>
  <c r="AO79" i="79"/>
  <c r="AN79" i="79"/>
  <c r="AM79" i="79"/>
  <c r="AL79" i="79"/>
  <c r="AK79" i="79"/>
  <c r="AJ79" i="79"/>
  <c r="AI79" i="79"/>
  <c r="AH79" i="79"/>
  <c r="AG79" i="79"/>
  <c r="AF79" i="79"/>
  <c r="AE79" i="79"/>
  <c r="AD79" i="79"/>
  <c r="AC79" i="79"/>
  <c r="AB79" i="79"/>
  <c r="AA79" i="79"/>
  <c r="Z79" i="79"/>
  <c r="Y79" i="79"/>
  <c r="X79" i="79"/>
  <c r="W79" i="79"/>
  <c r="V79" i="79"/>
  <c r="U79" i="79"/>
  <c r="T79" i="79"/>
  <c r="S79" i="79"/>
  <c r="R79" i="79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A78" i="79"/>
  <c r="AZ78" i="79"/>
  <c r="AY78" i="79"/>
  <c r="AX78" i="79"/>
  <c r="AW78" i="79"/>
  <c r="AV78" i="79"/>
  <c r="AU78" i="79"/>
  <c r="AT78" i="79"/>
  <c r="AS78" i="79"/>
  <c r="AR78" i="79"/>
  <c r="AQ78" i="79"/>
  <c r="AP78" i="79"/>
  <c r="AO78" i="79"/>
  <c r="AN78" i="79"/>
  <c r="AM78" i="79"/>
  <c r="AL78" i="79"/>
  <c r="AK78" i="79"/>
  <c r="AJ78" i="79"/>
  <c r="AI78" i="79"/>
  <c r="AH78" i="79"/>
  <c r="AG78" i="79"/>
  <c r="AF78" i="79"/>
  <c r="AE78" i="79"/>
  <c r="AD78" i="79"/>
  <c r="AC78" i="79"/>
  <c r="AB78" i="79"/>
  <c r="AA78" i="79"/>
  <c r="Z78" i="79"/>
  <c r="Y78" i="79"/>
  <c r="X78" i="79"/>
  <c r="W78" i="79"/>
  <c r="V78" i="79"/>
  <c r="U78" i="79"/>
  <c r="T78" i="79"/>
  <c r="S78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A77" i="79"/>
  <c r="AZ77" i="79"/>
  <c r="AY77" i="79"/>
  <c r="AX77" i="79"/>
  <c r="AW77" i="79"/>
  <c r="AV77" i="79"/>
  <c r="AU77" i="79"/>
  <c r="AT77" i="79"/>
  <c r="AS77" i="79"/>
  <c r="AR77" i="79"/>
  <c r="AQ77" i="79"/>
  <c r="AP77" i="79"/>
  <c r="AO77" i="79"/>
  <c r="AN77" i="79"/>
  <c r="AM77" i="79"/>
  <c r="AL77" i="79"/>
  <c r="AK77" i="79"/>
  <c r="AJ77" i="79"/>
  <c r="AI77" i="79"/>
  <c r="AH77" i="79"/>
  <c r="AG77" i="79"/>
  <c r="AF77" i="79"/>
  <c r="AE77" i="79"/>
  <c r="AD77" i="79"/>
  <c r="AC77" i="79"/>
  <c r="AB77" i="79"/>
  <c r="AA77" i="79"/>
  <c r="Z77" i="79"/>
  <c r="Y77" i="79"/>
  <c r="X77" i="79"/>
  <c r="W77" i="79"/>
  <c r="V77" i="79"/>
  <c r="U77" i="79"/>
  <c r="T77" i="79"/>
  <c r="S77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A76" i="79"/>
  <c r="AZ76" i="79"/>
  <c r="AY76" i="79"/>
  <c r="AX76" i="79"/>
  <c r="AW76" i="79"/>
  <c r="AV76" i="79"/>
  <c r="AU76" i="79"/>
  <c r="AT76" i="79"/>
  <c r="AS76" i="79"/>
  <c r="AR76" i="79"/>
  <c r="AQ76" i="79"/>
  <c r="AP76" i="79"/>
  <c r="AO76" i="79"/>
  <c r="AN76" i="79"/>
  <c r="AM76" i="79"/>
  <c r="AL76" i="79"/>
  <c r="AK76" i="79"/>
  <c r="AJ76" i="79"/>
  <c r="AI76" i="79"/>
  <c r="AH76" i="79"/>
  <c r="AG76" i="79"/>
  <c r="AF76" i="79"/>
  <c r="AE76" i="79"/>
  <c r="AD76" i="79"/>
  <c r="AC76" i="79"/>
  <c r="AB76" i="79"/>
  <c r="AA76" i="79"/>
  <c r="Z76" i="79"/>
  <c r="Y76" i="79"/>
  <c r="X76" i="79"/>
  <c r="W76" i="79"/>
  <c r="V76" i="79"/>
  <c r="U76" i="79"/>
  <c r="T76" i="79"/>
  <c r="S76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A75" i="79"/>
  <c r="AZ75" i="79"/>
  <c r="AY75" i="79"/>
  <c r="AX75" i="79"/>
  <c r="AW75" i="79"/>
  <c r="AV75" i="79"/>
  <c r="AU75" i="79"/>
  <c r="AT75" i="79"/>
  <c r="AS75" i="79"/>
  <c r="AR75" i="79"/>
  <c r="AQ75" i="79"/>
  <c r="AP75" i="79"/>
  <c r="AO75" i="79"/>
  <c r="AN75" i="79"/>
  <c r="AM75" i="79"/>
  <c r="AL75" i="79"/>
  <c r="AK75" i="79"/>
  <c r="AJ75" i="79"/>
  <c r="AI75" i="79"/>
  <c r="AH75" i="79"/>
  <c r="AG75" i="79"/>
  <c r="AF75" i="79"/>
  <c r="AE75" i="79"/>
  <c r="AD75" i="79"/>
  <c r="AC75" i="79"/>
  <c r="AB75" i="79"/>
  <c r="AA75" i="79"/>
  <c r="Z75" i="79"/>
  <c r="Y75" i="79"/>
  <c r="X75" i="79"/>
  <c r="W75" i="79"/>
  <c r="V75" i="79"/>
  <c r="U75" i="79"/>
  <c r="T75" i="79"/>
  <c r="S75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A74" i="79"/>
  <c r="AZ74" i="79"/>
  <c r="AY74" i="79"/>
  <c r="AX74" i="79"/>
  <c r="AW74" i="79"/>
  <c r="AV74" i="79"/>
  <c r="AU74" i="79"/>
  <c r="AT74" i="79"/>
  <c r="AS74" i="79"/>
  <c r="AR74" i="79"/>
  <c r="AQ74" i="79"/>
  <c r="AP74" i="79"/>
  <c r="AO74" i="79"/>
  <c r="AN74" i="79"/>
  <c r="AM74" i="79"/>
  <c r="AL74" i="79"/>
  <c r="AK74" i="79"/>
  <c r="AJ74" i="79"/>
  <c r="AI74" i="79"/>
  <c r="AH74" i="79"/>
  <c r="AG74" i="79"/>
  <c r="AF74" i="79"/>
  <c r="AE74" i="79"/>
  <c r="AD74" i="79"/>
  <c r="AC74" i="79"/>
  <c r="AB74" i="79"/>
  <c r="AA74" i="79"/>
  <c r="Z74" i="79"/>
  <c r="Y74" i="79"/>
  <c r="X74" i="79"/>
  <c r="W74" i="79"/>
  <c r="V74" i="79"/>
  <c r="U74" i="79"/>
  <c r="T74" i="79"/>
  <c r="S74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A73" i="79"/>
  <c r="AZ73" i="79"/>
  <c r="AY73" i="79"/>
  <c r="AX73" i="79"/>
  <c r="AW73" i="79"/>
  <c r="AV73" i="79"/>
  <c r="AU73" i="79"/>
  <c r="AT73" i="79"/>
  <c r="AS73" i="79"/>
  <c r="AR73" i="79"/>
  <c r="AQ73" i="79"/>
  <c r="AP73" i="79"/>
  <c r="AO73" i="79"/>
  <c r="AN73" i="79"/>
  <c r="AM73" i="79"/>
  <c r="AL73" i="79"/>
  <c r="AK73" i="79"/>
  <c r="AJ73" i="79"/>
  <c r="AI73" i="79"/>
  <c r="AH73" i="79"/>
  <c r="AG73" i="79"/>
  <c r="AF73" i="79"/>
  <c r="AE73" i="79"/>
  <c r="AD73" i="79"/>
  <c r="AC73" i="79"/>
  <c r="AB73" i="79"/>
  <c r="AA73" i="79"/>
  <c r="Z73" i="79"/>
  <c r="Y73" i="79"/>
  <c r="X73" i="79"/>
  <c r="W73" i="79"/>
  <c r="V73" i="79"/>
  <c r="U73" i="79"/>
  <c r="T73" i="79"/>
  <c r="S73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A72" i="79"/>
  <c r="AZ72" i="79"/>
  <c r="AY72" i="79"/>
  <c r="AX72" i="79"/>
  <c r="AW72" i="79"/>
  <c r="AV72" i="79"/>
  <c r="AU72" i="79"/>
  <c r="AT72" i="79"/>
  <c r="AS72" i="79"/>
  <c r="AR72" i="79"/>
  <c r="AQ72" i="79"/>
  <c r="AP72" i="79"/>
  <c r="AO72" i="79"/>
  <c r="AN72" i="79"/>
  <c r="AM72" i="79"/>
  <c r="AL72" i="79"/>
  <c r="AK72" i="79"/>
  <c r="AJ72" i="79"/>
  <c r="AI72" i="79"/>
  <c r="AH72" i="79"/>
  <c r="AG72" i="79"/>
  <c r="AF72" i="79"/>
  <c r="AE72" i="79"/>
  <c r="AD72" i="79"/>
  <c r="AC72" i="79"/>
  <c r="AB72" i="79"/>
  <c r="AA72" i="79"/>
  <c r="Z72" i="79"/>
  <c r="Y72" i="79"/>
  <c r="X72" i="79"/>
  <c r="W72" i="79"/>
  <c r="V72" i="79"/>
  <c r="U72" i="79"/>
  <c r="T72" i="79"/>
  <c r="S72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A71" i="79"/>
  <c r="AZ71" i="79"/>
  <c r="AY71" i="79"/>
  <c r="AX71" i="79"/>
  <c r="AW71" i="79"/>
  <c r="AV71" i="79"/>
  <c r="AU71" i="79"/>
  <c r="AT71" i="79"/>
  <c r="AS71" i="79"/>
  <c r="AR71" i="79"/>
  <c r="AQ71" i="79"/>
  <c r="AP71" i="79"/>
  <c r="AO71" i="79"/>
  <c r="AN71" i="79"/>
  <c r="AM71" i="79"/>
  <c r="AL71" i="79"/>
  <c r="AK71" i="79"/>
  <c r="AJ71" i="79"/>
  <c r="AI71" i="79"/>
  <c r="AH71" i="79"/>
  <c r="AG71" i="79"/>
  <c r="AF71" i="79"/>
  <c r="AE71" i="79"/>
  <c r="AD71" i="79"/>
  <c r="AC71" i="79"/>
  <c r="AB71" i="79"/>
  <c r="AA71" i="79"/>
  <c r="Z71" i="79"/>
  <c r="Y71" i="79"/>
  <c r="X71" i="79"/>
  <c r="W71" i="79"/>
  <c r="V71" i="79"/>
  <c r="U71" i="79"/>
  <c r="T71" i="79"/>
  <c r="S71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A70" i="79"/>
  <c r="AZ70" i="79"/>
  <c r="AY70" i="79"/>
  <c r="AX70" i="79"/>
  <c r="AW70" i="79"/>
  <c r="AV70" i="79"/>
  <c r="AU70" i="79"/>
  <c r="AT70" i="79"/>
  <c r="AS70" i="79"/>
  <c r="AR70" i="79"/>
  <c r="AQ70" i="79"/>
  <c r="AP70" i="79"/>
  <c r="AO70" i="79"/>
  <c r="AN70" i="79"/>
  <c r="AM70" i="79"/>
  <c r="AL70" i="79"/>
  <c r="AK70" i="79"/>
  <c r="AJ70" i="79"/>
  <c r="AI70" i="79"/>
  <c r="AH70" i="79"/>
  <c r="AG70" i="79"/>
  <c r="AF70" i="79"/>
  <c r="AE70" i="79"/>
  <c r="AD70" i="79"/>
  <c r="AC70" i="79"/>
  <c r="AB70" i="79"/>
  <c r="AA70" i="79"/>
  <c r="Z70" i="79"/>
  <c r="Y70" i="79"/>
  <c r="X70" i="79"/>
  <c r="W70" i="79"/>
  <c r="V70" i="79"/>
  <c r="U70" i="79"/>
  <c r="T70" i="79"/>
  <c r="S70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A69" i="79"/>
  <c r="AZ69" i="79"/>
  <c r="AY69" i="79"/>
  <c r="AX69" i="79"/>
  <c r="AW69" i="79"/>
  <c r="AV69" i="79"/>
  <c r="AU69" i="79"/>
  <c r="AT69" i="79"/>
  <c r="AS69" i="79"/>
  <c r="AR69" i="79"/>
  <c r="AQ69" i="79"/>
  <c r="AP69" i="79"/>
  <c r="AO69" i="79"/>
  <c r="AN69" i="79"/>
  <c r="AM69" i="79"/>
  <c r="AL69" i="79"/>
  <c r="AK69" i="79"/>
  <c r="AJ69" i="79"/>
  <c r="AI69" i="79"/>
  <c r="AH69" i="79"/>
  <c r="AG69" i="79"/>
  <c r="AF69" i="79"/>
  <c r="AE69" i="79"/>
  <c r="AD69" i="79"/>
  <c r="AC69" i="79"/>
  <c r="AB69" i="79"/>
  <c r="AA69" i="79"/>
  <c r="Z69" i="79"/>
  <c r="Y69" i="79"/>
  <c r="X69" i="79"/>
  <c r="W69" i="79"/>
  <c r="V69" i="79"/>
  <c r="U69" i="79"/>
  <c r="T69" i="79"/>
  <c r="S69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A68" i="79"/>
  <c r="AZ68" i="79"/>
  <c r="AY68" i="79"/>
  <c r="AX68" i="79"/>
  <c r="AW68" i="79"/>
  <c r="AV68" i="79"/>
  <c r="AU68" i="79"/>
  <c r="AT68" i="79"/>
  <c r="AS68" i="79"/>
  <c r="AR68" i="79"/>
  <c r="AQ68" i="79"/>
  <c r="AP68" i="79"/>
  <c r="AO68" i="79"/>
  <c r="AN68" i="79"/>
  <c r="AM68" i="79"/>
  <c r="AL68" i="79"/>
  <c r="AK68" i="79"/>
  <c r="AJ68" i="79"/>
  <c r="AI68" i="79"/>
  <c r="AH68" i="79"/>
  <c r="AG68" i="79"/>
  <c r="AF68" i="79"/>
  <c r="AE68" i="79"/>
  <c r="AD68" i="79"/>
  <c r="AC68" i="79"/>
  <c r="AB68" i="79"/>
  <c r="AA68" i="79"/>
  <c r="Z68" i="79"/>
  <c r="Y68" i="79"/>
  <c r="X68" i="79"/>
  <c r="W68" i="79"/>
  <c r="V68" i="79"/>
  <c r="U68" i="79"/>
  <c r="T68" i="79"/>
  <c r="S68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A67" i="79"/>
  <c r="AZ67" i="79"/>
  <c r="AY67" i="79"/>
  <c r="AX67" i="79"/>
  <c r="AW67" i="79"/>
  <c r="AV67" i="79"/>
  <c r="AU67" i="79"/>
  <c r="AT67" i="79"/>
  <c r="AS67" i="79"/>
  <c r="AR67" i="79"/>
  <c r="AQ67" i="79"/>
  <c r="AP67" i="79"/>
  <c r="AO67" i="79"/>
  <c r="AN67" i="79"/>
  <c r="AM67" i="79"/>
  <c r="AL67" i="79"/>
  <c r="AK67" i="79"/>
  <c r="AJ67" i="79"/>
  <c r="AI67" i="79"/>
  <c r="AH67" i="79"/>
  <c r="AG67" i="79"/>
  <c r="AF67" i="79"/>
  <c r="AE67" i="79"/>
  <c r="AD67" i="79"/>
  <c r="AC67" i="79"/>
  <c r="AB67" i="79"/>
  <c r="AA67" i="79"/>
  <c r="Z67" i="79"/>
  <c r="Y67" i="79"/>
  <c r="X67" i="79"/>
  <c r="W67" i="79"/>
  <c r="V67" i="79"/>
  <c r="U67" i="79"/>
  <c r="T67" i="79"/>
  <c r="S67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A66" i="79"/>
  <c r="AZ66" i="79"/>
  <c r="AY66" i="79"/>
  <c r="AX66" i="79"/>
  <c r="AW66" i="79"/>
  <c r="AV66" i="79"/>
  <c r="AU66" i="79"/>
  <c r="AT66" i="79"/>
  <c r="AS66" i="79"/>
  <c r="AR66" i="79"/>
  <c r="AQ66" i="79"/>
  <c r="AP66" i="79"/>
  <c r="AO66" i="79"/>
  <c r="AN66" i="79"/>
  <c r="AM66" i="79"/>
  <c r="AL66" i="79"/>
  <c r="AK66" i="79"/>
  <c r="AJ66" i="79"/>
  <c r="AI66" i="79"/>
  <c r="AH66" i="79"/>
  <c r="AG66" i="79"/>
  <c r="AF66" i="79"/>
  <c r="AE66" i="79"/>
  <c r="AD66" i="79"/>
  <c r="AC66" i="79"/>
  <c r="AB66" i="79"/>
  <c r="AA66" i="79"/>
  <c r="Z66" i="79"/>
  <c r="Y66" i="79"/>
  <c r="X66" i="79"/>
  <c r="W66" i="79"/>
  <c r="V66" i="79"/>
  <c r="U66" i="79"/>
  <c r="T66" i="79"/>
  <c r="S66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A65" i="79"/>
  <c r="AZ65" i="79"/>
  <c r="AY65" i="79"/>
  <c r="AX65" i="79"/>
  <c r="AW65" i="79"/>
  <c r="AV65" i="79"/>
  <c r="AU65" i="79"/>
  <c r="AT65" i="79"/>
  <c r="AS65" i="79"/>
  <c r="AR65" i="79"/>
  <c r="AQ65" i="79"/>
  <c r="AP65" i="79"/>
  <c r="AO65" i="79"/>
  <c r="AN65" i="79"/>
  <c r="AM65" i="79"/>
  <c r="AL65" i="79"/>
  <c r="AK65" i="79"/>
  <c r="AJ65" i="79"/>
  <c r="AI65" i="79"/>
  <c r="AH65" i="79"/>
  <c r="AG65" i="79"/>
  <c r="AF65" i="79"/>
  <c r="AE65" i="79"/>
  <c r="AD65" i="79"/>
  <c r="AC65" i="79"/>
  <c r="AB65" i="79"/>
  <c r="AA65" i="79"/>
  <c r="Z65" i="79"/>
  <c r="Y65" i="79"/>
  <c r="X65" i="79"/>
  <c r="W65" i="79"/>
  <c r="V65" i="79"/>
  <c r="U65" i="79"/>
  <c r="T65" i="79"/>
  <c r="S65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A64" i="79"/>
  <c r="AZ64" i="79"/>
  <c r="AY64" i="79"/>
  <c r="AX64" i="79"/>
  <c r="AW64" i="79"/>
  <c r="AV64" i="79"/>
  <c r="AU64" i="79"/>
  <c r="AT64" i="79"/>
  <c r="AS64" i="79"/>
  <c r="AR64" i="79"/>
  <c r="AQ64" i="79"/>
  <c r="AP64" i="79"/>
  <c r="AO64" i="79"/>
  <c r="AN64" i="79"/>
  <c r="AM64" i="79"/>
  <c r="AL64" i="79"/>
  <c r="AK64" i="79"/>
  <c r="AJ64" i="79"/>
  <c r="AI64" i="79"/>
  <c r="AH64" i="79"/>
  <c r="AG64" i="79"/>
  <c r="AF64" i="79"/>
  <c r="AE64" i="79"/>
  <c r="AD64" i="79"/>
  <c r="AC64" i="79"/>
  <c r="AB64" i="79"/>
  <c r="AA64" i="79"/>
  <c r="Z64" i="79"/>
  <c r="Y64" i="79"/>
  <c r="X64" i="79"/>
  <c r="W64" i="79"/>
  <c r="V64" i="79"/>
  <c r="U64" i="79"/>
  <c r="T64" i="79"/>
  <c r="S64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A63" i="79"/>
  <c r="AZ63" i="79"/>
  <c r="AY63" i="79"/>
  <c r="AX63" i="79"/>
  <c r="AW63" i="79"/>
  <c r="AV63" i="79"/>
  <c r="AU63" i="79"/>
  <c r="AT63" i="79"/>
  <c r="AS63" i="79"/>
  <c r="AR63" i="79"/>
  <c r="AQ63" i="79"/>
  <c r="AP63" i="79"/>
  <c r="AO63" i="79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A62" i="79"/>
  <c r="AZ62" i="79"/>
  <c r="AY62" i="79"/>
  <c r="AX62" i="79"/>
  <c r="AW62" i="79"/>
  <c r="AV62" i="79"/>
  <c r="AU62" i="79"/>
  <c r="AT62" i="79"/>
  <c r="AS62" i="79"/>
  <c r="AR62" i="79"/>
  <c r="AQ62" i="79"/>
  <c r="AP62" i="79"/>
  <c r="AO62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A61" i="79"/>
  <c r="AZ61" i="79"/>
  <c r="AY61" i="79"/>
  <c r="AX61" i="79"/>
  <c r="AW61" i="79"/>
  <c r="AV61" i="79"/>
  <c r="AU61" i="79"/>
  <c r="AT61" i="79"/>
  <c r="AS61" i="79"/>
  <c r="AR61" i="79"/>
  <c r="AQ61" i="79"/>
  <c r="AP61" i="79"/>
  <c r="AO61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A60" i="79"/>
  <c r="AZ60" i="79"/>
  <c r="AY60" i="79"/>
  <c r="AX60" i="79"/>
  <c r="AW60" i="79"/>
  <c r="AV60" i="79"/>
  <c r="AU60" i="79"/>
  <c r="AT60" i="79"/>
  <c r="AS60" i="79"/>
  <c r="AR60" i="79"/>
  <c r="AQ60" i="79"/>
  <c r="AP60" i="79"/>
  <c r="AO60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A59" i="79"/>
  <c r="AZ59" i="79"/>
  <c r="AY59" i="79"/>
  <c r="AX59" i="79"/>
  <c r="AW59" i="79"/>
  <c r="AV59" i="79"/>
  <c r="AU59" i="79"/>
  <c r="AT59" i="79"/>
  <c r="AS59" i="79"/>
  <c r="AR59" i="79"/>
  <c r="AQ59" i="79"/>
  <c r="AP59" i="79"/>
  <c r="AO59" i="79"/>
  <c r="AN59" i="79"/>
  <c r="AM59" i="79"/>
  <c r="AL59" i="79"/>
  <c r="AK59" i="79"/>
  <c r="AJ59" i="79"/>
  <c r="AI59" i="79"/>
  <c r="AH59" i="79"/>
  <c r="AG59" i="79"/>
  <c r="AF59" i="79"/>
  <c r="AE59" i="79"/>
  <c r="AD59" i="79"/>
  <c r="AC59" i="79"/>
  <c r="AB59" i="79"/>
  <c r="AA59" i="79"/>
  <c r="Z59" i="79"/>
  <c r="Y59" i="79"/>
  <c r="X59" i="79"/>
  <c r="W59" i="79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A58" i="79"/>
  <c r="AZ58" i="79"/>
  <c r="AY58" i="79"/>
  <c r="AX58" i="79"/>
  <c r="AW58" i="79"/>
  <c r="AV58" i="79"/>
  <c r="AU58" i="79"/>
  <c r="AT58" i="79"/>
  <c r="AS58" i="79"/>
  <c r="AR58" i="79"/>
  <c r="AQ58" i="79"/>
  <c r="AP58" i="79"/>
  <c r="AO58" i="79"/>
  <c r="AN58" i="79"/>
  <c r="AM58" i="79"/>
  <c r="AL58" i="79"/>
  <c r="AK58" i="79"/>
  <c r="AJ58" i="79"/>
  <c r="AI58" i="79"/>
  <c r="AH58" i="79"/>
  <c r="AG58" i="79"/>
  <c r="AF58" i="79"/>
  <c r="AE58" i="79"/>
  <c r="AD58" i="79"/>
  <c r="AC58" i="79"/>
  <c r="AB58" i="79"/>
  <c r="AA58" i="79"/>
  <c r="Z58" i="79"/>
  <c r="Y58" i="79"/>
  <c r="X58" i="79"/>
  <c r="W58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A57" i="79"/>
  <c r="AZ57" i="79"/>
  <c r="AY57" i="79"/>
  <c r="AX57" i="79"/>
  <c r="AW57" i="79"/>
  <c r="AV57" i="79"/>
  <c r="AU57" i="79"/>
  <c r="AT57" i="79"/>
  <c r="AS57" i="79"/>
  <c r="AR57" i="79"/>
  <c r="AQ57" i="79"/>
  <c r="AP57" i="79"/>
  <c r="AO57" i="79"/>
  <c r="AN57" i="79"/>
  <c r="AM57" i="79"/>
  <c r="AL57" i="79"/>
  <c r="AK57" i="79"/>
  <c r="AJ57" i="79"/>
  <c r="AI57" i="79"/>
  <c r="AH57" i="79"/>
  <c r="AG57" i="79"/>
  <c r="AF57" i="79"/>
  <c r="AE57" i="79"/>
  <c r="AD57" i="79"/>
  <c r="AC57" i="79"/>
  <c r="AB57" i="79"/>
  <c r="AA57" i="79"/>
  <c r="Z57" i="79"/>
  <c r="Y57" i="79"/>
  <c r="X57" i="79"/>
  <c r="W57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A56" i="79"/>
  <c r="AZ56" i="79"/>
  <c r="AY56" i="79"/>
  <c r="AX56" i="79"/>
  <c r="AW56" i="79"/>
  <c r="AV56" i="79"/>
  <c r="AU56" i="79"/>
  <c r="AT56" i="79"/>
  <c r="AS56" i="79"/>
  <c r="AR56" i="79"/>
  <c r="AQ56" i="79"/>
  <c r="AP56" i="79"/>
  <c r="AO56" i="79"/>
  <c r="AN56" i="79"/>
  <c r="AM56" i="79"/>
  <c r="AL56" i="79"/>
  <c r="AK56" i="79"/>
  <c r="AJ56" i="79"/>
  <c r="AI56" i="79"/>
  <c r="AH56" i="79"/>
  <c r="AG56" i="79"/>
  <c r="AF56" i="79"/>
  <c r="AE56" i="79"/>
  <c r="AD56" i="79"/>
  <c r="AC56" i="79"/>
  <c r="AB56" i="79"/>
  <c r="AA56" i="79"/>
  <c r="Z56" i="79"/>
  <c r="Y56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A55" i="79"/>
  <c r="AZ55" i="79"/>
  <c r="AY55" i="79"/>
  <c r="AX55" i="79"/>
  <c r="AW55" i="79"/>
  <c r="AV55" i="79"/>
  <c r="AU55" i="79"/>
  <c r="AT55" i="79"/>
  <c r="AS55" i="79"/>
  <c r="AR55" i="79"/>
  <c r="AQ55" i="79"/>
  <c r="AP55" i="79"/>
  <c r="AO55" i="79"/>
  <c r="AN55" i="79"/>
  <c r="AM55" i="79"/>
  <c r="AL55" i="79"/>
  <c r="AK55" i="79"/>
  <c r="AJ55" i="79"/>
  <c r="AI55" i="79"/>
  <c r="AH55" i="79"/>
  <c r="AG55" i="79"/>
  <c r="AF55" i="79"/>
  <c r="AE55" i="79"/>
  <c r="AD55" i="79"/>
  <c r="AC55" i="79"/>
  <c r="AB55" i="79"/>
  <c r="AA55" i="79"/>
  <c r="Z55" i="79"/>
  <c r="Y55" i="79"/>
  <c r="X55" i="79"/>
  <c r="W55" i="79"/>
  <c r="V55" i="79"/>
  <c r="U55" i="79"/>
  <c r="T55" i="79"/>
  <c r="S55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A54" i="79"/>
  <c r="AZ54" i="79"/>
  <c r="AY54" i="79"/>
  <c r="AX54" i="79"/>
  <c r="AW54" i="79"/>
  <c r="AV54" i="79"/>
  <c r="AU54" i="79"/>
  <c r="AT54" i="79"/>
  <c r="AS54" i="79"/>
  <c r="AR54" i="79"/>
  <c r="AQ54" i="79"/>
  <c r="AP54" i="79"/>
  <c r="AO54" i="79"/>
  <c r="AN54" i="79"/>
  <c r="AM54" i="79"/>
  <c r="AL54" i="79"/>
  <c r="AK54" i="79"/>
  <c r="AJ54" i="79"/>
  <c r="AI54" i="79"/>
  <c r="AH54" i="79"/>
  <c r="AG54" i="79"/>
  <c r="AF54" i="79"/>
  <c r="AE54" i="79"/>
  <c r="AD54" i="79"/>
  <c r="AC54" i="79"/>
  <c r="AB54" i="79"/>
  <c r="AA54" i="79"/>
  <c r="Z54" i="79"/>
  <c r="Y54" i="79"/>
  <c r="X54" i="79"/>
  <c r="W54" i="79"/>
  <c r="V54" i="79"/>
  <c r="U54" i="79"/>
  <c r="T54" i="79"/>
  <c r="S54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A53" i="79"/>
  <c r="AZ53" i="79"/>
  <c r="AY53" i="79"/>
  <c r="AX53" i="79"/>
  <c r="AW53" i="79"/>
  <c r="AV53" i="79"/>
  <c r="AU53" i="79"/>
  <c r="AT53" i="79"/>
  <c r="AS53" i="79"/>
  <c r="AR53" i="79"/>
  <c r="AQ53" i="79"/>
  <c r="AP53" i="79"/>
  <c r="AO53" i="79"/>
  <c r="AN53" i="79"/>
  <c r="AM53" i="79"/>
  <c r="AL53" i="79"/>
  <c r="AK53" i="79"/>
  <c r="AJ53" i="79"/>
  <c r="AI53" i="79"/>
  <c r="AH53" i="79"/>
  <c r="AG53" i="79"/>
  <c r="AF53" i="79"/>
  <c r="AE53" i="79"/>
  <c r="AD53" i="79"/>
  <c r="AC53" i="79"/>
  <c r="AB53" i="79"/>
  <c r="AA53" i="79"/>
  <c r="Z53" i="79"/>
  <c r="Y53" i="79"/>
  <c r="X53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A52" i="79"/>
  <c r="AZ52" i="79"/>
  <c r="AY52" i="79"/>
  <c r="AX52" i="79"/>
  <c r="AW52" i="79"/>
  <c r="AV52" i="79"/>
  <c r="AU52" i="79"/>
  <c r="AT52" i="79"/>
  <c r="AS52" i="79"/>
  <c r="AR52" i="79"/>
  <c r="AQ52" i="79"/>
  <c r="AP52" i="79"/>
  <c r="AO52" i="79"/>
  <c r="AN52" i="79"/>
  <c r="AM52" i="79"/>
  <c r="AL52" i="79"/>
  <c r="AK52" i="79"/>
  <c r="AJ52" i="79"/>
  <c r="AI52" i="79"/>
  <c r="AH52" i="79"/>
  <c r="AG52" i="79"/>
  <c r="AF52" i="79"/>
  <c r="AE52" i="79"/>
  <c r="AD52" i="79"/>
  <c r="AC52" i="79"/>
  <c r="AB52" i="79"/>
  <c r="AA52" i="79"/>
  <c r="Z52" i="79"/>
  <c r="Y52" i="79"/>
  <c r="X52" i="79"/>
  <c r="W52" i="79"/>
  <c r="V52" i="79"/>
  <c r="U52" i="79"/>
  <c r="T52" i="79"/>
  <c r="S52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A51" i="79"/>
  <c r="AZ51" i="79"/>
  <c r="AY51" i="79"/>
  <c r="AX51" i="79"/>
  <c r="AW51" i="79"/>
  <c r="AV51" i="79"/>
  <c r="AU51" i="79"/>
  <c r="AT51" i="79"/>
  <c r="AS51" i="79"/>
  <c r="AR51" i="79"/>
  <c r="AQ51" i="79"/>
  <c r="AP51" i="79"/>
  <c r="AO51" i="79"/>
  <c r="AN51" i="79"/>
  <c r="AM51" i="79"/>
  <c r="AL51" i="79"/>
  <c r="AK51" i="79"/>
  <c r="AJ51" i="79"/>
  <c r="AI51" i="79"/>
  <c r="AH51" i="79"/>
  <c r="AG51" i="79"/>
  <c r="AF51" i="79"/>
  <c r="AE51" i="79"/>
  <c r="AD51" i="79"/>
  <c r="AC51" i="79"/>
  <c r="AB51" i="79"/>
  <c r="AA51" i="79"/>
  <c r="Z51" i="79"/>
  <c r="Y51" i="79"/>
  <c r="X51" i="79"/>
  <c r="W51" i="79"/>
  <c r="V51" i="79"/>
  <c r="U51" i="79"/>
  <c r="T51" i="79"/>
  <c r="S51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A50" i="79"/>
  <c r="AZ50" i="79"/>
  <c r="AY50" i="79"/>
  <c r="AX50" i="79"/>
  <c r="AW50" i="79"/>
  <c r="AV50" i="79"/>
  <c r="AU50" i="79"/>
  <c r="AT50" i="79"/>
  <c r="AS50" i="79"/>
  <c r="AR50" i="79"/>
  <c r="AQ50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A49" i="79"/>
  <c r="AZ49" i="79"/>
  <c r="AY49" i="79"/>
  <c r="AX49" i="79"/>
  <c r="AW49" i="79"/>
  <c r="AV49" i="79"/>
  <c r="AU49" i="79"/>
  <c r="AT49" i="79"/>
  <c r="AS49" i="79"/>
  <c r="AR49" i="79"/>
  <c r="AQ49" i="79"/>
  <c r="AP49" i="79"/>
  <c r="AO49" i="79"/>
  <c r="AN49" i="79"/>
  <c r="AM49" i="79"/>
  <c r="AL49" i="79"/>
  <c r="AK49" i="79"/>
  <c r="AJ49" i="79"/>
  <c r="AI49" i="79"/>
  <c r="AH49" i="79"/>
  <c r="AG49" i="79"/>
  <c r="AF49" i="79"/>
  <c r="AE49" i="79"/>
  <c r="AD49" i="79"/>
  <c r="AC49" i="79"/>
  <c r="AB49" i="79"/>
  <c r="AA49" i="79"/>
  <c r="Z49" i="79"/>
  <c r="Y49" i="79"/>
  <c r="X49" i="79"/>
  <c r="W49" i="79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A48" i="79"/>
  <c r="AZ48" i="79"/>
  <c r="AY48" i="79"/>
  <c r="AX48" i="79"/>
  <c r="AW48" i="79"/>
  <c r="AV48" i="79"/>
  <c r="AU48" i="79"/>
  <c r="AT48" i="79"/>
  <c r="AS48" i="79"/>
  <c r="AR48" i="79"/>
  <c r="AQ48" i="79"/>
  <c r="AP48" i="79"/>
  <c r="AO48" i="79"/>
  <c r="AN48" i="79"/>
  <c r="AM48" i="79"/>
  <c r="AL48" i="79"/>
  <c r="AK48" i="79"/>
  <c r="AJ48" i="79"/>
  <c r="AI48" i="79"/>
  <c r="AH48" i="79"/>
  <c r="AG48" i="79"/>
  <c r="AF48" i="79"/>
  <c r="AE48" i="79"/>
  <c r="AD48" i="79"/>
  <c r="AC48" i="79"/>
  <c r="AB48" i="79"/>
  <c r="AA48" i="79"/>
  <c r="Z48" i="79"/>
  <c r="Y48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A47" i="79"/>
  <c r="AZ47" i="79"/>
  <c r="AY47" i="79"/>
  <c r="AX47" i="79"/>
  <c r="AW47" i="79"/>
  <c r="AV47" i="79"/>
  <c r="AU47" i="79"/>
  <c r="AT47" i="79"/>
  <c r="AS47" i="79"/>
  <c r="AR47" i="79"/>
  <c r="AQ47" i="79"/>
  <c r="AP47" i="79"/>
  <c r="AO47" i="79"/>
  <c r="AN47" i="79"/>
  <c r="AM47" i="79"/>
  <c r="AL47" i="79"/>
  <c r="AK47" i="79"/>
  <c r="AJ47" i="79"/>
  <c r="AI47" i="79"/>
  <c r="AH47" i="79"/>
  <c r="AG47" i="79"/>
  <c r="AF47" i="79"/>
  <c r="AE47" i="79"/>
  <c r="AD47" i="79"/>
  <c r="AC47" i="79"/>
  <c r="AB47" i="79"/>
  <c r="AA47" i="79"/>
  <c r="Z47" i="79"/>
  <c r="Y47" i="79"/>
  <c r="X47" i="79"/>
  <c r="W47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A46" i="79"/>
  <c r="AZ46" i="79"/>
  <c r="AY46" i="79"/>
  <c r="AX46" i="79"/>
  <c r="AW46" i="79"/>
  <c r="AV46" i="79"/>
  <c r="AU46" i="79"/>
  <c r="AT46" i="79"/>
  <c r="AS46" i="79"/>
  <c r="AR46" i="79"/>
  <c r="AQ46" i="79"/>
  <c r="AP46" i="79"/>
  <c r="AO46" i="79"/>
  <c r="AN46" i="79"/>
  <c r="AM46" i="79"/>
  <c r="AL46" i="79"/>
  <c r="AK46" i="79"/>
  <c r="AJ46" i="79"/>
  <c r="AI46" i="79"/>
  <c r="AH46" i="79"/>
  <c r="AG46" i="79"/>
  <c r="AF46" i="79"/>
  <c r="AE46" i="79"/>
  <c r="AD46" i="79"/>
  <c r="AC46" i="79"/>
  <c r="AB46" i="79"/>
  <c r="AA46" i="79"/>
  <c r="Z46" i="79"/>
  <c r="Y46" i="79"/>
  <c r="X46" i="79"/>
  <c r="W46" i="79"/>
  <c r="V46" i="79"/>
  <c r="U46" i="79"/>
  <c r="T46" i="79"/>
  <c r="S46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A45" i="79"/>
  <c r="AZ45" i="79"/>
  <c r="AY45" i="79"/>
  <c r="AX45" i="79"/>
  <c r="AW45" i="79"/>
  <c r="AV45" i="79"/>
  <c r="AU45" i="79"/>
  <c r="AT45" i="79"/>
  <c r="AS45" i="79"/>
  <c r="AR45" i="79"/>
  <c r="AQ45" i="79"/>
  <c r="AP45" i="79"/>
  <c r="AO45" i="79"/>
  <c r="AN45" i="79"/>
  <c r="AM45" i="79"/>
  <c r="AL45" i="79"/>
  <c r="AK45" i="79"/>
  <c r="AJ45" i="79"/>
  <c r="AI45" i="79"/>
  <c r="AH45" i="79"/>
  <c r="AG45" i="79"/>
  <c r="AF45" i="79"/>
  <c r="AE45" i="79"/>
  <c r="AD45" i="79"/>
  <c r="AC45" i="79"/>
  <c r="AB45" i="79"/>
  <c r="AA45" i="79"/>
  <c r="Z45" i="79"/>
  <c r="Y45" i="79"/>
  <c r="X45" i="79"/>
  <c r="W45" i="79"/>
  <c r="V45" i="79"/>
  <c r="U45" i="79"/>
  <c r="T45" i="79"/>
  <c r="S45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A44" i="79"/>
  <c r="AZ44" i="79"/>
  <c r="AY44" i="79"/>
  <c r="AX44" i="79"/>
  <c r="AW44" i="79"/>
  <c r="AV44" i="79"/>
  <c r="AU44" i="79"/>
  <c r="AT44" i="79"/>
  <c r="AS44" i="79"/>
  <c r="AR44" i="79"/>
  <c r="AQ44" i="79"/>
  <c r="AP44" i="79"/>
  <c r="AO44" i="79"/>
  <c r="AN44" i="79"/>
  <c r="AM44" i="79"/>
  <c r="AL44" i="79"/>
  <c r="AK44" i="79"/>
  <c r="AJ44" i="79"/>
  <c r="AI44" i="79"/>
  <c r="AH44" i="79"/>
  <c r="AG44" i="79"/>
  <c r="AF44" i="79"/>
  <c r="AE44" i="79"/>
  <c r="AD44" i="79"/>
  <c r="AC44" i="79"/>
  <c r="AB44" i="79"/>
  <c r="AA44" i="79"/>
  <c r="Z44" i="79"/>
  <c r="Y44" i="79"/>
  <c r="X44" i="79"/>
  <c r="W44" i="79"/>
  <c r="V44" i="79"/>
  <c r="U44" i="79"/>
  <c r="T44" i="79"/>
  <c r="S44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A43" i="79"/>
  <c r="AZ43" i="79"/>
  <c r="AY43" i="79"/>
  <c r="AX43" i="79"/>
  <c r="AW43" i="79"/>
  <c r="AV43" i="79"/>
  <c r="AU43" i="79"/>
  <c r="AT43" i="79"/>
  <c r="AS43" i="79"/>
  <c r="AR43" i="79"/>
  <c r="AQ43" i="79"/>
  <c r="AP43" i="79"/>
  <c r="AO43" i="79"/>
  <c r="AN43" i="79"/>
  <c r="AM43" i="79"/>
  <c r="AL43" i="79"/>
  <c r="AK43" i="79"/>
  <c r="AJ43" i="79"/>
  <c r="AI43" i="79"/>
  <c r="AH43" i="79"/>
  <c r="AG43" i="79"/>
  <c r="AF43" i="79"/>
  <c r="AE43" i="79"/>
  <c r="AD43" i="79"/>
  <c r="AC43" i="79"/>
  <c r="AB43" i="79"/>
  <c r="AA43" i="79"/>
  <c r="Z43" i="79"/>
  <c r="Y43" i="79"/>
  <c r="X43" i="79"/>
  <c r="W43" i="79"/>
  <c r="V43" i="79"/>
  <c r="U43" i="79"/>
  <c r="T43" i="79"/>
  <c r="S43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A42" i="79"/>
  <c r="AZ42" i="79"/>
  <c r="AY42" i="79"/>
  <c r="AX42" i="79"/>
  <c r="AW42" i="79"/>
  <c r="AV42" i="79"/>
  <c r="AU42" i="79"/>
  <c r="AT42" i="79"/>
  <c r="AS42" i="79"/>
  <c r="AR42" i="79"/>
  <c r="AQ42" i="79"/>
  <c r="AP42" i="79"/>
  <c r="AO42" i="79"/>
  <c r="AN42" i="79"/>
  <c r="AM42" i="79"/>
  <c r="AL42" i="79"/>
  <c r="AK42" i="79"/>
  <c r="AJ42" i="79"/>
  <c r="AI42" i="79"/>
  <c r="AH42" i="79"/>
  <c r="AG42" i="79"/>
  <c r="AF42" i="79"/>
  <c r="AE42" i="79"/>
  <c r="AD42" i="79"/>
  <c r="AC42" i="79"/>
  <c r="AB42" i="79"/>
  <c r="AA42" i="79"/>
  <c r="Z42" i="79"/>
  <c r="Y42" i="79"/>
  <c r="X42" i="79"/>
  <c r="W42" i="79"/>
  <c r="V42" i="79"/>
  <c r="U42" i="79"/>
  <c r="T42" i="79"/>
  <c r="S42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A41" i="79"/>
  <c r="AZ41" i="79"/>
  <c r="AY41" i="79"/>
  <c r="AX41" i="79"/>
  <c r="AW41" i="79"/>
  <c r="AV41" i="79"/>
  <c r="AU41" i="79"/>
  <c r="AT41" i="79"/>
  <c r="AS41" i="79"/>
  <c r="AR41" i="79"/>
  <c r="AQ41" i="79"/>
  <c r="AP41" i="79"/>
  <c r="AO41" i="79"/>
  <c r="AN41" i="79"/>
  <c r="AM41" i="79"/>
  <c r="AL41" i="79"/>
  <c r="AK41" i="79"/>
  <c r="AJ41" i="79"/>
  <c r="AI41" i="79"/>
  <c r="AH41" i="79"/>
  <c r="AG41" i="79"/>
  <c r="AF41" i="79"/>
  <c r="AE41" i="79"/>
  <c r="AD41" i="79"/>
  <c r="AC41" i="79"/>
  <c r="AB41" i="79"/>
  <c r="AA41" i="79"/>
  <c r="Z41" i="79"/>
  <c r="Y41" i="79"/>
  <c r="X41" i="79"/>
  <c r="W41" i="79"/>
  <c r="V41" i="79"/>
  <c r="U41" i="79"/>
  <c r="T41" i="79"/>
  <c r="S41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A40" i="79"/>
  <c r="AZ40" i="79"/>
  <c r="AY40" i="79"/>
  <c r="AX40" i="79"/>
  <c r="AW40" i="79"/>
  <c r="AV40" i="79"/>
  <c r="AU40" i="79"/>
  <c r="AT40" i="79"/>
  <c r="AS40" i="79"/>
  <c r="AR40" i="79"/>
  <c r="AQ40" i="79"/>
  <c r="AP40" i="79"/>
  <c r="AO40" i="79"/>
  <c r="AN40" i="79"/>
  <c r="AM40" i="79"/>
  <c r="AL40" i="79"/>
  <c r="AK40" i="79"/>
  <c r="AJ40" i="79"/>
  <c r="AI40" i="79"/>
  <c r="AH40" i="79"/>
  <c r="AG40" i="79"/>
  <c r="AF40" i="79"/>
  <c r="AE40" i="79"/>
  <c r="AD40" i="79"/>
  <c r="AC40" i="79"/>
  <c r="AB40" i="79"/>
  <c r="AA40" i="79"/>
  <c r="Z40" i="79"/>
  <c r="Y40" i="79"/>
  <c r="X40" i="79"/>
  <c r="W40" i="79"/>
  <c r="V40" i="79"/>
  <c r="U40" i="79"/>
  <c r="T40" i="79"/>
  <c r="S40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A39" i="79"/>
  <c r="AZ39" i="79"/>
  <c r="AY39" i="79"/>
  <c r="AX39" i="79"/>
  <c r="AW39" i="79"/>
  <c r="AV39" i="79"/>
  <c r="AU39" i="79"/>
  <c r="AT39" i="79"/>
  <c r="AS39" i="79"/>
  <c r="AR39" i="79"/>
  <c r="AQ39" i="79"/>
  <c r="AP39" i="79"/>
  <c r="AO39" i="79"/>
  <c r="AN39" i="79"/>
  <c r="AM39" i="79"/>
  <c r="AL39" i="79"/>
  <c r="AK39" i="79"/>
  <c r="AJ39" i="79"/>
  <c r="AI39" i="79"/>
  <c r="AH39" i="79"/>
  <c r="AG39" i="79"/>
  <c r="AF39" i="79"/>
  <c r="AE39" i="79"/>
  <c r="AD39" i="79"/>
  <c r="AC39" i="79"/>
  <c r="AB39" i="79"/>
  <c r="AA39" i="79"/>
  <c r="Z39" i="79"/>
  <c r="Y39" i="79"/>
  <c r="X39" i="79"/>
  <c r="W39" i="79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A38" i="79"/>
  <c r="AZ38" i="79"/>
  <c r="AY38" i="79"/>
  <c r="AX38" i="79"/>
  <c r="AW38" i="79"/>
  <c r="AV38" i="79"/>
  <c r="AU38" i="79"/>
  <c r="AT38" i="79"/>
  <c r="AS38" i="79"/>
  <c r="AR38" i="79"/>
  <c r="AQ38" i="79"/>
  <c r="AP38" i="79"/>
  <c r="AO38" i="79"/>
  <c r="AN38" i="79"/>
  <c r="AM38" i="79"/>
  <c r="AL38" i="79"/>
  <c r="AK38" i="79"/>
  <c r="AJ38" i="79"/>
  <c r="AI38" i="79"/>
  <c r="AH38" i="79"/>
  <c r="AG38" i="79"/>
  <c r="AF38" i="79"/>
  <c r="AE38" i="79"/>
  <c r="AD38" i="79"/>
  <c r="AC38" i="79"/>
  <c r="AB38" i="79"/>
  <c r="AA38" i="79"/>
  <c r="Z38" i="79"/>
  <c r="Y38" i="79"/>
  <c r="X38" i="79"/>
  <c r="W38" i="79"/>
  <c r="V38" i="79"/>
  <c r="U38" i="79"/>
  <c r="T38" i="79"/>
  <c r="S38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A37" i="79"/>
  <c r="AZ37" i="79"/>
  <c r="AY37" i="79"/>
  <c r="AX37" i="79"/>
  <c r="AW37" i="79"/>
  <c r="AV37" i="79"/>
  <c r="AU37" i="79"/>
  <c r="AT37" i="79"/>
  <c r="AS37" i="79"/>
  <c r="AR37" i="79"/>
  <c r="AQ37" i="79"/>
  <c r="AP37" i="79"/>
  <c r="AO37" i="79"/>
  <c r="AN37" i="79"/>
  <c r="AM37" i="79"/>
  <c r="AL37" i="79"/>
  <c r="AK37" i="79"/>
  <c r="AJ37" i="79"/>
  <c r="AI37" i="79"/>
  <c r="AH37" i="79"/>
  <c r="AG37" i="79"/>
  <c r="AF37" i="79"/>
  <c r="AE37" i="79"/>
  <c r="AD37" i="79"/>
  <c r="AC37" i="79"/>
  <c r="AB37" i="79"/>
  <c r="AA37" i="79"/>
  <c r="Z37" i="79"/>
  <c r="Y37" i="79"/>
  <c r="X37" i="79"/>
  <c r="W37" i="79"/>
  <c r="V37" i="79"/>
  <c r="U37" i="79"/>
  <c r="T37" i="79"/>
  <c r="S37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A36" i="79"/>
  <c r="AZ36" i="79"/>
  <c r="AY36" i="79"/>
  <c r="AX36" i="79"/>
  <c r="AW36" i="79"/>
  <c r="AV36" i="79"/>
  <c r="AU36" i="79"/>
  <c r="AT36" i="79"/>
  <c r="AS36" i="79"/>
  <c r="AR36" i="79"/>
  <c r="AQ36" i="79"/>
  <c r="AP36" i="79"/>
  <c r="AO36" i="79"/>
  <c r="AN36" i="79"/>
  <c r="AM36" i="79"/>
  <c r="AL36" i="79"/>
  <c r="AK36" i="79"/>
  <c r="AJ36" i="79"/>
  <c r="AI36" i="79"/>
  <c r="AH36" i="79"/>
  <c r="AG36" i="79"/>
  <c r="AF36" i="79"/>
  <c r="AE36" i="79"/>
  <c r="AD36" i="79"/>
  <c r="AC36" i="79"/>
  <c r="AB36" i="79"/>
  <c r="AA36" i="79"/>
  <c r="Z36" i="79"/>
  <c r="Y36" i="79"/>
  <c r="X36" i="79"/>
  <c r="W36" i="79"/>
  <c r="V36" i="79"/>
  <c r="U36" i="79"/>
  <c r="T36" i="79"/>
  <c r="S36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A35" i="79"/>
  <c r="AZ35" i="79"/>
  <c r="AY35" i="79"/>
  <c r="AX35" i="79"/>
  <c r="AW35" i="79"/>
  <c r="AV35" i="79"/>
  <c r="AU35" i="79"/>
  <c r="AT35" i="79"/>
  <c r="AS35" i="79"/>
  <c r="AR35" i="79"/>
  <c r="AQ35" i="79"/>
  <c r="AP35" i="79"/>
  <c r="AO35" i="79"/>
  <c r="AN35" i="79"/>
  <c r="AM35" i="79"/>
  <c r="AL35" i="79"/>
  <c r="AK35" i="79"/>
  <c r="AJ35" i="79"/>
  <c r="AI35" i="79"/>
  <c r="AH35" i="79"/>
  <c r="AG35" i="79"/>
  <c r="AF35" i="79"/>
  <c r="AE35" i="79"/>
  <c r="AD35" i="79"/>
  <c r="AC35" i="79"/>
  <c r="AB35" i="79"/>
  <c r="AA35" i="79"/>
  <c r="Z35" i="79"/>
  <c r="Y35" i="79"/>
  <c r="X35" i="79"/>
  <c r="W35" i="79"/>
  <c r="V35" i="79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A34" i="79"/>
  <c r="AZ34" i="79"/>
  <c r="AY34" i="79"/>
  <c r="AX34" i="79"/>
  <c r="AW34" i="79"/>
  <c r="AV34" i="79"/>
  <c r="AU34" i="79"/>
  <c r="AT34" i="79"/>
  <c r="AS34" i="79"/>
  <c r="AR34" i="79"/>
  <c r="AQ34" i="79"/>
  <c r="AP34" i="79"/>
  <c r="AO34" i="79"/>
  <c r="AN34" i="79"/>
  <c r="AM34" i="79"/>
  <c r="AL34" i="79"/>
  <c r="AK34" i="79"/>
  <c r="AJ34" i="79"/>
  <c r="AI34" i="79"/>
  <c r="AH34" i="79"/>
  <c r="AG34" i="79"/>
  <c r="AF34" i="79"/>
  <c r="AE34" i="79"/>
  <c r="AD34" i="79"/>
  <c r="AC34" i="79"/>
  <c r="AB34" i="79"/>
  <c r="AA34" i="79"/>
  <c r="Z34" i="79"/>
  <c r="Y34" i="79"/>
  <c r="X34" i="79"/>
  <c r="W34" i="79"/>
  <c r="V34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A33" i="79"/>
  <c r="AZ33" i="79"/>
  <c r="AY33" i="79"/>
  <c r="AX33" i="79"/>
  <c r="AW33" i="79"/>
  <c r="AV33" i="79"/>
  <c r="AU33" i="79"/>
  <c r="AT33" i="79"/>
  <c r="AS33" i="79"/>
  <c r="AR33" i="79"/>
  <c r="AQ33" i="79"/>
  <c r="AP33" i="79"/>
  <c r="AO33" i="79"/>
  <c r="AN33" i="79"/>
  <c r="AM33" i="79"/>
  <c r="AL33" i="79"/>
  <c r="AK33" i="79"/>
  <c r="AJ33" i="79"/>
  <c r="AI33" i="79"/>
  <c r="AH33" i="79"/>
  <c r="AG33" i="79"/>
  <c r="AF33" i="79"/>
  <c r="AE33" i="79"/>
  <c r="AD33" i="79"/>
  <c r="AC33" i="79"/>
  <c r="AB33" i="79"/>
  <c r="AA33" i="79"/>
  <c r="Z33" i="79"/>
  <c r="Y33" i="79"/>
  <c r="X33" i="79"/>
  <c r="W33" i="79"/>
  <c r="V33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A32" i="79"/>
  <c r="AZ32" i="79"/>
  <c r="AY32" i="79"/>
  <c r="AX32" i="79"/>
  <c r="AW32" i="79"/>
  <c r="AV32" i="79"/>
  <c r="AU32" i="79"/>
  <c r="AT32" i="79"/>
  <c r="AS32" i="79"/>
  <c r="AR32" i="79"/>
  <c r="AQ32" i="79"/>
  <c r="AP32" i="79"/>
  <c r="AO32" i="79"/>
  <c r="AN32" i="79"/>
  <c r="AM32" i="79"/>
  <c r="AL32" i="79"/>
  <c r="AK32" i="79"/>
  <c r="AJ32" i="79"/>
  <c r="AI32" i="79"/>
  <c r="AH32" i="79"/>
  <c r="AG32" i="79"/>
  <c r="AF32" i="79"/>
  <c r="AE32" i="79"/>
  <c r="AD32" i="79"/>
  <c r="AC32" i="79"/>
  <c r="AB32" i="79"/>
  <c r="AA32" i="79"/>
  <c r="Z32" i="79"/>
  <c r="Y32" i="79"/>
  <c r="X32" i="79"/>
  <c r="W32" i="79"/>
  <c r="V32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A31" i="79"/>
  <c r="AZ31" i="79"/>
  <c r="AY31" i="79"/>
  <c r="AX31" i="79"/>
  <c r="AW31" i="79"/>
  <c r="AV31" i="79"/>
  <c r="AU31" i="79"/>
  <c r="AT31" i="79"/>
  <c r="AS31" i="79"/>
  <c r="AR31" i="79"/>
  <c r="AQ31" i="79"/>
  <c r="AP31" i="79"/>
  <c r="AO31" i="79"/>
  <c r="AN31" i="79"/>
  <c r="AM31" i="79"/>
  <c r="AL31" i="79"/>
  <c r="AK31" i="79"/>
  <c r="AJ31" i="79"/>
  <c r="AI31" i="79"/>
  <c r="AH31" i="79"/>
  <c r="AG31" i="79"/>
  <c r="AF31" i="79"/>
  <c r="AE31" i="79"/>
  <c r="AD31" i="79"/>
  <c r="AC31" i="79"/>
  <c r="AB31" i="79"/>
  <c r="AA31" i="79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A30" i="79"/>
  <c r="AZ30" i="79"/>
  <c r="AY30" i="79"/>
  <c r="AX30" i="79"/>
  <c r="AW30" i="79"/>
  <c r="AV30" i="79"/>
  <c r="AU30" i="79"/>
  <c r="AT30" i="79"/>
  <c r="AS30" i="79"/>
  <c r="AR30" i="79"/>
  <c r="AQ30" i="79"/>
  <c r="AP30" i="79"/>
  <c r="AO30" i="79"/>
  <c r="AN30" i="79"/>
  <c r="AM30" i="79"/>
  <c r="AL30" i="79"/>
  <c r="AK30" i="79"/>
  <c r="AJ30" i="79"/>
  <c r="AI30" i="79"/>
  <c r="AH30" i="79"/>
  <c r="AG30" i="79"/>
  <c r="AF30" i="79"/>
  <c r="AE30" i="79"/>
  <c r="AD30" i="79"/>
  <c r="AC30" i="79"/>
  <c r="AB30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A29" i="79"/>
  <c r="AZ29" i="79"/>
  <c r="AY29" i="79"/>
  <c r="AX29" i="79"/>
  <c r="AW29" i="79"/>
  <c r="AV29" i="79"/>
  <c r="AU29" i="79"/>
  <c r="AT29" i="79"/>
  <c r="AS29" i="79"/>
  <c r="AR29" i="79"/>
  <c r="AQ29" i="79"/>
  <c r="AP29" i="79"/>
  <c r="AO29" i="79"/>
  <c r="AN29" i="79"/>
  <c r="AM29" i="79"/>
  <c r="AL29" i="79"/>
  <c r="AK29" i="79"/>
  <c r="AJ29" i="79"/>
  <c r="AI29" i="79"/>
  <c r="AH29" i="79"/>
  <c r="AG29" i="79"/>
  <c r="AF29" i="79"/>
  <c r="AE29" i="79"/>
  <c r="AD29" i="79"/>
  <c r="AC29" i="79"/>
  <c r="AB29" i="79"/>
  <c r="AA29" i="79"/>
  <c r="Z29" i="79"/>
  <c r="Y29" i="79"/>
  <c r="X29" i="79"/>
  <c r="W29" i="79"/>
  <c r="V29" i="79"/>
  <c r="U29" i="79"/>
  <c r="T29" i="79"/>
  <c r="S29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A28" i="79"/>
  <c r="AZ28" i="79"/>
  <c r="AY28" i="79"/>
  <c r="AX28" i="79"/>
  <c r="AW28" i="79"/>
  <c r="AV28" i="79"/>
  <c r="AU28" i="79"/>
  <c r="AT28" i="79"/>
  <c r="AS28" i="79"/>
  <c r="AR28" i="79"/>
  <c r="AQ28" i="79"/>
  <c r="AP28" i="79"/>
  <c r="AO28" i="79"/>
  <c r="AN28" i="79"/>
  <c r="AM28" i="79"/>
  <c r="AL28" i="79"/>
  <c r="AK28" i="79"/>
  <c r="AJ28" i="79"/>
  <c r="AI28" i="79"/>
  <c r="AH28" i="79"/>
  <c r="AG28" i="79"/>
  <c r="AF28" i="79"/>
  <c r="AE28" i="79"/>
  <c r="AD28" i="79"/>
  <c r="AC28" i="79"/>
  <c r="AB28" i="79"/>
  <c r="AA28" i="79"/>
  <c r="Z28" i="79"/>
  <c r="Y28" i="79"/>
  <c r="X28" i="79"/>
  <c r="W28" i="79"/>
  <c r="V28" i="79"/>
  <c r="U28" i="79"/>
  <c r="T28" i="79"/>
  <c r="S28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A27" i="79"/>
  <c r="AZ27" i="79"/>
  <c r="AY27" i="79"/>
  <c r="AX27" i="79"/>
  <c r="AW27" i="79"/>
  <c r="AV27" i="79"/>
  <c r="AU27" i="79"/>
  <c r="AT27" i="79"/>
  <c r="AS27" i="79"/>
  <c r="AR27" i="79"/>
  <c r="AQ27" i="79"/>
  <c r="AP27" i="79"/>
  <c r="AO27" i="79"/>
  <c r="AN27" i="79"/>
  <c r="AM27" i="79"/>
  <c r="AL27" i="79"/>
  <c r="AK27" i="79"/>
  <c r="AJ27" i="79"/>
  <c r="AI27" i="79"/>
  <c r="AH27" i="79"/>
  <c r="AG27" i="79"/>
  <c r="AF27" i="79"/>
  <c r="AE27" i="79"/>
  <c r="AD27" i="79"/>
  <c r="AC27" i="79"/>
  <c r="AB27" i="79"/>
  <c r="AA27" i="79"/>
  <c r="Z27" i="79"/>
  <c r="Y27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A26" i="79"/>
  <c r="AZ26" i="79"/>
  <c r="AY26" i="79"/>
  <c r="AX26" i="79"/>
  <c r="AW26" i="79"/>
  <c r="AV26" i="79"/>
  <c r="AU26" i="79"/>
  <c r="AT26" i="79"/>
  <c r="AS26" i="79"/>
  <c r="AR26" i="79"/>
  <c r="AQ26" i="79"/>
  <c r="AP26" i="79"/>
  <c r="AO26" i="79"/>
  <c r="AN26" i="79"/>
  <c r="AM26" i="79"/>
  <c r="AL26" i="79"/>
  <c r="AK26" i="79"/>
  <c r="AJ26" i="79"/>
  <c r="AI26" i="79"/>
  <c r="AH26" i="79"/>
  <c r="AG26" i="79"/>
  <c r="AF26" i="79"/>
  <c r="AE26" i="79"/>
  <c r="AD26" i="79"/>
  <c r="AC26" i="79"/>
  <c r="AB26" i="79"/>
  <c r="AA26" i="79"/>
  <c r="Z26" i="79"/>
  <c r="Y26" i="79"/>
  <c r="X26" i="79"/>
  <c r="W26" i="79"/>
  <c r="V26" i="79"/>
  <c r="U26" i="79"/>
  <c r="T26" i="79"/>
  <c r="S26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A25" i="79"/>
  <c r="AZ25" i="79"/>
  <c r="AY25" i="79"/>
  <c r="AX25" i="79"/>
  <c r="AW25" i="79"/>
  <c r="AV25" i="79"/>
  <c r="AU25" i="79"/>
  <c r="AT25" i="79"/>
  <c r="AS25" i="79"/>
  <c r="AR25" i="79"/>
  <c r="AQ25" i="79"/>
  <c r="AP25" i="79"/>
  <c r="AO25" i="79"/>
  <c r="AN25" i="79"/>
  <c r="AM25" i="79"/>
  <c r="AL25" i="79"/>
  <c r="AK25" i="79"/>
  <c r="AJ25" i="79"/>
  <c r="AI25" i="79"/>
  <c r="AH25" i="79"/>
  <c r="AG25" i="79"/>
  <c r="AF25" i="79"/>
  <c r="AE25" i="79"/>
  <c r="AD25" i="79"/>
  <c r="AC25" i="79"/>
  <c r="AB25" i="79"/>
  <c r="AA25" i="79"/>
  <c r="Z25" i="79"/>
  <c r="Y25" i="79"/>
  <c r="X25" i="79"/>
  <c r="W25" i="79"/>
  <c r="V25" i="79"/>
  <c r="U25" i="79"/>
  <c r="T25" i="79"/>
  <c r="S25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A24" i="79"/>
  <c r="AZ24" i="79"/>
  <c r="AY24" i="79"/>
  <c r="AX24" i="79"/>
  <c r="AW24" i="79"/>
  <c r="AV24" i="79"/>
  <c r="AU24" i="79"/>
  <c r="AT24" i="79"/>
  <c r="AS24" i="79"/>
  <c r="AR24" i="79"/>
  <c r="AQ24" i="79"/>
  <c r="AP24" i="79"/>
  <c r="AO24" i="79"/>
  <c r="AN24" i="79"/>
  <c r="AM24" i="79"/>
  <c r="AL24" i="79"/>
  <c r="AK24" i="79"/>
  <c r="AJ24" i="79"/>
  <c r="AI24" i="79"/>
  <c r="AH24" i="79"/>
  <c r="AG24" i="79"/>
  <c r="AF24" i="79"/>
  <c r="AE24" i="79"/>
  <c r="AD24" i="79"/>
  <c r="AC24" i="79"/>
  <c r="AB24" i="79"/>
  <c r="AA24" i="79"/>
  <c r="Z24" i="79"/>
  <c r="Y24" i="79"/>
  <c r="X24" i="79"/>
  <c r="W24" i="79"/>
  <c r="V24" i="79"/>
  <c r="U24" i="79"/>
  <c r="T24" i="79"/>
  <c r="S24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A23" i="79"/>
  <c r="AZ23" i="79"/>
  <c r="AY23" i="79"/>
  <c r="AX23" i="79"/>
  <c r="AW23" i="79"/>
  <c r="AV23" i="79"/>
  <c r="AU23" i="79"/>
  <c r="AT23" i="79"/>
  <c r="AS23" i="79"/>
  <c r="AR23" i="79"/>
  <c r="AQ23" i="79"/>
  <c r="AP23" i="79"/>
  <c r="AO23" i="79"/>
  <c r="AN23" i="79"/>
  <c r="AM23" i="79"/>
  <c r="AL23" i="79"/>
  <c r="AK23" i="79"/>
  <c r="AJ23" i="79"/>
  <c r="AI23" i="79"/>
  <c r="AH23" i="79"/>
  <c r="AG23" i="79"/>
  <c r="AF23" i="79"/>
  <c r="AE23" i="79"/>
  <c r="AD23" i="79"/>
  <c r="AC23" i="79"/>
  <c r="AB23" i="79"/>
  <c r="AA23" i="79"/>
  <c r="Z23" i="79"/>
  <c r="Y23" i="79"/>
  <c r="X23" i="79"/>
  <c r="W23" i="79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A22" i="79"/>
  <c r="AZ22" i="79"/>
  <c r="AY22" i="79"/>
  <c r="AX22" i="79"/>
  <c r="AW22" i="79"/>
  <c r="AV22" i="79"/>
  <c r="AU22" i="79"/>
  <c r="AT22" i="79"/>
  <c r="AS22" i="79"/>
  <c r="AR22" i="79"/>
  <c r="AQ22" i="79"/>
  <c r="AP22" i="79"/>
  <c r="AO22" i="79"/>
  <c r="AN22" i="79"/>
  <c r="AM22" i="79"/>
  <c r="AL22" i="79"/>
  <c r="AK22" i="79"/>
  <c r="AJ22" i="79"/>
  <c r="AI22" i="79"/>
  <c r="AH22" i="79"/>
  <c r="AG22" i="79"/>
  <c r="AF22" i="79"/>
  <c r="AE22" i="79"/>
  <c r="AD22" i="79"/>
  <c r="AC22" i="79"/>
  <c r="AB22" i="79"/>
  <c r="AA22" i="79"/>
  <c r="Z22" i="79"/>
  <c r="Y22" i="79"/>
  <c r="X22" i="79"/>
  <c r="W22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A21" i="79"/>
  <c r="AZ21" i="79"/>
  <c r="AY21" i="79"/>
  <c r="AX21" i="79"/>
  <c r="AW21" i="79"/>
  <c r="AV21" i="79"/>
  <c r="AU21" i="79"/>
  <c r="AT21" i="79"/>
  <c r="AS21" i="79"/>
  <c r="AR21" i="79"/>
  <c r="AQ21" i="79"/>
  <c r="AP21" i="79"/>
  <c r="AO21" i="79"/>
  <c r="AN21" i="79"/>
  <c r="AM21" i="79"/>
  <c r="AL21" i="79"/>
  <c r="AK21" i="79"/>
  <c r="AJ21" i="79"/>
  <c r="AI21" i="79"/>
  <c r="AH21" i="79"/>
  <c r="AG21" i="79"/>
  <c r="AF21" i="79"/>
  <c r="AE21" i="79"/>
  <c r="AD21" i="79"/>
  <c r="AC21" i="79"/>
  <c r="AB21" i="79"/>
  <c r="AA21" i="79"/>
  <c r="Z21" i="79"/>
  <c r="Y21" i="79"/>
  <c r="X21" i="79"/>
  <c r="W21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A20" i="79"/>
  <c r="AZ20" i="79"/>
  <c r="AY20" i="79"/>
  <c r="AX20" i="79"/>
  <c r="AW20" i="79"/>
  <c r="AV20" i="79"/>
  <c r="AU20" i="79"/>
  <c r="AT20" i="79"/>
  <c r="AS20" i="79"/>
  <c r="AR20" i="79"/>
  <c r="AQ20" i="79"/>
  <c r="AP20" i="79"/>
  <c r="AO20" i="79"/>
  <c r="AN20" i="79"/>
  <c r="AM20" i="79"/>
  <c r="AL20" i="79"/>
  <c r="AK20" i="79"/>
  <c r="AJ20" i="79"/>
  <c r="AI20" i="79"/>
  <c r="AH20" i="79"/>
  <c r="AG20" i="79"/>
  <c r="AF20" i="79"/>
  <c r="AE20" i="79"/>
  <c r="AD20" i="79"/>
  <c r="AC20" i="79"/>
  <c r="AB20" i="79"/>
  <c r="AA20" i="79"/>
  <c r="Z20" i="79"/>
  <c r="Y20" i="79"/>
  <c r="X20" i="79"/>
  <c r="W20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A19" i="79"/>
  <c r="AZ19" i="79"/>
  <c r="AY19" i="79"/>
  <c r="AX19" i="79"/>
  <c r="AW19" i="79"/>
  <c r="AV19" i="79"/>
  <c r="AU19" i="79"/>
  <c r="AT19" i="79"/>
  <c r="AS19" i="79"/>
  <c r="AR19" i="79"/>
  <c r="AQ19" i="79"/>
  <c r="AP19" i="79"/>
  <c r="AO19" i="79"/>
  <c r="AN19" i="79"/>
  <c r="AM19" i="79"/>
  <c r="AL19" i="79"/>
  <c r="AK19" i="79"/>
  <c r="AJ19" i="79"/>
  <c r="AI19" i="79"/>
  <c r="AH19" i="79"/>
  <c r="AG19" i="79"/>
  <c r="AF19" i="79"/>
  <c r="AE19" i="79"/>
  <c r="AD19" i="79"/>
  <c r="AC19" i="79"/>
  <c r="AB19" i="79"/>
  <c r="AA19" i="79"/>
  <c r="Z19" i="79"/>
  <c r="Y19" i="79"/>
  <c r="X19" i="79"/>
  <c r="W19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A18" i="79"/>
  <c r="AZ18" i="79"/>
  <c r="AY18" i="79"/>
  <c r="AX18" i="79"/>
  <c r="AW18" i="79"/>
  <c r="AV18" i="79"/>
  <c r="AU18" i="79"/>
  <c r="AT18" i="79"/>
  <c r="AS18" i="79"/>
  <c r="AR18" i="79"/>
  <c r="AQ18" i="79"/>
  <c r="AP18" i="79"/>
  <c r="AO18" i="79"/>
  <c r="AN18" i="79"/>
  <c r="AM18" i="79"/>
  <c r="AL18" i="79"/>
  <c r="AK18" i="79"/>
  <c r="AJ18" i="79"/>
  <c r="AI18" i="79"/>
  <c r="AH18" i="79"/>
  <c r="AG18" i="79"/>
  <c r="AF18" i="79"/>
  <c r="AE18" i="79"/>
  <c r="AD18" i="79"/>
  <c r="AC18" i="79"/>
  <c r="AB18" i="79"/>
  <c r="AA18" i="79"/>
  <c r="Z18" i="79"/>
  <c r="Y18" i="79"/>
  <c r="X18" i="79"/>
  <c r="W18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A17" i="79"/>
  <c r="AZ17" i="79"/>
  <c r="AY17" i="79"/>
  <c r="AX17" i="79"/>
  <c r="AW17" i="79"/>
  <c r="AV17" i="79"/>
  <c r="AU17" i="79"/>
  <c r="AT17" i="79"/>
  <c r="AS17" i="79"/>
  <c r="AR17" i="79"/>
  <c r="AQ17" i="79"/>
  <c r="AP17" i="79"/>
  <c r="AO17" i="79"/>
  <c r="AN17" i="79"/>
  <c r="AM17" i="79"/>
  <c r="AL17" i="79"/>
  <c r="AK17" i="79"/>
  <c r="AJ17" i="79"/>
  <c r="AI17" i="79"/>
  <c r="AH17" i="79"/>
  <c r="AG17" i="79"/>
  <c r="AF17" i="79"/>
  <c r="AE17" i="79"/>
  <c r="AD17" i="79"/>
  <c r="AC17" i="79"/>
  <c r="AB17" i="79"/>
  <c r="AA17" i="79"/>
  <c r="Z17" i="79"/>
  <c r="Y17" i="79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A16" i="79"/>
  <c r="AZ16" i="79"/>
  <c r="AY16" i="79"/>
  <c r="AX16" i="79"/>
  <c r="AW16" i="79"/>
  <c r="AV16" i="79"/>
  <c r="AU16" i="79"/>
  <c r="AT16" i="79"/>
  <c r="AS16" i="79"/>
  <c r="AR16" i="79"/>
  <c r="AQ16" i="79"/>
  <c r="AP16" i="79"/>
  <c r="AO16" i="79"/>
  <c r="AN16" i="79"/>
  <c r="AM16" i="79"/>
  <c r="AL16" i="79"/>
  <c r="AK16" i="79"/>
  <c r="AJ16" i="79"/>
  <c r="AI16" i="79"/>
  <c r="AH16" i="79"/>
  <c r="AG16" i="79"/>
  <c r="AF16" i="79"/>
  <c r="AE16" i="79"/>
  <c r="AD16" i="79"/>
  <c r="AC16" i="79"/>
  <c r="AB16" i="79"/>
  <c r="AA16" i="79"/>
  <c r="Z16" i="79"/>
  <c r="Y16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A15" i="79"/>
  <c r="AZ15" i="79"/>
  <c r="AY15" i="79"/>
  <c r="AX15" i="79"/>
  <c r="AW15" i="79"/>
  <c r="AV15" i="79"/>
  <c r="AU15" i="79"/>
  <c r="AT15" i="79"/>
  <c r="AS15" i="79"/>
  <c r="AR15" i="79"/>
  <c r="AQ15" i="79"/>
  <c r="AP15" i="79"/>
  <c r="AO15" i="79"/>
  <c r="AN15" i="79"/>
  <c r="AM15" i="79"/>
  <c r="AL15" i="79"/>
  <c r="AK15" i="79"/>
  <c r="AJ15" i="79"/>
  <c r="AI15" i="79"/>
  <c r="AH15" i="79"/>
  <c r="AG15" i="79"/>
  <c r="AF15" i="79"/>
  <c r="AE15" i="79"/>
  <c r="AD15" i="79"/>
  <c r="AC15" i="79"/>
  <c r="AB15" i="79"/>
  <c r="AA15" i="79"/>
  <c r="Z15" i="79"/>
  <c r="Y15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A14" i="79"/>
  <c r="AZ14" i="79"/>
  <c r="AY14" i="79"/>
  <c r="AX14" i="79"/>
  <c r="AW14" i="79"/>
  <c r="AV14" i="79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I14" i="79"/>
  <c r="AH14" i="79"/>
  <c r="AG14" i="79"/>
  <c r="AF14" i="79"/>
  <c r="AE14" i="79"/>
  <c r="AD14" i="79"/>
  <c r="AC14" i="79"/>
  <c r="AB14" i="79"/>
  <c r="AA14" i="79"/>
  <c r="Z14" i="79"/>
  <c r="Y14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A13" i="79"/>
  <c r="AZ13" i="79"/>
  <c r="AY13" i="79"/>
  <c r="AX13" i="79"/>
  <c r="AW13" i="79"/>
  <c r="AV13" i="79"/>
  <c r="AU13" i="79"/>
  <c r="AT13" i="79"/>
  <c r="AS13" i="79"/>
  <c r="AR13" i="79"/>
  <c r="AQ13" i="79"/>
  <c r="AP13" i="79"/>
  <c r="AO13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A12" i="79"/>
  <c r="AZ12" i="79"/>
  <c r="AY12" i="79"/>
  <c r="AX12" i="79"/>
  <c r="AW12" i="79"/>
  <c r="AV12" i="79"/>
  <c r="AU12" i="79"/>
  <c r="AT12" i="79"/>
  <c r="AS12" i="79"/>
  <c r="AR12" i="79"/>
  <c r="AQ12" i="79"/>
  <c r="AP12" i="79"/>
  <c r="AO12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A11" i="79"/>
  <c r="AZ11" i="79"/>
  <c r="AY11" i="79"/>
  <c r="AX11" i="79"/>
  <c r="AW11" i="79"/>
  <c r="AV11" i="79"/>
  <c r="AU11" i="79"/>
  <c r="AT11" i="79"/>
  <c r="AS11" i="79"/>
  <c r="AR11" i="79"/>
  <c r="AQ11" i="79"/>
  <c r="AP11" i="79"/>
  <c r="AO11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A10" i="79"/>
  <c r="AZ10" i="79"/>
  <c r="AY10" i="79"/>
  <c r="AX10" i="79"/>
  <c r="AW10" i="79"/>
  <c r="AV10" i="79"/>
  <c r="AU10" i="79"/>
  <c r="AT10" i="79"/>
  <c r="AS10" i="79"/>
  <c r="AR10" i="79"/>
  <c r="AQ10" i="79"/>
  <c r="AP10" i="79"/>
  <c r="AO10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A9" i="79"/>
  <c r="AZ9" i="79"/>
  <c r="AY9" i="79"/>
  <c r="AX9" i="79"/>
  <c r="AW9" i="79"/>
  <c r="AV9" i="79"/>
  <c r="AU9" i="79"/>
  <c r="AT9" i="79"/>
  <c r="AS9" i="79"/>
  <c r="AR9" i="79"/>
  <c r="AQ9" i="79"/>
  <c r="AP9" i="79"/>
  <c r="AO9" i="79"/>
  <c r="AN9" i="79"/>
  <c r="AM9" i="79"/>
  <c r="AL9" i="79"/>
  <c r="AK9" i="79"/>
  <c r="AJ9" i="79"/>
  <c r="AI9" i="79"/>
  <c r="AH9" i="79"/>
  <c r="AG9" i="79"/>
  <c r="AF9" i="79"/>
  <c r="AE9" i="79"/>
  <c r="AD9" i="79"/>
  <c r="AC9" i="79"/>
  <c r="AB9" i="79"/>
  <c r="AA9" i="79"/>
  <c r="Z9" i="79"/>
  <c r="Y9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A8" i="79"/>
  <c r="AZ8" i="79"/>
  <c r="AY8" i="79"/>
  <c r="AX8" i="79"/>
  <c r="AW8" i="79"/>
  <c r="AV8" i="79"/>
  <c r="AU8" i="79"/>
  <c r="AT8" i="79"/>
  <c r="AS8" i="79"/>
  <c r="AR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E8" i="79"/>
  <c r="AD8" i="79"/>
  <c r="AC8" i="79"/>
  <c r="AB8" i="79"/>
  <c r="AA8" i="79"/>
  <c r="Z8" i="79"/>
  <c r="Y8" i="79"/>
  <c r="X8" i="79"/>
  <c r="W8" i="79"/>
  <c r="V8" i="79"/>
  <c r="U8" i="79"/>
  <c r="T8" i="79"/>
  <c r="S8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A7" i="79"/>
  <c r="AZ7" i="79"/>
  <c r="AY7" i="79"/>
  <c r="AX7" i="79"/>
  <c r="AW7" i="79"/>
  <c r="AV7" i="79"/>
  <c r="AU7" i="79"/>
  <c r="AT7" i="79"/>
  <c r="AS7" i="79"/>
  <c r="AR7" i="79"/>
  <c r="AQ7" i="79"/>
  <c r="AP7" i="79"/>
  <c r="AO7" i="79"/>
  <c r="AN7" i="79"/>
  <c r="AM7" i="79"/>
  <c r="AL7" i="79"/>
  <c r="AK7" i="79"/>
  <c r="AJ7" i="79"/>
  <c r="AI7" i="79"/>
  <c r="AH7" i="79"/>
  <c r="AG7" i="79"/>
  <c r="AF7" i="79"/>
  <c r="AE7" i="79"/>
  <c r="AD7" i="79"/>
  <c r="AC7" i="79"/>
  <c r="AB7" i="79"/>
  <c r="AA7" i="79"/>
  <c r="Z7" i="79"/>
  <c r="Y7" i="79"/>
  <c r="X7" i="79"/>
  <c r="W7" i="79"/>
  <c r="V7" i="79"/>
  <c r="U7" i="79"/>
  <c r="T7" i="79"/>
  <c r="S7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N6" i="79"/>
  <c r="AM6" i="79"/>
  <c r="AL6" i="79"/>
  <c r="AK6" i="79"/>
  <c r="AJ6" i="79"/>
  <c r="AI6" i="79"/>
  <c r="AH6" i="79"/>
  <c r="AG6" i="79"/>
  <c r="AF6" i="79"/>
  <c r="AE6" i="79"/>
  <c r="AD6" i="79"/>
  <c r="AC6" i="79"/>
  <c r="AB6" i="79"/>
  <c r="AA6" i="79"/>
  <c r="Z6" i="79"/>
  <c r="Y6" i="79"/>
  <c r="X6" i="79"/>
  <c r="W6" i="79"/>
  <c r="V6" i="79"/>
  <c r="U6" i="79"/>
  <c r="T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A5" i="79"/>
  <c r="AZ5" i="79"/>
  <c r="AY5" i="79"/>
  <c r="AX5" i="79"/>
  <c r="AW5" i="79"/>
  <c r="AV5" i="79"/>
  <c r="AU5" i="79"/>
  <c r="AT5" i="79"/>
  <c r="AS5" i="79"/>
  <c r="AR5" i="79"/>
  <c r="AQ5" i="79"/>
  <c r="AP5" i="79"/>
  <c r="AO5" i="79"/>
  <c r="AN5" i="79"/>
  <c r="AM5" i="79"/>
  <c r="AL5" i="79"/>
  <c r="AK5" i="79"/>
  <c r="AJ5" i="79"/>
  <c r="AI5" i="79"/>
  <c r="AH5" i="79"/>
  <c r="AG5" i="79"/>
  <c r="AF5" i="79"/>
  <c r="AE5" i="79"/>
  <c r="AD5" i="79"/>
  <c r="AC5" i="79"/>
  <c r="AB5" i="79"/>
  <c r="AA5" i="79"/>
  <c r="Z5" i="79"/>
  <c r="Y5" i="79"/>
  <c r="X5" i="79"/>
  <c r="W5" i="79"/>
  <c r="V5" i="79"/>
  <c r="U5" i="79"/>
  <c r="T5" i="79"/>
  <c r="S5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A4" i="79"/>
  <c r="AZ4" i="79"/>
  <c r="AY4" i="79"/>
  <c r="AX4" i="79"/>
  <c r="AW4" i="79"/>
  <c r="AV4" i="79"/>
  <c r="AU4" i="79"/>
  <c r="AT4" i="79"/>
  <c r="AS4" i="79"/>
  <c r="AR4" i="79"/>
  <c r="AQ4" i="79"/>
  <c r="AP4" i="79"/>
  <c r="AO4" i="79"/>
  <c r="AN4" i="79"/>
  <c r="AM4" i="79"/>
  <c r="AL4" i="79"/>
  <c r="AK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U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A3" i="79"/>
  <c r="AZ3" i="79"/>
  <c r="AY3" i="79"/>
  <c r="AX3" i="79"/>
  <c r="AW3" i="79"/>
  <c r="AV3" i="79"/>
  <c r="AU3" i="79"/>
  <c r="AT3" i="79"/>
  <c r="AS3" i="79"/>
  <c r="AR3" i="79"/>
  <c r="AQ3" i="79"/>
  <c r="AP3" i="79"/>
  <c r="AO3" i="79"/>
  <c r="AN3" i="79"/>
  <c r="AM3" i="79"/>
  <c r="AL3" i="79"/>
  <c r="AK3" i="79"/>
  <c r="AJ3" i="79"/>
  <c r="AI3" i="79"/>
  <c r="AH3" i="79"/>
  <c r="AG3" i="79"/>
  <c r="AF3" i="79"/>
  <c r="AE3" i="79"/>
  <c r="AD3" i="79"/>
  <c r="AC3" i="79"/>
  <c r="AB3" i="79"/>
  <c r="AA3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A2" i="79"/>
  <c r="AZ2" i="79"/>
  <c r="AY2" i="79"/>
  <c r="AX2" i="79"/>
  <c r="AW2" i="79"/>
  <c r="AV2" i="79"/>
  <c r="AU2" i="79"/>
  <c r="AT2" i="79"/>
  <c r="AS2" i="79"/>
  <c r="AR2" i="79"/>
  <c r="AQ2" i="79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V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A85" i="78"/>
  <c r="AZ85" i="78"/>
  <c r="AY85" i="78"/>
  <c r="AX85" i="78"/>
  <c r="AW85" i="78"/>
  <c r="AV85" i="78"/>
  <c r="AU85" i="78"/>
  <c r="AT85" i="78"/>
  <c r="AS85" i="78"/>
  <c r="AR85" i="78"/>
  <c r="AQ85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A84" i="78"/>
  <c r="AZ84" i="78"/>
  <c r="AY84" i="78"/>
  <c r="AX84" i="78"/>
  <c r="AW84" i="78"/>
  <c r="AV84" i="78"/>
  <c r="AU84" i="78"/>
  <c r="AT84" i="78"/>
  <c r="AS84" i="78"/>
  <c r="AR84" i="78"/>
  <c r="AQ84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A83" i="78"/>
  <c r="AZ83" i="78"/>
  <c r="AY83" i="78"/>
  <c r="AX83" i="78"/>
  <c r="AW83" i="78"/>
  <c r="AV83" i="78"/>
  <c r="AU83" i="78"/>
  <c r="AT83" i="78"/>
  <c r="AS83" i="78"/>
  <c r="AR83" i="78"/>
  <c r="AQ83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A82" i="78"/>
  <c r="AZ82" i="78"/>
  <c r="AY82" i="78"/>
  <c r="AX82" i="78"/>
  <c r="AW82" i="78"/>
  <c r="AV82" i="78"/>
  <c r="AU82" i="78"/>
  <c r="AT82" i="78"/>
  <c r="AS82" i="78"/>
  <c r="AR82" i="78"/>
  <c r="AQ82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A81" i="78"/>
  <c r="AZ81" i="78"/>
  <c r="AY81" i="78"/>
  <c r="AX81" i="78"/>
  <c r="AW81" i="78"/>
  <c r="AV81" i="78"/>
  <c r="AU81" i="78"/>
  <c r="AT81" i="78"/>
  <c r="AS81" i="78"/>
  <c r="AR81" i="78"/>
  <c r="AQ81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A80" i="78"/>
  <c r="AZ80" i="78"/>
  <c r="AY80" i="78"/>
  <c r="AX80" i="78"/>
  <c r="AW80" i="78"/>
  <c r="AV80" i="78"/>
  <c r="AU80" i="78"/>
  <c r="AT80" i="78"/>
  <c r="AS80" i="78"/>
  <c r="AR80" i="78"/>
  <c r="AQ80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A79" i="78"/>
  <c r="AZ79" i="78"/>
  <c r="AY79" i="78"/>
  <c r="AX79" i="78"/>
  <c r="AW79" i="78"/>
  <c r="AV79" i="78"/>
  <c r="AU79" i="78"/>
  <c r="AT79" i="78"/>
  <c r="AS79" i="78"/>
  <c r="AR79" i="78"/>
  <c r="AQ79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A78" i="78"/>
  <c r="AZ78" i="78"/>
  <c r="AY78" i="78"/>
  <c r="AX78" i="78"/>
  <c r="AW78" i="78"/>
  <c r="AV78" i="78"/>
  <c r="AU78" i="78"/>
  <c r="AT78" i="78"/>
  <c r="AS78" i="78"/>
  <c r="AR78" i="78"/>
  <c r="AQ78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A77" i="78"/>
  <c r="AZ77" i="78"/>
  <c r="AY77" i="78"/>
  <c r="AX77" i="78"/>
  <c r="AW77" i="78"/>
  <c r="AV77" i="78"/>
  <c r="AU77" i="78"/>
  <c r="AT77" i="78"/>
  <c r="AS77" i="78"/>
  <c r="AR77" i="78"/>
  <c r="AQ77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A76" i="78"/>
  <c r="AZ76" i="78"/>
  <c r="AY76" i="78"/>
  <c r="AX76" i="78"/>
  <c r="AW76" i="78"/>
  <c r="AV76" i="78"/>
  <c r="AU76" i="78"/>
  <c r="AT76" i="78"/>
  <c r="AS76" i="78"/>
  <c r="AR76" i="78"/>
  <c r="AQ76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A75" i="78"/>
  <c r="AZ75" i="78"/>
  <c r="AY75" i="78"/>
  <c r="AX75" i="78"/>
  <c r="AW75" i="78"/>
  <c r="AV75" i="78"/>
  <c r="AU75" i="78"/>
  <c r="AT75" i="78"/>
  <c r="AS75" i="78"/>
  <c r="AR75" i="78"/>
  <c r="AQ75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A74" i="78"/>
  <c r="AZ74" i="78"/>
  <c r="AY74" i="78"/>
  <c r="AX74" i="78"/>
  <c r="AW74" i="78"/>
  <c r="AV74" i="78"/>
  <c r="AU74" i="78"/>
  <c r="AT74" i="78"/>
  <c r="AS74" i="78"/>
  <c r="AR74" i="78"/>
  <c r="AQ74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A73" i="78"/>
  <c r="AZ73" i="78"/>
  <c r="AY73" i="78"/>
  <c r="AX73" i="78"/>
  <c r="AW73" i="78"/>
  <c r="AV73" i="78"/>
  <c r="AU73" i="78"/>
  <c r="AT73" i="78"/>
  <c r="AS73" i="78"/>
  <c r="AR73" i="78"/>
  <c r="AQ73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A72" i="78"/>
  <c r="AZ72" i="78"/>
  <c r="AY72" i="78"/>
  <c r="AX72" i="78"/>
  <c r="AW72" i="78"/>
  <c r="AV72" i="78"/>
  <c r="AU72" i="78"/>
  <c r="AT72" i="78"/>
  <c r="AS72" i="78"/>
  <c r="AR72" i="78"/>
  <c r="AQ72" i="78"/>
  <c r="AP72" i="78"/>
  <c r="AO72" i="78"/>
  <c r="AN72" i="78"/>
  <c r="AM72" i="78"/>
  <c r="AL72" i="78"/>
  <c r="AK72" i="78"/>
  <c r="AJ72" i="78"/>
  <c r="AI72" i="78"/>
  <c r="AH72" i="78"/>
  <c r="AG72" i="78"/>
  <c r="AF72" i="78"/>
  <c r="AE72" i="78"/>
  <c r="AD72" i="78"/>
  <c r="AC72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P72" i="78"/>
  <c r="O72" i="78"/>
  <c r="N72" i="78"/>
  <c r="M72" i="78"/>
  <c r="L72" i="78"/>
  <c r="K72" i="78"/>
  <c r="J72" i="78"/>
  <c r="I72" i="78"/>
  <c r="H72" i="78"/>
  <c r="G72" i="78"/>
  <c r="F72" i="78"/>
  <c r="E72" i="78"/>
  <c r="D72" i="78"/>
  <c r="C72" i="78"/>
  <c r="BA71" i="78"/>
  <c r="AZ71" i="78"/>
  <c r="AY71" i="78"/>
  <c r="AX71" i="78"/>
  <c r="AW71" i="78"/>
  <c r="AV71" i="78"/>
  <c r="AU71" i="78"/>
  <c r="AT71" i="78"/>
  <c r="AS71" i="78"/>
  <c r="AR71" i="78"/>
  <c r="AQ71" i="78"/>
  <c r="AP71" i="78"/>
  <c r="AO71" i="78"/>
  <c r="AN71" i="78"/>
  <c r="AM71" i="78"/>
  <c r="AL71" i="78"/>
  <c r="AK71" i="78"/>
  <c r="AJ71" i="78"/>
  <c r="AI71" i="78"/>
  <c r="AH71" i="78"/>
  <c r="AG71" i="78"/>
  <c r="AF71" i="78"/>
  <c r="AE71" i="78"/>
  <c r="AD71" i="78"/>
  <c r="AC71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D71" i="78"/>
  <c r="C71" i="78"/>
  <c r="BA70" i="78"/>
  <c r="AZ70" i="78"/>
  <c r="AY70" i="78"/>
  <c r="AX70" i="78"/>
  <c r="AW70" i="78"/>
  <c r="AV70" i="78"/>
  <c r="AU70" i="78"/>
  <c r="AT70" i="78"/>
  <c r="AS70" i="78"/>
  <c r="AR70" i="78"/>
  <c r="AQ70" i="78"/>
  <c r="AP70" i="78"/>
  <c r="AO70" i="78"/>
  <c r="AN70" i="78"/>
  <c r="AM70" i="78"/>
  <c r="AL70" i="78"/>
  <c r="AK70" i="78"/>
  <c r="AJ70" i="78"/>
  <c r="AI70" i="78"/>
  <c r="AH70" i="78"/>
  <c r="AG70" i="78"/>
  <c r="AF70" i="78"/>
  <c r="AE70" i="78"/>
  <c r="AD70" i="78"/>
  <c r="AC70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P70" i="78"/>
  <c r="O70" i="78"/>
  <c r="N70" i="78"/>
  <c r="M70" i="78"/>
  <c r="L70" i="78"/>
  <c r="K70" i="78"/>
  <c r="J70" i="78"/>
  <c r="I70" i="78"/>
  <c r="H70" i="78"/>
  <c r="G70" i="78"/>
  <c r="F70" i="78"/>
  <c r="E70" i="78"/>
  <c r="D70" i="78"/>
  <c r="C70" i="78"/>
  <c r="BA69" i="78"/>
  <c r="AZ69" i="78"/>
  <c r="AY69" i="78"/>
  <c r="AX69" i="78"/>
  <c r="AW69" i="78"/>
  <c r="AV69" i="78"/>
  <c r="AU69" i="78"/>
  <c r="AT69" i="78"/>
  <c r="AS69" i="78"/>
  <c r="AR69" i="78"/>
  <c r="AQ69" i="78"/>
  <c r="AP69" i="78"/>
  <c r="AO69" i="78"/>
  <c r="AN69" i="78"/>
  <c r="AM69" i="78"/>
  <c r="AL69" i="78"/>
  <c r="AK69" i="78"/>
  <c r="AJ69" i="78"/>
  <c r="AI69" i="78"/>
  <c r="AH69" i="78"/>
  <c r="AG69" i="78"/>
  <c r="AF69" i="78"/>
  <c r="AE69" i="78"/>
  <c r="AD69" i="78"/>
  <c r="AC69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P69" i="78"/>
  <c r="O69" i="78"/>
  <c r="N69" i="78"/>
  <c r="M69" i="78"/>
  <c r="L69" i="78"/>
  <c r="K69" i="78"/>
  <c r="J69" i="78"/>
  <c r="I69" i="78"/>
  <c r="H69" i="78"/>
  <c r="G69" i="78"/>
  <c r="F69" i="78"/>
  <c r="E69" i="78"/>
  <c r="D69" i="78"/>
  <c r="C69" i="78"/>
  <c r="BA68" i="78"/>
  <c r="AZ68" i="78"/>
  <c r="AY68" i="78"/>
  <c r="AX68" i="78"/>
  <c r="AW68" i="78"/>
  <c r="AV68" i="78"/>
  <c r="AU68" i="78"/>
  <c r="AT68" i="78"/>
  <c r="AS68" i="78"/>
  <c r="AR68" i="78"/>
  <c r="AQ68" i="78"/>
  <c r="AP68" i="78"/>
  <c r="AO68" i="78"/>
  <c r="AN68" i="78"/>
  <c r="AM68" i="78"/>
  <c r="AL68" i="78"/>
  <c r="AK68" i="78"/>
  <c r="AJ68" i="78"/>
  <c r="AI68" i="78"/>
  <c r="AH68" i="78"/>
  <c r="AG68" i="78"/>
  <c r="AF68" i="78"/>
  <c r="AE68" i="78"/>
  <c r="AD68" i="78"/>
  <c r="AC68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P68" i="78"/>
  <c r="O68" i="78"/>
  <c r="N68" i="78"/>
  <c r="M68" i="78"/>
  <c r="L68" i="78"/>
  <c r="K68" i="78"/>
  <c r="J68" i="78"/>
  <c r="I68" i="78"/>
  <c r="H68" i="78"/>
  <c r="G68" i="78"/>
  <c r="F68" i="78"/>
  <c r="E68" i="78"/>
  <c r="D68" i="78"/>
  <c r="C68" i="78"/>
  <c r="BA67" i="78"/>
  <c r="AZ67" i="78"/>
  <c r="AY67" i="78"/>
  <c r="AX67" i="78"/>
  <c r="AW67" i="78"/>
  <c r="AV67" i="78"/>
  <c r="AU67" i="78"/>
  <c r="AT67" i="78"/>
  <c r="AS67" i="78"/>
  <c r="AR67" i="78"/>
  <c r="AQ67" i="78"/>
  <c r="AP67" i="78"/>
  <c r="AO67" i="78"/>
  <c r="AN67" i="78"/>
  <c r="AM67" i="78"/>
  <c r="AL67" i="78"/>
  <c r="AK67" i="78"/>
  <c r="AJ67" i="78"/>
  <c r="AI67" i="78"/>
  <c r="AH67" i="78"/>
  <c r="AG67" i="78"/>
  <c r="AF67" i="78"/>
  <c r="AE67" i="78"/>
  <c r="AD67" i="78"/>
  <c r="AC67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P67" i="78"/>
  <c r="O67" i="78"/>
  <c r="N67" i="78"/>
  <c r="M67" i="78"/>
  <c r="L67" i="78"/>
  <c r="K67" i="78"/>
  <c r="J67" i="78"/>
  <c r="I67" i="78"/>
  <c r="H67" i="78"/>
  <c r="G67" i="78"/>
  <c r="F67" i="78"/>
  <c r="E67" i="78"/>
  <c r="D67" i="78"/>
  <c r="C67" i="78"/>
  <c r="BA66" i="78"/>
  <c r="AZ66" i="78"/>
  <c r="AY66" i="78"/>
  <c r="AX66" i="78"/>
  <c r="AW66" i="78"/>
  <c r="AV66" i="78"/>
  <c r="AU66" i="78"/>
  <c r="AT66" i="78"/>
  <c r="AS66" i="78"/>
  <c r="AR66" i="78"/>
  <c r="AQ66" i="78"/>
  <c r="AP66" i="78"/>
  <c r="AO66" i="78"/>
  <c r="AN66" i="78"/>
  <c r="AM66" i="78"/>
  <c r="AL66" i="78"/>
  <c r="AK66" i="78"/>
  <c r="AJ66" i="78"/>
  <c r="AI66" i="78"/>
  <c r="AH66" i="78"/>
  <c r="AG66" i="78"/>
  <c r="AF66" i="78"/>
  <c r="AE66" i="78"/>
  <c r="AD66" i="78"/>
  <c r="AC66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P66" i="78"/>
  <c r="O66" i="78"/>
  <c r="N66" i="78"/>
  <c r="M66" i="78"/>
  <c r="L66" i="78"/>
  <c r="K66" i="78"/>
  <c r="J66" i="78"/>
  <c r="I66" i="78"/>
  <c r="H66" i="78"/>
  <c r="G66" i="78"/>
  <c r="F66" i="78"/>
  <c r="E66" i="78"/>
  <c r="D66" i="78"/>
  <c r="C66" i="78"/>
  <c r="BA65" i="78"/>
  <c r="AZ65" i="78"/>
  <c r="AY65" i="78"/>
  <c r="AX65" i="78"/>
  <c r="AW65" i="78"/>
  <c r="AV65" i="78"/>
  <c r="AU65" i="78"/>
  <c r="AT65" i="78"/>
  <c r="AS65" i="78"/>
  <c r="AR65" i="78"/>
  <c r="AQ65" i="78"/>
  <c r="AP65" i="78"/>
  <c r="AO65" i="78"/>
  <c r="AN65" i="78"/>
  <c r="AM65" i="78"/>
  <c r="AL65" i="78"/>
  <c r="AK65" i="78"/>
  <c r="AJ65" i="78"/>
  <c r="AI65" i="78"/>
  <c r="AH65" i="78"/>
  <c r="AG65" i="78"/>
  <c r="AF65" i="78"/>
  <c r="AE65" i="78"/>
  <c r="AD65" i="78"/>
  <c r="AC65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P65" i="78"/>
  <c r="O65" i="78"/>
  <c r="N65" i="78"/>
  <c r="M65" i="78"/>
  <c r="L65" i="78"/>
  <c r="K65" i="78"/>
  <c r="J65" i="78"/>
  <c r="I65" i="78"/>
  <c r="H65" i="78"/>
  <c r="G65" i="78"/>
  <c r="F65" i="78"/>
  <c r="E65" i="78"/>
  <c r="D65" i="78"/>
  <c r="C65" i="78"/>
  <c r="BA64" i="78"/>
  <c r="AZ64" i="78"/>
  <c r="AY64" i="78"/>
  <c r="AX64" i="78"/>
  <c r="AW64" i="78"/>
  <c r="AV64" i="78"/>
  <c r="AU64" i="78"/>
  <c r="AT64" i="78"/>
  <c r="AS64" i="78"/>
  <c r="AR64" i="78"/>
  <c r="AQ64" i="78"/>
  <c r="AP64" i="78"/>
  <c r="AO64" i="78"/>
  <c r="AN64" i="78"/>
  <c r="AM64" i="78"/>
  <c r="AL64" i="78"/>
  <c r="AK64" i="78"/>
  <c r="AJ64" i="78"/>
  <c r="AI64" i="78"/>
  <c r="AH64" i="78"/>
  <c r="AG64" i="78"/>
  <c r="AF64" i="78"/>
  <c r="AE64" i="78"/>
  <c r="AD64" i="78"/>
  <c r="AC64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P64" i="78"/>
  <c r="O64" i="78"/>
  <c r="N64" i="78"/>
  <c r="M64" i="78"/>
  <c r="L64" i="78"/>
  <c r="K64" i="78"/>
  <c r="J64" i="78"/>
  <c r="I64" i="78"/>
  <c r="H64" i="78"/>
  <c r="G64" i="78"/>
  <c r="F64" i="78"/>
  <c r="E64" i="78"/>
  <c r="D64" i="78"/>
  <c r="C64" i="78"/>
  <c r="BA63" i="78"/>
  <c r="AZ63" i="78"/>
  <c r="AY63" i="78"/>
  <c r="AX63" i="78"/>
  <c r="AW63" i="78"/>
  <c r="AV63" i="78"/>
  <c r="AU63" i="78"/>
  <c r="AT63" i="78"/>
  <c r="AS63" i="78"/>
  <c r="AR63" i="78"/>
  <c r="AQ63" i="78"/>
  <c r="AP63" i="78"/>
  <c r="AO63" i="78"/>
  <c r="AN63" i="78"/>
  <c r="AM63" i="78"/>
  <c r="AL63" i="78"/>
  <c r="AK63" i="78"/>
  <c r="AJ63" i="78"/>
  <c r="AI63" i="78"/>
  <c r="AH63" i="78"/>
  <c r="AG63" i="78"/>
  <c r="AF63" i="78"/>
  <c r="AE63" i="78"/>
  <c r="AD63" i="78"/>
  <c r="AC63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I63" i="78"/>
  <c r="H63" i="78"/>
  <c r="G63" i="78"/>
  <c r="F63" i="78"/>
  <c r="E63" i="78"/>
  <c r="D63" i="78"/>
  <c r="C63" i="78"/>
  <c r="BA62" i="78"/>
  <c r="AZ62" i="78"/>
  <c r="AY62" i="78"/>
  <c r="AX62" i="78"/>
  <c r="AW62" i="78"/>
  <c r="AV62" i="78"/>
  <c r="AU62" i="78"/>
  <c r="AT62" i="78"/>
  <c r="AS62" i="78"/>
  <c r="AR62" i="78"/>
  <c r="AQ62" i="78"/>
  <c r="AP62" i="78"/>
  <c r="AO62" i="78"/>
  <c r="AN62" i="78"/>
  <c r="AM62" i="78"/>
  <c r="AL62" i="78"/>
  <c r="AK62" i="78"/>
  <c r="AJ62" i="78"/>
  <c r="AI62" i="78"/>
  <c r="AH62" i="78"/>
  <c r="AG62" i="78"/>
  <c r="AF62" i="78"/>
  <c r="AE62" i="78"/>
  <c r="AD62" i="78"/>
  <c r="AC62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H62" i="78"/>
  <c r="G62" i="78"/>
  <c r="F62" i="78"/>
  <c r="E62" i="78"/>
  <c r="D62" i="78"/>
  <c r="C62" i="78"/>
  <c r="BA61" i="78"/>
  <c r="AZ61" i="78"/>
  <c r="AY61" i="78"/>
  <c r="AX61" i="78"/>
  <c r="AW61" i="78"/>
  <c r="AV61" i="78"/>
  <c r="AU61" i="78"/>
  <c r="AT61" i="78"/>
  <c r="AS61" i="78"/>
  <c r="AR61" i="78"/>
  <c r="AQ61" i="78"/>
  <c r="AP61" i="78"/>
  <c r="AO61" i="78"/>
  <c r="AN61" i="78"/>
  <c r="AM61" i="78"/>
  <c r="AL61" i="78"/>
  <c r="AK61" i="78"/>
  <c r="AJ61" i="78"/>
  <c r="AI61" i="78"/>
  <c r="AH61" i="78"/>
  <c r="AG61" i="78"/>
  <c r="AF61" i="78"/>
  <c r="AE61" i="78"/>
  <c r="AD61" i="78"/>
  <c r="AC61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G61" i="78"/>
  <c r="F61" i="78"/>
  <c r="E61" i="78"/>
  <c r="D61" i="78"/>
  <c r="C61" i="78"/>
  <c r="BA60" i="78"/>
  <c r="AZ60" i="78"/>
  <c r="AY60" i="78"/>
  <c r="AX60" i="78"/>
  <c r="AW60" i="78"/>
  <c r="AV60" i="78"/>
  <c r="AU60" i="78"/>
  <c r="AT60" i="78"/>
  <c r="AS60" i="78"/>
  <c r="AR60" i="78"/>
  <c r="AQ60" i="78"/>
  <c r="AP60" i="78"/>
  <c r="AO60" i="78"/>
  <c r="AN60" i="78"/>
  <c r="AM60" i="78"/>
  <c r="AL60" i="78"/>
  <c r="AK60" i="78"/>
  <c r="AJ60" i="78"/>
  <c r="AI60" i="78"/>
  <c r="AH60" i="78"/>
  <c r="AG60" i="78"/>
  <c r="AF60" i="78"/>
  <c r="AE60" i="78"/>
  <c r="AD60" i="78"/>
  <c r="AC60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E60" i="78"/>
  <c r="D60" i="78"/>
  <c r="C60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AJ59" i="78"/>
  <c r="AI59" i="78"/>
  <c r="AH59" i="78"/>
  <c r="AG59" i="78"/>
  <c r="AF59" i="78"/>
  <c r="AE59" i="78"/>
  <c r="AD59" i="78"/>
  <c r="AC59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P59" i="78"/>
  <c r="O59" i="78"/>
  <c r="N59" i="78"/>
  <c r="M59" i="78"/>
  <c r="L59" i="78"/>
  <c r="K59" i="78"/>
  <c r="J59" i="78"/>
  <c r="I59" i="78"/>
  <c r="H59" i="78"/>
  <c r="G59" i="78"/>
  <c r="F59" i="78"/>
  <c r="E59" i="78"/>
  <c r="D59" i="78"/>
  <c r="C59" i="78"/>
  <c r="BA58" i="78"/>
  <c r="AZ58" i="78"/>
  <c r="AY58" i="78"/>
  <c r="AX58" i="78"/>
  <c r="AW58" i="78"/>
  <c r="AV58" i="78"/>
  <c r="AU58" i="78"/>
  <c r="AT58" i="78"/>
  <c r="AS58" i="78"/>
  <c r="AR58" i="78"/>
  <c r="AQ58" i="78"/>
  <c r="AP58" i="78"/>
  <c r="AO58" i="78"/>
  <c r="AN58" i="78"/>
  <c r="AM58" i="78"/>
  <c r="AL58" i="78"/>
  <c r="AK58" i="78"/>
  <c r="AJ58" i="78"/>
  <c r="AI58" i="78"/>
  <c r="AH58" i="78"/>
  <c r="AG58" i="78"/>
  <c r="AF58" i="78"/>
  <c r="AE58" i="78"/>
  <c r="AD58" i="78"/>
  <c r="AC58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P58" i="78"/>
  <c r="O58" i="78"/>
  <c r="N58" i="78"/>
  <c r="M58" i="78"/>
  <c r="L58" i="78"/>
  <c r="K58" i="78"/>
  <c r="J58" i="78"/>
  <c r="I58" i="78"/>
  <c r="H58" i="78"/>
  <c r="G58" i="78"/>
  <c r="F58" i="78"/>
  <c r="E58" i="78"/>
  <c r="D58" i="78"/>
  <c r="C58" i="78"/>
  <c r="BA57" i="78"/>
  <c r="AZ57" i="78"/>
  <c r="AY57" i="78"/>
  <c r="AX57" i="78"/>
  <c r="AW57" i="78"/>
  <c r="AV57" i="78"/>
  <c r="AU57" i="78"/>
  <c r="AT57" i="78"/>
  <c r="AS57" i="78"/>
  <c r="AR57" i="78"/>
  <c r="AQ57" i="78"/>
  <c r="AP57" i="78"/>
  <c r="AO57" i="78"/>
  <c r="AN57" i="78"/>
  <c r="AM57" i="78"/>
  <c r="AL57" i="78"/>
  <c r="AK57" i="78"/>
  <c r="AJ57" i="78"/>
  <c r="AI57" i="78"/>
  <c r="AH57" i="78"/>
  <c r="AG57" i="78"/>
  <c r="AF57" i="78"/>
  <c r="AE57" i="78"/>
  <c r="AD57" i="78"/>
  <c r="AC57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P57" i="78"/>
  <c r="O57" i="78"/>
  <c r="N57" i="78"/>
  <c r="M57" i="78"/>
  <c r="L57" i="78"/>
  <c r="K57" i="78"/>
  <c r="J57" i="78"/>
  <c r="I57" i="78"/>
  <c r="H57" i="78"/>
  <c r="G57" i="78"/>
  <c r="F57" i="78"/>
  <c r="E57" i="78"/>
  <c r="D57" i="78"/>
  <c r="C57" i="78"/>
  <c r="BA56" i="78"/>
  <c r="AZ56" i="78"/>
  <c r="AY56" i="78"/>
  <c r="AX56" i="78"/>
  <c r="AW56" i="78"/>
  <c r="AV56" i="78"/>
  <c r="AU56" i="78"/>
  <c r="AT56" i="78"/>
  <c r="AS56" i="78"/>
  <c r="AR56" i="78"/>
  <c r="AQ56" i="78"/>
  <c r="AP56" i="78"/>
  <c r="AO56" i="78"/>
  <c r="AN56" i="78"/>
  <c r="AM56" i="78"/>
  <c r="AL56" i="78"/>
  <c r="AK56" i="78"/>
  <c r="AJ56" i="78"/>
  <c r="AI56" i="78"/>
  <c r="AH56" i="78"/>
  <c r="AG56" i="78"/>
  <c r="AF56" i="78"/>
  <c r="AE56" i="78"/>
  <c r="AD56" i="78"/>
  <c r="AC56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D56" i="78"/>
  <c r="C56" i="78"/>
  <c r="BA55" i="78"/>
  <c r="AZ55" i="78"/>
  <c r="AY55" i="78"/>
  <c r="AX55" i="78"/>
  <c r="AW55" i="78"/>
  <c r="AV55" i="78"/>
  <c r="AU55" i="78"/>
  <c r="AT55" i="78"/>
  <c r="AS55" i="78"/>
  <c r="AR55" i="78"/>
  <c r="AQ55" i="78"/>
  <c r="AP55" i="78"/>
  <c r="AO55" i="78"/>
  <c r="AN55" i="78"/>
  <c r="AM55" i="78"/>
  <c r="AL55" i="78"/>
  <c r="AK55" i="78"/>
  <c r="AJ55" i="78"/>
  <c r="AI55" i="78"/>
  <c r="AH55" i="78"/>
  <c r="AG55" i="78"/>
  <c r="AF55" i="78"/>
  <c r="AE55" i="78"/>
  <c r="AD55" i="78"/>
  <c r="AC55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P55" i="78"/>
  <c r="O55" i="78"/>
  <c r="N55" i="78"/>
  <c r="M55" i="78"/>
  <c r="L55" i="78"/>
  <c r="K55" i="78"/>
  <c r="J55" i="78"/>
  <c r="I55" i="78"/>
  <c r="H55" i="78"/>
  <c r="G55" i="78"/>
  <c r="F55" i="78"/>
  <c r="E55" i="78"/>
  <c r="D55" i="78"/>
  <c r="C55" i="78"/>
  <c r="BA54" i="78"/>
  <c r="AZ54" i="78"/>
  <c r="AY54" i="78"/>
  <c r="AX54" i="78"/>
  <c r="AW54" i="78"/>
  <c r="AV54" i="78"/>
  <c r="AU54" i="78"/>
  <c r="AT54" i="78"/>
  <c r="AS54" i="78"/>
  <c r="AR54" i="78"/>
  <c r="AQ54" i="78"/>
  <c r="AP54" i="78"/>
  <c r="AO54" i="78"/>
  <c r="AN54" i="78"/>
  <c r="AM54" i="78"/>
  <c r="AL54" i="78"/>
  <c r="AK54" i="78"/>
  <c r="AJ54" i="78"/>
  <c r="AI54" i="78"/>
  <c r="AH54" i="78"/>
  <c r="AG54" i="78"/>
  <c r="AF54" i="78"/>
  <c r="AE54" i="78"/>
  <c r="AD54" i="78"/>
  <c r="AC54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P54" i="78"/>
  <c r="O54" i="78"/>
  <c r="N54" i="78"/>
  <c r="M54" i="78"/>
  <c r="L54" i="78"/>
  <c r="K54" i="78"/>
  <c r="J54" i="78"/>
  <c r="I54" i="78"/>
  <c r="H54" i="78"/>
  <c r="G54" i="78"/>
  <c r="F54" i="78"/>
  <c r="E54" i="78"/>
  <c r="D54" i="78"/>
  <c r="C54" i="78"/>
  <c r="BA53" i="78"/>
  <c r="AZ53" i="78"/>
  <c r="AY53" i="78"/>
  <c r="AX53" i="78"/>
  <c r="AW53" i="78"/>
  <c r="AV53" i="78"/>
  <c r="AU53" i="78"/>
  <c r="AT53" i="78"/>
  <c r="AS53" i="78"/>
  <c r="AR53" i="78"/>
  <c r="AQ53" i="78"/>
  <c r="AP53" i="78"/>
  <c r="AO53" i="78"/>
  <c r="AN53" i="78"/>
  <c r="AM53" i="78"/>
  <c r="AL53" i="78"/>
  <c r="AK53" i="78"/>
  <c r="AJ53" i="78"/>
  <c r="AI53" i="78"/>
  <c r="AH53" i="78"/>
  <c r="AG53" i="78"/>
  <c r="AF53" i="78"/>
  <c r="AE53" i="78"/>
  <c r="AD53" i="78"/>
  <c r="AC53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P53" i="78"/>
  <c r="O53" i="78"/>
  <c r="N53" i="78"/>
  <c r="M53" i="78"/>
  <c r="L53" i="78"/>
  <c r="K53" i="78"/>
  <c r="J53" i="78"/>
  <c r="I53" i="78"/>
  <c r="H53" i="78"/>
  <c r="G53" i="78"/>
  <c r="F53" i="78"/>
  <c r="E53" i="78"/>
  <c r="D53" i="78"/>
  <c r="C53" i="78"/>
  <c r="BA52" i="78"/>
  <c r="AZ52" i="78"/>
  <c r="AY52" i="78"/>
  <c r="AX52" i="78"/>
  <c r="AW52" i="78"/>
  <c r="AV52" i="78"/>
  <c r="AU52" i="78"/>
  <c r="AT52" i="78"/>
  <c r="AS52" i="78"/>
  <c r="AR52" i="78"/>
  <c r="AQ52" i="78"/>
  <c r="AP52" i="78"/>
  <c r="AO52" i="78"/>
  <c r="AN52" i="78"/>
  <c r="AM52" i="78"/>
  <c r="AL52" i="78"/>
  <c r="AK52" i="78"/>
  <c r="AJ52" i="78"/>
  <c r="AI52" i="78"/>
  <c r="AH52" i="78"/>
  <c r="AG52" i="78"/>
  <c r="AF52" i="78"/>
  <c r="AE52" i="78"/>
  <c r="AD52" i="78"/>
  <c r="AC52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P52" i="78"/>
  <c r="O52" i="78"/>
  <c r="N52" i="78"/>
  <c r="M52" i="78"/>
  <c r="L52" i="78"/>
  <c r="K52" i="78"/>
  <c r="J52" i="78"/>
  <c r="I52" i="78"/>
  <c r="H52" i="78"/>
  <c r="G52" i="78"/>
  <c r="F52" i="78"/>
  <c r="E52" i="78"/>
  <c r="D52" i="78"/>
  <c r="C52" i="78"/>
  <c r="BA51" i="78"/>
  <c r="AZ51" i="78"/>
  <c r="AY51" i="78"/>
  <c r="AX51" i="78"/>
  <c r="AW51" i="78"/>
  <c r="AV51" i="78"/>
  <c r="AU51" i="78"/>
  <c r="AT51" i="78"/>
  <c r="AS51" i="78"/>
  <c r="AR51" i="78"/>
  <c r="AQ51" i="78"/>
  <c r="AP51" i="78"/>
  <c r="AO51" i="78"/>
  <c r="AN51" i="78"/>
  <c r="AM51" i="78"/>
  <c r="AL51" i="78"/>
  <c r="AK51" i="78"/>
  <c r="AJ51" i="78"/>
  <c r="AI51" i="78"/>
  <c r="AH51" i="78"/>
  <c r="AG51" i="78"/>
  <c r="AF51" i="78"/>
  <c r="AE51" i="78"/>
  <c r="AD51" i="78"/>
  <c r="AC51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P51" i="78"/>
  <c r="O51" i="78"/>
  <c r="N51" i="78"/>
  <c r="M51" i="78"/>
  <c r="L51" i="78"/>
  <c r="K51" i="78"/>
  <c r="J51" i="78"/>
  <c r="I51" i="78"/>
  <c r="H51" i="78"/>
  <c r="G51" i="78"/>
  <c r="F51" i="78"/>
  <c r="E51" i="78"/>
  <c r="D51" i="78"/>
  <c r="C51" i="78"/>
  <c r="BA50" i="78"/>
  <c r="AZ50" i="78"/>
  <c r="AY50" i="78"/>
  <c r="AX50" i="78"/>
  <c r="AW50" i="78"/>
  <c r="AV50" i="78"/>
  <c r="AU50" i="78"/>
  <c r="AT50" i="78"/>
  <c r="AS50" i="78"/>
  <c r="AR50" i="78"/>
  <c r="AQ50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E50" i="78"/>
  <c r="D50" i="78"/>
  <c r="C50" i="78"/>
  <c r="BA49" i="78"/>
  <c r="AZ49" i="78"/>
  <c r="AY49" i="78"/>
  <c r="AX49" i="78"/>
  <c r="AW49" i="78"/>
  <c r="AV49" i="78"/>
  <c r="AU49" i="78"/>
  <c r="AT49" i="78"/>
  <c r="AS49" i="78"/>
  <c r="AR49" i="78"/>
  <c r="AQ49" i="78"/>
  <c r="AP49" i="78"/>
  <c r="AO49" i="78"/>
  <c r="AN49" i="78"/>
  <c r="AM49" i="78"/>
  <c r="AL49" i="78"/>
  <c r="AK49" i="78"/>
  <c r="AJ49" i="78"/>
  <c r="AI49" i="78"/>
  <c r="AH49" i="78"/>
  <c r="AG49" i="78"/>
  <c r="AF49" i="78"/>
  <c r="AE49" i="78"/>
  <c r="AD49" i="78"/>
  <c r="AC49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I49" i="78"/>
  <c r="H49" i="78"/>
  <c r="G49" i="78"/>
  <c r="F49" i="78"/>
  <c r="E49" i="78"/>
  <c r="D49" i="78"/>
  <c r="C49" i="78"/>
  <c r="BA48" i="78"/>
  <c r="AZ48" i="78"/>
  <c r="AY48" i="78"/>
  <c r="AX48" i="78"/>
  <c r="AW48" i="78"/>
  <c r="AV48" i="78"/>
  <c r="AU48" i="78"/>
  <c r="AT48" i="78"/>
  <c r="AS48" i="78"/>
  <c r="AR48" i="78"/>
  <c r="AQ48" i="78"/>
  <c r="AP48" i="78"/>
  <c r="AO48" i="78"/>
  <c r="AN48" i="78"/>
  <c r="AM48" i="78"/>
  <c r="AL48" i="78"/>
  <c r="AK48" i="78"/>
  <c r="AJ48" i="78"/>
  <c r="AI48" i="78"/>
  <c r="AH48" i="78"/>
  <c r="AG48" i="78"/>
  <c r="AF48" i="78"/>
  <c r="AE48" i="78"/>
  <c r="AD48" i="78"/>
  <c r="AC48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D48" i="78"/>
  <c r="C48" i="78"/>
  <c r="BA47" i="78"/>
  <c r="AZ47" i="78"/>
  <c r="AY47" i="78"/>
  <c r="AX47" i="78"/>
  <c r="AW47" i="78"/>
  <c r="AV47" i="78"/>
  <c r="AU47" i="78"/>
  <c r="AT47" i="78"/>
  <c r="AS47" i="78"/>
  <c r="AR47" i="78"/>
  <c r="AQ47" i="78"/>
  <c r="AP47" i="78"/>
  <c r="AO47" i="78"/>
  <c r="AN47" i="78"/>
  <c r="AM47" i="78"/>
  <c r="AL47" i="78"/>
  <c r="AK47" i="78"/>
  <c r="AJ47" i="78"/>
  <c r="AI47" i="78"/>
  <c r="AH47" i="78"/>
  <c r="AG47" i="78"/>
  <c r="AF47" i="78"/>
  <c r="AE47" i="78"/>
  <c r="AD47" i="78"/>
  <c r="AC47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I47" i="78"/>
  <c r="H47" i="78"/>
  <c r="G47" i="78"/>
  <c r="F47" i="78"/>
  <c r="E47" i="78"/>
  <c r="D47" i="78"/>
  <c r="C47" i="78"/>
  <c r="BA46" i="78"/>
  <c r="AZ46" i="78"/>
  <c r="AY46" i="78"/>
  <c r="AX46" i="78"/>
  <c r="AW46" i="78"/>
  <c r="AV46" i="78"/>
  <c r="AU46" i="78"/>
  <c r="AT46" i="78"/>
  <c r="AS46" i="78"/>
  <c r="AR46" i="78"/>
  <c r="AQ46" i="78"/>
  <c r="AP46" i="78"/>
  <c r="AO46" i="78"/>
  <c r="AN46" i="78"/>
  <c r="AM46" i="78"/>
  <c r="AL46" i="78"/>
  <c r="AK46" i="78"/>
  <c r="AJ46" i="78"/>
  <c r="AI46" i="78"/>
  <c r="AH46" i="78"/>
  <c r="AG46" i="78"/>
  <c r="AF46" i="78"/>
  <c r="AE46" i="78"/>
  <c r="AD46" i="78"/>
  <c r="AC46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P46" i="78"/>
  <c r="O46" i="78"/>
  <c r="N46" i="78"/>
  <c r="M46" i="78"/>
  <c r="L46" i="78"/>
  <c r="K46" i="78"/>
  <c r="J46" i="78"/>
  <c r="I46" i="78"/>
  <c r="H46" i="78"/>
  <c r="G46" i="78"/>
  <c r="F46" i="78"/>
  <c r="E46" i="78"/>
  <c r="D46" i="78"/>
  <c r="C46" i="78"/>
  <c r="BA45" i="78"/>
  <c r="AZ45" i="78"/>
  <c r="AY45" i="78"/>
  <c r="AX45" i="78"/>
  <c r="AW45" i="78"/>
  <c r="AV45" i="78"/>
  <c r="AU45" i="78"/>
  <c r="AT45" i="78"/>
  <c r="AS45" i="78"/>
  <c r="AR45" i="78"/>
  <c r="AQ45" i="78"/>
  <c r="AP45" i="78"/>
  <c r="AO45" i="78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L45" i="78"/>
  <c r="K45" i="78"/>
  <c r="J45" i="78"/>
  <c r="I45" i="78"/>
  <c r="H45" i="78"/>
  <c r="G45" i="78"/>
  <c r="F45" i="78"/>
  <c r="E45" i="78"/>
  <c r="D45" i="78"/>
  <c r="C45" i="78"/>
  <c r="BA44" i="78"/>
  <c r="AZ44" i="78"/>
  <c r="AY44" i="78"/>
  <c r="AX44" i="78"/>
  <c r="AW44" i="78"/>
  <c r="AV44" i="78"/>
  <c r="AU44" i="78"/>
  <c r="AT44" i="78"/>
  <c r="AS44" i="78"/>
  <c r="AR44" i="78"/>
  <c r="AQ44" i="78"/>
  <c r="AP44" i="78"/>
  <c r="AO44" i="78"/>
  <c r="AN44" i="78"/>
  <c r="AM44" i="78"/>
  <c r="AL44" i="78"/>
  <c r="AK44" i="78"/>
  <c r="AJ44" i="78"/>
  <c r="AI44" i="78"/>
  <c r="AH44" i="78"/>
  <c r="AG44" i="78"/>
  <c r="AF44" i="78"/>
  <c r="AE44" i="78"/>
  <c r="AD44" i="78"/>
  <c r="AC44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P44" i="78"/>
  <c r="O44" i="78"/>
  <c r="N44" i="78"/>
  <c r="M44" i="78"/>
  <c r="L44" i="78"/>
  <c r="K44" i="78"/>
  <c r="J44" i="78"/>
  <c r="I44" i="78"/>
  <c r="H44" i="78"/>
  <c r="G44" i="78"/>
  <c r="F44" i="78"/>
  <c r="E44" i="78"/>
  <c r="D44" i="78"/>
  <c r="C44" i="78"/>
  <c r="BA43" i="78"/>
  <c r="AZ43" i="78"/>
  <c r="AY43" i="78"/>
  <c r="AX43" i="78"/>
  <c r="AW43" i="78"/>
  <c r="AV43" i="78"/>
  <c r="AU43" i="78"/>
  <c r="AT43" i="78"/>
  <c r="AS43" i="78"/>
  <c r="AR43" i="78"/>
  <c r="AQ43" i="78"/>
  <c r="AP43" i="78"/>
  <c r="AO43" i="78"/>
  <c r="AN43" i="78"/>
  <c r="AM43" i="78"/>
  <c r="AL43" i="78"/>
  <c r="AK43" i="78"/>
  <c r="AJ43" i="78"/>
  <c r="AI43" i="78"/>
  <c r="AH43" i="78"/>
  <c r="AG43" i="78"/>
  <c r="AF43" i="78"/>
  <c r="AE43" i="78"/>
  <c r="AD43" i="78"/>
  <c r="AC43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P43" i="78"/>
  <c r="O43" i="78"/>
  <c r="N43" i="78"/>
  <c r="M43" i="78"/>
  <c r="L43" i="78"/>
  <c r="K43" i="78"/>
  <c r="J43" i="78"/>
  <c r="I43" i="78"/>
  <c r="H43" i="78"/>
  <c r="G43" i="78"/>
  <c r="F43" i="78"/>
  <c r="E43" i="78"/>
  <c r="D43" i="78"/>
  <c r="C43" i="78"/>
  <c r="BA42" i="78"/>
  <c r="AZ42" i="78"/>
  <c r="AY42" i="78"/>
  <c r="AX42" i="78"/>
  <c r="AW42" i="78"/>
  <c r="AV42" i="78"/>
  <c r="AU42" i="78"/>
  <c r="AT42" i="78"/>
  <c r="AS42" i="78"/>
  <c r="AR42" i="78"/>
  <c r="AQ42" i="78"/>
  <c r="AP42" i="78"/>
  <c r="AO42" i="78"/>
  <c r="AN42" i="78"/>
  <c r="AM42" i="78"/>
  <c r="AL42" i="78"/>
  <c r="AK42" i="78"/>
  <c r="AJ42" i="78"/>
  <c r="AI42" i="78"/>
  <c r="AH42" i="78"/>
  <c r="AG42" i="78"/>
  <c r="AF42" i="78"/>
  <c r="AE42" i="78"/>
  <c r="AD42" i="78"/>
  <c r="AC42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P42" i="78"/>
  <c r="O42" i="78"/>
  <c r="N42" i="78"/>
  <c r="M42" i="78"/>
  <c r="L42" i="78"/>
  <c r="K42" i="78"/>
  <c r="J42" i="78"/>
  <c r="I42" i="78"/>
  <c r="H42" i="78"/>
  <c r="G42" i="78"/>
  <c r="F42" i="78"/>
  <c r="E42" i="78"/>
  <c r="D42" i="78"/>
  <c r="C42" i="78"/>
  <c r="BA41" i="78"/>
  <c r="AZ41" i="78"/>
  <c r="AY41" i="78"/>
  <c r="AX41" i="78"/>
  <c r="AW41" i="78"/>
  <c r="AV41" i="78"/>
  <c r="AU41" i="78"/>
  <c r="AT41" i="78"/>
  <c r="AS41" i="78"/>
  <c r="AR41" i="78"/>
  <c r="AQ41" i="78"/>
  <c r="AP41" i="78"/>
  <c r="AO41" i="78"/>
  <c r="AN41" i="78"/>
  <c r="AM41" i="78"/>
  <c r="AL41" i="78"/>
  <c r="AK41" i="78"/>
  <c r="AJ41" i="78"/>
  <c r="AI41" i="78"/>
  <c r="AH41" i="78"/>
  <c r="AG41" i="78"/>
  <c r="AF41" i="78"/>
  <c r="AE41" i="78"/>
  <c r="AD41" i="78"/>
  <c r="AC41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P41" i="78"/>
  <c r="O41" i="78"/>
  <c r="N41" i="78"/>
  <c r="M41" i="78"/>
  <c r="L41" i="78"/>
  <c r="K41" i="78"/>
  <c r="J41" i="78"/>
  <c r="I41" i="78"/>
  <c r="H41" i="78"/>
  <c r="G41" i="78"/>
  <c r="F41" i="78"/>
  <c r="E41" i="78"/>
  <c r="D41" i="78"/>
  <c r="C41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A39" i="78"/>
  <c r="AZ39" i="78"/>
  <c r="AY39" i="78"/>
  <c r="AX39" i="78"/>
  <c r="AW39" i="78"/>
  <c r="AV39" i="78"/>
  <c r="AU39" i="78"/>
  <c r="AT39" i="78"/>
  <c r="AS39" i="78"/>
  <c r="AR39" i="78"/>
  <c r="AQ39" i="78"/>
  <c r="AP39" i="78"/>
  <c r="AO39" i="78"/>
  <c r="AN39" i="78"/>
  <c r="AM39" i="78"/>
  <c r="AL39" i="78"/>
  <c r="AK39" i="78"/>
  <c r="AJ39" i="78"/>
  <c r="AI39" i="78"/>
  <c r="AH39" i="78"/>
  <c r="AG39" i="78"/>
  <c r="AF39" i="78"/>
  <c r="AE39" i="78"/>
  <c r="AD39" i="78"/>
  <c r="AC39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D39" i="78"/>
  <c r="C39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A37" i="78"/>
  <c r="AZ37" i="78"/>
  <c r="AY37" i="78"/>
  <c r="AX37" i="78"/>
  <c r="AW37" i="78"/>
  <c r="AV37" i="78"/>
  <c r="AU37" i="78"/>
  <c r="AT37" i="78"/>
  <c r="AS37" i="78"/>
  <c r="AR37" i="78"/>
  <c r="AQ37" i="78"/>
  <c r="AP37" i="78"/>
  <c r="AO37" i="78"/>
  <c r="AN37" i="78"/>
  <c r="AM37" i="78"/>
  <c r="AL37" i="78"/>
  <c r="AK37" i="78"/>
  <c r="AJ37" i="78"/>
  <c r="AI37" i="78"/>
  <c r="AH37" i="78"/>
  <c r="AG37" i="78"/>
  <c r="AF37" i="78"/>
  <c r="AE37" i="78"/>
  <c r="AD37" i="78"/>
  <c r="AC37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P37" i="78"/>
  <c r="O37" i="78"/>
  <c r="N37" i="78"/>
  <c r="M37" i="78"/>
  <c r="L37" i="78"/>
  <c r="K37" i="78"/>
  <c r="J37" i="78"/>
  <c r="I37" i="78"/>
  <c r="H37" i="78"/>
  <c r="G37" i="78"/>
  <c r="F37" i="78"/>
  <c r="E37" i="78"/>
  <c r="D37" i="78"/>
  <c r="C37" i="78"/>
  <c r="BA36" i="78"/>
  <c r="AZ36" i="78"/>
  <c r="AY36" i="78"/>
  <c r="AX36" i="78"/>
  <c r="AW36" i="78"/>
  <c r="AV36" i="78"/>
  <c r="AU36" i="78"/>
  <c r="AT36" i="78"/>
  <c r="AS36" i="78"/>
  <c r="AR36" i="78"/>
  <c r="AQ36" i="78"/>
  <c r="AP36" i="78"/>
  <c r="AO36" i="78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6" i="78"/>
  <c r="D36" i="78"/>
  <c r="C36" i="78"/>
  <c r="BA35" i="78"/>
  <c r="AZ35" i="78"/>
  <c r="AY35" i="78"/>
  <c r="AX35" i="78"/>
  <c r="AW35" i="78"/>
  <c r="AV35" i="78"/>
  <c r="AU35" i="78"/>
  <c r="AT35" i="78"/>
  <c r="AS35" i="78"/>
  <c r="AR35" i="78"/>
  <c r="AQ35" i="78"/>
  <c r="AP35" i="78"/>
  <c r="AO35" i="78"/>
  <c r="AN35" i="78"/>
  <c r="AM35" i="78"/>
  <c r="AL35" i="78"/>
  <c r="AK35" i="78"/>
  <c r="AJ35" i="78"/>
  <c r="AI35" i="78"/>
  <c r="AH35" i="78"/>
  <c r="AG35" i="78"/>
  <c r="AF35" i="78"/>
  <c r="AE35" i="78"/>
  <c r="AD35" i="78"/>
  <c r="AC35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P35" i="78"/>
  <c r="O35" i="78"/>
  <c r="N35" i="78"/>
  <c r="M35" i="78"/>
  <c r="L35" i="78"/>
  <c r="K35" i="78"/>
  <c r="J35" i="78"/>
  <c r="I35" i="78"/>
  <c r="H35" i="78"/>
  <c r="G35" i="78"/>
  <c r="F35" i="78"/>
  <c r="E35" i="78"/>
  <c r="D35" i="78"/>
  <c r="C35" i="78"/>
  <c r="BA34" i="78"/>
  <c r="AZ34" i="78"/>
  <c r="AY34" i="78"/>
  <c r="AX34" i="78"/>
  <c r="AW34" i="78"/>
  <c r="AV34" i="78"/>
  <c r="AU34" i="78"/>
  <c r="AT34" i="78"/>
  <c r="AS34" i="78"/>
  <c r="AR34" i="78"/>
  <c r="AQ34" i="78"/>
  <c r="AP34" i="78"/>
  <c r="AO34" i="78"/>
  <c r="AN34" i="78"/>
  <c r="AM34" i="78"/>
  <c r="AL34" i="78"/>
  <c r="AK34" i="78"/>
  <c r="AJ34" i="78"/>
  <c r="AI34" i="78"/>
  <c r="AH34" i="78"/>
  <c r="AG34" i="78"/>
  <c r="AF34" i="78"/>
  <c r="AE34" i="78"/>
  <c r="AD34" i="78"/>
  <c r="AC34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P34" i="78"/>
  <c r="O34" i="78"/>
  <c r="N34" i="78"/>
  <c r="M34" i="78"/>
  <c r="L34" i="78"/>
  <c r="K34" i="78"/>
  <c r="J34" i="78"/>
  <c r="I34" i="78"/>
  <c r="H34" i="78"/>
  <c r="G34" i="78"/>
  <c r="F34" i="78"/>
  <c r="E34" i="78"/>
  <c r="D34" i="78"/>
  <c r="C34" i="78"/>
  <c r="BA33" i="78"/>
  <c r="AZ33" i="78"/>
  <c r="AY33" i="78"/>
  <c r="AX33" i="78"/>
  <c r="AW33" i="78"/>
  <c r="AV33" i="78"/>
  <c r="AU33" i="78"/>
  <c r="AT33" i="78"/>
  <c r="AS33" i="78"/>
  <c r="AR33" i="78"/>
  <c r="AQ33" i="78"/>
  <c r="AP33" i="78"/>
  <c r="AO33" i="78"/>
  <c r="AN33" i="78"/>
  <c r="AM33" i="78"/>
  <c r="AL33" i="78"/>
  <c r="AK33" i="78"/>
  <c r="AJ33" i="78"/>
  <c r="AI33" i="78"/>
  <c r="AH33" i="78"/>
  <c r="AG33" i="78"/>
  <c r="AF33" i="78"/>
  <c r="AE33" i="78"/>
  <c r="AD33" i="78"/>
  <c r="AC33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P33" i="78"/>
  <c r="O33" i="78"/>
  <c r="N33" i="78"/>
  <c r="M33" i="78"/>
  <c r="L33" i="78"/>
  <c r="K33" i="78"/>
  <c r="J33" i="78"/>
  <c r="I33" i="78"/>
  <c r="H33" i="78"/>
  <c r="G33" i="78"/>
  <c r="F33" i="78"/>
  <c r="E33" i="78"/>
  <c r="D33" i="78"/>
  <c r="C33" i="78"/>
  <c r="BA32" i="78"/>
  <c r="AZ32" i="78"/>
  <c r="AY32" i="78"/>
  <c r="AX32" i="78"/>
  <c r="AW32" i="78"/>
  <c r="AV32" i="78"/>
  <c r="AU32" i="78"/>
  <c r="AT32" i="78"/>
  <c r="AS32" i="78"/>
  <c r="AR32" i="78"/>
  <c r="AQ32" i="78"/>
  <c r="AP32" i="78"/>
  <c r="AO32" i="78"/>
  <c r="AN32" i="78"/>
  <c r="AM32" i="78"/>
  <c r="AL32" i="78"/>
  <c r="AK32" i="78"/>
  <c r="AJ32" i="78"/>
  <c r="AI32" i="78"/>
  <c r="AH32" i="78"/>
  <c r="AG32" i="78"/>
  <c r="AF32" i="78"/>
  <c r="AE32" i="78"/>
  <c r="AD32" i="78"/>
  <c r="AC32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A31" i="78"/>
  <c r="AZ31" i="78"/>
  <c r="AY31" i="78"/>
  <c r="AX31" i="78"/>
  <c r="AW31" i="78"/>
  <c r="AV31" i="78"/>
  <c r="AU31" i="78"/>
  <c r="AT31" i="78"/>
  <c r="AS31" i="78"/>
  <c r="AR31" i="78"/>
  <c r="AQ31" i="78"/>
  <c r="AP31" i="78"/>
  <c r="AO31" i="78"/>
  <c r="AN31" i="78"/>
  <c r="AM31" i="78"/>
  <c r="AL31" i="78"/>
  <c r="AK31" i="78"/>
  <c r="AJ31" i="78"/>
  <c r="AI31" i="78"/>
  <c r="AH31" i="78"/>
  <c r="AG31" i="78"/>
  <c r="AF31" i="78"/>
  <c r="AE31" i="78"/>
  <c r="AD31" i="78"/>
  <c r="AC31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P31" i="78"/>
  <c r="O31" i="78"/>
  <c r="N31" i="78"/>
  <c r="M31" i="78"/>
  <c r="L31" i="78"/>
  <c r="K31" i="78"/>
  <c r="J31" i="78"/>
  <c r="I31" i="78"/>
  <c r="H31" i="78"/>
  <c r="G31" i="78"/>
  <c r="F31" i="78"/>
  <c r="E31" i="78"/>
  <c r="D31" i="78"/>
  <c r="C31" i="78"/>
  <c r="BA30" i="78"/>
  <c r="AZ30" i="78"/>
  <c r="AY30" i="78"/>
  <c r="AX30" i="78"/>
  <c r="AW30" i="78"/>
  <c r="AV30" i="78"/>
  <c r="AU30" i="78"/>
  <c r="AT30" i="78"/>
  <c r="AS30" i="78"/>
  <c r="AR30" i="78"/>
  <c r="AQ30" i="78"/>
  <c r="AP30" i="78"/>
  <c r="AO30" i="78"/>
  <c r="AN30" i="78"/>
  <c r="AM30" i="78"/>
  <c r="AL30" i="78"/>
  <c r="AK30" i="78"/>
  <c r="AJ30" i="78"/>
  <c r="AI30" i="78"/>
  <c r="AH30" i="78"/>
  <c r="AG30" i="78"/>
  <c r="AF30" i="78"/>
  <c r="AE30" i="78"/>
  <c r="AD30" i="78"/>
  <c r="AC30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P30" i="78"/>
  <c r="O30" i="78"/>
  <c r="N30" i="78"/>
  <c r="M30" i="78"/>
  <c r="L30" i="78"/>
  <c r="K30" i="78"/>
  <c r="J30" i="78"/>
  <c r="I30" i="78"/>
  <c r="H30" i="78"/>
  <c r="G30" i="78"/>
  <c r="F30" i="78"/>
  <c r="E30" i="78"/>
  <c r="D30" i="78"/>
  <c r="C30" i="78"/>
  <c r="BA29" i="78"/>
  <c r="AZ29" i="78"/>
  <c r="AY29" i="78"/>
  <c r="AX29" i="78"/>
  <c r="AW29" i="78"/>
  <c r="AV29" i="78"/>
  <c r="AU29" i="78"/>
  <c r="AT29" i="78"/>
  <c r="AS29" i="78"/>
  <c r="AR29" i="78"/>
  <c r="AQ29" i="78"/>
  <c r="AP29" i="78"/>
  <c r="AO29" i="78"/>
  <c r="AN29" i="78"/>
  <c r="AM29" i="78"/>
  <c r="AL29" i="78"/>
  <c r="AK29" i="78"/>
  <c r="AJ29" i="78"/>
  <c r="AI29" i="78"/>
  <c r="AH29" i="78"/>
  <c r="AG29" i="78"/>
  <c r="AF29" i="78"/>
  <c r="AE29" i="78"/>
  <c r="AD29" i="78"/>
  <c r="AC29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P29" i="78"/>
  <c r="O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A28" i="78"/>
  <c r="AZ28" i="78"/>
  <c r="AY28" i="78"/>
  <c r="AX28" i="78"/>
  <c r="AW28" i="78"/>
  <c r="AV28" i="78"/>
  <c r="AU28" i="78"/>
  <c r="AT28" i="78"/>
  <c r="AS28" i="78"/>
  <c r="AR28" i="78"/>
  <c r="AQ28" i="78"/>
  <c r="AP28" i="78"/>
  <c r="AO28" i="78"/>
  <c r="AN28" i="78"/>
  <c r="AM28" i="78"/>
  <c r="AL28" i="78"/>
  <c r="AK28" i="78"/>
  <c r="AJ28" i="78"/>
  <c r="AI28" i="78"/>
  <c r="AH28" i="78"/>
  <c r="AG28" i="78"/>
  <c r="AF28" i="78"/>
  <c r="AE28" i="78"/>
  <c r="AD28" i="78"/>
  <c r="AC28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P28" i="78"/>
  <c r="O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A27" i="78"/>
  <c r="AZ27" i="78"/>
  <c r="AY27" i="78"/>
  <c r="AX27" i="78"/>
  <c r="AW27" i="78"/>
  <c r="AV27" i="78"/>
  <c r="AU27" i="78"/>
  <c r="AT27" i="78"/>
  <c r="AS27" i="78"/>
  <c r="AR27" i="78"/>
  <c r="AQ27" i="78"/>
  <c r="AP27" i="78"/>
  <c r="AO27" i="78"/>
  <c r="AN27" i="78"/>
  <c r="AM27" i="78"/>
  <c r="AL27" i="78"/>
  <c r="AK27" i="78"/>
  <c r="AJ27" i="78"/>
  <c r="AI27" i="78"/>
  <c r="AH27" i="78"/>
  <c r="AG27" i="78"/>
  <c r="AF27" i="78"/>
  <c r="AE27" i="78"/>
  <c r="AD27" i="78"/>
  <c r="AC27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D27" i="78"/>
  <c r="C27" i="78"/>
  <c r="BA26" i="78"/>
  <c r="AZ26" i="78"/>
  <c r="AY26" i="78"/>
  <c r="AX26" i="78"/>
  <c r="AW26" i="78"/>
  <c r="AV26" i="78"/>
  <c r="AU26" i="78"/>
  <c r="AT26" i="78"/>
  <c r="AS26" i="78"/>
  <c r="AR26" i="78"/>
  <c r="AQ26" i="78"/>
  <c r="AP26" i="78"/>
  <c r="AO26" i="78"/>
  <c r="AN26" i="78"/>
  <c r="AM26" i="78"/>
  <c r="AL26" i="78"/>
  <c r="AK26" i="78"/>
  <c r="AJ26" i="78"/>
  <c r="AI26" i="78"/>
  <c r="AH26" i="78"/>
  <c r="AG26" i="78"/>
  <c r="AF26" i="78"/>
  <c r="AE26" i="78"/>
  <c r="AD26" i="78"/>
  <c r="AC26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P26" i="78"/>
  <c r="O26" i="78"/>
  <c r="N26" i="78"/>
  <c r="M26" i="78"/>
  <c r="L26" i="78"/>
  <c r="K26" i="78"/>
  <c r="J26" i="78"/>
  <c r="I26" i="78"/>
  <c r="H26" i="78"/>
  <c r="G26" i="78"/>
  <c r="F26" i="78"/>
  <c r="E26" i="78"/>
  <c r="D26" i="78"/>
  <c r="C26" i="78"/>
  <c r="BA25" i="78"/>
  <c r="AZ25" i="78"/>
  <c r="AY25" i="78"/>
  <c r="AX25" i="78"/>
  <c r="AW25" i="78"/>
  <c r="AV25" i="78"/>
  <c r="AU25" i="78"/>
  <c r="AT25" i="78"/>
  <c r="AS25" i="78"/>
  <c r="AR25" i="78"/>
  <c r="AQ25" i="78"/>
  <c r="AP25" i="78"/>
  <c r="AO25" i="78"/>
  <c r="AN25" i="78"/>
  <c r="AM25" i="78"/>
  <c r="AL25" i="78"/>
  <c r="AK25" i="78"/>
  <c r="AJ25" i="78"/>
  <c r="AI25" i="78"/>
  <c r="AH25" i="78"/>
  <c r="AG25" i="78"/>
  <c r="AF25" i="78"/>
  <c r="AE25" i="78"/>
  <c r="AD25" i="78"/>
  <c r="AC25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P25" i="78"/>
  <c r="O25" i="78"/>
  <c r="N25" i="78"/>
  <c r="M25" i="78"/>
  <c r="L25" i="78"/>
  <c r="K25" i="78"/>
  <c r="J25" i="78"/>
  <c r="I25" i="78"/>
  <c r="H25" i="78"/>
  <c r="G25" i="78"/>
  <c r="F25" i="78"/>
  <c r="E25" i="78"/>
  <c r="D25" i="78"/>
  <c r="C25" i="78"/>
  <c r="BA24" i="78"/>
  <c r="AZ24" i="78"/>
  <c r="AY24" i="78"/>
  <c r="AX24" i="78"/>
  <c r="AW24" i="78"/>
  <c r="AV24" i="78"/>
  <c r="AU24" i="78"/>
  <c r="AT24" i="78"/>
  <c r="AS24" i="78"/>
  <c r="AR24" i="78"/>
  <c r="AQ24" i="78"/>
  <c r="AP24" i="78"/>
  <c r="AO24" i="78"/>
  <c r="AN24" i="78"/>
  <c r="AM24" i="78"/>
  <c r="AL24" i="78"/>
  <c r="AK24" i="78"/>
  <c r="AJ24" i="78"/>
  <c r="AI24" i="78"/>
  <c r="AH24" i="78"/>
  <c r="AG24" i="78"/>
  <c r="AF24" i="78"/>
  <c r="AE24" i="78"/>
  <c r="AD24" i="78"/>
  <c r="AC24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P24" i="78"/>
  <c r="O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A23" i="78"/>
  <c r="AZ23" i="78"/>
  <c r="AY23" i="78"/>
  <c r="AX23" i="78"/>
  <c r="AW23" i="78"/>
  <c r="AV23" i="78"/>
  <c r="AU23" i="78"/>
  <c r="AT23" i="78"/>
  <c r="AS23" i="78"/>
  <c r="AR23" i="78"/>
  <c r="AQ23" i="78"/>
  <c r="AP23" i="78"/>
  <c r="AO23" i="78"/>
  <c r="AN23" i="78"/>
  <c r="AM23" i="78"/>
  <c r="AL23" i="78"/>
  <c r="AK23" i="78"/>
  <c r="AJ23" i="78"/>
  <c r="AI23" i="78"/>
  <c r="AH23" i="78"/>
  <c r="AG23" i="78"/>
  <c r="AF23" i="78"/>
  <c r="AE23" i="78"/>
  <c r="AD23" i="78"/>
  <c r="AC23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A22" i="78"/>
  <c r="AZ22" i="78"/>
  <c r="AY22" i="78"/>
  <c r="AX22" i="78"/>
  <c r="AW22" i="78"/>
  <c r="AV22" i="78"/>
  <c r="AU22" i="78"/>
  <c r="AT22" i="78"/>
  <c r="AS22" i="78"/>
  <c r="AR22" i="78"/>
  <c r="AQ22" i="78"/>
  <c r="AP22" i="78"/>
  <c r="AO22" i="78"/>
  <c r="AN22" i="78"/>
  <c r="AM22" i="78"/>
  <c r="AL22" i="78"/>
  <c r="AK22" i="78"/>
  <c r="AJ22" i="78"/>
  <c r="AI22" i="78"/>
  <c r="AH22" i="78"/>
  <c r="AG22" i="78"/>
  <c r="AF22" i="78"/>
  <c r="AE22" i="78"/>
  <c r="AD22" i="78"/>
  <c r="AC22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A21" i="78"/>
  <c r="AZ21" i="78"/>
  <c r="AY21" i="78"/>
  <c r="AX21" i="78"/>
  <c r="AW21" i="78"/>
  <c r="AV21" i="78"/>
  <c r="AU21" i="78"/>
  <c r="AT21" i="78"/>
  <c r="AS21" i="78"/>
  <c r="AR21" i="78"/>
  <c r="AQ21" i="78"/>
  <c r="AP21" i="78"/>
  <c r="AO21" i="78"/>
  <c r="AN21" i="78"/>
  <c r="AM21" i="78"/>
  <c r="AL21" i="78"/>
  <c r="AK21" i="78"/>
  <c r="AJ21" i="78"/>
  <c r="AI21" i="78"/>
  <c r="AH21" i="78"/>
  <c r="AG21" i="78"/>
  <c r="AF21" i="78"/>
  <c r="AE21" i="78"/>
  <c r="AD21" i="78"/>
  <c r="AC21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A20" i="78"/>
  <c r="AZ20" i="78"/>
  <c r="AY20" i="78"/>
  <c r="AX20" i="78"/>
  <c r="AW20" i="78"/>
  <c r="AV20" i="78"/>
  <c r="AU20" i="78"/>
  <c r="AT20" i="78"/>
  <c r="AS20" i="78"/>
  <c r="AR20" i="78"/>
  <c r="AQ20" i="78"/>
  <c r="AP20" i="78"/>
  <c r="AO20" i="78"/>
  <c r="AN20" i="78"/>
  <c r="AM20" i="78"/>
  <c r="AL20" i="78"/>
  <c r="AK20" i="78"/>
  <c r="AJ20" i="78"/>
  <c r="AI20" i="78"/>
  <c r="AH20" i="78"/>
  <c r="AG20" i="78"/>
  <c r="AF20" i="78"/>
  <c r="AE20" i="78"/>
  <c r="AD20" i="78"/>
  <c r="AC20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A18" i="78"/>
  <c r="AZ18" i="78"/>
  <c r="AY18" i="78"/>
  <c r="AX18" i="78"/>
  <c r="AW18" i="78"/>
  <c r="AV18" i="78"/>
  <c r="AU18" i="78"/>
  <c r="AT18" i="78"/>
  <c r="AS18" i="78"/>
  <c r="AR18" i="78"/>
  <c r="AQ18" i="78"/>
  <c r="AP18" i="78"/>
  <c r="AO18" i="78"/>
  <c r="AN18" i="78"/>
  <c r="AM18" i="78"/>
  <c r="AL18" i="78"/>
  <c r="AK18" i="78"/>
  <c r="AJ18" i="78"/>
  <c r="AI18" i="78"/>
  <c r="AH18" i="78"/>
  <c r="AG18" i="78"/>
  <c r="AF18" i="78"/>
  <c r="AE18" i="78"/>
  <c r="AD18" i="78"/>
  <c r="AC18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P18" i="78"/>
  <c r="O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A17" i="78"/>
  <c r="AZ17" i="78"/>
  <c r="AY17" i="78"/>
  <c r="AX17" i="78"/>
  <c r="AW17" i="78"/>
  <c r="AV17" i="78"/>
  <c r="AU17" i="78"/>
  <c r="AT17" i="78"/>
  <c r="AS17" i="78"/>
  <c r="AR17" i="78"/>
  <c r="AQ17" i="78"/>
  <c r="AP17" i="78"/>
  <c r="AO17" i="78"/>
  <c r="AN17" i="78"/>
  <c r="AM17" i="78"/>
  <c r="AL17" i="78"/>
  <c r="AK17" i="78"/>
  <c r="AJ17" i="78"/>
  <c r="AI17" i="78"/>
  <c r="AH17" i="78"/>
  <c r="AG17" i="78"/>
  <c r="AF17" i="78"/>
  <c r="AE17" i="78"/>
  <c r="AD17" i="78"/>
  <c r="AC17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H17" i="78"/>
  <c r="G17" i="78"/>
  <c r="F17" i="78"/>
  <c r="E17" i="78"/>
  <c r="D17" i="78"/>
  <c r="C17" i="78"/>
  <c r="BA16" i="78"/>
  <c r="AZ16" i="78"/>
  <c r="AY16" i="78"/>
  <c r="AX16" i="78"/>
  <c r="AW16" i="78"/>
  <c r="AV16" i="78"/>
  <c r="AU16" i="78"/>
  <c r="AT16" i="78"/>
  <c r="AS16" i="78"/>
  <c r="AR16" i="78"/>
  <c r="AQ16" i="78"/>
  <c r="AP16" i="78"/>
  <c r="AO16" i="78"/>
  <c r="AN16" i="78"/>
  <c r="AM16" i="78"/>
  <c r="AL16" i="78"/>
  <c r="AK16" i="78"/>
  <c r="AJ16" i="78"/>
  <c r="AI16" i="78"/>
  <c r="AH16" i="78"/>
  <c r="AG16" i="78"/>
  <c r="AF16" i="78"/>
  <c r="AE16" i="78"/>
  <c r="AD16" i="78"/>
  <c r="AC16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H16" i="78"/>
  <c r="G16" i="78"/>
  <c r="F16" i="78"/>
  <c r="E16" i="78"/>
  <c r="D16" i="78"/>
  <c r="C16" i="78"/>
  <c r="BA15" i="78"/>
  <c r="AZ15" i="78"/>
  <c r="AY15" i="78"/>
  <c r="AX15" i="78"/>
  <c r="AW15" i="78"/>
  <c r="AV15" i="78"/>
  <c r="AU15" i="78"/>
  <c r="AT15" i="78"/>
  <c r="AS15" i="78"/>
  <c r="AR15" i="78"/>
  <c r="AQ15" i="78"/>
  <c r="AP15" i="78"/>
  <c r="AO15" i="78"/>
  <c r="AN15" i="78"/>
  <c r="AM15" i="78"/>
  <c r="AL15" i="78"/>
  <c r="AK15" i="78"/>
  <c r="AJ15" i="78"/>
  <c r="AI15" i="78"/>
  <c r="AH15" i="78"/>
  <c r="AG15" i="78"/>
  <c r="AF15" i="78"/>
  <c r="AE15" i="78"/>
  <c r="AD15" i="78"/>
  <c r="AC15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H15" i="78"/>
  <c r="G15" i="78"/>
  <c r="F15" i="78"/>
  <c r="E15" i="78"/>
  <c r="D15" i="78"/>
  <c r="C15" i="78"/>
  <c r="BA14" i="78"/>
  <c r="AZ14" i="78"/>
  <c r="AY14" i="78"/>
  <c r="AX14" i="78"/>
  <c r="AW14" i="78"/>
  <c r="AV14" i="78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I14" i="78"/>
  <c r="AH14" i="78"/>
  <c r="AG14" i="78"/>
  <c r="AF14" i="78"/>
  <c r="AE14" i="78"/>
  <c r="AD14" i="78"/>
  <c r="AC14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H14" i="78"/>
  <c r="G14" i="78"/>
  <c r="F14" i="78"/>
  <c r="E14" i="78"/>
  <c r="D14" i="78"/>
  <c r="C14" i="78"/>
  <c r="BA13" i="78"/>
  <c r="AZ13" i="78"/>
  <c r="AY13" i="78"/>
  <c r="AX13" i="78"/>
  <c r="AW13" i="78"/>
  <c r="AV13" i="78"/>
  <c r="AU13" i="78"/>
  <c r="AT13" i="78"/>
  <c r="AS13" i="78"/>
  <c r="AR13" i="78"/>
  <c r="AQ13" i="78"/>
  <c r="AP13" i="78"/>
  <c r="AO13" i="78"/>
  <c r="AN13" i="78"/>
  <c r="AM13" i="78"/>
  <c r="AL13" i="78"/>
  <c r="AK13" i="78"/>
  <c r="AJ13" i="78"/>
  <c r="AI13" i="78"/>
  <c r="AH13" i="78"/>
  <c r="AG13" i="78"/>
  <c r="AF13" i="78"/>
  <c r="AE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H13" i="78"/>
  <c r="G13" i="78"/>
  <c r="F13" i="78"/>
  <c r="E13" i="78"/>
  <c r="D13" i="78"/>
  <c r="C13" i="78"/>
  <c r="BA12" i="78"/>
  <c r="AZ12" i="78"/>
  <c r="AY12" i="78"/>
  <c r="AX12" i="78"/>
  <c r="AW12" i="78"/>
  <c r="AV12" i="78"/>
  <c r="AU12" i="78"/>
  <c r="AT12" i="78"/>
  <c r="AS12" i="78"/>
  <c r="AR12" i="78"/>
  <c r="AQ12" i="78"/>
  <c r="AP12" i="78"/>
  <c r="AO12" i="78"/>
  <c r="AN12" i="78"/>
  <c r="AM12" i="78"/>
  <c r="AL12" i="78"/>
  <c r="AK12" i="78"/>
  <c r="AJ12" i="78"/>
  <c r="AI12" i="78"/>
  <c r="AH12" i="78"/>
  <c r="AG12" i="78"/>
  <c r="AF12" i="78"/>
  <c r="AE12" i="78"/>
  <c r="AD12" i="78"/>
  <c r="AC12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A11" i="78"/>
  <c r="AZ11" i="78"/>
  <c r="AY11" i="78"/>
  <c r="AX11" i="78"/>
  <c r="AW11" i="78"/>
  <c r="AV11" i="78"/>
  <c r="AU11" i="78"/>
  <c r="AT11" i="78"/>
  <c r="AS11" i="78"/>
  <c r="AR11" i="78"/>
  <c r="AQ11" i="78"/>
  <c r="AP11" i="78"/>
  <c r="AO11" i="78"/>
  <c r="AN11" i="78"/>
  <c r="AM11" i="78"/>
  <c r="AL11" i="78"/>
  <c r="AK11" i="78"/>
  <c r="AJ11" i="78"/>
  <c r="AI11" i="78"/>
  <c r="AH11" i="78"/>
  <c r="AG11" i="78"/>
  <c r="AF11" i="78"/>
  <c r="AE11" i="78"/>
  <c r="AD11" i="78"/>
  <c r="AC11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F11" i="78"/>
  <c r="E11" i="78"/>
  <c r="D11" i="78"/>
  <c r="C11" i="78"/>
  <c r="BA10" i="78"/>
  <c r="AZ10" i="78"/>
  <c r="AY10" i="78"/>
  <c r="AX10" i="78"/>
  <c r="AW10" i="78"/>
  <c r="AV10" i="78"/>
  <c r="AU10" i="78"/>
  <c r="AT10" i="78"/>
  <c r="AS10" i="78"/>
  <c r="AR10" i="78"/>
  <c r="AQ10" i="78"/>
  <c r="AP10" i="78"/>
  <c r="AO10" i="78"/>
  <c r="AN10" i="78"/>
  <c r="AM10" i="78"/>
  <c r="AL10" i="78"/>
  <c r="AK10" i="78"/>
  <c r="AJ10" i="78"/>
  <c r="AI10" i="78"/>
  <c r="AH10" i="78"/>
  <c r="AG10" i="78"/>
  <c r="AF10" i="78"/>
  <c r="AE10" i="78"/>
  <c r="AD10" i="78"/>
  <c r="AC10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D10" i="78"/>
  <c r="C10" i="78"/>
  <c r="BA9" i="78"/>
  <c r="AZ9" i="78"/>
  <c r="AY9" i="78"/>
  <c r="AX9" i="78"/>
  <c r="AW9" i="78"/>
  <c r="AV9" i="78"/>
  <c r="AU9" i="78"/>
  <c r="AT9" i="78"/>
  <c r="AS9" i="78"/>
  <c r="AR9" i="78"/>
  <c r="AQ9" i="78"/>
  <c r="AP9" i="78"/>
  <c r="AO9" i="78"/>
  <c r="AN9" i="78"/>
  <c r="AM9" i="78"/>
  <c r="AL9" i="78"/>
  <c r="AK9" i="78"/>
  <c r="AJ9" i="78"/>
  <c r="AI9" i="78"/>
  <c r="AH9" i="78"/>
  <c r="AG9" i="78"/>
  <c r="AF9" i="78"/>
  <c r="AE9" i="78"/>
  <c r="AD9" i="78"/>
  <c r="AC9" i="78"/>
  <c r="AB9" i="78"/>
  <c r="AA9" i="78"/>
  <c r="Z9" i="78"/>
  <c r="Y9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A8" i="78"/>
  <c r="AZ8" i="78"/>
  <c r="AY8" i="78"/>
  <c r="AX8" i="78"/>
  <c r="AW8" i="78"/>
  <c r="AV8" i="78"/>
  <c r="AU8" i="78"/>
  <c r="AT8" i="78"/>
  <c r="AS8" i="78"/>
  <c r="AR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E8" i="78"/>
  <c r="AD8" i="78"/>
  <c r="AC8" i="78"/>
  <c r="AB8" i="78"/>
  <c r="AA8" i="78"/>
  <c r="Z8" i="78"/>
  <c r="Y8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D8" i="78"/>
  <c r="C8" i="78"/>
  <c r="BA7" i="78"/>
  <c r="AZ7" i="78"/>
  <c r="AY7" i="78"/>
  <c r="AX7" i="78"/>
  <c r="AW7" i="78"/>
  <c r="AV7" i="78"/>
  <c r="AU7" i="78"/>
  <c r="AT7" i="78"/>
  <c r="AS7" i="78"/>
  <c r="AR7" i="78"/>
  <c r="AQ7" i="78"/>
  <c r="AP7" i="78"/>
  <c r="AO7" i="78"/>
  <c r="AN7" i="78"/>
  <c r="AM7" i="78"/>
  <c r="AL7" i="78"/>
  <c r="AK7" i="78"/>
  <c r="AJ7" i="78"/>
  <c r="AI7" i="78"/>
  <c r="AH7" i="78"/>
  <c r="AG7" i="78"/>
  <c r="AF7" i="78"/>
  <c r="AE7" i="78"/>
  <c r="AD7" i="78"/>
  <c r="AC7" i="78"/>
  <c r="AB7" i="78"/>
  <c r="AA7" i="78"/>
  <c r="Z7" i="78"/>
  <c r="Y7" i="78"/>
  <c r="X7" i="78"/>
  <c r="W7" i="78"/>
  <c r="V7" i="78"/>
  <c r="U7" i="78"/>
  <c r="T7" i="78"/>
  <c r="S7" i="78"/>
  <c r="R7" i="78"/>
  <c r="Q7" i="78"/>
  <c r="P7" i="78"/>
  <c r="O7" i="78"/>
  <c r="N7" i="78"/>
  <c r="M7" i="78"/>
  <c r="L7" i="78"/>
  <c r="K7" i="78"/>
  <c r="J7" i="78"/>
  <c r="I7" i="78"/>
  <c r="H7" i="78"/>
  <c r="G7" i="78"/>
  <c r="F7" i="78"/>
  <c r="E7" i="78"/>
  <c r="D7" i="78"/>
  <c r="C7" i="78"/>
  <c r="BA6" i="78"/>
  <c r="AZ6" i="78"/>
  <c r="AY6" i="78"/>
  <c r="AX6" i="78"/>
  <c r="AW6" i="78"/>
  <c r="AV6" i="78"/>
  <c r="AU6" i="78"/>
  <c r="AT6" i="78"/>
  <c r="AS6" i="78"/>
  <c r="AR6" i="78"/>
  <c r="AQ6" i="78"/>
  <c r="AP6" i="78"/>
  <c r="AO6" i="78"/>
  <c r="AN6" i="78"/>
  <c r="AM6" i="78"/>
  <c r="AL6" i="78"/>
  <c r="AK6" i="78"/>
  <c r="AJ6" i="78"/>
  <c r="AI6" i="78"/>
  <c r="AH6" i="78"/>
  <c r="AG6" i="78"/>
  <c r="AF6" i="78"/>
  <c r="AE6" i="78"/>
  <c r="AD6" i="78"/>
  <c r="AC6" i="78"/>
  <c r="AB6" i="78"/>
  <c r="AA6" i="78"/>
  <c r="Z6" i="78"/>
  <c r="Y6" i="78"/>
  <c r="X6" i="78"/>
  <c r="W6" i="78"/>
  <c r="V6" i="78"/>
  <c r="U6" i="78"/>
  <c r="T6" i="78"/>
  <c r="S6" i="78"/>
  <c r="R6" i="78"/>
  <c r="Q6" i="78"/>
  <c r="P6" i="78"/>
  <c r="O6" i="78"/>
  <c r="N6" i="78"/>
  <c r="M6" i="78"/>
  <c r="L6" i="78"/>
  <c r="K6" i="78"/>
  <c r="J6" i="78"/>
  <c r="I6" i="78"/>
  <c r="H6" i="78"/>
  <c r="G6" i="78"/>
  <c r="F6" i="78"/>
  <c r="E6" i="78"/>
  <c r="D6" i="78"/>
  <c r="C6" i="78"/>
  <c r="BA5" i="78"/>
  <c r="AZ5" i="78"/>
  <c r="AY5" i="78"/>
  <c r="AX5" i="78"/>
  <c r="AW5" i="78"/>
  <c r="AV5" i="78"/>
  <c r="AU5" i="78"/>
  <c r="AT5" i="78"/>
  <c r="AS5" i="78"/>
  <c r="AR5" i="78"/>
  <c r="AQ5" i="78"/>
  <c r="AP5" i="78"/>
  <c r="AO5" i="78"/>
  <c r="AN5" i="78"/>
  <c r="AM5" i="78"/>
  <c r="AL5" i="78"/>
  <c r="AK5" i="78"/>
  <c r="AJ5" i="78"/>
  <c r="AI5" i="78"/>
  <c r="AH5" i="78"/>
  <c r="AG5" i="78"/>
  <c r="AF5" i="78"/>
  <c r="AE5" i="78"/>
  <c r="AD5" i="78"/>
  <c r="AC5" i="78"/>
  <c r="AB5" i="78"/>
  <c r="AA5" i="78"/>
  <c r="Z5" i="78"/>
  <c r="Y5" i="78"/>
  <c r="X5" i="78"/>
  <c r="W5" i="78"/>
  <c r="V5" i="78"/>
  <c r="U5" i="78"/>
  <c r="T5" i="78"/>
  <c r="S5" i="78"/>
  <c r="R5" i="78"/>
  <c r="Q5" i="78"/>
  <c r="P5" i="78"/>
  <c r="O5" i="78"/>
  <c r="N5" i="78"/>
  <c r="M5" i="78"/>
  <c r="L5" i="78"/>
  <c r="K5" i="78"/>
  <c r="J5" i="78"/>
  <c r="I5" i="78"/>
  <c r="H5" i="78"/>
  <c r="G5" i="78"/>
  <c r="F5" i="78"/>
  <c r="E5" i="78"/>
  <c r="D5" i="78"/>
  <c r="C5" i="78"/>
  <c r="BA4" i="78"/>
  <c r="AZ4" i="78"/>
  <c r="AY4" i="78"/>
  <c r="AX4" i="78"/>
  <c r="AW4" i="78"/>
  <c r="AV4" i="78"/>
  <c r="AU4" i="78"/>
  <c r="AT4" i="78"/>
  <c r="AS4" i="78"/>
  <c r="AR4" i="78"/>
  <c r="AQ4" i="78"/>
  <c r="AP4" i="78"/>
  <c r="AO4" i="78"/>
  <c r="AN4" i="78"/>
  <c r="AM4" i="78"/>
  <c r="AL4" i="78"/>
  <c r="AK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U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D4" i="78"/>
  <c r="C4" i="78"/>
  <c r="BA3" i="78"/>
  <c r="AZ3" i="78"/>
  <c r="AY3" i="78"/>
  <c r="AX3" i="78"/>
  <c r="AW3" i="78"/>
  <c r="AV3" i="78"/>
  <c r="AU3" i="78"/>
  <c r="AT3" i="78"/>
  <c r="AS3" i="78"/>
  <c r="AR3" i="78"/>
  <c r="AQ3" i="78"/>
  <c r="AP3" i="78"/>
  <c r="AO3" i="78"/>
  <c r="AN3" i="78"/>
  <c r="AM3" i="78"/>
  <c r="AL3" i="78"/>
  <c r="AK3" i="78"/>
  <c r="AJ3" i="78"/>
  <c r="AI3" i="78"/>
  <c r="AH3" i="78"/>
  <c r="AG3" i="78"/>
  <c r="AF3" i="78"/>
  <c r="AE3" i="78"/>
  <c r="AD3" i="78"/>
  <c r="AC3" i="78"/>
  <c r="AB3" i="78"/>
  <c r="AA3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A2" i="78"/>
  <c r="AZ2" i="78"/>
  <c r="AY2" i="78"/>
  <c r="AX2" i="78"/>
  <c r="AW2" i="78"/>
  <c r="AV2" i="78"/>
  <c r="AU2" i="78"/>
  <c r="AT2" i="78"/>
  <c r="AS2" i="78"/>
  <c r="AR2" i="78"/>
  <c r="AQ2" i="78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V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E2" i="78"/>
  <c r="D2" i="78"/>
  <c r="C2" i="78"/>
  <c r="BA85" i="77"/>
  <c r="AZ85" i="77"/>
  <c r="AY85" i="77"/>
  <c r="AX85" i="77"/>
  <c r="AW85" i="77"/>
  <c r="AV85" i="77"/>
  <c r="AU85" i="77"/>
  <c r="AT85" i="77"/>
  <c r="AS85" i="77"/>
  <c r="AR85" i="77"/>
  <c r="AQ85" i="77"/>
  <c r="AP85" i="77"/>
  <c r="AO85" i="77"/>
  <c r="AN85" i="77"/>
  <c r="AM85" i="77"/>
  <c r="AL85" i="77"/>
  <c r="AK85" i="77"/>
  <c r="AJ85" i="77"/>
  <c r="AI85" i="77"/>
  <c r="AH85" i="77"/>
  <c r="AG85" i="77"/>
  <c r="AF85" i="77"/>
  <c r="AE85" i="77"/>
  <c r="AD85" i="77"/>
  <c r="AC85" i="77"/>
  <c r="AB85" i="77"/>
  <c r="AA85" i="77"/>
  <c r="Z85" i="77"/>
  <c r="Y85" i="77"/>
  <c r="X85" i="77"/>
  <c r="W85" i="77"/>
  <c r="V85" i="77"/>
  <c r="U85" i="77"/>
  <c r="T85" i="77"/>
  <c r="S85" i="77"/>
  <c r="R85" i="77"/>
  <c r="Q85" i="77"/>
  <c r="P85" i="77"/>
  <c r="O85" i="77"/>
  <c r="N85" i="77"/>
  <c r="M85" i="77"/>
  <c r="L85" i="77"/>
  <c r="K85" i="77"/>
  <c r="J85" i="77"/>
  <c r="I85" i="77"/>
  <c r="H85" i="77"/>
  <c r="G85" i="77"/>
  <c r="F85" i="77"/>
  <c r="E85" i="77"/>
  <c r="D85" i="77"/>
  <c r="C85" i="77"/>
  <c r="BA84" i="77"/>
  <c r="AZ84" i="77"/>
  <c r="AY84" i="77"/>
  <c r="AX84" i="77"/>
  <c r="AW84" i="77"/>
  <c r="AV84" i="77"/>
  <c r="AU84" i="77"/>
  <c r="AT84" i="77"/>
  <c r="AS84" i="77"/>
  <c r="AR84" i="77"/>
  <c r="AQ84" i="77"/>
  <c r="AP84" i="77"/>
  <c r="AO84" i="77"/>
  <c r="AN84" i="77"/>
  <c r="AM84" i="77"/>
  <c r="AL84" i="77"/>
  <c r="AK84" i="77"/>
  <c r="AJ84" i="77"/>
  <c r="AI84" i="77"/>
  <c r="AH84" i="77"/>
  <c r="AG84" i="77"/>
  <c r="AF84" i="77"/>
  <c r="AE84" i="77"/>
  <c r="AD84" i="77"/>
  <c r="AC84" i="77"/>
  <c r="AB84" i="77"/>
  <c r="AA84" i="77"/>
  <c r="Z84" i="77"/>
  <c r="Y84" i="77"/>
  <c r="X84" i="77"/>
  <c r="W84" i="77"/>
  <c r="V84" i="77"/>
  <c r="U84" i="77"/>
  <c r="T84" i="77"/>
  <c r="S84" i="77"/>
  <c r="R84" i="77"/>
  <c r="Q84" i="77"/>
  <c r="P84" i="77"/>
  <c r="O84" i="77"/>
  <c r="N84" i="77"/>
  <c r="M84" i="77"/>
  <c r="L84" i="77"/>
  <c r="K84" i="77"/>
  <c r="J84" i="77"/>
  <c r="I84" i="77"/>
  <c r="H84" i="77"/>
  <c r="G84" i="77"/>
  <c r="F84" i="77"/>
  <c r="E84" i="77"/>
  <c r="D84" i="77"/>
  <c r="C84" i="77"/>
  <c r="BA83" i="77"/>
  <c r="AZ83" i="77"/>
  <c r="AY83" i="77"/>
  <c r="AX83" i="77"/>
  <c r="AW83" i="77"/>
  <c r="AV83" i="77"/>
  <c r="AU83" i="77"/>
  <c r="AT83" i="77"/>
  <c r="AS83" i="77"/>
  <c r="AR83" i="77"/>
  <c r="AQ83" i="77"/>
  <c r="AP83" i="77"/>
  <c r="AO83" i="77"/>
  <c r="AN83" i="77"/>
  <c r="AM83" i="77"/>
  <c r="AL83" i="77"/>
  <c r="AK83" i="77"/>
  <c r="AJ83" i="77"/>
  <c r="AI83" i="77"/>
  <c r="AH83" i="77"/>
  <c r="AG83" i="77"/>
  <c r="AF83" i="77"/>
  <c r="AE83" i="77"/>
  <c r="AD83" i="77"/>
  <c r="AC83" i="77"/>
  <c r="AB83" i="77"/>
  <c r="AA83" i="77"/>
  <c r="Z83" i="77"/>
  <c r="Y83" i="77"/>
  <c r="X83" i="77"/>
  <c r="W83" i="77"/>
  <c r="V83" i="77"/>
  <c r="U83" i="77"/>
  <c r="T83" i="77"/>
  <c r="S83" i="77"/>
  <c r="R83" i="77"/>
  <c r="Q83" i="77"/>
  <c r="P83" i="77"/>
  <c r="O83" i="77"/>
  <c r="N83" i="77"/>
  <c r="M83" i="77"/>
  <c r="L83" i="77"/>
  <c r="K83" i="77"/>
  <c r="J83" i="77"/>
  <c r="I83" i="77"/>
  <c r="H83" i="77"/>
  <c r="G83" i="77"/>
  <c r="F83" i="77"/>
  <c r="E83" i="77"/>
  <c r="D83" i="77"/>
  <c r="C83" i="77"/>
  <c r="BA82" i="77"/>
  <c r="AZ82" i="77"/>
  <c r="AY82" i="77"/>
  <c r="AX82" i="77"/>
  <c r="AW82" i="77"/>
  <c r="AV82" i="77"/>
  <c r="AU82" i="77"/>
  <c r="AT82" i="77"/>
  <c r="AS82" i="77"/>
  <c r="AR82" i="77"/>
  <c r="AQ82" i="77"/>
  <c r="AP82" i="77"/>
  <c r="AO82" i="77"/>
  <c r="AN82" i="77"/>
  <c r="AM82" i="77"/>
  <c r="AL82" i="77"/>
  <c r="AK82" i="77"/>
  <c r="AJ82" i="77"/>
  <c r="AI82" i="77"/>
  <c r="AH82" i="77"/>
  <c r="AG82" i="77"/>
  <c r="AF82" i="77"/>
  <c r="AE82" i="77"/>
  <c r="AD82" i="77"/>
  <c r="AC82" i="77"/>
  <c r="AB82" i="77"/>
  <c r="AA82" i="77"/>
  <c r="Z82" i="77"/>
  <c r="Y82" i="77"/>
  <c r="X82" i="77"/>
  <c r="W82" i="77"/>
  <c r="V82" i="77"/>
  <c r="U82" i="77"/>
  <c r="T82" i="77"/>
  <c r="S82" i="77"/>
  <c r="R82" i="77"/>
  <c r="Q82" i="77"/>
  <c r="P82" i="77"/>
  <c r="O82" i="77"/>
  <c r="N82" i="77"/>
  <c r="M82" i="77"/>
  <c r="L82" i="77"/>
  <c r="K82" i="77"/>
  <c r="J82" i="77"/>
  <c r="I82" i="77"/>
  <c r="H82" i="77"/>
  <c r="G82" i="77"/>
  <c r="F82" i="77"/>
  <c r="E82" i="77"/>
  <c r="D82" i="77"/>
  <c r="C82" i="77"/>
  <c r="BA81" i="77"/>
  <c r="AZ81" i="77"/>
  <c r="AY81" i="77"/>
  <c r="AX81" i="77"/>
  <c r="AW81" i="77"/>
  <c r="AV81" i="77"/>
  <c r="AU81" i="77"/>
  <c r="AT81" i="77"/>
  <c r="AS81" i="77"/>
  <c r="AR81" i="77"/>
  <c r="AQ81" i="77"/>
  <c r="AP81" i="77"/>
  <c r="AO81" i="77"/>
  <c r="AN81" i="77"/>
  <c r="AM81" i="77"/>
  <c r="AL81" i="77"/>
  <c r="AK81" i="77"/>
  <c r="AJ81" i="77"/>
  <c r="AI81" i="77"/>
  <c r="AH81" i="77"/>
  <c r="AG81" i="77"/>
  <c r="AF81" i="77"/>
  <c r="AE81" i="77"/>
  <c r="AD81" i="77"/>
  <c r="AC81" i="77"/>
  <c r="AB81" i="77"/>
  <c r="AA81" i="77"/>
  <c r="Z81" i="77"/>
  <c r="Y81" i="77"/>
  <c r="X81" i="77"/>
  <c r="W81" i="77"/>
  <c r="V81" i="77"/>
  <c r="U81" i="77"/>
  <c r="T81" i="77"/>
  <c r="S81" i="77"/>
  <c r="R81" i="77"/>
  <c r="Q81" i="77"/>
  <c r="P81" i="77"/>
  <c r="O81" i="77"/>
  <c r="N81" i="77"/>
  <c r="M81" i="77"/>
  <c r="L81" i="77"/>
  <c r="K81" i="77"/>
  <c r="J81" i="77"/>
  <c r="I81" i="77"/>
  <c r="H81" i="77"/>
  <c r="G81" i="77"/>
  <c r="F81" i="77"/>
  <c r="E81" i="77"/>
  <c r="D81" i="77"/>
  <c r="C81" i="77"/>
  <c r="BA80" i="77"/>
  <c r="AZ80" i="77"/>
  <c r="AY80" i="77"/>
  <c r="AX80" i="77"/>
  <c r="AW80" i="77"/>
  <c r="AV80" i="77"/>
  <c r="AU80" i="77"/>
  <c r="AT80" i="77"/>
  <c r="AS80" i="77"/>
  <c r="AR80" i="77"/>
  <c r="AQ80" i="77"/>
  <c r="AP80" i="77"/>
  <c r="AO80" i="77"/>
  <c r="AN80" i="77"/>
  <c r="AM80" i="77"/>
  <c r="AL80" i="77"/>
  <c r="AK80" i="77"/>
  <c r="AJ80" i="77"/>
  <c r="AI80" i="77"/>
  <c r="AH80" i="77"/>
  <c r="AG80" i="77"/>
  <c r="AF80" i="77"/>
  <c r="AE80" i="77"/>
  <c r="AD80" i="77"/>
  <c r="AC80" i="77"/>
  <c r="AB80" i="77"/>
  <c r="AA80" i="77"/>
  <c r="Z80" i="77"/>
  <c r="Y80" i="77"/>
  <c r="X80" i="77"/>
  <c r="W80" i="77"/>
  <c r="V80" i="77"/>
  <c r="U80" i="77"/>
  <c r="T80" i="77"/>
  <c r="S80" i="77"/>
  <c r="R80" i="77"/>
  <c r="Q80" i="77"/>
  <c r="P80" i="77"/>
  <c r="O80" i="77"/>
  <c r="N80" i="77"/>
  <c r="M80" i="77"/>
  <c r="L80" i="77"/>
  <c r="K80" i="77"/>
  <c r="J80" i="77"/>
  <c r="I80" i="77"/>
  <c r="H80" i="77"/>
  <c r="G80" i="77"/>
  <c r="F80" i="77"/>
  <c r="E80" i="77"/>
  <c r="D80" i="77"/>
  <c r="C80" i="77"/>
  <c r="BA79" i="77"/>
  <c r="AZ79" i="77"/>
  <c r="AY79" i="77"/>
  <c r="AX79" i="77"/>
  <c r="AW79" i="77"/>
  <c r="AV79" i="77"/>
  <c r="AU79" i="77"/>
  <c r="AT79" i="77"/>
  <c r="AS79" i="77"/>
  <c r="AR79" i="77"/>
  <c r="AQ79" i="77"/>
  <c r="AP79" i="77"/>
  <c r="AO79" i="77"/>
  <c r="AN79" i="77"/>
  <c r="AM79" i="77"/>
  <c r="AL79" i="77"/>
  <c r="AK79" i="77"/>
  <c r="AJ79" i="77"/>
  <c r="AI79" i="77"/>
  <c r="AH79" i="77"/>
  <c r="AG79" i="77"/>
  <c r="AF79" i="77"/>
  <c r="AE79" i="77"/>
  <c r="AD79" i="77"/>
  <c r="AC79" i="77"/>
  <c r="AB79" i="77"/>
  <c r="AA79" i="77"/>
  <c r="Z79" i="77"/>
  <c r="Y79" i="77"/>
  <c r="X79" i="77"/>
  <c r="W79" i="77"/>
  <c r="V79" i="77"/>
  <c r="U79" i="77"/>
  <c r="T79" i="77"/>
  <c r="S79" i="77"/>
  <c r="R79" i="77"/>
  <c r="Q79" i="77"/>
  <c r="P79" i="77"/>
  <c r="O79" i="77"/>
  <c r="N79" i="77"/>
  <c r="M79" i="77"/>
  <c r="L79" i="77"/>
  <c r="K79" i="77"/>
  <c r="J79" i="77"/>
  <c r="I79" i="77"/>
  <c r="H79" i="77"/>
  <c r="G79" i="77"/>
  <c r="F79" i="77"/>
  <c r="E79" i="77"/>
  <c r="D79" i="77"/>
  <c r="C79" i="77"/>
  <c r="BA78" i="77"/>
  <c r="AZ78" i="77"/>
  <c r="AY78" i="77"/>
  <c r="AX78" i="77"/>
  <c r="AW78" i="77"/>
  <c r="AV78" i="77"/>
  <c r="AU78" i="77"/>
  <c r="AT78" i="77"/>
  <c r="AS78" i="77"/>
  <c r="AR78" i="77"/>
  <c r="AQ78" i="77"/>
  <c r="AP78" i="77"/>
  <c r="AO78" i="77"/>
  <c r="AN78" i="77"/>
  <c r="AM78" i="77"/>
  <c r="AL78" i="77"/>
  <c r="AK78" i="77"/>
  <c r="AJ78" i="77"/>
  <c r="AI78" i="77"/>
  <c r="AH78" i="77"/>
  <c r="AG78" i="77"/>
  <c r="AF78" i="77"/>
  <c r="AE78" i="77"/>
  <c r="AD78" i="77"/>
  <c r="AC78" i="77"/>
  <c r="AB78" i="77"/>
  <c r="AA78" i="77"/>
  <c r="Z78" i="77"/>
  <c r="Y78" i="77"/>
  <c r="X78" i="77"/>
  <c r="W78" i="77"/>
  <c r="V78" i="77"/>
  <c r="U78" i="77"/>
  <c r="T78" i="77"/>
  <c r="S78" i="77"/>
  <c r="R78" i="77"/>
  <c r="Q78" i="77"/>
  <c r="P78" i="77"/>
  <c r="O78" i="77"/>
  <c r="N78" i="77"/>
  <c r="M78" i="77"/>
  <c r="L78" i="77"/>
  <c r="K78" i="77"/>
  <c r="J78" i="77"/>
  <c r="I78" i="77"/>
  <c r="H78" i="77"/>
  <c r="G78" i="77"/>
  <c r="F78" i="77"/>
  <c r="E78" i="77"/>
  <c r="D78" i="77"/>
  <c r="C78" i="77"/>
  <c r="BA77" i="77"/>
  <c r="AZ77" i="77"/>
  <c r="AY77" i="77"/>
  <c r="AX77" i="77"/>
  <c r="AW77" i="77"/>
  <c r="AV77" i="77"/>
  <c r="AU77" i="77"/>
  <c r="AT77" i="77"/>
  <c r="AS77" i="77"/>
  <c r="AR77" i="77"/>
  <c r="AQ77" i="77"/>
  <c r="AP77" i="77"/>
  <c r="AO77" i="77"/>
  <c r="AN77" i="77"/>
  <c r="AM77" i="77"/>
  <c r="AL77" i="77"/>
  <c r="AK77" i="77"/>
  <c r="AJ77" i="77"/>
  <c r="AI77" i="77"/>
  <c r="AH77" i="77"/>
  <c r="AG77" i="77"/>
  <c r="AF77" i="77"/>
  <c r="AE77" i="77"/>
  <c r="AD77" i="77"/>
  <c r="AC77" i="77"/>
  <c r="AB77" i="77"/>
  <c r="AA77" i="77"/>
  <c r="Z77" i="77"/>
  <c r="Y77" i="77"/>
  <c r="X77" i="77"/>
  <c r="W77" i="77"/>
  <c r="V77" i="77"/>
  <c r="U77" i="77"/>
  <c r="T77" i="77"/>
  <c r="S77" i="77"/>
  <c r="R77" i="77"/>
  <c r="Q77" i="77"/>
  <c r="P77" i="77"/>
  <c r="O77" i="77"/>
  <c r="N77" i="77"/>
  <c r="M77" i="77"/>
  <c r="L77" i="77"/>
  <c r="K77" i="77"/>
  <c r="J77" i="77"/>
  <c r="I77" i="77"/>
  <c r="H77" i="77"/>
  <c r="G77" i="77"/>
  <c r="F77" i="77"/>
  <c r="E77" i="77"/>
  <c r="D77" i="77"/>
  <c r="C77" i="77"/>
  <c r="BA76" i="77"/>
  <c r="AZ76" i="77"/>
  <c r="AY76" i="77"/>
  <c r="AX76" i="77"/>
  <c r="AW76" i="77"/>
  <c r="AV76" i="77"/>
  <c r="AU76" i="77"/>
  <c r="AT76" i="77"/>
  <c r="AS76" i="77"/>
  <c r="AR76" i="77"/>
  <c r="AQ76" i="77"/>
  <c r="AP76" i="77"/>
  <c r="AO76" i="77"/>
  <c r="AN76" i="77"/>
  <c r="AM76" i="77"/>
  <c r="AL76" i="77"/>
  <c r="AK76" i="77"/>
  <c r="AJ76" i="77"/>
  <c r="AI76" i="77"/>
  <c r="AH76" i="77"/>
  <c r="AG76" i="77"/>
  <c r="AF76" i="77"/>
  <c r="AE76" i="77"/>
  <c r="AD76" i="77"/>
  <c r="AC76" i="77"/>
  <c r="AB76" i="77"/>
  <c r="AA76" i="77"/>
  <c r="Z76" i="77"/>
  <c r="Y76" i="77"/>
  <c r="X76" i="77"/>
  <c r="W76" i="77"/>
  <c r="V76" i="77"/>
  <c r="U76" i="77"/>
  <c r="T76" i="77"/>
  <c r="S76" i="77"/>
  <c r="R76" i="77"/>
  <c r="Q76" i="77"/>
  <c r="P76" i="77"/>
  <c r="O76" i="77"/>
  <c r="N76" i="77"/>
  <c r="M76" i="77"/>
  <c r="L76" i="77"/>
  <c r="K76" i="77"/>
  <c r="J76" i="77"/>
  <c r="I76" i="77"/>
  <c r="H76" i="77"/>
  <c r="G76" i="77"/>
  <c r="F76" i="77"/>
  <c r="E76" i="77"/>
  <c r="D76" i="77"/>
  <c r="C76" i="77"/>
  <c r="BA75" i="77"/>
  <c r="AZ75" i="77"/>
  <c r="AY75" i="77"/>
  <c r="AX75" i="77"/>
  <c r="AW75" i="77"/>
  <c r="AV75" i="77"/>
  <c r="AU75" i="77"/>
  <c r="AT75" i="77"/>
  <c r="AS75" i="77"/>
  <c r="AR75" i="77"/>
  <c r="AQ75" i="77"/>
  <c r="AP75" i="77"/>
  <c r="AO75" i="77"/>
  <c r="AN75" i="77"/>
  <c r="AM75" i="77"/>
  <c r="AL75" i="77"/>
  <c r="AK75" i="77"/>
  <c r="AJ75" i="77"/>
  <c r="AI75" i="77"/>
  <c r="AH75" i="77"/>
  <c r="AG75" i="77"/>
  <c r="AF75" i="77"/>
  <c r="AE75" i="77"/>
  <c r="AD75" i="77"/>
  <c r="AC75" i="77"/>
  <c r="AB75" i="77"/>
  <c r="AA75" i="77"/>
  <c r="Z75" i="77"/>
  <c r="Y75" i="77"/>
  <c r="X75" i="77"/>
  <c r="W75" i="77"/>
  <c r="V75" i="77"/>
  <c r="U75" i="77"/>
  <c r="T75" i="77"/>
  <c r="S75" i="77"/>
  <c r="R75" i="77"/>
  <c r="Q75" i="77"/>
  <c r="P75" i="77"/>
  <c r="O75" i="77"/>
  <c r="N75" i="77"/>
  <c r="M75" i="77"/>
  <c r="L75" i="77"/>
  <c r="K75" i="77"/>
  <c r="J75" i="77"/>
  <c r="I75" i="77"/>
  <c r="H75" i="77"/>
  <c r="G75" i="77"/>
  <c r="F75" i="77"/>
  <c r="E75" i="77"/>
  <c r="D75" i="77"/>
  <c r="C75" i="77"/>
  <c r="BA74" i="77"/>
  <c r="AZ74" i="77"/>
  <c r="AY74" i="77"/>
  <c r="AX74" i="77"/>
  <c r="AW74" i="77"/>
  <c r="AV74" i="77"/>
  <c r="AU74" i="77"/>
  <c r="AT74" i="77"/>
  <c r="AS74" i="77"/>
  <c r="AR74" i="77"/>
  <c r="AQ74" i="77"/>
  <c r="AP74" i="77"/>
  <c r="AO74" i="77"/>
  <c r="AN74" i="77"/>
  <c r="AM74" i="77"/>
  <c r="AL74" i="77"/>
  <c r="AK74" i="77"/>
  <c r="AJ74" i="77"/>
  <c r="AI74" i="77"/>
  <c r="AH74" i="77"/>
  <c r="AG74" i="77"/>
  <c r="AF74" i="77"/>
  <c r="AE74" i="77"/>
  <c r="AD74" i="77"/>
  <c r="AC74" i="77"/>
  <c r="AB74" i="77"/>
  <c r="AA74" i="77"/>
  <c r="Z74" i="77"/>
  <c r="Y74" i="77"/>
  <c r="X74" i="77"/>
  <c r="W74" i="77"/>
  <c r="V74" i="77"/>
  <c r="U74" i="77"/>
  <c r="T74" i="77"/>
  <c r="S74" i="77"/>
  <c r="R74" i="77"/>
  <c r="Q74" i="77"/>
  <c r="P74" i="77"/>
  <c r="O74" i="77"/>
  <c r="N74" i="77"/>
  <c r="M74" i="77"/>
  <c r="L74" i="77"/>
  <c r="K74" i="77"/>
  <c r="J74" i="77"/>
  <c r="I74" i="77"/>
  <c r="H74" i="77"/>
  <c r="G74" i="77"/>
  <c r="F74" i="77"/>
  <c r="E74" i="77"/>
  <c r="D74" i="77"/>
  <c r="C74" i="77"/>
  <c r="BA73" i="77"/>
  <c r="AZ73" i="77"/>
  <c r="AY73" i="77"/>
  <c r="AX73" i="77"/>
  <c r="AW73" i="77"/>
  <c r="AV73" i="77"/>
  <c r="AU73" i="77"/>
  <c r="AT73" i="77"/>
  <c r="AS73" i="77"/>
  <c r="AR73" i="77"/>
  <c r="AQ73" i="77"/>
  <c r="AP73" i="77"/>
  <c r="AO73" i="77"/>
  <c r="AN73" i="77"/>
  <c r="AM73" i="77"/>
  <c r="AL73" i="77"/>
  <c r="AK73" i="77"/>
  <c r="AJ73" i="77"/>
  <c r="AI73" i="77"/>
  <c r="AH73" i="77"/>
  <c r="AG73" i="77"/>
  <c r="AF73" i="77"/>
  <c r="AE73" i="77"/>
  <c r="AD73" i="77"/>
  <c r="AC73" i="77"/>
  <c r="AB73" i="77"/>
  <c r="AA73" i="77"/>
  <c r="Z73" i="77"/>
  <c r="Y73" i="77"/>
  <c r="X73" i="77"/>
  <c r="W73" i="77"/>
  <c r="V73" i="77"/>
  <c r="U73" i="77"/>
  <c r="T73" i="77"/>
  <c r="S73" i="77"/>
  <c r="R73" i="77"/>
  <c r="Q73" i="77"/>
  <c r="P73" i="77"/>
  <c r="O73" i="77"/>
  <c r="N73" i="77"/>
  <c r="M73" i="77"/>
  <c r="L73" i="77"/>
  <c r="K73" i="77"/>
  <c r="J73" i="77"/>
  <c r="I73" i="77"/>
  <c r="H73" i="77"/>
  <c r="G73" i="77"/>
  <c r="F73" i="77"/>
  <c r="E73" i="77"/>
  <c r="D73" i="77"/>
  <c r="C73" i="77"/>
  <c r="BA72" i="77"/>
  <c r="AZ72" i="77"/>
  <c r="AY72" i="77"/>
  <c r="AX72" i="77"/>
  <c r="AW72" i="77"/>
  <c r="AV72" i="77"/>
  <c r="AU72" i="77"/>
  <c r="AT72" i="77"/>
  <c r="AS72" i="77"/>
  <c r="AR72" i="77"/>
  <c r="AQ72" i="77"/>
  <c r="AP72" i="77"/>
  <c r="AO72" i="77"/>
  <c r="AN72" i="77"/>
  <c r="AM72" i="77"/>
  <c r="AL72" i="77"/>
  <c r="AK72" i="77"/>
  <c r="AJ72" i="77"/>
  <c r="AI72" i="77"/>
  <c r="AH72" i="77"/>
  <c r="AG72" i="77"/>
  <c r="AF72" i="77"/>
  <c r="AE72" i="77"/>
  <c r="AD72" i="77"/>
  <c r="AC72" i="77"/>
  <c r="AB72" i="77"/>
  <c r="AA72" i="77"/>
  <c r="Z72" i="77"/>
  <c r="Y72" i="77"/>
  <c r="X72" i="77"/>
  <c r="W72" i="77"/>
  <c r="V72" i="77"/>
  <c r="U72" i="77"/>
  <c r="T72" i="77"/>
  <c r="S72" i="77"/>
  <c r="R72" i="77"/>
  <c r="Q72" i="77"/>
  <c r="P72" i="77"/>
  <c r="O72" i="77"/>
  <c r="N72" i="77"/>
  <c r="M72" i="77"/>
  <c r="L72" i="77"/>
  <c r="K72" i="77"/>
  <c r="J72" i="77"/>
  <c r="I72" i="77"/>
  <c r="H72" i="77"/>
  <c r="G72" i="77"/>
  <c r="F72" i="77"/>
  <c r="E72" i="77"/>
  <c r="D72" i="77"/>
  <c r="C72" i="77"/>
  <c r="BA71" i="77"/>
  <c r="AZ71" i="77"/>
  <c r="AY71" i="77"/>
  <c r="AX71" i="77"/>
  <c r="AW71" i="77"/>
  <c r="AV71" i="77"/>
  <c r="AU71" i="77"/>
  <c r="AT71" i="77"/>
  <c r="AS71" i="77"/>
  <c r="AR71" i="77"/>
  <c r="AQ71" i="77"/>
  <c r="AP71" i="77"/>
  <c r="AO71" i="77"/>
  <c r="AN71" i="77"/>
  <c r="AM71" i="77"/>
  <c r="AL71" i="77"/>
  <c r="AK71" i="77"/>
  <c r="AJ71" i="77"/>
  <c r="AI71" i="77"/>
  <c r="AH71" i="77"/>
  <c r="AG71" i="77"/>
  <c r="AF71" i="77"/>
  <c r="AE71" i="77"/>
  <c r="AD71" i="77"/>
  <c r="AC71" i="77"/>
  <c r="AB71" i="77"/>
  <c r="AA71" i="77"/>
  <c r="Z71" i="77"/>
  <c r="Y71" i="77"/>
  <c r="X71" i="77"/>
  <c r="W71" i="77"/>
  <c r="V71" i="77"/>
  <c r="U71" i="77"/>
  <c r="T71" i="77"/>
  <c r="S71" i="77"/>
  <c r="R71" i="77"/>
  <c r="Q71" i="77"/>
  <c r="P71" i="77"/>
  <c r="O71" i="77"/>
  <c r="N71" i="77"/>
  <c r="M71" i="77"/>
  <c r="L71" i="77"/>
  <c r="K71" i="77"/>
  <c r="J71" i="77"/>
  <c r="I71" i="77"/>
  <c r="H71" i="77"/>
  <c r="G71" i="77"/>
  <c r="F71" i="77"/>
  <c r="E71" i="77"/>
  <c r="D71" i="77"/>
  <c r="C71" i="77"/>
  <c r="BA70" i="77"/>
  <c r="AZ70" i="77"/>
  <c r="AY70" i="77"/>
  <c r="AX70" i="77"/>
  <c r="AW70" i="77"/>
  <c r="AV70" i="77"/>
  <c r="AU70" i="77"/>
  <c r="AT70" i="77"/>
  <c r="AS70" i="77"/>
  <c r="AR70" i="77"/>
  <c r="AQ70" i="77"/>
  <c r="AP70" i="77"/>
  <c r="AO70" i="77"/>
  <c r="AN70" i="77"/>
  <c r="AM70" i="77"/>
  <c r="AL70" i="77"/>
  <c r="AK70" i="77"/>
  <c r="AJ70" i="77"/>
  <c r="AI70" i="77"/>
  <c r="AH70" i="77"/>
  <c r="AG70" i="77"/>
  <c r="AF70" i="77"/>
  <c r="AE70" i="77"/>
  <c r="AD70" i="77"/>
  <c r="AC70" i="77"/>
  <c r="AB70" i="77"/>
  <c r="AA70" i="77"/>
  <c r="Z70" i="77"/>
  <c r="Y70" i="77"/>
  <c r="X70" i="77"/>
  <c r="W70" i="77"/>
  <c r="V70" i="77"/>
  <c r="U70" i="77"/>
  <c r="T70" i="77"/>
  <c r="S70" i="77"/>
  <c r="R70" i="77"/>
  <c r="Q70" i="77"/>
  <c r="P70" i="77"/>
  <c r="O70" i="77"/>
  <c r="N70" i="77"/>
  <c r="M70" i="77"/>
  <c r="L70" i="77"/>
  <c r="K70" i="77"/>
  <c r="J70" i="77"/>
  <c r="I70" i="77"/>
  <c r="H70" i="77"/>
  <c r="G70" i="77"/>
  <c r="F70" i="77"/>
  <c r="E70" i="77"/>
  <c r="D70" i="77"/>
  <c r="C70" i="77"/>
  <c r="BA69" i="77"/>
  <c r="AZ69" i="77"/>
  <c r="AY69" i="77"/>
  <c r="AX69" i="77"/>
  <c r="AW69" i="77"/>
  <c r="AV69" i="77"/>
  <c r="AU69" i="77"/>
  <c r="AT69" i="77"/>
  <c r="AS69" i="77"/>
  <c r="AR69" i="77"/>
  <c r="AQ69" i="77"/>
  <c r="AP69" i="77"/>
  <c r="AO69" i="77"/>
  <c r="AN69" i="77"/>
  <c r="AM69" i="77"/>
  <c r="AL69" i="77"/>
  <c r="AK69" i="77"/>
  <c r="AJ69" i="77"/>
  <c r="AI69" i="77"/>
  <c r="AH69" i="77"/>
  <c r="AG69" i="77"/>
  <c r="AF69" i="77"/>
  <c r="AE69" i="77"/>
  <c r="AD69" i="77"/>
  <c r="AC69" i="77"/>
  <c r="AB69" i="77"/>
  <c r="AA69" i="77"/>
  <c r="Z69" i="77"/>
  <c r="Y69" i="77"/>
  <c r="X69" i="77"/>
  <c r="W69" i="77"/>
  <c r="V69" i="77"/>
  <c r="U69" i="77"/>
  <c r="T69" i="77"/>
  <c r="S69" i="77"/>
  <c r="R69" i="77"/>
  <c r="Q69" i="77"/>
  <c r="P69" i="77"/>
  <c r="O69" i="77"/>
  <c r="N69" i="77"/>
  <c r="M69" i="77"/>
  <c r="L69" i="77"/>
  <c r="K69" i="77"/>
  <c r="J69" i="77"/>
  <c r="I69" i="77"/>
  <c r="H69" i="77"/>
  <c r="G69" i="77"/>
  <c r="F69" i="77"/>
  <c r="E69" i="77"/>
  <c r="D69" i="77"/>
  <c r="C69" i="77"/>
  <c r="BA68" i="77"/>
  <c r="AZ68" i="77"/>
  <c r="AY68" i="77"/>
  <c r="AX68" i="77"/>
  <c r="AW68" i="77"/>
  <c r="AV68" i="77"/>
  <c r="AU68" i="77"/>
  <c r="AT68" i="77"/>
  <c r="AS68" i="77"/>
  <c r="AR68" i="77"/>
  <c r="AQ68" i="77"/>
  <c r="AP68" i="77"/>
  <c r="AO68" i="77"/>
  <c r="AN68" i="77"/>
  <c r="AM68" i="77"/>
  <c r="AL68" i="77"/>
  <c r="AK68" i="77"/>
  <c r="AJ68" i="77"/>
  <c r="AI68" i="77"/>
  <c r="AH68" i="77"/>
  <c r="AG68" i="77"/>
  <c r="AF68" i="77"/>
  <c r="AE68" i="77"/>
  <c r="AD68" i="77"/>
  <c r="AC68" i="77"/>
  <c r="AB68" i="77"/>
  <c r="AA68" i="77"/>
  <c r="Z68" i="77"/>
  <c r="Y68" i="77"/>
  <c r="X68" i="77"/>
  <c r="W68" i="77"/>
  <c r="V68" i="77"/>
  <c r="U68" i="77"/>
  <c r="T68" i="77"/>
  <c r="S68" i="77"/>
  <c r="R68" i="77"/>
  <c r="Q68" i="77"/>
  <c r="P68" i="77"/>
  <c r="O68" i="77"/>
  <c r="N68" i="77"/>
  <c r="M68" i="77"/>
  <c r="L68" i="77"/>
  <c r="K68" i="77"/>
  <c r="J68" i="77"/>
  <c r="I68" i="77"/>
  <c r="H68" i="77"/>
  <c r="G68" i="77"/>
  <c r="F68" i="77"/>
  <c r="E68" i="77"/>
  <c r="D68" i="77"/>
  <c r="C68" i="77"/>
  <c r="BA67" i="77"/>
  <c r="AZ67" i="77"/>
  <c r="AY67" i="77"/>
  <c r="AX67" i="77"/>
  <c r="AW67" i="77"/>
  <c r="AV67" i="77"/>
  <c r="AU67" i="77"/>
  <c r="AT67" i="77"/>
  <c r="AS67" i="77"/>
  <c r="AR67" i="77"/>
  <c r="AQ67" i="77"/>
  <c r="AP67" i="77"/>
  <c r="AO67" i="77"/>
  <c r="AN67" i="77"/>
  <c r="AM67" i="77"/>
  <c r="AL67" i="77"/>
  <c r="AK67" i="77"/>
  <c r="AJ67" i="77"/>
  <c r="AI67" i="77"/>
  <c r="AH67" i="77"/>
  <c r="AG67" i="77"/>
  <c r="AF67" i="77"/>
  <c r="AE67" i="77"/>
  <c r="AD67" i="77"/>
  <c r="AC67" i="77"/>
  <c r="AB67" i="77"/>
  <c r="AA67" i="77"/>
  <c r="Z67" i="77"/>
  <c r="Y67" i="77"/>
  <c r="X67" i="77"/>
  <c r="W67" i="77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A66" i="77"/>
  <c r="AZ66" i="77"/>
  <c r="AY66" i="77"/>
  <c r="AX66" i="77"/>
  <c r="AW66" i="77"/>
  <c r="AV66" i="77"/>
  <c r="AU66" i="77"/>
  <c r="AT66" i="77"/>
  <c r="AS66" i="77"/>
  <c r="AR66" i="77"/>
  <c r="AQ66" i="77"/>
  <c r="AP66" i="77"/>
  <c r="AO66" i="77"/>
  <c r="AN66" i="77"/>
  <c r="AM66" i="77"/>
  <c r="AL66" i="77"/>
  <c r="AK66" i="77"/>
  <c r="AJ66" i="77"/>
  <c r="AI66" i="77"/>
  <c r="AH66" i="77"/>
  <c r="AG66" i="77"/>
  <c r="AF66" i="77"/>
  <c r="AE66" i="77"/>
  <c r="AD66" i="77"/>
  <c r="AC66" i="77"/>
  <c r="AB66" i="77"/>
  <c r="AA66" i="77"/>
  <c r="Z66" i="77"/>
  <c r="Y66" i="77"/>
  <c r="X66" i="77"/>
  <c r="W66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A65" i="77"/>
  <c r="AZ65" i="77"/>
  <c r="AY65" i="77"/>
  <c r="AX65" i="77"/>
  <c r="AW65" i="77"/>
  <c r="AV65" i="77"/>
  <c r="AU65" i="77"/>
  <c r="AT65" i="77"/>
  <c r="AS65" i="77"/>
  <c r="AR65" i="77"/>
  <c r="AQ65" i="77"/>
  <c r="AP65" i="77"/>
  <c r="AO65" i="77"/>
  <c r="AN65" i="77"/>
  <c r="AM65" i="77"/>
  <c r="AL65" i="77"/>
  <c r="AK65" i="77"/>
  <c r="AJ65" i="77"/>
  <c r="AI65" i="77"/>
  <c r="AH65" i="77"/>
  <c r="AG65" i="77"/>
  <c r="AF65" i="77"/>
  <c r="AE65" i="77"/>
  <c r="AD65" i="77"/>
  <c r="AC65" i="77"/>
  <c r="AB65" i="77"/>
  <c r="AA65" i="77"/>
  <c r="Z65" i="77"/>
  <c r="Y65" i="77"/>
  <c r="X65" i="77"/>
  <c r="W65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A64" i="77"/>
  <c r="AZ64" i="77"/>
  <c r="AY64" i="77"/>
  <c r="AX64" i="77"/>
  <c r="AW64" i="77"/>
  <c r="AV64" i="77"/>
  <c r="AU64" i="77"/>
  <c r="AT64" i="77"/>
  <c r="AS64" i="77"/>
  <c r="AR64" i="77"/>
  <c r="AQ64" i="77"/>
  <c r="AP64" i="77"/>
  <c r="AO64" i="77"/>
  <c r="AN64" i="77"/>
  <c r="AM64" i="77"/>
  <c r="AL64" i="77"/>
  <c r="AK64" i="77"/>
  <c r="AJ64" i="77"/>
  <c r="AI64" i="77"/>
  <c r="AH64" i="77"/>
  <c r="AG64" i="77"/>
  <c r="AF64" i="77"/>
  <c r="AE64" i="77"/>
  <c r="AD64" i="77"/>
  <c r="AC64" i="77"/>
  <c r="AB64" i="77"/>
  <c r="AA64" i="77"/>
  <c r="Z64" i="77"/>
  <c r="Y64" i="77"/>
  <c r="X64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A63" i="77"/>
  <c r="AZ63" i="77"/>
  <c r="AY63" i="77"/>
  <c r="AX63" i="77"/>
  <c r="AW63" i="77"/>
  <c r="AV63" i="77"/>
  <c r="AU63" i="77"/>
  <c r="AT63" i="77"/>
  <c r="AS63" i="77"/>
  <c r="AR63" i="77"/>
  <c r="AQ63" i="77"/>
  <c r="AP63" i="77"/>
  <c r="AO63" i="77"/>
  <c r="AN63" i="77"/>
  <c r="AM63" i="77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I63" i="77"/>
  <c r="H63" i="77"/>
  <c r="G63" i="77"/>
  <c r="F63" i="77"/>
  <c r="E63" i="77"/>
  <c r="D63" i="77"/>
  <c r="C63" i="77"/>
  <c r="BA62" i="77"/>
  <c r="AZ62" i="77"/>
  <c r="AY62" i="77"/>
  <c r="AX62" i="77"/>
  <c r="AW62" i="77"/>
  <c r="AV62" i="77"/>
  <c r="AU62" i="77"/>
  <c r="AT62" i="77"/>
  <c r="AS62" i="77"/>
  <c r="AR62" i="77"/>
  <c r="AQ62" i="77"/>
  <c r="AP62" i="77"/>
  <c r="AO62" i="77"/>
  <c r="AN62" i="77"/>
  <c r="AM62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H62" i="77"/>
  <c r="G62" i="77"/>
  <c r="F62" i="77"/>
  <c r="E62" i="77"/>
  <c r="D62" i="77"/>
  <c r="C62" i="77"/>
  <c r="BA61" i="77"/>
  <c r="AZ61" i="77"/>
  <c r="AY61" i="77"/>
  <c r="AX61" i="77"/>
  <c r="AW61" i="77"/>
  <c r="AV61" i="77"/>
  <c r="AU61" i="77"/>
  <c r="AT61" i="77"/>
  <c r="AS61" i="77"/>
  <c r="AR61" i="77"/>
  <c r="AQ61" i="77"/>
  <c r="AP61" i="77"/>
  <c r="AO61" i="77"/>
  <c r="AN61" i="77"/>
  <c r="AM61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A60" i="77"/>
  <c r="AZ60" i="77"/>
  <c r="AY60" i="77"/>
  <c r="AX60" i="77"/>
  <c r="AW60" i="77"/>
  <c r="AV60" i="77"/>
  <c r="AU60" i="77"/>
  <c r="AT60" i="77"/>
  <c r="AS60" i="77"/>
  <c r="AR60" i="77"/>
  <c r="AQ60" i="77"/>
  <c r="AP60" i="77"/>
  <c r="AO60" i="77"/>
  <c r="AN60" i="77"/>
  <c r="AM60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E60" i="77"/>
  <c r="D60" i="77"/>
  <c r="C60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AJ59" i="77"/>
  <c r="AI59" i="77"/>
  <c r="AH59" i="77"/>
  <c r="AG59" i="77"/>
  <c r="AF59" i="77"/>
  <c r="AE59" i="77"/>
  <c r="AD59" i="77"/>
  <c r="AC59" i="77"/>
  <c r="AB59" i="77"/>
  <c r="AA59" i="77"/>
  <c r="Z59" i="77"/>
  <c r="Y59" i="77"/>
  <c r="X59" i="77"/>
  <c r="W59" i="77"/>
  <c r="V59" i="77"/>
  <c r="U59" i="77"/>
  <c r="T59" i="77"/>
  <c r="S59" i="77"/>
  <c r="R59" i="77"/>
  <c r="Q59" i="77"/>
  <c r="P59" i="77"/>
  <c r="O59" i="77"/>
  <c r="N59" i="77"/>
  <c r="M59" i="77"/>
  <c r="L59" i="77"/>
  <c r="K59" i="77"/>
  <c r="J59" i="77"/>
  <c r="I59" i="77"/>
  <c r="H59" i="77"/>
  <c r="G59" i="77"/>
  <c r="F59" i="77"/>
  <c r="E59" i="77"/>
  <c r="D59" i="77"/>
  <c r="C59" i="77"/>
  <c r="BA58" i="77"/>
  <c r="AZ58" i="77"/>
  <c r="AY58" i="77"/>
  <c r="AX58" i="77"/>
  <c r="AW58" i="77"/>
  <c r="AV58" i="77"/>
  <c r="AU58" i="77"/>
  <c r="AT58" i="77"/>
  <c r="AS58" i="77"/>
  <c r="AR58" i="77"/>
  <c r="AQ58" i="77"/>
  <c r="AP58" i="77"/>
  <c r="AO58" i="77"/>
  <c r="AN58" i="77"/>
  <c r="AM58" i="77"/>
  <c r="AL58" i="77"/>
  <c r="AK58" i="77"/>
  <c r="AJ58" i="77"/>
  <c r="AI58" i="77"/>
  <c r="AH58" i="77"/>
  <c r="AG58" i="77"/>
  <c r="AF58" i="77"/>
  <c r="AE58" i="77"/>
  <c r="AD58" i="77"/>
  <c r="AC58" i="77"/>
  <c r="AB58" i="77"/>
  <c r="AA58" i="77"/>
  <c r="Z58" i="77"/>
  <c r="Y58" i="77"/>
  <c r="X58" i="77"/>
  <c r="W58" i="77"/>
  <c r="V58" i="77"/>
  <c r="U58" i="77"/>
  <c r="T58" i="77"/>
  <c r="S58" i="77"/>
  <c r="R58" i="77"/>
  <c r="Q58" i="77"/>
  <c r="P58" i="77"/>
  <c r="O58" i="77"/>
  <c r="N58" i="77"/>
  <c r="M58" i="77"/>
  <c r="L58" i="77"/>
  <c r="K58" i="77"/>
  <c r="J58" i="77"/>
  <c r="I58" i="77"/>
  <c r="H58" i="77"/>
  <c r="G58" i="77"/>
  <c r="F58" i="77"/>
  <c r="E58" i="77"/>
  <c r="D58" i="77"/>
  <c r="C58" i="77"/>
  <c r="BA57" i="77"/>
  <c r="AZ57" i="77"/>
  <c r="AY57" i="77"/>
  <c r="AX57" i="77"/>
  <c r="AW57" i="77"/>
  <c r="AV57" i="77"/>
  <c r="AU57" i="77"/>
  <c r="AT57" i="77"/>
  <c r="AS57" i="77"/>
  <c r="AR57" i="77"/>
  <c r="AQ57" i="77"/>
  <c r="AP57" i="77"/>
  <c r="AO57" i="77"/>
  <c r="AN57" i="77"/>
  <c r="AM57" i="77"/>
  <c r="AL57" i="77"/>
  <c r="AK57" i="77"/>
  <c r="AJ57" i="77"/>
  <c r="AI57" i="77"/>
  <c r="AH57" i="77"/>
  <c r="AG57" i="77"/>
  <c r="AF57" i="77"/>
  <c r="AE57" i="77"/>
  <c r="AD57" i="77"/>
  <c r="AC57" i="77"/>
  <c r="AB57" i="77"/>
  <c r="AA57" i="77"/>
  <c r="Z57" i="77"/>
  <c r="Y57" i="77"/>
  <c r="X57" i="77"/>
  <c r="W57" i="77"/>
  <c r="V57" i="77"/>
  <c r="U57" i="77"/>
  <c r="T57" i="77"/>
  <c r="S57" i="77"/>
  <c r="R57" i="77"/>
  <c r="Q57" i="77"/>
  <c r="P57" i="77"/>
  <c r="O57" i="77"/>
  <c r="N57" i="77"/>
  <c r="M57" i="77"/>
  <c r="L57" i="77"/>
  <c r="K57" i="77"/>
  <c r="J57" i="77"/>
  <c r="I57" i="77"/>
  <c r="H57" i="77"/>
  <c r="G57" i="77"/>
  <c r="F57" i="77"/>
  <c r="E57" i="77"/>
  <c r="D57" i="77"/>
  <c r="C57" i="77"/>
  <c r="BA56" i="77"/>
  <c r="AZ56" i="77"/>
  <c r="AY56" i="77"/>
  <c r="AX56" i="77"/>
  <c r="AW56" i="77"/>
  <c r="AV56" i="77"/>
  <c r="AU56" i="77"/>
  <c r="AT56" i="77"/>
  <c r="AS56" i="77"/>
  <c r="AR56" i="77"/>
  <c r="AQ56" i="77"/>
  <c r="AP56" i="77"/>
  <c r="AO56" i="77"/>
  <c r="AN56" i="77"/>
  <c r="AM56" i="77"/>
  <c r="AL56" i="77"/>
  <c r="AK56" i="77"/>
  <c r="AJ56" i="77"/>
  <c r="AI56" i="77"/>
  <c r="AH56" i="77"/>
  <c r="AG56" i="77"/>
  <c r="AF56" i="77"/>
  <c r="AE56" i="77"/>
  <c r="AD56" i="77"/>
  <c r="AC56" i="77"/>
  <c r="AB56" i="77"/>
  <c r="AA56" i="77"/>
  <c r="Z56" i="77"/>
  <c r="Y56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D56" i="77"/>
  <c r="C56" i="77"/>
  <c r="BA55" i="77"/>
  <c r="AZ55" i="77"/>
  <c r="AY55" i="77"/>
  <c r="AX55" i="77"/>
  <c r="AW55" i="77"/>
  <c r="AV55" i="77"/>
  <c r="AU55" i="77"/>
  <c r="AT55" i="77"/>
  <c r="AS55" i="77"/>
  <c r="AR55" i="77"/>
  <c r="AQ55" i="77"/>
  <c r="AP55" i="77"/>
  <c r="AO55" i="77"/>
  <c r="AN55" i="77"/>
  <c r="AM55" i="77"/>
  <c r="AL55" i="77"/>
  <c r="AK55" i="77"/>
  <c r="AJ55" i="77"/>
  <c r="AI55" i="77"/>
  <c r="AH55" i="77"/>
  <c r="AG55" i="77"/>
  <c r="AF55" i="77"/>
  <c r="AE55" i="77"/>
  <c r="AD55" i="77"/>
  <c r="AC55" i="77"/>
  <c r="AB55" i="77"/>
  <c r="AA55" i="77"/>
  <c r="Z55" i="77"/>
  <c r="Y55" i="77"/>
  <c r="X55" i="77"/>
  <c r="W55" i="77"/>
  <c r="V55" i="77"/>
  <c r="U55" i="77"/>
  <c r="T55" i="77"/>
  <c r="S55" i="77"/>
  <c r="R55" i="77"/>
  <c r="Q55" i="77"/>
  <c r="P55" i="77"/>
  <c r="O55" i="77"/>
  <c r="N55" i="77"/>
  <c r="M55" i="77"/>
  <c r="L55" i="77"/>
  <c r="K55" i="77"/>
  <c r="J55" i="77"/>
  <c r="I55" i="77"/>
  <c r="H55" i="77"/>
  <c r="G55" i="77"/>
  <c r="F55" i="77"/>
  <c r="E55" i="77"/>
  <c r="D55" i="77"/>
  <c r="C55" i="77"/>
  <c r="BA54" i="77"/>
  <c r="AZ54" i="77"/>
  <c r="AY54" i="77"/>
  <c r="AX54" i="77"/>
  <c r="AW54" i="77"/>
  <c r="AV54" i="77"/>
  <c r="AU54" i="77"/>
  <c r="AT54" i="77"/>
  <c r="AS54" i="77"/>
  <c r="AR54" i="77"/>
  <c r="AQ54" i="77"/>
  <c r="AP54" i="77"/>
  <c r="AO54" i="77"/>
  <c r="AN54" i="77"/>
  <c r="AM54" i="77"/>
  <c r="AL54" i="77"/>
  <c r="AK54" i="77"/>
  <c r="AJ54" i="77"/>
  <c r="AI54" i="77"/>
  <c r="AH54" i="77"/>
  <c r="AG54" i="77"/>
  <c r="AF54" i="77"/>
  <c r="AE54" i="77"/>
  <c r="AD54" i="77"/>
  <c r="AC54" i="77"/>
  <c r="AB54" i="77"/>
  <c r="AA54" i="77"/>
  <c r="Z54" i="77"/>
  <c r="Y54" i="77"/>
  <c r="X54" i="77"/>
  <c r="W54" i="77"/>
  <c r="V54" i="77"/>
  <c r="U54" i="77"/>
  <c r="T54" i="77"/>
  <c r="S54" i="77"/>
  <c r="R54" i="77"/>
  <c r="Q54" i="77"/>
  <c r="P54" i="77"/>
  <c r="O54" i="77"/>
  <c r="N54" i="77"/>
  <c r="M54" i="77"/>
  <c r="L54" i="77"/>
  <c r="K54" i="77"/>
  <c r="J54" i="77"/>
  <c r="I54" i="77"/>
  <c r="H54" i="77"/>
  <c r="G54" i="77"/>
  <c r="F54" i="77"/>
  <c r="E54" i="77"/>
  <c r="D54" i="77"/>
  <c r="C54" i="77"/>
  <c r="BA53" i="77"/>
  <c r="AZ53" i="77"/>
  <c r="AY53" i="77"/>
  <c r="AX53" i="77"/>
  <c r="AW53" i="77"/>
  <c r="AV53" i="77"/>
  <c r="AU53" i="77"/>
  <c r="AT53" i="77"/>
  <c r="AS53" i="77"/>
  <c r="AR53" i="77"/>
  <c r="AQ53" i="77"/>
  <c r="AP53" i="77"/>
  <c r="AO53" i="77"/>
  <c r="AN53" i="77"/>
  <c r="AM53" i="77"/>
  <c r="AL53" i="77"/>
  <c r="AK53" i="77"/>
  <c r="AJ53" i="77"/>
  <c r="AI53" i="77"/>
  <c r="AH53" i="77"/>
  <c r="AG53" i="77"/>
  <c r="AF53" i="77"/>
  <c r="AE53" i="77"/>
  <c r="AD53" i="77"/>
  <c r="AC53" i="77"/>
  <c r="AB53" i="77"/>
  <c r="AA53" i="77"/>
  <c r="Z53" i="77"/>
  <c r="Y53" i="77"/>
  <c r="X53" i="77"/>
  <c r="W53" i="77"/>
  <c r="V53" i="77"/>
  <c r="U53" i="77"/>
  <c r="T53" i="77"/>
  <c r="S53" i="77"/>
  <c r="R53" i="77"/>
  <c r="Q53" i="77"/>
  <c r="P53" i="77"/>
  <c r="O53" i="77"/>
  <c r="N53" i="77"/>
  <c r="M53" i="77"/>
  <c r="L53" i="77"/>
  <c r="K53" i="77"/>
  <c r="J53" i="77"/>
  <c r="I53" i="77"/>
  <c r="H53" i="77"/>
  <c r="G53" i="77"/>
  <c r="F53" i="77"/>
  <c r="E53" i="77"/>
  <c r="D53" i="77"/>
  <c r="C53" i="77"/>
  <c r="BA52" i="77"/>
  <c r="AZ52" i="77"/>
  <c r="AY52" i="77"/>
  <c r="AX52" i="77"/>
  <c r="AW52" i="77"/>
  <c r="AV52" i="77"/>
  <c r="AU52" i="77"/>
  <c r="AT52" i="77"/>
  <c r="AS52" i="77"/>
  <c r="AR52" i="77"/>
  <c r="AQ52" i="77"/>
  <c r="AP52" i="77"/>
  <c r="AO52" i="77"/>
  <c r="AN52" i="77"/>
  <c r="AM52" i="77"/>
  <c r="AL52" i="77"/>
  <c r="AK52" i="77"/>
  <c r="AJ52" i="77"/>
  <c r="AI52" i="77"/>
  <c r="AH52" i="77"/>
  <c r="AG52" i="77"/>
  <c r="AF52" i="77"/>
  <c r="AE52" i="77"/>
  <c r="AD52" i="77"/>
  <c r="AC52" i="77"/>
  <c r="AB52" i="77"/>
  <c r="AA52" i="77"/>
  <c r="Z52" i="77"/>
  <c r="Y52" i="77"/>
  <c r="X52" i="77"/>
  <c r="W52" i="77"/>
  <c r="V52" i="77"/>
  <c r="U52" i="77"/>
  <c r="T52" i="77"/>
  <c r="S52" i="77"/>
  <c r="R52" i="77"/>
  <c r="Q52" i="77"/>
  <c r="P52" i="77"/>
  <c r="O52" i="77"/>
  <c r="N52" i="77"/>
  <c r="M52" i="77"/>
  <c r="L52" i="77"/>
  <c r="K52" i="77"/>
  <c r="J52" i="77"/>
  <c r="I52" i="77"/>
  <c r="H52" i="77"/>
  <c r="G52" i="77"/>
  <c r="F52" i="77"/>
  <c r="E52" i="77"/>
  <c r="D52" i="77"/>
  <c r="C52" i="77"/>
  <c r="BA51" i="77"/>
  <c r="AZ51" i="77"/>
  <c r="AY51" i="77"/>
  <c r="AX51" i="77"/>
  <c r="AW51" i="77"/>
  <c r="AV51" i="77"/>
  <c r="AU51" i="77"/>
  <c r="AT51" i="77"/>
  <c r="AS51" i="77"/>
  <c r="AR51" i="77"/>
  <c r="AQ51" i="77"/>
  <c r="AP51" i="77"/>
  <c r="AO51" i="77"/>
  <c r="AN51" i="77"/>
  <c r="AM51" i="77"/>
  <c r="AL51" i="77"/>
  <c r="AK51" i="77"/>
  <c r="AJ51" i="77"/>
  <c r="AI51" i="77"/>
  <c r="AH51" i="77"/>
  <c r="AG51" i="77"/>
  <c r="AF51" i="77"/>
  <c r="AE51" i="77"/>
  <c r="AD51" i="77"/>
  <c r="AC51" i="77"/>
  <c r="AB51" i="77"/>
  <c r="AA51" i="77"/>
  <c r="Z51" i="77"/>
  <c r="Y51" i="77"/>
  <c r="X51" i="77"/>
  <c r="W51" i="77"/>
  <c r="V51" i="77"/>
  <c r="U51" i="77"/>
  <c r="T51" i="77"/>
  <c r="S51" i="77"/>
  <c r="R51" i="77"/>
  <c r="Q51" i="77"/>
  <c r="P51" i="77"/>
  <c r="O51" i="77"/>
  <c r="N51" i="77"/>
  <c r="M51" i="77"/>
  <c r="L51" i="77"/>
  <c r="K51" i="77"/>
  <c r="J51" i="77"/>
  <c r="I51" i="77"/>
  <c r="H51" i="77"/>
  <c r="G51" i="77"/>
  <c r="F51" i="77"/>
  <c r="E51" i="77"/>
  <c r="D51" i="77"/>
  <c r="C51" i="77"/>
  <c r="BA50" i="77"/>
  <c r="AZ50" i="77"/>
  <c r="AY50" i="77"/>
  <c r="AX50" i="77"/>
  <c r="AW50" i="77"/>
  <c r="AV50" i="77"/>
  <c r="AU50" i="77"/>
  <c r="AT50" i="77"/>
  <c r="AS50" i="77"/>
  <c r="AR50" i="77"/>
  <c r="AQ50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E50" i="77"/>
  <c r="D50" i="77"/>
  <c r="C50" i="77"/>
  <c r="BA49" i="77"/>
  <c r="AZ49" i="77"/>
  <c r="AY49" i="77"/>
  <c r="AX49" i="77"/>
  <c r="AW49" i="77"/>
  <c r="AV49" i="77"/>
  <c r="AU49" i="77"/>
  <c r="AT49" i="77"/>
  <c r="AS49" i="77"/>
  <c r="AR49" i="77"/>
  <c r="AQ49" i="77"/>
  <c r="AP49" i="77"/>
  <c r="AO49" i="77"/>
  <c r="AN49" i="77"/>
  <c r="AM49" i="77"/>
  <c r="AL49" i="77"/>
  <c r="AK49" i="77"/>
  <c r="AJ49" i="77"/>
  <c r="AI49" i="77"/>
  <c r="AH49" i="77"/>
  <c r="AG49" i="77"/>
  <c r="AF49" i="77"/>
  <c r="AE49" i="77"/>
  <c r="AD49" i="77"/>
  <c r="AC49" i="77"/>
  <c r="AB49" i="77"/>
  <c r="AA49" i="77"/>
  <c r="Z49" i="77"/>
  <c r="Y49" i="77"/>
  <c r="X49" i="77"/>
  <c r="W49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I49" i="77"/>
  <c r="H49" i="77"/>
  <c r="G49" i="77"/>
  <c r="F49" i="77"/>
  <c r="E49" i="77"/>
  <c r="D49" i="77"/>
  <c r="C49" i="77"/>
  <c r="BA48" i="77"/>
  <c r="AZ48" i="77"/>
  <c r="AY48" i="77"/>
  <c r="AX48" i="77"/>
  <c r="AW48" i="77"/>
  <c r="AV48" i="77"/>
  <c r="AU48" i="77"/>
  <c r="AT48" i="77"/>
  <c r="AS48" i="77"/>
  <c r="AR48" i="77"/>
  <c r="AQ48" i="77"/>
  <c r="AP48" i="77"/>
  <c r="AO48" i="77"/>
  <c r="AN48" i="77"/>
  <c r="AM48" i="77"/>
  <c r="AL48" i="77"/>
  <c r="AK48" i="77"/>
  <c r="AJ48" i="77"/>
  <c r="AI48" i="77"/>
  <c r="AH48" i="77"/>
  <c r="AG48" i="77"/>
  <c r="AF48" i="77"/>
  <c r="AE48" i="77"/>
  <c r="AD48" i="77"/>
  <c r="AC48" i="77"/>
  <c r="AB48" i="77"/>
  <c r="AA48" i="77"/>
  <c r="Z48" i="77"/>
  <c r="Y48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D48" i="77"/>
  <c r="C48" i="77"/>
  <c r="BA47" i="77"/>
  <c r="AZ47" i="77"/>
  <c r="AY47" i="77"/>
  <c r="AX47" i="77"/>
  <c r="AW47" i="77"/>
  <c r="AV47" i="77"/>
  <c r="AU47" i="77"/>
  <c r="AT47" i="77"/>
  <c r="AS47" i="77"/>
  <c r="AR47" i="77"/>
  <c r="AQ47" i="77"/>
  <c r="AP47" i="77"/>
  <c r="AO47" i="77"/>
  <c r="AN47" i="77"/>
  <c r="AM47" i="77"/>
  <c r="AL47" i="77"/>
  <c r="AK47" i="77"/>
  <c r="AJ47" i="77"/>
  <c r="AI47" i="77"/>
  <c r="AH47" i="77"/>
  <c r="AG47" i="77"/>
  <c r="AF47" i="77"/>
  <c r="AE47" i="77"/>
  <c r="AD47" i="77"/>
  <c r="AC47" i="77"/>
  <c r="AB47" i="77"/>
  <c r="AA47" i="77"/>
  <c r="Z47" i="77"/>
  <c r="Y47" i="77"/>
  <c r="X47" i="77"/>
  <c r="W47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I47" i="77"/>
  <c r="H47" i="77"/>
  <c r="G47" i="77"/>
  <c r="F47" i="77"/>
  <c r="E47" i="77"/>
  <c r="D47" i="77"/>
  <c r="C47" i="77"/>
  <c r="BA46" i="77"/>
  <c r="AZ46" i="77"/>
  <c r="AY46" i="77"/>
  <c r="AX46" i="77"/>
  <c r="AW46" i="77"/>
  <c r="AV46" i="77"/>
  <c r="AU46" i="77"/>
  <c r="AT46" i="77"/>
  <c r="AS46" i="77"/>
  <c r="AR46" i="77"/>
  <c r="AQ46" i="77"/>
  <c r="AP46" i="77"/>
  <c r="AO46" i="77"/>
  <c r="AN46" i="77"/>
  <c r="AM46" i="77"/>
  <c r="AL46" i="77"/>
  <c r="AK46" i="77"/>
  <c r="AJ46" i="77"/>
  <c r="AI46" i="77"/>
  <c r="AH46" i="77"/>
  <c r="AG46" i="77"/>
  <c r="AF46" i="77"/>
  <c r="AE46" i="77"/>
  <c r="AD46" i="77"/>
  <c r="AC46" i="77"/>
  <c r="AB46" i="77"/>
  <c r="AA46" i="77"/>
  <c r="Z46" i="77"/>
  <c r="Y46" i="77"/>
  <c r="X46" i="77"/>
  <c r="W46" i="77"/>
  <c r="V46" i="77"/>
  <c r="U46" i="77"/>
  <c r="T46" i="77"/>
  <c r="S46" i="77"/>
  <c r="R46" i="77"/>
  <c r="Q46" i="77"/>
  <c r="P46" i="77"/>
  <c r="O46" i="77"/>
  <c r="N46" i="77"/>
  <c r="M46" i="77"/>
  <c r="L46" i="77"/>
  <c r="K46" i="77"/>
  <c r="J46" i="77"/>
  <c r="I46" i="77"/>
  <c r="H46" i="77"/>
  <c r="G46" i="77"/>
  <c r="F46" i="77"/>
  <c r="E46" i="77"/>
  <c r="D46" i="77"/>
  <c r="C46" i="77"/>
  <c r="BA45" i="77"/>
  <c r="AZ45" i="77"/>
  <c r="AY45" i="77"/>
  <c r="AX45" i="77"/>
  <c r="AW45" i="77"/>
  <c r="AV45" i="77"/>
  <c r="AU45" i="77"/>
  <c r="AT45" i="77"/>
  <c r="AS45" i="77"/>
  <c r="AR45" i="77"/>
  <c r="AQ45" i="77"/>
  <c r="AP45" i="77"/>
  <c r="AO45" i="77"/>
  <c r="AN45" i="77"/>
  <c r="AM45" i="77"/>
  <c r="AL45" i="77"/>
  <c r="AK45" i="77"/>
  <c r="AJ45" i="77"/>
  <c r="AI45" i="77"/>
  <c r="AH45" i="77"/>
  <c r="AG45" i="77"/>
  <c r="AF45" i="77"/>
  <c r="AE45" i="77"/>
  <c r="AD45" i="77"/>
  <c r="AC45" i="77"/>
  <c r="AB45" i="77"/>
  <c r="AA45" i="77"/>
  <c r="Z45" i="77"/>
  <c r="Y45" i="77"/>
  <c r="X45" i="77"/>
  <c r="W45" i="77"/>
  <c r="V45" i="77"/>
  <c r="U45" i="77"/>
  <c r="T45" i="77"/>
  <c r="S45" i="77"/>
  <c r="R45" i="77"/>
  <c r="Q45" i="77"/>
  <c r="P45" i="77"/>
  <c r="O45" i="77"/>
  <c r="N45" i="77"/>
  <c r="M45" i="77"/>
  <c r="L45" i="77"/>
  <c r="K45" i="77"/>
  <c r="J45" i="77"/>
  <c r="I45" i="77"/>
  <c r="H45" i="77"/>
  <c r="G45" i="77"/>
  <c r="F45" i="77"/>
  <c r="E45" i="77"/>
  <c r="D45" i="77"/>
  <c r="C45" i="77"/>
  <c r="BA44" i="77"/>
  <c r="AZ44" i="77"/>
  <c r="AY44" i="77"/>
  <c r="AX44" i="77"/>
  <c r="AW44" i="77"/>
  <c r="AV44" i="77"/>
  <c r="AU44" i="77"/>
  <c r="AT44" i="77"/>
  <c r="AS44" i="77"/>
  <c r="AR44" i="77"/>
  <c r="AQ44" i="77"/>
  <c r="AP44" i="77"/>
  <c r="AO44" i="77"/>
  <c r="AN44" i="77"/>
  <c r="AM44" i="77"/>
  <c r="AL44" i="77"/>
  <c r="AK44" i="77"/>
  <c r="AJ44" i="77"/>
  <c r="AI44" i="77"/>
  <c r="AH44" i="77"/>
  <c r="AG44" i="77"/>
  <c r="AF44" i="77"/>
  <c r="AE44" i="77"/>
  <c r="AD44" i="77"/>
  <c r="AC44" i="77"/>
  <c r="AB44" i="77"/>
  <c r="AA44" i="77"/>
  <c r="Z44" i="77"/>
  <c r="Y44" i="77"/>
  <c r="X44" i="77"/>
  <c r="W44" i="77"/>
  <c r="V44" i="77"/>
  <c r="U44" i="77"/>
  <c r="T44" i="77"/>
  <c r="S44" i="77"/>
  <c r="R44" i="77"/>
  <c r="Q44" i="77"/>
  <c r="P44" i="77"/>
  <c r="O44" i="77"/>
  <c r="N44" i="77"/>
  <c r="M44" i="77"/>
  <c r="L44" i="77"/>
  <c r="K44" i="77"/>
  <c r="J44" i="77"/>
  <c r="I44" i="77"/>
  <c r="H44" i="77"/>
  <c r="G44" i="77"/>
  <c r="F44" i="77"/>
  <c r="E44" i="77"/>
  <c r="D44" i="77"/>
  <c r="C44" i="77"/>
  <c r="BA43" i="77"/>
  <c r="AZ43" i="77"/>
  <c r="AY43" i="77"/>
  <c r="AX43" i="77"/>
  <c r="AW43" i="77"/>
  <c r="AV43" i="77"/>
  <c r="AU43" i="77"/>
  <c r="AT43" i="77"/>
  <c r="AS43" i="77"/>
  <c r="AR43" i="77"/>
  <c r="AQ43" i="77"/>
  <c r="AP43" i="77"/>
  <c r="AO43" i="77"/>
  <c r="AN43" i="77"/>
  <c r="AM43" i="77"/>
  <c r="AL43" i="77"/>
  <c r="AK43" i="77"/>
  <c r="AJ43" i="77"/>
  <c r="AI43" i="77"/>
  <c r="AH43" i="77"/>
  <c r="AG43" i="77"/>
  <c r="AF43" i="77"/>
  <c r="AE43" i="77"/>
  <c r="AD43" i="77"/>
  <c r="AC43" i="77"/>
  <c r="AB43" i="77"/>
  <c r="AA43" i="77"/>
  <c r="Z43" i="77"/>
  <c r="Y43" i="77"/>
  <c r="X43" i="77"/>
  <c r="W43" i="77"/>
  <c r="V43" i="77"/>
  <c r="U43" i="77"/>
  <c r="T43" i="77"/>
  <c r="S43" i="77"/>
  <c r="R43" i="77"/>
  <c r="Q43" i="77"/>
  <c r="P43" i="77"/>
  <c r="O43" i="77"/>
  <c r="N43" i="77"/>
  <c r="M43" i="77"/>
  <c r="L43" i="77"/>
  <c r="K43" i="77"/>
  <c r="J43" i="77"/>
  <c r="I43" i="77"/>
  <c r="H43" i="77"/>
  <c r="G43" i="77"/>
  <c r="F43" i="77"/>
  <c r="E43" i="77"/>
  <c r="D43" i="77"/>
  <c r="C43" i="77"/>
  <c r="BA42" i="77"/>
  <c r="AZ42" i="77"/>
  <c r="AY42" i="77"/>
  <c r="AX42" i="77"/>
  <c r="AW42" i="77"/>
  <c r="AV42" i="77"/>
  <c r="AU42" i="77"/>
  <c r="AT42" i="77"/>
  <c r="AS42" i="77"/>
  <c r="AR42" i="77"/>
  <c r="AQ42" i="77"/>
  <c r="AP42" i="77"/>
  <c r="AO42" i="77"/>
  <c r="AN42" i="77"/>
  <c r="AM42" i="77"/>
  <c r="AL42" i="77"/>
  <c r="AK42" i="77"/>
  <c r="AJ42" i="77"/>
  <c r="AI42" i="77"/>
  <c r="AH42" i="77"/>
  <c r="AG42" i="77"/>
  <c r="AF42" i="77"/>
  <c r="AE42" i="77"/>
  <c r="AD42" i="77"/>
  <c r="AC42" i="77"/>
  <c r="AB42" i="77"/>
  <c r="AA42" i="77"/>
  <c r="Z42" i="77"/>
  <c r="Y42" i="77"/>
  <c r="X42" i="77"/>
  <c r="W42" i="77"/>
  <c r="V42" i="77"/>
  <c r="U42" i="77"/>
  <c r="T42" i="77"/>
  <c r="S42" i="77"/>
  <c r="R42" i="77"/>
  <c r="Q42" i="77"/>
  <c r="P42" i="77"/>
  <c r="O42" i="77"/>
  <c r="N42" i="77"/>
  <c r="M42" i="77"/>
  <c r="L42" i="77"/>
  <c r="K42" i="77"/>
  <c r="J42" i="77"/>
  <c r="I42" i="77"/>
  <c r="H42" i="77"/>
  <c r="G42" i="77"/>
  <c r="F42" i="77"/>
  <c r="E42" i="77"/>
  <c r="D42" i="77"/>
  <c r="C42" i="77"/>
  <c r="BA41" i="77"/>
  <c r="AZ41" i="77"/>
  <c r="AY41" i="77"/>
  <c r="AX41" i="77"/>
  <c r="AW41" i="77"/>
  <c r="AV41" i="77"/>
  <c r="AU41" i="77"/>
  <c r="AT41" i="77"/>
  <c r="AS41" i="77"/>
  <c r="AR41" i="77"/>
  <c r="AQ41" i="77"/>
  <c r="AP41" i="77"/>
  <c r="AO41" i="77"/>
  <c r="AN41" i="77"/>
  <c r="AM41" i="77"/>
  <c r="AL41" i="77"/>
  <c r="AK41" i="77"/>
  <c r="AJ41" i="77"/>
  <c r="AI41" i="77"/>
  <c r="AH41" i="77"/>
  <c r="AG41" i="77"/>
  <c r="AF41" i="77"/>
  <c r="AE41" i="77"/>
  <c r="AD41" i="77"/>
  <c r="AC41" i="77"/>
  <c r="AB41" i="77"/>
  <c r="AA41" i="77"/>
  <c r="Z41" i="77"/>
  <c r="Y41" i="77"/>
  <c r="X41" i="77"/>
  <c r="W41" i="77"/>
  <c r="V41" i="77"/>
  <c r="U41" i="77"/>
  <c r="T41" i="77"/>
  <c r="S41" i="77"/>
  <c r="R41" i="77"/>
  <c r="Q41" i="77"/>
  <c r="P41" i="77"/>
  <c r="O41" i="77"/>
  <c r="N41" i="77"/>
  <c r="M41" i="77"/>
  <c r="L41" i="77"/>
  <c r="K41" i="77"/>
  <c r="J41" i="77"/>
  <c r="I41" i="77"/>
  <c r="H41" i="77"/>
  <c r="G41" i="77"/>
  <c r="F41" i="77"/>
  <c r="E41" i="77"/>
  <c r="D41" i="77"/>
  <c r="C41" i="77"/>
  <c r="BA40" i="77"/>
  <c r="AZ40" i="77"/>
  <c r="AY40" i="77"/>
  <c r="AX40" i="77"/>
  <c r="AW40" i="77"/>
  <c r="AV40" i="77"/>
  <c r="AU40" i="77"/>
  <c r="AT40" i="77"/>
  <c r="AS40" i="77"/>
  <c r="AR40" i="77"/>
  <c r="AQ40" i="77"/>
  <c r="AP40" i="77"/>
  <c r="AO40" i="77"/>
  <c r="AN40" i="77"/>
  <c r="AM40" i="77"/>
  <c r="AL40" i="77"/>
  <c r="AK40" i="77"/>
  <c r="AJ40" i="77"/>
  <c r="AI40" i="77"/>
  <c r="AH40" i="77"/>
  <c r="AG40" i="77"/>
  <c r="AF40" i="77"/>
  <c r="AE40" i="77"/>
  <c r="AD40" i="77"/>
  <c r="AC40" i="77"/>
  <c r="AB40" i="77"/>
  <c r="AA40" i="77"/>
  <c r="Z40" i="77"/>
  <c r="Y40" i="77"/>
  <c r="X40" i="77"/>
  <c r="W40" i="77"/>
  <c r="V40" i="77"/>
  <c r="U40" i="77"/>
  <c r="T40" i="77"/>
  <c r="S40" i="77"/>
  <c r="R40" i="77"/>
  <c r="Q40" i="77"/>
  <c r="P40" i="77"/>
  <c r="O40" i="77"/>
  <c r="N40" i="77"/>
  <c r="M40" i="77"/>
  <c r="L40" i="77"/>
  <c r="K40" i="77"/>
  <c r="J40" i="77"/>
  <c r="I40" i="77"/>
  <c r="H40" i="77"/>
  <c r="G40" i="77"/>
  <c r="F40" i="77"/>
  <c r="E40" i="77"/>
  <c r="D40" i="77"/>
  <c r="C40" i="77"/>
  <c r="BA39" i="77"/>
  <c r="AZ39" i="77"/>
  <c r="AY39" i="77"/>
  <c r="AX39" i="77"/>
  <c r="AW39" i="77"/>
  <c r="AV39" i="77"/>
  <c r="AU39" i="77"/>
  <c r="AT39" i="77"/>
  <c r="AS39" i="77"/>
  <c r="AR39" i="77"/>
  <c r="AQ39" i="77"/>
  <c r="AP39" i="77"/>
  <c r="AO39" i="77"/>
  <c r="AN39" i="77"/>
  <c r="AM39" i="77"/>
  <c r="AL39" i="77"/>
  <c r="AK39" i="77"/>
  <c r="AJ39" i="77"/>
  <c r="AI39" i="77"/>
  <c r="AH39" i="77"/>
  <c r="AG39" i="77"/>
  <c r="AF39" i="77"/>
  <c r="AE39" i="77"/>
  <c r="AD39" i="77"/>
  <c r="AC39" i="77"/>
  <c r="AB39" i="77"/>
  <c r="AA39" i="77"/>
  <c r="Z39" i="77"/>
  <c r="Y39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D39" i="77"/>
  <c r="C39" i="77"/>
  <c r="BA38" i="77"/>
  <c r="AZ38" i="77"/>
  <c r="AY38" i="77"/>
  <c r="AX38" i="77"/>
  <c r="AW38" i="77"/>
  <c r="AV38" i="77"/>
  <c r="AU38" i="77"/>
  <c r="AT38" i="77"/>
  <c r="AS38" i="77"/>
  <c r="AR38" i="77"/>
  <c r="AQ38" i="77"/>
  <c r="AP38" i="77"/>
  <c r="AO38" i="77"/>
  <c r="AN38" i="77"/>
  <c r="AM38" i="77"/>
  <c r="AL38" i="77"/>
  <c r="AK38" i="77"/>
  <c r="AJ38" i="77"/>
  <c r="AI38" i="77"/>
  <c r="AH38" i="77"/>
  <c r="AG38" i="77"/>
  <c r="AF38" i="77"/>
  <c r="AE38" i="77"/>
  <c r="AD38" i="77"/>
  <c r="AC38" i="77"/>
  <c r="AB38" i="77"/>
  <c r="AA38" i="77"/>
  <c r="Z38" i="77"/>
  <c r="Y38" i="77"/>
  <c r="X38" i="77"/>
  <c r="W38" i="77"/>
  <c r="V38" i="77"/>
  <c r="U38" i="77"/>
  <c r="T38" i="77"/>
  <c r="S38" i="77"/>
  <c r="R38" i="77"/>
  <c r="Q38" i="77"/>
  <c r="P38" i="77"/>
  <c r="O38" i="77"/>
  <c r="N38" i="77"/>
  <c r="M38" i="77"/>
  <c r="L38" i="77"/>
  <c r="K38" i="77"/>
  <c r="J38" i="77"/>
  <c r="I38" i="77"/>
  <c r="H38" i="77"/>
  <c r="G38" i="77"/>
  <c r="F38" i="77"/>
  <c r="E38" i="77"/>
  <c r="D38" i="77"/>
  <c r="C38" i="77"/>
  <c r="BA37" i="77"/>
  <c r="AZ37" i="77"/>
  <c r="AY37" i="77"/>
  <c r="AX37" i="77"/>
  <c r="AW37" i="77"/>
  <c r="AV37" i="77"/>
  <c r="AU37" i="77"/>
  <c r="AT37" i="77"/>
  <c r="AS37" i="77"/>
  <c r="AR37" i="77"/>
  <c r="AQ37" i="77"/>
  <c r="AP37" i="77"/>
  <c r="AO37" i="77"/>
  <c r="AN37" i="77"/>
  <c r="AM37" i="77"/>
  <c r="AL37" i="77"/>
  <c r="AK37" i="77"/>
  <c r="AJ37" i="77"/>
  <c r="AI37" i="77"/>
  <c r="AH37" i="77"/>
  <c r="AG37" i="77"/>
  <c r="AF37" i="77"/>
  <c r="AE37" i="77"/>
  <c r="AD37" i="77"/>
  <c r="AC37" i="77"/>
  <c r="AB37" i="77"/>
  <c r="AA37" i="77"/>
  <c r="Z37" i="77"/>
  <c r="Y37" i="77"/>
  <c r="X37" i="77"/>
  <c r="W37" i="77"/>
  <c r="V37" i="77"/>
  <c r="U37" i="77"/>
  <c r="T37" i="77"/>
  <c r="S37" i="77"/>
  <c r="R37" i="77"/>
  <c r="Q37" i="77"/>
  <c r="P37" i="77"/>
  <c r="O37" i="77"/>
  <c r="N37" i="77"/>
  <c r="M37" i="77"/>
  <c r="L37" i="77"/>
  <c r="K37" i="77"/>
  <c r="J37" i="77"/>
  <c r="I37" i="77"/>
  <c r="H37" i="77"/>
  <c r="G37" i="77"/>
  <c r="F37" i="77"/>
  <c r="E37" i="77"/>
  <c r="D37" i="77"/>
  <c r="C37" i="77"/>
  <c r="BA36" i="77"/>
  <c r="AZ36" i="77"/>
  <c r="AY36" i="77"/>
  <c r="AX36" i="77"/>
  <c r="AW36" i="77"/>
  <c r="AV36" i="77"/>
  <c r="AU36" i="77"/>
  <c r="AT36" i="77"/>
  <c r="AS36" i="77"/>
  <c r="AR36" i="77"/>
  <c r="AQ36" i="77"/>
  <c r="AP36" i="77"/>
  <c r="AO36" i="77"/>
  <c r="AN36" i="77"/>
  <c r="AM36" i="77"/>
  <c r="AL36" i="77"/>
  <c r="AK36" i="77"/>
  <c r="AJ36" i="77"/>
  <c r="AI36" i="77"/>
  <c r="AH36" i="77"/>
  <c r="AG36" i="77"/>
  <c r="AF36" i="77"/>
  <c r="AE36" i="77"/>
  <c r="AD36" i="77"/>
  <c r="AC36" i="77"/>
  <c r="AB36" i="77"/>
  <c r="AA36" i="77"/>
  <c r="Z36" i="77"/>
  <c r="Y36" i="77"/>
  <c r="X36" i="77"/>
  <c r="W36" i="77"/>
  <c r="V36" i="77"/>
  <c r="U36" i="77"/>
  <c r="T36" i="77"/>
  <c r="S36" i="77"/>
  <c r="R36" i="77"/>
  <c r="Q36" i="77"/>
  <c r="P36" i="77"/>
  <c r="O36" i="77"/>
  <c r="N36" i="77"/>
  <c r="M36" i="77"/>
  <c r="L36" i="77"/>
  <c r="K36" i="77"/>
  <c r="J36" i="77"/>
  <c r="I36" i="77"/>
  <c r="H36" i="77"/>
  <c r="G36" i="77"/>
  <c r="F36" i="77"/>
  <c r="E36" i="77"/>
  <c r="D36" i="77"/>
  <c r="C36" i="77"/>
  <c r="BA35" i="77"/>
  <c r="AZ35" i="77"/>
  <c r="AY35" i="77"/>
  <c r="AX35" i="77"/>
  <c r="AW35" i="77"/>
  <c r="AV35" i="77"/>
  <c r="AU35" i="77"/>
  <c r="AT35" i="77"/>
  <c r="AS35" i="77"/>
  <c r="AR35" i="77"/>
  <c r="AQ35" i="77"/>
  <c r="AP35" i="77"/>
  <c r="AO35" i="77"/>
  <c r="AN35" i="77"/>
  <c r="AM35" i="77"/>
  <c r="AL35" i="77"/>
  <c r="AK35" i="77"/>
  <c r="AJ35" i="77"/>
  <c r="AI35" i="77"/>
  <c r="AH35" i="77"/>
  <c r="AG35" i="77"/>
  <c r="AF35" i="77"/>
  <c r="AE35" i="77"/>
  <c r="AD35" i="77"/>
  <c r="AC35" i="77"/>
  <c r="AB35" i="77"/>
  <c r="AA35" i="77"/>
  <c r="Z35" i="77"/>
  <c r="Y35" i="77"/>
  <c r="X35" i="77"/>
  <c r="W35" i="77"/>
  <c r="V35" i="77"/>
  <c r="U35" i="77"/>
  <c r="T35" i="77"/>
  <c r="S35" i="77"/>
  <c r="R35" i="77"/>
  <c r="Q35" i="77"/>
  <c r="P35" i="77"/>
  <c r="O35" i="77"/>
  <c r="N35" i="77"/>
  <c r="M35" i="77"/>
  <c r="L35" i="77"/>
  <c r="K35" i="77"/>
  <c r="J35" i="77"/>
  <c r="I35" i="77"/>
  <c r="H35" i="77"/>
  <c r="G35" i="77"/>
  <c r="F35" i="77"/>
  <c r="E35" i="77"/>
  <c r="D35" i="77"/>
  <c r="C35" i="77"/>
  <c r="BA34" i="77"/>
  <c r="AZ34" i="77"/>
  <c r="AY34" i="77"/>
  <c r="AX34" i="77"/>
  <c r="AW34" i="77"/>
  <c r="AV34" i="77"/>
  <c r="AU34" i="77"/>
  <c r="AT34" i="77"/>
  <c r="AS34" i="77"/>
  <c r="AR34" i="77"/>
  <c r="AQ34" i="77"/>
  <c r="AP34" i="77"/>
  <c r="AO34" i="77"/>
  <c r="AN34" i="77"/>
  <c r="AM34" i="77"/>
  <c r="AL34" i="77"/>
  <c r="AK34" i="77"/>
  <c r="AJ34" i="77"/>
  <c r="AI34" i="77"/>
  <c r="AH34" i="77"/>
  <c r="AG34" i="77"/>
  <c r="AF34" i="77"/>
  <c r="AE34" i="77"/>
  <c r="AD34" i="77"/>
  <c r="AC34" i="77"/>
  <c r="AB34" i="77"/>
  <c r="AA34" i="77"/>
  <c r="Z34" i="77"/>
  <c r="Y34" i="77"/>
  <c r="X34" i="77"/>
  <c r="W34" i="77"/>
  <c r="V34" i="77"/>
  <c r="U34" i="77"/>
  <c r="T34" i="77"/>
  <c r="S34" i="77"/>
  <c r="R34" i="77"/>
  <c r="Q34" i="77"/>
  <c r="P34" i="77"/>
  <c r="O34" i="77"/>
  <c r="N34" i="77"/>
  <c r="M34" i="77"/>
  <c r="L34" i="77"/>
  <c r="K34" i="77"/>
  <c r="J34" i="77"/>
  <c r="I34" i="77"/>
  <c r="H34" i="77"/>
  <c r="G34" i="77"/>
  <c r="F34" i="77"/>
  <c r="E34" i="77"/>
  <c r="D34" i="77"/>
  <c r="C34" i="77"/>
  <c r="BA33" i="77"/>
  <c r="AZ33" i="77"/>
  <c r="AY33" i="77"/>
  <c r="AX33" i="77"/>
  <c r="AW33" i="77"/>
  <c r="AV33" i="77"/>
  <c r="AU33" i="77"/>
  <c r="AT33" i="77"/>
  <c r="AS33" i="77"/>
  <c r="AR33" i="77"/>
  <c r="AQ33" i="77"/>
  <c r="AP33" i="77"/>
  <c r="AO33" i="77"/>
  <c r="AN33" i="77"/>
  <c r="AM33" i="77"/>
  <c r="AL33" i="77"/>
  <c r="AK33" i="77"/>
  <c r="AJ33" i="77"/>
  <c r="AI33" i="77"/>
  <c r="AH33" i="77"/>
  <c r="AG33" i="77"/>
  <c r="AF33" i="77"/>
  <c r="AE33" i="77"/>
  <c r="AD33" i="77"/>
  <c r="AC33" i="77"/>
  <c r="AB33" i="77"/>
  <c r="AA33" i="77"/>
  <c r="Z33" i="77"/>
  <c r="Y33" i="77"/>
  <c r="X33" i="77"/>
  <c r="W33" i="77"/>
  <c r="V33" i="77"/>
  <c r="U33" i="77"/>
  <c r="T33" i="77"/>
  <c r="S33" i="77"/>
  <c r="R33" i="77"/>
  <c r="Q33" i="77"/>
  <c r="P33" i="77"/>
  <c r="O33" i="77"/>
  <c r="N33" i="77"/>
  <c r="M33" i="77"/>
  <c r="L33" i="77"/>
  <c r="K33" i="77"/>
  <c r="J33" i="77"/>
  <c r="I33" i="77"/>
  <c r="H33" i="77"/>
  <c r="G33" i="77"/>
  <c r="F33" i="77"/>
  <c r="E33" i="77"/>
  <c r="D33" i="77"/>
  <c r="C33" i="77"/>
  <c r="BA32" i="77"/>
  <c r="AZ32" i="77"/>
  <c r="AY32" i="77"/>
  <c r="AX32" i="77"/>
  <c r="AW32" i="77"/>
  <c r="AV32" i="77"/>
  <c r="AU32" i="77"/>
  <c r="AT32" i="77"/>
  <c r="AS32" i="77"/>
  <c r="AR32" i="77"/>
  <c r="AQ32" i="77"/>
  <c r="AP32" i="77"/>
  <c r="AO32" i="77"/>
  <c r="AN32" i="77"/>
  <c r="AM32" i="77"/>
  <c r="AL32" i="77"/>
  <c r="AK32" i="77"/>
  <c r="AJ32" i="77"/>
  <c r="AI32" i="77"/>
  <c r="AH32" i="77"/>
  <c r="AG32" i="77"/>
  <c r="AF32" i="77"/>
  <c r="AE32" i="77"/>
  <c r="AD32" i="77"/>
  <c r="AC32" i="77"/>
  <c r="AB32" i="77"/>
  <c r="AA32" i="77"/>
  <c r="Z32" i="77"/>
  <c r="Y32" i="77"/>
  <c r="X32" i="77"/>
  <c r="W32" i="77"/>
  <c r="V32" i="77"/>
  <c r="U32" i="77"/>
  <c r="T32" i="77"/>
  <c r="S32" i="77"/>
  <c r="R32" i="77"/>
  <c r="Q32" i="77"/>
  <c r="P32" i="77"/>
  <c r="O32" i="77"/>
  <c r="N32" i="77"/>
  <c r="M32" i="77"/>
  <c r="L32" i="77"/>
  <c r="K32" i="77"/>
  <c r="J32" i="77"/>
  <c r="I32" i="77"/>
  <c r="H32" i="77"/>
  <c r="G32" i="77"/>
  <c r="F32" i="77"/>
  <c r="E32" i="77"/>
  <c r="D32" i="77"/>
  <c r="C32" i="77"/>
  <c r="BA31" i="77"/>
  <c r="AZ31" i="77"/>
  <c r="AY31" i="77"/>
  <c r="AX31" i="77"/>
  <c r="AW31" i="77"/>
  <c r="AV31" i="77"/>
  <c r="AU31" i="77"/>
  <c r="AT31" i="77"/>
  <c r="AS31" i="77"/>
  <c r="AR31" i="77"/>
  <c r="AQ31" i="77"/>
  <c r="AP31" i="77"/>
  <c r="AO31" i="77"/>
  <c r="AN31" i="77"/>
  <c r="AM31" i="77"/>
  <c r="AL31" i="77"/>
  <c r="AK31" i="77"/>
  <c r="AJ31" i="77"/>
  <c r="AI31" i="77"/>
  <c r="AH31" i="77"/>
  <c r="AG31" i="77"/>
  <c r="AF31" i="77"/>
  <c r="AE31" i="77"/>
  <c r="AD31" i="77"/>
  <c r="AC31" i="77"/>
  <c r="AB31" i="77"/>
  <c r="AA31" i="77"/>
  <c r="Z31" i="77"/>
  <c r="Y31" i="77"/>
  <c r="X31" i="77"/>
  <c r="W31" i="77"/>
  <c r="V31" i="77"/>
  <c r="U31" i="77"/>
  <c r="T31" i="77"/>
  <c r="S31" i="77"/>
  <c r="R31" i="77"/>
  <c r="Q31" i="77"/>
  <c r="P31" i="77"/>
  <c r="O31" i="77"/>
  <c r="N31" i="77"/>
  <c r="M31" i="77"/>
  <c r="L31" i="77"/>
  <c r="K31" i="77"/>
  <c r="J31" i="77"/>
  <c r="I31" i="77"/>
  <c r="H31" i="77"/>
  <c r="G31" i="77"/>
  <c r="F31" i="77"/>
  <c r="E31" i="77"/>
  <c r="D31" i="77"/>
  <c r="C31" i="77"/>
  <c r="BA30" i="77"/>
  <c r="AZ30" i="77"/>
  <c r="AY30" i="77"/>
  <c r="AX30" i="77"/>
  <c r="AW30" i="77"/>
  <c r="AV30" i="77"/>
  <c r="AU30" i="77"/>
  <c r="AT30" i="77"/>
  <c r="AS30" i="77"/>
  <c r="AR30" i="77"/>
  <c r="AQ30" i="77"/>
  <c r="AP30" i="77"/>
  <c r="AO30" i="77"/>
  <c r="AN30" i="77"/>
  <c r="AM30" i="77"/>
  <c r="AL30" i="77"/>
  <c r="AK30" i="77"/>
  <c r="AJ30" i="77"/>
  <c r="AI30" i="77"/>
  <c r="AH30" i="77"/>
  <c r="AG30" i="77"/>
  <c r="AF30" i="77"/>
  <c r="AE30" i="77"/>
  <c r="AD30" i="77"/>
  <c r="AC30" i="77"/>
  <c r="AB30" i="77"/>
  <c r="AA30" i="77"/>
  <c r="Z30" i="77"/>
  <c r="Y30" i="77"/>
  <c r="X30" i="77"/>
  <c r="W30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A29" i="77"/>
  <c r="AZ29" i="77"/>
  <c r="AY29" i="77"/>
  <c r="AX29" i="77"/>
  <c r="AW29" i="77"/>
  <c r="AV29" i="77"/>
  <c r="AU29" i="77"/>
  <c r="AT29" i="77"/>
  <c r="AS29" i="77"/>
  <c r="AR29" i="77"/>
  <c r="AQ29" i="77"/>
  <c r="AP29" i="77"/>
  <c r="AO29" i="77"/>
  <c r="AN29" i="77"/>
  <c r="AM29" i="77"/>
  <c r="AL29" i="77"/>
  <c r="AK29" i="77"/>
  <c r="AJ29" i="77"/>
  <c r="AI29" i="77"/>
  <c r="AH29" i="77"/>
  <c r="AG29" i="77"/>
  <c r="AF29" i="77"/>
  <c r="AE29" i="77"/>
  <c r="AD29" i="77"/>
  <c r="AC29" i="77"/>
  <c r="AB29" i="77"/>
  <c r="AA29" i="77"/>
  <c r="Z29" i="77"/>
  <c r="Y29" i="77"/>
  <c r="X29" i="77"/>
  <c r="W29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A28" i="77"/>
  <c r="AZ28" i="77"/>
  <c r="AY28" i="77"/>
  <c r="AX28" i="77"/>
  <c r="AW28" i="77"/>
  <c r="AV28" i="77"/>
  <c r="AU28" i="77"/>
  <c r="AT28" i="77"/>
  <c r="AS28" i="77"/>
  <c r="AR28" i="77"/>
  <c r="AQ28" i="77"/>
  <c r="AP28" i="77"/>
  <c r="AO28" i="77"/>
  <c r="AN28" i="77"/>
  <c r="AM28" i="77"/>
  <c r="AL28" i="77"/>
  <c r="AK28" i="77"/>
  <c r="AJ28" i="77"/>
  <c r="AI28" i="77"/>
  <c r="AH28" i="77"/>
  <c r="AG28" i="77"/>
  <c r="AF28" i="77"/>
  <c r="AE28" i="77"/>
  <c r="AD28" i="77"/>
  <c r="AC28" i="77"/>
  <c r="AB28" i="77"/>
  <c r="AA28" i="77"/>
  <c r="Z28" i="77"/>
  <c r="Y28" i="77"/>
  <c r="X28" i="77"/>
  <c r="W28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A27" i="77"/>
  <c r="AZ27" i="77"/>
  <c r="AY27" i="77"/>
  <c r="AX27" i="77"/>
  <c r="AW27" i="77"/>
  <c r="AV27" i="77"/>
  <c r="AU27" i="77"/>
  <c r="AT27" i="77"/>
  <c r="AS27" i="77"/>
  <c r="AR27" i="77"/>
  <c r="AQ27" i="77"/>
  <c r="AP27" i="77"/>
  <c r="AO27" i="77"/>
  <c r="AN27" i="77"/>
  <c r="AM27" i="77"/>
  <c r="AL27" i="77"/>
  <c r="AK27" i="77"/>
  <c r="AJ27" i="77"/>
  <c r="AI27" i="77"/>
  <c r="AH27" i="77"/>
  <c r="AG27" i="77"/>
  <c r="AF27" i="77"/>
  <c r="AE27" i="77"/>
  <c r="AD27" i="77"/>
  <c r="AC27" i="77"/>
  <c r="AB27" i="77"/>
  <c r="AA27" i="77"/>
  <c r="Z27" i="77"/>
  <c r="Y27" i="77"/>
  <c r="X27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A26" i="77"/>
  <c r="AZ26" i="77"/>
  <c r="AY26" i="77"/>
  <c r="AX26" i="77"/>
  <c r="AW26" i="77"/>
  <c r="AV26" i="77"/>
  <c r="AU26" i="77"/>
  <c r="AT26" i="77"/>
  <c r="AS26" i="77"/>
  <c r="AR26" i="77"/>
  <c r="AQ26" i="77"/>
  <c r="AP26" i="77"/>
  <c r="AO26" i="77"/>
  <c r="AN26" i="77"/>
  <c r="AM26" i="77"/>
  <c r="AL26" i="77"/>
  <c r="AK26" i="77"/>
  <c r="AJ26" i="77"/>
  <c r="AI26" i="77"/>
  <c r="AH26" i="77"/>
  <c r="AG26" i="77"/>
  <c r="AF26" i="77"/>
  <c r="AE26" i="77"/>
  <c r="AD26" i="77"/>
  <c r="AC26" i="77"/>
  <c r="AB26" i="77"/>
  <c r="AA26" i="77"/>
  <c r="Z26" i="77"/>
  <c r="Y26" i="77"/>
  <c r="X26" i="77"/>
  <c r="W26" i="77"/>
  <c r="V26" i="77"/>
  <c r="U26" i="77"/>
  <c r="T26" i="77"/>
  <c r="S26" i="77"/>
  <c r="R26" i="77"/>
  <c r="Q26" i="77"/>
  <c r="P26" i="77"/>
  <c r="O26" i="77"/>
  <c r="N26" i="77"/>
  <c r="M26" i="77"/>
  <c r="L26" i="77"/>
  <c r="K26" i="77"/>
  <c r="J26" i="77"/>
  <c r="I26" i="77"/>
  <c r="H26" i="77"/>
  <c r="G26" i="77"/>
  <c r="F26" i="77"/>
  <c r="E26" i="77"/>
  <c r="D26" i="77"/>
  <c r="C26" i="77"/>
  <c r="BA25" i="77"/>
  <c r="AZ25" i="77"/>
  <c r="AY25" i="77"/>
  <c r="AX25" i="77"/>
  <c r="AW25" i="77"/>
  <c r="AV25" i="77"/>
  <c r="AU25" i="77"/>
  <c r="AT25" i="77"/>
  <c r="AS25" i="77"/>
  <c r="AR25" i="77"/>
  <c r="AQ25" i="77"/>
  <c r="AP25" i="77"/>
  <c r="AO25" i="77"/>
  <c r="AN25" i="77"/>
  <c r="AM25" i="77"/>
  <c r="AL25" i="77"/>
  <c r="AK25" i="77"/>
  <c r="AJ25" i="77"/>
  <c r="AI25" i="77"/>
  <c r="AH25" i="77"/>
  <c r="AG25" i="77"/>
  <c r="AF25" i="77"/>
  <c r="AE25" i="77"/>
  <c r="AD25" i="77"/>
  <c r="AC25" i="77"/>
  <c r="AB25" i="77"/>
  <c r="AA25" i="77"/>
  <c r="Z25" i="77"/>
  <c r="Y25" i="77"/>
  <c r="X25" i="77"/>
  <c r="W25" i="77"/>
  <c r="V25" i="77"/>
  <c r="U25" i="77"/>
  <c r="T25" i="77"/>
  <c r="S25" i="77"/>
  <c r="R25" i="77"/>
  <c r="Q25" i="77"/>
  <c r="P25" i="77"/>
  <c r="O25" i="77"/>
  <c r="N25" i="77"/>
  <c r="M25" i="77"/>
  <c r="L25" i="77"/>
  <c r="K25" i="77"/>
  <c r="J25" i="77"/>
  <c r="I25" i="77"/>
  <c r="H25" i="77"/>
  <c r="G25" i="77"/>
  <c r="F25" i="77"/>
  <c r="E25" i="77"/>
  <c r="D25" i="77"/>
  <c r="C25" i="77"/>
  <c r="BA24" i="77"/>
  <c r="AZ24" i="77"/>
  <c r="AY24" i="77"/>
  <c r="AX24" i="77"/>
  <c r="AW24" i="77"/>
  <c r="AV24" i="77"/>
  <c r="AU24" i="77"/>
  <c r="AT24" i="77"/>
  <c r="AS24" i="77"/>
  <c r="AR24" i="77"/>
  <c r="AQ24" i="77"/>
  <c r="AP24" i="77"/>
  <c r="AO24" i="77"/>
  <c r="AN24" i="77"/>
  <c r="AM24" i="77"/>
  <c r="AL24" i="77"/>
  <c r="AK24" i="77"/>
  <c r="AJ24" i="77"/>
  <c r="AI24" i="77"/>
  <c r="AH24" i="77"/>
  <c r="AG24" i="77"/>
  <c r="AF24" i="77"/>
  <c r="AE24" i="77"/>
  <c r="AD24" i="77"/>
  <c r="AC24" i="77"/>
  <c r="AB24" i="77"/>
  <c r="AA24" i="77"/>
  <c r="Z24" i="77"/>
  <c r="Y24" i="77"/>
  <c r="X24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A23" i="77"/>
  <c r="AZ23" i="77"/>
  <c r="AY23" i="77"/>
  <c r="AX23" i="77"/>
  <c r="AW23" i="77"/>
  <c r="AV23" i="77"/>
  <c r="AU23" i="77"/>
  <c r="AT23" i="77"/>
  <c r="AS23" i="77"/>
  <c r="AR23" i="77"/>
  <c r="AQ23" i="77"/>
  <c r="AP23" i="77"/>
  <c r="AO23" i="77"/>
  <c r="AN23" i="77"/>
  <c r="AM23" i="77"/>
  <c r="AL23" i="77"/>
  <c r="AK23" i="77"/>
  <c r="AJ23" i="77"/>
  <c r="AI23" i="77"/>
  <c r="AH23" i="77"/>
  <c r="AG23" i="77"/>
  <c r="AF23" i="77"/>
  <c r="AE23" i="77"/>
  <c r="AD23" i="77"/>
  <c r="AC23" i="77"/>
  <c r="AB23" i="77"/>
  <c r="AA23" i="77"/>
  <c r="Z23" i="77"/>
  <c r="Y23" i="77"/>
  <c r="X23" i="77"/>
  <c r="W23" i="77"/>
  <c r="V23" i="77"/>
  <c r="U23" i="77"/>
  <c r="T23" i="77"/>
  <c r="S23" i="77"/>
  <c r="R23" i="77"/>
  <c r="Q23" i="77"/>
  <c r="P23" i="77"/>
  <c r="O23" i="77"/>
  <c r="N23" i="77"/>
  <c r="M23" i="77"/>
  <c r="L23" i="77"/>
  <c r="K23" i="77"/>
  <c r="J23" i="77"/>
  <c r="I23" i="77"/>
  <c r="H23" i="77"/>
  <c r="G23" i="77"/>
  <c r="F23" i="77"/>
  <c r="E23" i="77"/>
  <c r="D23" i="77"/>
  <c r="C23" i="77"/>
  <c r="BA22" i="77"/>
  <c r="AZ22" i="77"/>
  <c r="AY22" i="77"/>
  <c r="AX22" i="77"/>
  <c r="AW22" i="77"/>
  <c r="AV22" i="77"/>
  <c r="AU22" i="77"/>
  <c r="AT22" i="77"/>
  <c r="AS22" i="77"/>
  <c r="AR22" i="77"/>
  <c r="AQ22" i="77"/>
  <c r="AP22" i="77"/>
  <c r="AO22" i="77"/>
  <c r="AN22" i="77"/>
  <c r="AM22" i="77"/>
  <c r="AL22" i="77"/>
  <c r="AK22" i="77"/>
  <c r="AJ22" i="77"/>
  <c r="AI22" i="77"/>
  <c r="AH22" i="77"/>
  <c r="AG22" i="77"/>
  <c r="AF22" i="77"/>
  <c r="AE22" i="77"/>
  <c r="AD22" i="77"/>
  <c r="AC22" i="77"/>
  <c r="AB22" i="77"/>
  <c r="AA22" i="77"/>
  <c r="Z22" i="77"/>
  <c r="Y22" i="77"/>
  <c r="X22" i="77"/>
  <c r="W22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I22" i="77"/>
  <c r="H22" i="77"/>
  <c r="G22" i="77"/>
  <c r="F22" i="77"/>
  <c r="E22" i="77"/>
  <c r="D22" i="77"/>
  <c r="C22" i="77"/>
  <c r="BA21" i="77"/>
  <c r="AZ21" i="77"/>
  <c r="AY21" i="77"/>
  <c r="AX21" i="77"/>
  <c r="AW21" i="77"/>
  <c r="AV21" i="77"/>
  <c r="AU21" i="77"/>
  <c r="AT21" i="77"/>
  <c r="AS21" i="77"/>
  <c r="AR21" i="77"/>
  <c r="AQ21" i="77"/>
  <c r="AP21" i="77"/>
  <c r="AO21" i="77"/>
  <c r="AN21" i="77"/>
  <c r="AM21" i="77"/>
  <c r="AL21" i="77"/>
  <c r="AK21" i="77"/>
  <c r="AJ21" i="77"/>
  <c r="AI21" i="77"/>
  <c r="AH21" i="77"/>
  <c r="AG21" i="77"/>
  <c r="AF21" i="77"/>
  <c r="AE21" i="77"/>
  <c r="AD21" i="77"/>
  <c r="AC21" i="77"/>
  <c r="AB21" i="77"/>
  <c r="AA21" i="77"/>
  <c r="Z21" i="77"/>
  <c r="Y21" i="77"/>
  <c r="X21" i="77"/>
  <c r="W21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I21" i="77"/>
  <c r="H21" i="77"/>
  <c r="G21" i="77"/>
  <c r="F21" i="77"/>
  <c r="E21" i="77"/>
  <c r="D21" i="77"/>
  <c r="C21" i="77"/>
  <c r="BA20" i="77"/>
  <c r="AZ20" i="77"/>
  <c r="AY20" i="77"/>
  <c r="AX20" i="77"/>
  <c r="AW20" i="77"/>
  <c r="AV20" i="77"/>
  <c r="AU20" i="77"/>
  <c r="AT20" i="77"/>
  <c r="AS20" i="77"/>
  <c r="AR20" i="77"/>
  <c r="AQ20" i="77"/>
  <c r="AP20" i="77"/>
  <c r="AO20" i="77"/>
  <c r="AN20" i="77"/>
  <c r="AM20" i="77"/>
  <c r="AL20" i="77"/>
  <c r="AK20" i="77"/>
  <c r="AJ20" i="77"/>
  <c r="AI20" i="77"/>
  <c r="AH20" i="77"/>
  <c r="AG20" i="77"/>
  <c r="AF20" i="77"/>
  <c r="AE20" i="77"/>
  <c r="AD20" i="77"/>
  <c r="AC20" i="77"/>
  <c r="AB20" i="77"/>
  <c r="AA20" i="77"/>
  <c r="Z20" i="77"/>
  <c r="Y20" i="77"/>
  <c r="X20" i="77"/>
  <c r="W20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I20" i="77"/>
  <c r="H20" i="77"/>
  <c r="G20" i="77"/>
  <c r="F20" i="77"/>
  <c r="E20" i="77"/>
  <c r="D20" i="77"/>
  <c r="C20" i="77"/>
  <c r="BA19" i="77"/>
  <c r="AZ19" i="77"/>
  <c r="AY19" i="77"/>
  <c r="AX19" i="77"/>
  <c r="AW19" i="77"/>
  <c r="AV19" i="77"/>
  <c r="AU19" i="77"/>
  <c r="AT19" i="77"/>
  <c r="AS19" i="77"/>
  <c r="AR19" i="77"/>
  <c r="AQ19" i="77"/>
  <c r="AP19" i="77"/>
  <c r="AO19" i="77"/>
  <c r="AN19" i="77"/>
  <c r="AM19" i="77"/>
  <c r="AL19" i="77"/>
  <c r="AK19" i="77"/>
  <c r="AJ19" i="77"/>
  <c r="AI19" i="77"/>
  <c r="AH19" i="77"/>
  <c r="AG19" i="77"/>
  <c r="AF19" i="77"/>
  <c r="AE19" i="77"/>
  <c r="AD19" i="77"/>
  <c r="AC19" i="77"/>
  <c r="AB19" i="77"/>
  <c r="AA19" i="77"/>
  <c r="Z19" i="77"/>
  <c r="Y19" i="77"/>
  <c r="X19" i="77"/>
  <c r="W19" i="77"/>
  <c r="V19" i="77"/>
  <c r="U19" i="77"/>
  <c r="T19" i="77"/>
  <c r="S19" i="77"/>
  <c r="R19" i="77"/>
  <c r="Q19" i="77"/>
  <c r="P19" i="77"/>
  <c r="O19" i="77"/>
  <c r="N19" i="77"/>
  <c r="M19" i="77"/>
  <c r="L19" i="77"/>
  <c r="K19" i="77"/>
  <c r="J19" i="77"/>
  <c r="I19" i="77"/>
  <c r="H19" i="77"/>
  <c r="G19" i="77"/>
  <c r="F19" i="77"/>
  <c r="E19" i="77"/>
  <c r="D19" i="77"/>
  <c r="C19" i="77"/>
  <c r="BA18" i="77"/>
  <c r="AZ18" i="77"/>
  <c r="AY18" i="77"/>
  <c r="AX18" i="77"/>
  <c r="AW18" i="77"/>
  <c r="AV18" i="77"/>
  <c r="AU18" i="77"/>
  <c r="AT18" i="77"/>
  <c r="AS18" i="77"/>
  <c r="AR18" i="77"/>
  <c r="AQ18" i="77"/>
  <c r="AP18" i="77"/>
  <c r="AO18" i="77"/>
  <c r="AN18" i="77"/>
  <c r="AM18" i="77"/>
  <c r="AL18" i="77"/>
  <c r="AK18" i="77"/>
  <c r="AJ18" i="77"/>
  <c r="AI18" i="77"/>
  <c r="AH18" i="77"/>
  <c r="AG18" i="77"/>
  <c r="AF18" i="77"/>
  <c r="AE18" i="77"/>
  <c r="AD18" i="77"/>
  <c r="AC18" i="77"/>
  <c r="AB18" i="77"/>
  <c r="AA18" i="77"/>
  <c r="Z18" i="77"/>
  <c r="Y18" i="77"/>
  <c r="X18" i="77"/>
  <c r="W18" i="77"/>
  <c r="V18" i="77"/>
  <c r="U18" i="77"/>
  <c r="T18" i="77"/>
  <c r="S18" i="77"/>
  <c r="R18" i="77"/>
  <c r="Q18" i="77"/>
  <c r="P18" i="77"/>
  <c r="O18" i="77"/>
  <c r="N18" i="77"/>
  <c r="M18" i="77"/>
  <c r="L18" i="77"/>
  <c r="K18" i="77"/>
  <c r="J18" i="77"/>
  <c r="I18" i="77"/>
  <c r="H18" i="77"/>
  <c r="G18" i="77"/>
  <c r="F18" i="77"/>
  <c r="E18" i="77"/>
  <c r="D18" i="77"/>
  <c r="C18" i="77"/>
  <c r="BA17" i="77"/>
  <c r="AZ17" i="77"/>
  <c r="AY17" i="77"/>
  <c r="AX17" i="77"/>
  <c r="AW17" i="77"/>
  <c r="AV17" i="77"/>
  <c r="AU17" i="77"/>
  <c r="AT17" i="77"/>
  <c r="AS17" i="77"/>
  <c r="AR17" i="77"/>
  <c r="AQ17" i="77"/>
  <c r="AP17" i="77"/>
  <c r="AO17" i="77"/>
  <c r="AN17" i="77"/>
  <c r="AM17" i="77"/>
  <c r="AL17" i="77"/>
  <c r="AK17" i="77"/>
  <c r="AJ17" i="77"/>
  <c r="AI17" i="77"/>
  <c r="AH17" i="77"/>
  <c r="AG17" i="77"/>
  <c r="AF17" i="77"/>
  <c r="AE17" i="77"/>
  <c r="AD17" i="77"/>
  <c r="AC17" i="77"/>
  <c r="AB17" i="77"/>
  <c r="AA17" i="77"/>
  <c r="Z17" i="77"/>
  <c r="Y17" i="77"/>
  <c r="X17" i="77"/>
  <c r="W17" i="77"/>
  <c r="V17" i="77"/>
  <c r="U17" i="77"/>
  <c r="T17" i="77"/>
  <c r="S17" i="77"/>
  <c r="R17" i="77"/>
  <c r="Q17" i="77"/>
  <c r="P17" i="77"/>
  <c r="O17" i="77"/>
  <c r="N17" i="77"/>
  <c r="M17" i="77"/>
  <c r="L17" i="77"/>
  <c r="K17" i="77"/>
  <c r="J17" i="77"/>
  <c r="I17" i="77"/>
  <c r="H17" i="77"/>
  <c r="G17" i="77"/>
  <c r="F17" i="77"/>
  <c r="E17" i="77"/>
  <c r="D17" i="77"/>
  <c r="C17" i="77"/>
  <c r="BA16" i="77"/>
  <c r="AZ16" i="77"/>
  <c r="AY16" i="77"/>
  <c r="AX16" i="77"/>
  <c r="AW16" i="77"/>
  <c r="AV16" i="77"/>
  <c r="AU16" i="77"/>
  <c r="AT16" i="77"/>
  <c r="AS16" i="77"/>
  <c r="AR16" i="77"/>
  <c r="AQ16" i="77"/>
  <c r="AP16" i="77"/>
  <c r="AO16" i="77"/>
  <c r="AN16" i="77"/>
  <c r="AM16" i="77"/>
  <c r="AL16" i="77"/>
  <c r="AK16" i="77"/>
  <c r="AJ16" i="77"/>
  <c r="AI16" i="77"/>
  <c r="AH16" i="77"/>
  <c r="AG16" i="77"/>
  <c r="AF16" i="77"/>
  <c r="AE16" i="77"/>
  <c r="AD16" i="77"/>
  <c r="AC16" i="77"/>
  <c r="AB16" i="77"/>
  <c r="AA16" i="77"/>
  <c r="Z16" i="77"/>
  <c r="Y16" i="77"/>
  <c r="X16" i="77"/>
  <c r="W16" i="77"/>
  <c r="V16" i="77"/>
  <c r="U16" i="77"/>
  <c r="T16" i="77"/>
  <c r="S16" i="77"/>
  <c r="R16" i="77"/>
  <c r="Q16" i="77"/>
  <c r="P16" i="77"/>
  <c r="O16" i="77"/>
  <c r="N16" i="77"/>
  <c r="M16" i="77"/>
  <c r="L16" i="77"/>
  <c r="K16" i="77"/>
  <c r="J16" i="77"/>
  <c r="I16" i="77"/>
  <c r="H16" i="77"/>
  <c r="G16" i="77"/>
  <c r="F16" i="77"/>
  <c r="E16" i="77"/>
  <c r="D16" i="77"/>
  <c r="C16" i="77"/>
  <c r="BA15" i="77"/>
  <c r="AZ15" i="77"/>
  <c r="AY15" i="77"/>
  <c r="AX15" i="77"/>
  <c r="AW15" i="77"/>
  <c r="AV15" i="77"/>
  <c r="AU15" i="77"/>
  <c r="AT15" i="77"/>
  <c r="AS15" i="77"/>
  <c r="AR15" i="77"/>
  <c r="AQ15" i="77"/>
  <c r="AP15" i="77"/>
  <c r="AO15" i="77"/>
  <c r="AN15" i="77"/>
  <c r="AM15" i="77"/>
  <c r="AL15" i="77"/>
  <c r="AK15" i="77"/>
  <c r="AJ15" i="77"/>
  <c r="AI15" i="77"/>
  <c r="AH15" i="77"/>
  <c r="AG15" i="77"/>
  <c r="AF15" i="77"/>
  <c r="AE15" i="77"/>
  <c r="AD15" i="77"/>
  <c r="AC15" i="77"/>
  <c r="AB15" i="77"/>
  <c r="AA15" i="77"/>
  <c r="Z15" i="77"/>
  <c r="Y15" i="77"/>
  <c r="X15" i="77"/>
  <c r="W15" i="77"/>
  <c r="V15" i="77"/>
  <c r="U15" i="77"/>
  <c r="T15" i="77"/>
  <c r="S15" i="77"/>
  <c r="R15" i="77"/>
  <c r="Q15" i="77"/>
  <c r="P15" i="77"/>
  <c r="O15" i="77"/>
  <c r="N15" i="77"/>
  <c r="M15" i="77"/>
  <c r="L15" i="77"/>
  <c r="K15" i="77"/>
  <c r="J15" i="77"/>
  <c r="I15" i="77"/>
  <c r="H15" i="77"/>
  <c r="G15" i="77"/>
  <c r="F15" i="77"/>
  <c r="E15" i="77"/>
  <c r="D15" i="77"/>
  <c r="C15" i="77"/>
  <c r="BA14" i="77"/>
  <c r="AZ14" i="77"/>
  <c r="AY14" i="77"/>
  <c r="AX14" i="77"/>
  <c r="AW14" i="77"/>
  <c r="AV14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I14" i="77"/>
  <c r="AH14" i="77"/>
  <c r="AG14" i="77"/>
  <c r="AF14" i="77"/>
  <c r="AE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R14" i="77"/>
  <c r="Q14" i="77"/>
  <c r="P14" i="77"/>
  <c r="O14" i="77"/>
  <c r="N14" i="77"/>
  <c r="M14" i="77"/>
  <c r="L14" i="77"/>
  <c r="K14" i="77"/>
  <c r="J14" i="77"/>
  <c r="I14" i="77"/>
  <c r="H14" i="77"/>
  <c r="G14" i="77"/>
  <c r="F14" i="77"/>
  <c r="E14" i="77"/>
  <c r="D14" i="77"/>
  <c r="C14" i="77"/>
  <c r="BA13" i="77"/>
  <c r="AZ13" i="77"/>
  <c r="AY13" i="77"/>
  <c r="AX13" i="77"/>
  <c r="AW13" i="77"/>
  <c r="AV13" i="77"/>
  <c r="AU13" i="77"/>
  <c r="AT13" i="77"/>
  <c r="AS13" i="77"/>
  <c r="AR13" i="77"/>
  <c r="AQ13" i="77"/>
  <c r="AP13" i="77"/>
  <c r="AO13" i="77"/>
  <c r="AN13" i="77"/>
  <c r="AM13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H13" i="77"/>
  <c r="G13" i="77"/>
  <c r="F13" i="77"/>
  <c r="E13" i="77"/>
  <c r="D13" i="77"/>
  <c r="C13" i="77"/>
  <c r="BA12" i="77"/>
  <c r="AZ12" i="77"/>
  <c r="AY12" i="77"/>
  <c r="AX12" i="77"/>
  <c r="AW12" i="77"/>
  <c r="AV12" i="77"/>
  <c r="AU12" i="77"/>
  <c r="AT12" i="77"/>
  <c r="AS12" i="77"/>
  <c r="AR12" i="77"/>
  <c r="AQ12" i="77"/>
  <c r="AP12" i="77"/>
  <c r="AO12" i="77"/>
  <c r="AN12" i="77"/>
  <c r="AM12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G12" i="77"/>
  <c r="F12" i="77"/>
  <c r="E12" i="77"/>
  <c r="D12" i="77"/>
  <c r="C12" i="77"/>
  <c r="BA11" i="77"/>
  <c r="AZ11" i="77"/>
  <c r="AY11" i="77"/>
  <c r="AX11" i="77"/>
  <c r="AW11" i="77"/>
  <c r="AV11" i="77"/>
  <c r="AU11" i="77"/>
  <c r="AT11" i="77"/>
  <c r="AS11" i="77"/>
  <c r="AR11" i="77"/>
  <c r="AQ11" i="77"/>
  <c r="AP11" i="77"/>
  <c r="AO11" i="77"/>
  <c r="AN11" i="77"/>
  <c r="AM11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F11" i="77"/>
  <c r="E11" i="77"/>
  <c r="D11" i="77"/>
  <c r="C11" i="77"/>
  <c r="BA10" i="77"/>
  <c r="AZ10" i="77"/>
  <c r="AY10" i="77"/>
  <c r="AX10" i="77"/>
  <c r="AW10" i="77"/>
  <c r="AV10" i="77"/>
  <c r="AU10" i="77"/>
  <c r="AT10" i="77"/>
  <c r="AS10" i="77"/>
  <c r="AR10" i="77"/>
  <c r="AQ10" i="77"/>
  <c r="AP10" i="77"/>
  <c r="AO10" i="77"/>
  <c r="AN10" i="77"/>
  <c r="AM10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D10" i="77"/>
  <c r="C10" i="77"/>
  <c r="BA9" i="77"/>
  <c r="AZ9" i="77"/>
  <c r="AY9" i="77"/>
  <c r="AX9" i="77"/>
  <c r="AW9" i="77"/>
  <c r="AV9" i="77"/>
  <c r="AU9" i="77"/>
  <c r="AT9" i="77"/>
  <c r="AS9" i="77"/>
  <c r="AR9" i="77"/>
  <c r="AQ9" i="77"/>
  <c r="AP9" i="77"/>
  <c r="AO9" i="77"/>
  <c r="AN9" i="77"/>
  <c r="AM9" i="77"/>
  <c r="AL9" i="77"/>
  <c r="AK9" i="77"/>
  <c r="AJ9" i="77"/>
  <c r="AI9" i="77"/>
  <c r="AH9" i="77"/>
  <c r="AG9" i="77"/>
  <c r="AF9" i="77"/>
  <c r="AE9" i="77"/>
  <c r="AD9" i="77"/>
  <c r="AC9" i="77"/>
  <c r="AB9" i="77"/>
  <c r="AA9" i="77"/>
  <c r="Z9" i="77"/>
  <c r="Y9" i="77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A8" i="77"/>
  <c r="AZ8" i="77"/>
  <c r="AY8" i="77"/>
  <c r="AX8" i="77"/>
  <c r="AW8" i="77"/>
  <c r="AV8" i="77"/>
  <c r="AU8" i="77"/>
  <c r="AT8" i="77"/>
  <c r="AS8" i="77"/>
  <c r="AR8" i="77"/>
  <c r="AQ8" i="77"/>
  <c r="AP8" i="77"/>
  <c r="AO8" i="77"/>
  <c r="AN8" i="77"/>
  <c r="AM8" i="77"/>
  <c r="AL8" i="77"/>
  <c r="AK8" i="77"/>
  <c r="AJ8" i="77"/>
  <c r="AI8" i="77"/>
  <c r="AH8" i="77"/>
  <c r="AG8" i="77"/>
  <c r="AF8" i="77"/>
  <c r="AE8" i="77"/>
  <c r="AD8" i="77"/>
  <c r="AC8" i="77"/>
  <c r="AB8" i="77"/>
  <c r="AA8" i="77"/>
  <c r="Z8" i="77"/>
  <c r="Y8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D8" i="77"/>
  <c r="C8" i="77"/>
  <c r="BA7" i="77"/>
  <c r="AZ7" i="77"/>
  <c r="AY7" i="77"/>
  <c r="AX7" i="77"/>
  <c r="AW7" i="77"/>
  <c r="AV7" i="77"/>
  <c r="AU7" i="77"/>
  <c r="AT7" i="77"/>
  <c r="AS7" i="77"/>
  <c r="AR7" i="77"/>
  <c r="AQ7" i="77"/>
  <c r="AP7" i="77"/>
  <c r="AO7" i="77"/>
  <c r="AN7" i="77"/>
  <c r="AM7" i="77"/>
  <c r="AL7" i="77"/>
  <c r="AK7" i="77"/>
  <c r="AJ7" i="77"/>
  <c r="AI7" i="77"/>
  <c r="AH7" i="77"/>
  <c r="AG7" i="77"/>
  <c r="AF7" i="77"/>
  <c r="AE7" i="77"/>
  <c r="AD7" i="77"/>
  <c r="AC7" i="77"/>
  <c r="AB7" i="77"/>
  <c r="AA7" i="77"/>
  <c r="Z7" i="77"/>
  <c r="Y7" i="77"/>
  <c r="X7" i="77"/>
  <c r="W7" i="77"/>
  <c r="V7" i="77"/>
  <c r="U7" i="77"/>
  <c r="T7" i="77"/>
  <c r="S7" i="77"/>
  <c r="R7" i="77"/>
  <c r="Q7" i="77"/>
  <c r="P7" i="77"/>
  <c r="O7" i="77"/>
  <c r="N7" i="77"/>
  <c r="M7" i="77"/>
  <c r="L7" i="77"/>
  <c r="K7" i="77"/>
  <c r="J7" i="77"/>
  <c r="I7" i="77"/>
  <c r="H7" i="77"/>
  <c r="G7" i="77"/>
  <c r="F7" i="77"/>
  <c r="E7" i="77"/>
  <c r="D7" i="77"/>
  <c r="C7" i="77"/>
  <c r="BA6" i="77"/>
  <c r="AZ6" i="77"/>
  <c r="AY6" i="77"/>
  <c r="AX6" i="77"/>
  <c r="AW6" i="77"/>
  <c r="AV6" i="77"/>
  <c r="AU6" i="77"/>
  <c r="AT6" i="77"/>
  <c r="AS6" i="77"/>
  <c r="AR6" i="77"/>
  <c r="AQ6" i="77"/>
  <c r="AP6" i="77"/>
  <c r="AO6" i="77"/>
  <c r="AN6" i="77"/>
  <c r="AM6" i="77"/>
  <c r="AL6" i="77"/>
  <c r="AK6" i="77"/>
  <c r="AJ6" i="77"/>
  <c r="AI6" i="77"/>
  <c r="AH6" i="77"/>
  <c r="AG6" i="77"/>
  <c r="AF6" i="77"/>
  <c r="AE6" i="77"/>
  <c r="AD6" i="77"/>
  <c r="AC6" i="77"/>
  <c r="AB6" i="77"/>
  <c r="AA6" i="77"/>
  <c r="Z6" i="77"/>
  <c r="Y6" i="77"/>
  <c r="X6" i="77"/>
  <c r="W6" i="77"/>
  <c r="V6" i="77"/>
  <c r="U6" i="77"/>
  <c r="T6" i="77"/>
  <c r="S6" i="77"/>
  <c r="R6" i="77"/>
  <c r="Q6" i="77"/>
  <c r="P6" i="77"/>
  <c r="O6" i="77"/>
  <c r="N6" i="77"/>
  <c r="M6" i="77"/>
  <c r="L6" i="77"/>
  <c r="K6" i="77"/>
  <c r="J6" i="77"/>
  <c r="I6" i="77"/>
  <c r="H6" i="77"/>
  <c r="G6" i="77"/>
  <c r="F6" i="77"/>
  <c r="E6" i="77"/>
  <c r="D6" i="77"/>
  <c r="C6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W5" i="77"/>
  <c r="V5" i="77"/>
  <c r="U5" i="77"/>
  <c r="T5" i="77"/>
  <c r="S5" i="77"/>
  <c r="R5" i="77"/>
  <c r="Q5" i="77"/>
  <c r="P5" i="77"/>
  <c r="O5" i="77"/>
  <c r="N5" i="77"/>
  <c r="M5" i="77"/>
  <c r="L5" i="77"/>
  <c r="K5" i="77"/>
  <c r="J5" i="77"/>
  <c r="I5" i="77"/>
  <c r="H5" i="77"/>
  <c r="G5" i="77"/>
  <c r="F5" i="77"/>
  <c r="E5" i="77"/>
  <c r="D5" i="77"/>
  <c r="C5" i="77"/>
  <c r="BA4" i="77"/>
  <c r="AZ4" i="77"/>
  <c r="AY4" i="77"/>
  <c r="AX4" i="77"/>
  <c r="AW4" i="77"/>
  <c r="AV4" i="77"/>
  <c r="AU4" i="77"/>
  <c r="AT4" i="77"/>
  <c r="AS4" i="77"/>
  <c r="AR4" i="77"/>
  <c r="AQ4" i="77"/>
  <c r="AP4" i="77"/>
  <c r="AO4" i="77"/>
  <c r="AN4" i="77"/>
  <c r="AM4" i="77"/>
  <c r="AL4" i="77"/>
  <c r="AK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U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D4" i="77"/>
  <c r="C4" i="77"/>
  <c r="BA3" i="77"/>
  <c r="AZ3" i="77"/>
  <c r="AY3" i="77"/>
  <c r="AX3" i="77"/>
  <c r="AW3" i="77"/>
  <c r="AV3" i="77"/>
  <c r="AU3" i="77"/>
  <c r="AT3" i="77"/>
  <c r="AS3" i="77"/>
  <c r="AR3" i="77"/>
  <c r="AQ3" i="77"/>
  <c r="AP3" i="77"/>
  <c r="AO3" i="77"/>
  <c r="AN3" i="77"/>
  <c r="AM3" i="77"/>
  <c r="AL3" i="77"/>
  <c r="AK3" i="77"/>
  <c r="AJ3" i="77"/>
  <c r="AI3" i="77"/>
  <c r="AH3" i="77"/>
  <c r="AG3" i="77"/>
  <c r="AF3" i="77"/>
  <c r="AE3" i="77"/>
  <c r="AD3" i="77"/>
  <c r="AC3" i="77"/>
  <c r="AB3" i="77"/>
  <c r="AA3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A2" i="77"/>
  <c r="AZ2" i="77"/>
  <c r="AY2" i="77"/>
  <c r="AX2" i="77"/>
  <c r="AW2" i="77"/>
  <c r="AV2" i="77"/>
  <c r="AU2" i="77"/>
  <c r="AT2" i="77"/>
  <c r="AS2" i="77"/>
  <c r="AR2" i="77"/>
  <c r="AQ2" i="77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V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E2" i="77"/>
  <c r="D2" i="77"/>
  <c r="C2" i="77"/>
  <c r="BA85" i="76"/>
  <c r="AZ85" i="76"/>
  <c r="AY85" i="76"/>
  <c r="AX85" i="76"/>
  <c r="AW85" i="76"/>
  <c r="AV85" i="76"/>
  <c r="AU85" i="76"/>
  <c r="AT85" i="76"/>
  <c r="AS85" i="76"/>
  <c r="AR85" i="76"/>
  <c r="AQ85" i="76"/>
  <c r="AP85" i="76"/>
  <c r="AO85" i="76"/>
  <c r="AN85" i="76"/>
  <c r="AM85" i="76"/>
  <c r="AL85" i="76"/>
  <c r="AK85" i="76"/>
  <c r="AJ85" i="76"/>
  <c r="AI85" i="76"/>
  <c r="AH85" i="76"/>
  <c r="AG85" i="76"/>
  <c r="AF85" i="76"/>
  <c r="AE85" i="76"/>
  <c r="AD85" i="76"/>
  <c r="AC85" i="76"/>
  <c r="AB85" i="76"/>
  <c r="AA85" i="76"/>
  <c r="Z85" i="76"/>
  <c r="Y85" i="76"/>
  <c r="X85" i="76"/>
  <c r="W85" i="76"/>
  <c r="V85" i="76"/>
  <c r="U85" i="76"/>
  <c r="T85" i="76"/>
  <c r="S85" i="76"/>
  <c r="R85" i="76"/>
  <c r="Q85" i="76"/>
  <c r="P85" i="76"/>
  <c r="O85" i="76"/>
  <c r="N85" i="76"/>
  <c r="M85" i="76"/>
  <c r="L85" i="76"/>
  <c r="K85" i="76"/>
  <c r="J85" i="76"/>
  <c r="I85" i="76"/>
  <c r="H85" i="76"/>
  <c r="G85" i="76"/>
  <c r="F85" i="76"/>
  <c r="E85" i="76"/>
  <c r="D85" i="76"/>
  <c r="C85" i="76"/>
  <c r="BA84" i="76"/>
  <c r="AZ84" i="76"/>
  <c r="AY84" i="76"/>
  <c r="AX84" i="76"/>
  <c r="AW84" i="76"/>
  <c r="AV84" i="76"/>
  <c r="AU84" i="76"/>
  <c r="AT84" i="76"/>
  <c r="AS84" i="76"/>
  <c r="AR84" i="76"/>
  <c r="AQ84" i="76"/>
  <c r="AP84" i="76"/>
  <c r="AO84" i="76"/>
  <c r="AN84" i="76"/>
  <c r="AM84" i="76"/>
  <c r="AL84" i="76"/>
  <c r="AK84" i="76"/>
  <c r="AJ84" i="76"/>
  <c r="AI84" i="76"/>
  <c r="AH84" i="76"/>
  <c r="AG84" i="76"/>
  <c r="AF84" i="76"/>
  <c r="AE84" i="76"/>
  <c r="AD84" i="76"/>
  <c r="AC84" i="76"/>
  <c r="AB84" i="76"/>
  <c r="AA84" i="76"/>
  <c r="Z84" i="76"/>
  <c r="Y84" i="76"/>
  <c r="X84" i="76"/>
  <c r="W84" i="76"/>
  <c r="V84" i="76"/>
  <c r="U84" i="76"/>
  <c r="T84" i="76"/>
  <c r="S84" i="76"/>
  <c r="R84" i="76"/>
  <c r="Q84" i="76"/>
  <c r="P84" i="76"/>
  <c r="O84" i="76"/>
  <c r="N84" i="76"/>
  <c r="M84" i="76"/>
  <c r="L84" i="76"/>
  <c r="K84" i="76"/>
  <c r="J84" i="76"/>
  <c r="I84" i="76"/>
  <c r="H84" i="76"/>
  <c r="G84" i="76"/>
  <c r="F84" i="76"/>
  <c r="E84" i="76"/>
  <c r="D84" i="76"/>
  <c r="C84" i="76"/>
  <c r="BA83" i="76"/>
  <c r="AZ83" i="76"/>
  <c r="AY83" i="76"/>
  <c r="AX83" i="76"/>
  <c r="AW83" i="76"/>
  <c r="AV83" i="76"/>
  <c r="AU83" i="76"/>
  <c r="AT83" i="76"/>
  <c r="AS83" i="76"/>
  <c r="AR83" i="76"/>
  <c r="AQ83" i="76"/>
  <c r="AP83" i="76"/>
  <c r="AO83" i="76"/>
  <c r="AN83" i="76"/>
  <c r="AM83" i="76"/>
  <c r="AL83" i="76"/>
  <c r="AK83" i="76"/>
  <c r="AJ83" i="76"/>
  <c r="AI83" i="76"/>
  <c r="AH83" i="76"/>
  <c r="AG83" i="76"/>
  <c r="AF83" i="76"/>
  <c r="AE83" i="76"/>
  <c r="AD83" i="76"/>
  <c r="AC83" i="76"/>
  <c r="AB83" i="76"/>
  <c r="AA83" i="76"/>
  <c r="Z83" i="76"/>
  <c r="Y83" i="76"/>
  <c r="X83" i="76"/>
  <c r="W83" i="76"/>
  <c r="V83" i="76"/>
  <c r="U83" i="76"/>
  <c r="T83" i="76"/>
  <c r="S83" i="76"/>
  <c r="R83" i="76"/>
  <c r="Q83" i="76"/>
  <c r="P83" i="76"/>
  <c r="O83" i="76"/>
  <c r="N83" i="76"/>
  <c r="M83" i="76"/>
  <c r="L83" i="76"/>
  <c r="K83" i="76"/>
  <c r="J83" i="76"/>
  <c r="I83" i="76"/>
  <c r="H83" i="76"/>
  <c r="G83" i="76"/>
  <c r="F83" i="76"/>
  <c r="E83" i="76"/>
  <c r="D83" i="76"/>
  <c r="C83" i="76"/>
  <c r="BA82" i="76"/>
  <c r="AZ82" i="76"/>
  <c r="AY82" i="76"/>
  <c r="AX82" i="76"/>
  <c r="AW82" i="76"/>
  <c r="AV82" i="76"/>
  <c r="AU82" i="76"/>
  <c r="AT82" i="76"/>
  <c r="AS82" i="76"/>
  <c r="AR82" i="76"/>
  <c r="AQ82" i="76"/>
  <c r="AP82" i="76"/>
  <c r="AO82" i="76"/>
  <c r="AN82" i="76"/>
  <c r="AM82" i="76"/>
  <c r="AL82" i="76"/>
  <c r="AK82" i="76"/>
  <c r="AJ82" i="76"/>
  <c r="AI82" i="76"/>
  <c r="AH82" i="76"/>
  <c r="AG82" i="76"/>
  <c r="AF82" i="76"/>
  <c r="AE82" i="76"/>
  <c r="AD82" i="76"/>
  <c r="AC82" i="76"/>
  <c r="AB82" i="76"/>
  <c r="AA82" i="76"/>
  <c r="Z82" i="76"/>
  <c r="Y82" i="76"/>
  <c r="X82" i="76"/>
  <c r="W82" i="76"/>
  <c r="V82" i="76"/>
  <c r="U82" i="76"/>
  <c r="T82" i="76"/>
  <c r="S82" i="76"/>
  <c r="R82" i="76"/>
  <c r="Q82" i="76"/>
  <c r="P82" i="76"/>
  <c r="O82" i="76"/>
  <c r="N82" i="76"/>
  <c r="M82" i="76"/>
  <c r="L82" i="76"/>
  <c r="K82" i="76"/>
  <c r="J82" i="76"/>
  <c r="I82" i="76"/>
  <c r="H82" i="76"/>
  <c r="G82" i="76"/>
  <c r="F82" i="76"/>
  <c r="E82" i="76"/>
  <c r="D82" i="76"/>
  <c r="C82" i="76"/>
  <c r="BA81" i="76"/>
  <c r="AZ81" i="76"/>
  <c r="AY81" i="76"/>
  <c r="AX81" i="76"/>
  <c r="AW81" i="76"/>
  <c r="AV81" i="76"/>
  <c r="AU81" i="76"/>
  <c r="AT81" i="76"/>
  <c r="AS81" i="76"/>
  <c r="AR81" i="76"/>
  <c r="AQ81" i="76"/>
  <c r="AP81" i="76"/>
  <c r="AO81" i="76"/>
  <c r="AN81" i="76"/>
  <c r="AM81" i="76"/>
  <c r="AL81" i="76"/>
  <c r="AK81" i="76"/>
  <c r="AJ81" i="76"/>
  <c r="AI81" i="76"/>
  <c r="AH81" i="76"/>
  <c r="AG81" i="76"/>
  <c r="AF81" i="76"/>
  <c r="AE81" i="76"/>
  <c r="AD81" i="76"/>
  <c r="AC81" i="76"/>
  <c r="AB81" i="76"/>
  <c r="AA81" i="76"/>
  <c r="Z81" i="76"/>
  <c r="Y81" i="76"/>
  <c r="X81" i="76"/>
  <c r="W81" i="76"/>
  <c r="V81" i="76"/>
  <c r="U81" i="76"/>
  <c r="T81" i="76"/>
  <c r="S81" i="76"/>
  <c r="R81" i="76"/>
  <c r="Q81" i="76"/>
  <c r="P81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C81" i="76"/>
  <c r="BA80" i="76"/>
  <c r="AZ80" i="76"/>
  <c r="AY80" i="76"/>
  <c r="AX80" i="76"/>
  <c r="AW80" i="76"/>
  <c r="AV80" i="76"/>
  <c r="AU80" i="76"/>
  <c r="AT80" i="76"/>
  <c r="AS80" i="76"/>
  <c r="AR80" i="76"/>
  <c r="AQ80" i="76"/>
  <c r="AP80" i="76"/>
  <c r="AO80" i="76"/>
  <c r="AN80" i="76"/>
  <c r="AM80" i="76"/>
  <c r="AL80" i="76"/>
  <c r="AK80" i="76"/>
  <c r="AJ80" i="76"/>
  <c r="AI80" i="76"/>
  <c r="AH80" i="76"/>
  <c r="AG80" i="76"/>
  <c r="AF80" i="76"/>
  <c r="AE80" i="76"/>
  <c r="AD80" i="76"/>
  <c r="AC80" i="76"/>
  <c r="AB80" i="76"/>
  <c r="AA80" i="76"/>
  <c r="Z80" i="76"/>
  <c r="Y80" i="76"/>
  <c r="X80" i="76"/>
  <c r="W80" i="76"/>
  <c r="V80" i="76"/>
  <c r="U80" i="76"/>
  <c r="T80" i="76"/>
  <c r="S80" i="76"/>
  <c r="R80" i="76"/>
  <c r="Q80" i="76"/>
  <c r="P80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C80" i="76"/>
  <c r="BA79" i="76"/>
  <c r="AZ79" i="76"/>
  <c r="AY79" i="76"/>
  <c r="AX79" i="76"/>
  <c r="AW79" i="76"/>
  <c r="AV79" i="76"/>
  <c r="AU79" i="76"/>
  <c r="AT79" i="76"/>
  <c r="AS79" i="76"/>
  <c r="AR79" i="76"/>
  <c r="AQ79" i="76"/>
  <c r="AP79" i="76"/>
  <c r="AO79" i="76"/>
  <c r="AN79" i="76"/>
  <c r="AM79" i="76"/>
  <c r="AL79" i="76"/>
  <c r="AK79" i="76"/>
  <c r="AJ79" i="76"/>
  <c r="AI79" i="76"/>
  <c r="AH79" i="76"/>
  <c r="AG79" i="76"/>
  <c r="AF79" i="76"/>
  <c r="AE79" i="76"/>
  <c r="AD79" i="76"/>
  <c r="AC79" i="76"/>
  <c r="AB79" i="76"/>
  <c r="AA79" i="76"/>
  <c r="Z79" i="76"/>
  <c r="Y79" i="76"/>
  <c r="X79" i="76"/>
  <c r="W79" i="76"/>
  <c r="V79" i="76"/>
  <c r="U79" i="76"/>
  <c r="T79" i="76"/>
  <c r="S79" i="76"/>
  <c r="R79" i="76"/>
  <c r="Q79" i="76"/>
  <c r="P79" i="76"/>
  <c r="O79" i="76"/>
  <c r="N79" i="76"/>
  <c r="M79" i="76"/>
  <c r="L79" i="76"/>
  <c r="K79" i="76"/>
  <c r="J79" i="76"/>
  <c r="I79" i="76"/>
  <c r="H79" i="76"/>
  <c r="G79" i="76"/>
  <c r="F79" i="76"/>
  <c r="E79" i="76"/>
  <c r="D79" i="76"/>
  <c r="C79" i="76"/>
  <c r="BA78" i="76"/>
  <c r="AZ78" i="76"/>
  <c r="AY78" i="76"/>
  <c r="AX78" i="76"/>
  <c r="AW78" i="76"/>
  <c r="AV78" i="76"/>
  <c r="AU78" i="76"/>
  <c r="AT78" i="76"/>
  <c r="AS78" i="76"/>
  <c r="AR78" i="76"/>
  <c r="AQ78" i="76"/>
  <c r="AP78" i="76"/>
  <c r="AO78" i="76"/>
  <c r="AN78" i="76"/>
  <c r="AM78" i="76"/>
  <c r="AL78" i="76"/>
  <c r="AK78" i="76"/>
  <c r="AJ78" i="76"/>
  <c r="AI78" i="76"/>
  <c r="AH78" i="76"/>
  <c r="AG78" i="76"/>
  <c r="AF78" i="76"/>
  <c r="AE78" i="76"/>
  <c r="AD78" i="76"/>
  <c r="AC78" i="76"/>
  <c r="AB78" i="76"/>
  <c r="AA78" i="76"/>
  <c r="Z78" i="76"/>
  <c r="Y78" i="76"/>
  <c r="X78" i="76"/>
  <c r="W78" i="76"/>
  <c r="V78" i="76"/>
  <c r="U78" i="76"/>
  <c r="T78" i="76"/>
  <c r="S78" i="76"/>
  <c r="R78" i="76"/>
  <c r="Q78" i="76"/>
  <c r="P78" i="76"/>
  <c r="O78" i="76"/>
  <c r="N78" i="76"/>
  <c r="M78" i="76"/>
  <c r="L78" i="76"/>
  <c r="K78" i="76"/>
  <c r="J78" i="76"/>
  <c r="I78" i="76"/>
  <c r="H78" i="76"/>
  <c r="G78" i="76"/>
  <c r="F78" i="76"/>
  <c r="E78" i="76"/>
  <c r="D78" i="76"/>
  <c r="C78" i="76"/>
  <c r="BA77" i="76"/>
  <c r="AZ77" i="76"/>
  <c r="AY77" i="76"/>
  <c r="AX77" i="76"/>
  <c r="AW77" i="76"/>
  <c r="AV77" i="76"/>
  <c r="AU77" i="76"/>
  <c r="AT77" i="76"/>
  <c r="AS77" i="76"/>
  <c r="AR77" i="76"/>
  <c r="AQ77" i="76"/>
  <c r="AP77" i="76"/>
  <c r="AO77" i="76"/>
  <c r="AN77" i="76"/>
  <c r="AM77" i="76"/>
  <c r="AL77" i="76"/>
  <c r="AK77" i="76"/>
  <c r="AJ77" i="76"/>
  <c r="AI77" i="76"/>
  <c r="AH77" i="76"/>
  <c r="AG77" i="76"/>
  <c r="AF77" i="76"/>
  <c r="AE77" i="76"/>
  <c r="AD77" i="76"/>
  <c r="AC77" i="76"/>
  <c r="AB77" i="76"/>
  <c r="AA77" i="76"/>
  <c r="Z77" i="76"/>
  <c r="Y77" i="76"/>
  <c r="X77" i="76"/>
  <c r="W77" i="76"/>
  <c r="V77" i="76"/>
  <c r="U77" i="76"/>
  <c r="T77" i="76"/>
  <c r="S77" i="76"/>
  <c r="R77" i="76"/>
  <c r="Q77" i="76"/>
  <c r="P77" i="76"/>
  <c r="O77" i="76"/>
  <c r="N77" i="76"/>
  <c r="M77" i="76"/>
  <c r="L77" i="76"/>
  <c r="K77" i="76"/>
  <c r="J77" i="76"/>
  <c r="I77" i="76"/>
  <c r="H77" i="76"/>
  <c r="G77" i="76"/>
  <c r="F77" i="76"/>
  <c r="E77" i="76"/>
  <c r="D77" i="76"/>
  <c r="C77" i="76"/>
  <c r="BA76" i="76"/>
  <c r="AZ76" i="76"/>
  <c r="AY76" i="76"/>
  <c r="AX76" i="76"/>
  <c r="AW76" i="76"/>
  <c r="AV76" i="76"/>
  <c r="AU76" i="76"/>
  <c r="AT76" i="76"/>
  <c r="AS76" i="76"/>
  <c r="AR76" i="76"/>
  <c r="AQ76" i="76"/>
  <c r="AP76" i="76"/>
  <c r="AO76" i="76"/>
  <c r="AN76" i="76"/>
  <c r="AM76" i="76"/>
  <c r="AL76" i="76"/>
  <c r="AK76" i="76"/>
  <c r="AJ76" i="76"/>
  <c r="AI76" i="76"/>
  <c r="AH76" i="76"/>
  <c r="AG76" i="76"/>
  <c r="AF76" i="76"/>
  <c r="AE76" i="76"/>
  <c r="AD76" i="76"/>
  <c r="AC76" i="76"/>
  <c r="AB76" i="76"/>
  <c r="AA76" i="76"/>
  <c r="Z76" i="76"/>
  <c r="Y76" i="76"/>
  <c r="X76" i="76"/>
  <c r="W76" i="76"/>
  <c r="V76" i="76"/>
  <c r="U76" i="76"/>
  <c r="T76" i="76"/>
  <c r="S76" i="76"/>
  <c r="R76" i="76"/>
  <c r="Q76" i="76"/>
  <c r="P76" i="76"/>
  <c r="O76" i="76"/>
  <c r="N76" i="76"/>
  <c r="M76" i="76"/>
  <c r="L76" i="76"/>
  <c r="K76" i="76"/>
  <c r="J76" i="76"/>
  <c r="I76" i="76"/>
  <c r="H76" i="76"/>
  <c r="G76" i="76"/>
  <c r="F76" i="76"/>
  <c r="E76" i="76"/>
  <c r="D76" i="76"/>
  <c r="C76" i="76"/>
  <c r="BA75" i="76"/>
  <c r="AZ75" i="76"/>
  <c r="AY75" i="76"/>
  <c r="AX75" i="76"/>
  <c r="AW75" i="76"/>
  <c r="AV75" i="76"/>
  <c r="AU75" i="76"/>
  <c r="AT75" i="76"/>
  <c r="AS75" i="76"/>
  <c r="AR75" i="76"/>
  <c r="AQ75" i="76"/>
  <c r="AP75" i="76"/>
  <c r="AO75" i="76"/>
  <c r="AN75" i="76"/>
  <c r="AM75" i="76"/>
  <c r="AL75" i="76"/>
  <c r="AK75" i="76"/>
  <c r="AJ75" i="76"/>
  <c r="AI75" i="76"/>
  <c r="AH75" i="76"/>
  <c r="AG75" i="76"/>
  <c r="AF75" i="76"/>
  <c r="AE75" i="76"/>
  <c r="AD75" i="76"/>
  <c r="AC75" i="76"/>
  <c r="AB75" i="76"/>
  <c r="AA75" i="76"/>
  <c r="Z75" i="76"/>
  <c r="Y75" i="76"/>
  <c r="X75" i="76"/>
  <c r="W75" i="76"/>
  <c r="V75" i="76"/>
  <c r="U75" i="76"/>
  <c r="T75" i="76"/>
  <c r="S75" i="76"/>
  <c r="R75" i="76"/>
  <c r="Q75" i="76"/>
  <c r="P75" i="76"/>
  <c r="O75" i="76"/>
  <c r="N75" i="76"/>
  <c r="M75" i="76"/>
  <c r="L75" i="76"/>
  <c r="K75" i="76"/>
  <c r="J75" i="76"/>
  <c r="I75" i="76"/>
  <c r="H75" i="76"/>
  <c r="G75" i="76"/>
  <c r="F75" i="76"/>
  <c r="E75" i="76"/>
  <c r="D75" i="76"/>
  <c r="C75" i="76"/>
  <c r="BA74" i="76"/>
  <c r="AZ74" i="76"/>
  <c r="AY74" i="76"/>
  <c r="AX74" i="76"/>
  <c r="AW74" i="76"/>
  <c r="AV74" i="76"/>
  <c r="AU74" i="76"/>
  <c r="AT74" i="76"/>
  <c r="AS74" i="76"/>
  <c r="AR74" i="76"/>
  <c r="AQ74" i="76"/>
  <c r="AP74" i="76"/>
  <c r="AO74" i="76"/>
  <c r="AN74" i="76"/>
  <c r="AM74" i="76"/>
  <c r="AL74" i="76"/>
  <c r="AK74" i="76"/>
  <c r="AJ74" i="76"/>
  <c r="AI74" i="76"/>
  <c r="AH74" i="76"/>
  <c r="AG74" i="76"/>
  <c r="AF74" i="76"/>
  <c r="AE74" i="76"/>
  <c r="AD74" i="76"/>
  <c r="AC74" i="76"/>
  <c r="AB74" i="76"/>
  <c r="AA74" i="76"/>
  <c r="Z74" i="76"/>
  <c r="Y74" i="76"/>
  <c r="X74" i="76"/>
  <c r="W74" i="76"/>
  <c r="V74" i="76"/>
  <c r="U74" i="76"/>
  <c r="T74" i="76"/>
  <c r="S74" i="76"/>
  <c r="R74" i="76"/>
  <c r="Q74" i="76"/>
  <c r="P74" i="76"/>
  <c r="O74" i="76"/>
  <c r="N74" i="76"/>
  <c r="M74" i="76"/>
  <c r="L74" i="76"/>
  <c r="K74" i="76"/>
  <c r="J74" i="76"/>
  <c r="I74" i="76"/>
  <c r="H74" i="76"/>
  <c r="G74" i="76"/>
  <c r="F74" i="76"/>
  <c r="E74" i="76"/>
  <c r="D74" i="76"/>
  <c r="C74" i="76"/>
  <c r="BA73" i="76"/>
  <c r="AZ73" i="76"/>
  <c r="AY73" i="76"/>
  <c r="AX73" i="76"/>
  <c r="AW73" i="76"/>
  <c r="AV73" i="76"/>
  <c r="AU73" i="76"/>
  <c r="AT73" i="76"/>
  <c r="AS73" i="76"/>
  <c r="AR73" i="76"/>
  <c r="AQ73" i="76"/>
  <c r="AP73" i="76"/>
  <c r="AO73" i="76"/>
  <c r="AN73" i="76"/>
  <c r="AM73" i="76"/>
  <c r="AL73" i="76"/>
  <c r="AK73" i="76"/>
  <c r="AJ73" i="76"/>
  <c r="AI73" i="76"/>
  <c r="AH73" i="76"/>
  <c r="AG73" i="76"/>
  <c r="AF73" i="76"/>
  <c r="AE73" i="76"/>
  <c r="AD73" i="76"/>
  <c r="AC73" i="76"/>
  <c r="AB73" i="76"/>
  <c r="AA73" i="76"/>
  <c r="Z73" i="76"/>
  <c r="Y73" i="76"/>
  <c r="X73" i="76"/>
  <c r="W73" i="76"/>
  <c r="V73" i="76"/>
  <c r="U73" i="76"/>
  <c r="T73" i="76"/>
  <c r="S73" i="76"/>
  <c r="R73" i="76"/>
  <c r="Q73" i="76"/>
  <c r="P73" i="76"/>
  <c r="O73" i="76"/>
  <c r="N73" i="76"/>
  <c r="M73" i="76"/>
  <c r="L73" i="76"/>
  <c r="K73" i="76"/>
  <c r="J73" i="76"/>
  <c r="I73" i="76"/>
  <c r="H73" i="76"/>
  <c r="G73" i="76"/>
  <c r="F73" i="76"/>
  <c r="E73" i="76"/>
  <c r="D73" i="76"/>
  <c r="C73" i="76"/>
  <c r="BA72" i="76"/>
  <c r="AZ72" i="76"/>
  <c r="AY72" i="76"/>
  <c r="AX72" i="76"/>
  <c r="AW72" i="76"/>
  <c r="AV72" i="76"/>
  <c r="AU72" i="76"/>
  <c r="AT72" i="76"/>
  <c r="AS72" i="76"/>
  <c r="AR72" i="76"/>
  <c r="AQ72" i="76"/>
  <c r="AP72" i="76"/>
  <c r="AO72" i="76"/>
  <c r="AN72" i="76"/>
  <c r="AM72" i="76"/>
  <c r="AL72" i="76"/>
  <c r="AK72" i="76"/>
  <c r="AJ72" i="76"/>
  <c r="AI72" i="76"/>
  <c r="AH72" i="76"/>
  <c r="AG72" i="76"/>
  <c r="AF72" i="76"/>
  <c r="AE72" i="76"/>
  <c r="AD72" i="76"/>
  <c r="AC72" i="76"/>
  <c r="AB72" i="76"/>
  <c r="AA72" i="76"/>
  <c r="Z72" i="76"/>
  <c r="Y72" i="76"/>
  <c r="X72" i="76"/>
  <c r="W72" i="76"/>
  <c r="V72" i="76"/>
  <c r="U72" i="76"/>
  <c r="T72" i="76"/>
  <c r="S72" i="76"/>
  <c r="R72" i="76"/>
  <c r="Q72" i="76"/>
  <c r="P72" i="76"/>
  <c r="O72" i="76"/>
  <c r="N72" i="76"/>
  <c r="M72" i="76"/>
  <c r="L72" i="76"/>
  <c r="K72" i="76"/>
  <c r="J72" i="76"/>
  <c r="I72" i="76"/>
  <c r="H72" i="76"/>
  <c r="G72" i="76"/>
  <c r="F72" i="76"/>
  <c r="E72" i="76"/>
  <c r="D72" i="76"/>
  <c r="C72" i="76"/>
  <c r="BA71" i="76"/>
  <c r="AZ71" i="76"/>
  <c r="AY71" i="76"/>
  <c r="AX71" i="76"/>
  <c r="AW71" i="76"/>
  <c r="AV71" i="76"/>
  <c r="AU71" i="76"/>
  <c r="AT71" i="76"/>
  <c r="AS71" i="76"/>
  <c r="AR71" i="76"/>
  <c r="AQ71" i="76"/>
  <c r="AP71" i="76"/>
  <c r="AO71" i="76"/>
  <c r="AN71" i="76"/>
  <c r="AM71" i="76"/>
  <c r="AL71" i="76"/>
  <c r="AK71" i="76"/>
  <c r="AJ71" i="76"/>
  <c r="AI71" i="76"/>
  <c r="AH71" i="76"/>
  <c r="AG71" i="76"/>
  <c r="AF71" i="76"/>
  <c r="AE71" i="76"/>
  <c r="AD71" i="76"/>
  <c r="AC71" i="76"/>
  <c r="AB71" i="76"/>
  <c r="AA71" i="76"/>
  <c r="Z71" i="76"/>
  <c r="Y71" i="76"/>
  <c r="X71" i="76"/>
  <c r="W71" i="76"/>
  <c r="V71" i="76"/>
  <c r="U71" i="76"/>
  <c r="T71" i="76"/>
  <c r="S71" i="76"/>
  <c r="R71" i="76"/>
  <c r="Q71" i="76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C71" i="76"/>
  <c r="BA70" i="76"/>
  <c r="AZ70" i="76"/>
  <c r="AY70" i="76"/>
  <c r="AX70" i="76"/>
  <c r="AW70" i="76"/>
  <c r="AV70" i="76"/>
  <c r="AU70" i="76"/>
  <c r="AT70" i="76"/>
  <c r="AS70" i="76"/>
  <c r="AR70" i="76"/>
  <c r="AQ70" i="76"/>
  <c r="AP70" i="76"/>
  <c r="AO70" i="76"/>
  <c r="AN70" i="76"/>
  <c r="AM70" i="76"/>
  <c r="AL70" i="76"/>
  <c r="AK70" i="76"/>
  <c r="AJ70" i="76"/>
  <c r="AI70" i="76"/>
  <c r="AH70" i="76"/>
  <c r="AG70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BA69" i="76"/>
  <c r="AZ69" i="76"/>
  <c r="AY69" i="76"/>
  <c r="AX69" i="76"/>
  <c r="AW69" i="76"/>
  <c r="AV69" i="76"/>
  <c r="AU69" i="76"/>
  <c r="AT69" i="76"/>
  <c r="AS69" i="76"/>
  <c r="AR69" i="76"/>
  <c r="AQ69" i="76"/>
  <c r="AP69" i="76"/>
  <c r="AO69" i="76"/>
  <c r="AN69" i="76"/>
  <c r="AM69" i="76"/>
  <c r="AL69" i="76"/>
  <c r="AK69" i="76"/>
  <c r="AJ69" i="76"/>
  <c r="AI69" i="76"/>
  <c r="AH69" i="76"/>
  <c r="AG69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BA68" i="76"/>
  <c r="AZ68" i="76"/>
  <c r="AY68" i="76"/>
  <c r="AX68" i="76"/>
  <c r="AW68" i="76"/>
  <c r="AV68" i="76"/>
  <c r="AU68" i="76"/>
  <c r="AT68" i="76"/>
  <c r="AS68" i="76"/>
  <c r="AR68" i="76"/>
  <c r="AQ68" i="76"/>
  <c r="AP68" i="76"/>
  <c r="AO68" i="76"/>
  <c r="AN68" i="76"/>
  <c r="AM68" i="76"/>
  <c r="AL68" i="76"/>
  <c r="AK68" i="76"/>
  <c r="AJ68" i="76"/>
  <c r="AI68" i="76"/>
  <c r="AH68" i="76"/>
  <c r="AG68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BA67" i="76"/>
  <c r="AZ67" i="76"/>
  <c r="AY67" i="76"/>
  <c r="AX67" i="76"/>
  <c r="AW67" i="76"/>
  <c r="AV67" i="76"/>
  <c r="AU67" i="76"/>
  <c r="AT67" i="76"/>
  <c r="AS67" i="76"/>
  <c r="AR67" i="76"/>
  <c r="AQ67" i="76"/>
  <c r="AP67" i="76"/>
  <c r="AO67" i="76"/>
  <c r="AN67" i="76"/>
  <c r="AM67" i="76"/>
  <c r="AL67" i="76"/>
  <c r="AK67" i="76"/>
  <c r="AJ67" i="76"/>
  <c r="AI67" i="76"/>
  <c r="AH67" i="76"/>
  <c r="AG67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A66" i="76"/>
  <c r="AZ66" i="76"/>
  <c r="AY66" i="76"/>
  <c r="AX66" i="76"/>
  <c r="AW66" i="76"/>
  <c r="AV66" i="76"/>
  <c r="AU66" i="76"/>
  <c r="AT66" i="76"/>
  <c r="AS66" i="76"/>
  <c r="AR66" i="76"/>
  <c r="AQ66" i="76"/>
  <c r="AP66" i="76"/>
  <c r="AO66" i="76"/>
  <c r="AN66" i="76"/>
  <c r="AM66" i="76"/>
  <c r="AL66" i="76"/>
  <c r="AK66" i="76"/>
  <c r="AJ66" i="76"/>
  <c r="AI66" i="76"/>
  <c r="AH66" i="76"/>
  <c r="AG66" i="76"/>
  <c r="AF66" i="76"/>
  <c r="AE66" i="76"/>
  <c r="AD66" i="76"/>
  <c r="AC66" i="76"/>
  <c r="AB66" i="76"/>
  <c r="AA66" i="76"/>
  <c r="Z66" i="76"/>
  <c r="Y66" i="76"/>
  <c r="X66" i="76"/>
  <c r="W66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A65" i="76"/>
  <c r="AZ65" i="76"/>
  <c r="AY65" i="76"/>
  <c r="AX65" i="76"/>
  <c r="AW65" i="76"/>
  <c r="AV65" i="76"/>
  <c r="AU65" i="76"/>
  <c r="AT65" i="76"/>
  <c r="AS65" i="76"/>
  <c r="AR65" i="76"/>
  <c r="AQ65" i="76"/>
  <c r="AP65" i="76"/>
  <c r="AO65" i="76"/>
  <c r="AN65" i="76"/>
  <c r="AM65" i="76"/>
  <c r="AL65" i="76"/>
  <c r="AK65" i="76"/>
  <c r="AJ65" i="76"/>
  <c r="AI65" i="76"/>
  <c r="AH65" i="76"/>
  <c r="AG65" i="76"/>
  <c r="AF65" i="76"/>
  <c r="AE65" i="76"/>
  <c r="AD65" i="76"/>
  <c r="AC65" i="76"/>
  <c r="AB65" i="76"/>
  <c r="AA65" i="76"/>
  <c r="Z65" i="76"/>
  <c r="Y65" i="76"/>
  <c r="X65" i="76"/>
  <c r="W65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A64" i="76"/>
  <c r="AZ64" i="76"/>
  <c r="AY64" i="76"/>
  <c r="AX64" i="76"/>
  <c r="AW64" i="76"/>
  <c r="AV64" i="76"/>
  <c r="AU64" i="76"/>
  <c r="AT64" i="76"/>
  <c r="AS64" i="76"/>
  <c r="AR64" i="76"/>
  <c r="AQ64" i="76"/>
  <c r="AP64" i="76"/>
  <c r="AO64" i="76"/>
  <c r="AN64" i="76"/>
  <c r="AM64" i="76"/>
  <c r="AL64" i="76"/>
  <c r="AK64" i="76"/>
  <c r="AJ64" i="76"/>
  <c r="AI64" i="76"/>
  <c r="AH64" i="76"/>
  <c r="AG64" i="76"/>
  <c r="AF64" i="76"/>
  <c r="AE64" i="76"/>
  <c r="AD64" i="76"/>
  <c r="AC64" i="76"/>
  <c r="AB64" i="76"/>
  <c r="AA64" i="76"/>
  <c r="Z64" i="76"/>
  <c r="Y64" i="76"/>
  <c r="X64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A63" i="76"/>
  <c r="AZ63" i="76"/>
  <c r="AY63" i="76"/>
  <c r="AX63" i="76"/>
  <c r="AW63" i="76"/>
  <c r="AV63" i="76"/>
  <c r="AU63" i="76"/>
  <c r="AT63" i="76"/>
  <c r="AS63" i="76"/>
  <c r="AR63" i="76"/>
  <c r="AQ63" i="76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I63" i="76"/>
  <c r="H63" i="76"/>
  <c r="G63" i="76"/>
  <c r="F63" i="76"/>
  <c r="E63" i="76"/>
  <c r="D63" i="76"/>
  <c r="C63" i="76"/>
  <c r="BA62" i="76"/>
  <c r="AZ62" i="76"/>
  <c r="AY62" i="76"/>
  <c r="AX62" i="76"/>
  <c r="AW62" i="76"/>
  <c r="AV62" i="76"/>
  <c r="AU62" i="76"/>
  <c r="AT62" i="76"/>
  <c r="AS62" i="76"/>
  <c r="AR62" i="76"/>
  <c r="AQ62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H62" i="76"/>
  <c r="G62" i="76"/>
  <c r="F62" i="76"/>
  <c r="E62" i="76"/>
  <c r="D62" i="76"/>
  <c r="C62" i="76"/>
  <c r="BA61" i="76"/>
  <c r="AZ61" i="76"/>
  <c r="AY61" i="76"/>
  <c r="AX61" i="76"/>
  <c r="AW61" i="76"/>
  <c r="AV61" i="76"/>
  <c r="AU61" i="76"/>
  <c r="AT61" i="76"/>
  <c r="AS61" i="76"/>
  <c r="AR61" i="76"/>
  <c r="AQ61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A60" i="76"/>
  <c r="AZ60" i="76"/>
  <c r="AY60" i="76"/>
  <c r="AX60" i="76"/>
  <c r="AW60" i="76"/>
  <c r="AV60" i="76"/>
  <c r="AU60" i="76"/>
  <c r="AT60" i="76"/>
  <c r="AS60" i="76"/>
  <c r="AR60" i="76"/>
  <c r="AQ60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C60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AJ59" i="76"/>
  <c r="AI59" i="76"/>
  <c r="AH59" i="76"/>
  <c r="AG59" i="76"/>
  <c r="AF59" i="76"/>
  <c r="AE59" i="76"/>
  <c r="AD59" i="76"/>
  <c r="AC59" i="76"/>
  <c r="AB59" i="76"/>
  <c r="AA59" i="76"/>
  <c r="Z59" i="76"/>
  <c r="Y59" i="76"/>
  <c r="X59" i="76"/>
  <c r="W59" i="76"/>
  <c r="V59" i="76"/>
  <c r="U59" i="76"/>
  <c r="T59" i="76"/>
  <c r="S59" i="76"/>
  <c r="R59" i="76"/>
  <c r="Q59" i="76"/>
  <c r="P59" i="76"/>
  <c r="O59" i="76"/>
  <c r="N59" i="76"/>
  <c r="M59" i="76"/>
  <c r="L59" i="76"/>
  <c r="K59" i="76"/>
  <c r="J59" i="76"/>
  <c r="I59" i="76"/>
  <c r="H59" i="76"/>
  <c r="G59" i="76"/>
  <c r="F59" i="76"/>
  <c r="E59" i="76"/>
  <c r="D59" i="76"/>
  <c r="C59" i="76"/>
  <c r="BA58" i="76"/>
  <c r="AZ58" i="76"/>
  <c r="AY58" i="76"/>
  <c r="AX58" i="76"/>
  <c r="AW58" i="76"/>
  <c r="AV58" i="76"/>
  <c r="AU58" i="76"/>
  <c r="AT58" i="76"/>
  <c r="AS58" i="76"/>
  <c r="AR58" i="76"/>
  <c r="AQ58" i="76"/>
  <c r="AP58" i="76"/>
  <c r="AO58" i="76"/>
  <c r="AN58" i="76"/>
  <c r="AM58" i="76"/>
  <c r="AL58" i="76"/>
  <c r="AK58" i="76"/>
  <c r="AJ58" i="76"/>
  <c r="AI58" i="76"/>
  <c r="AH58" i="76"/>
  <c r="AG58" i="76"/>
  <c r="AF58" i="76"/>
  <c r="AE58" i="76"/>
  <c r="AD58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A57" i="76"/>
  <c r="AZ57" i="76"/>
  <c r="AY57" i="76"/>
  <c r="AX57" i="76"/>
  <c r="AW57" i="76"/>
  <c r="AV57" i="76"/>
  <c r="AU57" i="76"/>
  <c r="AT57" i="76"/>
  <c r="AS57" i="76"/>
  <c r="AR57" i="76"/>
  <c r="AQ57" i="76"/>
  <c r="AP57" i="76"/>
  <c r="AO57" i="76"/>
  <c r="AN57" i="76"/>
  <c r="AM57" i="76"/>
  <c r="AL57" i="76"/>
  <c r="AK57" i="76"/>
  <c r="AJ57" i="76"/>
  <c r="AI57" i="76"/>
  <c r="AH57" i="76"/>
  <c r="AG57" i="76"/>
  <c r="AF57" i="76"/>
  <c r="AE57" i="76"/>
  <c r="AD57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A56" i="76"/>
  <c r="AZ56" i="76"/>
  <c r="AY56" i="76"/>
  <c r="AX56" i="76"/>
  <c r="AW56" i="76"/>
  <c r="AV56" i="76"/>
  <c r="AU56" i="76"/>
  <c r="AT56" i="76"/>
  <c r="AS56" i="76"/>
  <c r="AR56" i="76"/>
  <c r="AQ56" i="76"/>
  <c r="AP56" i="76"/>
  <c r="AO56" i="76"/>
  <c r="AN56" i="76"/>
  <c r="AM56" i="76"/>
  <c r="AL56" i="76"/>
  <c r="AK56" i="76"/>
  <c r="AJ56" i="76"/>
  <c r="AI56" i="76"/>
  <c r="AH56" i="76"/>
  <c r="AG56" i="76"/>
  <c r="AF56" i="76"/>
  <c r="AE56" i="76"/>
  <c r="AD56" i="76"/>
  <c r="AC56" i="76"/>
  <c r="AB56" i="76"/>
  <c r="AA56" i="76"/>
  <c r="Z56" i="76"/>
  <c r="Y56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D56" i="76"/>
  <c r="C56" i="76"/>
  <c r="BA55" i="76"/>
  <c r="AZ55" i="76"/>
  <c r="AY55" i="76"/>
  <c r="AX55" i="76"/>
  <c r="AW55" i="76"/>
  <c r="AV55" i="76"/>
  <c r="AU55" i="76"/>
  <c r="AT55" i="76"/>
  <c r="AS55" i="76"/>
  <c r="AR55" i="76"/>
  <c r="AQ55" i="76"/>
  <c r="AP55" i="76"/>
  <c r="AO55" i="76"/>
  <c r="AN55" i="76"/>
  <c r="AM55" i="76"/>
  <c r="AL55" i="76"/>
  <c r="AK55" i="76"/>
  <c r="AJ55" i="76"/>
  <c r="AI55" i="76"/>
  <c r="AH55" i="76"/>
  <c r="AG55" i="76"/>
  <c r="AF55" i="76"/>
  <c r="AE55" i="76"/>
  <c r="AD55" i="76"/>
  <c r="AC55" i="76"/>
  <c r="AB55" i="76"/>
  <c r="AA55" i="76"/>
  <c r="Z55" i="76"/>
  <c r="Y55" i="76"/>
  <c r="X55" i="76"/>
  <c r="W55" i="76"/>
  <c r="V55" i="76"/>
  <c r="U55" i="76"/>
  <c r="T55" i="76"/>
  <c r="S55" i="76"/>
  <c r="R55" i="76"/>
  <c r="Q55" i="76"/>
  <c r="P55" i="76"/>
  <c r="O55" i="76"/>
  <c r="N55" i="76"/>
  <c r="M55" i="76"/>
  <c r="L55" i="76"/>
  <c r="K55" i="76"/>
  <c r="J55" i="76"/>
  <c r="I55" i="76"/>
  <c r="H55" i="76"/>
  <c r="G55" i="76"/>
  <c r="F55" i="76"/>
  <c r="E55" i="76"/>
  <c r="D55" i="76"/>
  <c r="C55" i="76"/>
  <c r="BA54" i="76"/>
  <c r="AZ54" i="76"/>
  <c r="AY54" i="76"/>
  <c r="AX54" i="76"/>
  <c r="AW54" i="76"/>
  <c r="AV54" i="76"/>
  <c r="AU54" i="76"/>
  <c r="AT54" i="76"/>
  <c r="AS54" i="76"/>
  <c r="AR54" i="76"/>
  <c r="AQ54" i="76"/>
  <c r="AP54" i="76"/>
  <c r="AO54" i="76"/>
  <c r="AN54" i="76"/>
  <c r="AM54" i="76"/>
  <c r="AL54" i="76"/>
  <c r="AK54" i="76"/>
  <c r="AJ54" i="76"/>
  <c r="AI54" i="76"/>
  <c r="AH54" i="76"/>
  <c r="AG54" i="76"/>
  <c r="AF54" i="76"/>
  <c r="AE54" i="76"/>
  <c r="AD54" i="76"/>
  <c r="AC54" i="76"/>
  <c r="AB54" i="76"/>
  <c r="AA54" i="76"/>
  <c r="Z54" i="76"/>
  <c r="Y54" i="76"/>
  <c r="X54" i="76"/>
  <c r="W54" i="76"/>
  <c r="V54" i="76"/>
  <c r="U54" i="76"/>
  <c r="T54" i="76"/>
  <c r="S54" i="76"/>
  <c r="R54" i="76"/>
  <c r="Q54" i="76"/>
  <c r="P54" i="76"/>
  <c r="O54" i="76"/>
  <c r="N54" i="76"/>
  <c r="M54" i="76"/>
  <c r="L54" i="76"/>
  <c r="K54" i="76"/>
  <c r="J54" i="76"/>
  <c r="I54" i="76"/>
  <c r="H54" i="76"/>
  <c r="G54" i="76"/>
  <c r="F54" i="76"/>
  <c r="E54" i="76"/>
  <c r="D54" i="76"/>
  <c r="C54" i="76"/>
  <c r="BA53" i="76"/>
  <c r="AZ53" i="76"/>
  <c r="AY53" i="76"/>
  <c r="AX53" i="76"/>
  <c r="AW53" i="76"/>
  <c r="AV53" i="76"/>
  <c r="AU53" i="76"/>
  <c r="AT53" i="76"/>
  <c r="AS53" i="76"/>
  <c r="AR53" i="76"/>
  <c r="AQ53" i="76"/>
  <c r="AP53" i="76"/>
  <c r="AO53" i="76"/>
  <c r="AN53" i="76"/>
  <c r="AM53" i="76"/>
  <c r="AL53" i="76"/>
  <c r="AK53" i="76"/>
  <c r="AJ53" i="76"/>
  <c r="AI53" i="76"/>
  <c r="AH53" i="76"/>
  <c r="AG53" i="76"/>
  <c r="AF53" i="76"/>
  <c r="AE53" i="76"/>
  <c r="AD53" i="76"/>
  <c r="AC53" i="76"/>
  <c r="AB53" i="76"/>
  <c r="AA53" i="76"/>
  <c r="Z53" i="76"/>
  <c r="Y53" i="76"/>
  <c r="X53" i="76"/>
  <c r="W53" i="76"/>
  <c r="V53" i="76"/>
  <c r="U53" i="76"/>
  <c r="T53" i="76"/>
  <c r="S53" i="76"/>
  <c r="R53" i="76"/>
  <c r="Q53" i="76"/>
  <c r="P53" i="76"/>
  <c r="O53" i="76"/>
  <c r="N53" i="76"/>
  <c r="M53" i="76"/>
  <c r="L53" i="76"/>
  <c r="K53" i="76"/>
  <c r="J53" i="76"/>
  <c r="I53" i="76"/>
  <c r="H53" i="76"/>
  <c r="G53" i="76"/>
  <c r="F53" i="76"/>
  <c r="E53" i="76"/>
  <c r="D53" i="76"/>
  <c r="C53" i="76"/>
  <c r="BA52" i="76"/>
  <c r="AZ52" i="76"/>
  <c r="AY52" i="76"/>
  <c r="AX52" i="76"/>
  <c r="AW52" i="76"/>
  <c r="AV52" i="76"/>
  <c r="AU52" i="76"/>
  <c r="AT52" i="76"/>
  <c r="AS52" i="76"/>
  <c r="AR52" i="76"/>
  <c r="AQ52" i="76"/>
  <c r="AP52" i="76"/>
  <c r="AO52" i="76"/>
  <c r="AN52" i="76"/>
  <c r="AM52" i="76"/>
  <c r="AL52" i="76"/>
  <c r="AK52" i="76"/>
  <c r="AJ52" i="76"/>
  <c r="AI52" i="76"/>
  <c r="AH52" i="76"/>
  <c r="AG52" i="76"/>
  <c r="AF52" i="76"/>
  <c r="AE52" i="76"/>
  <c r="AD52" i="76"/>
  <c r="AC52" i="76"/>
  <c r="AB52" i="76"/>
  <c r="AA52" i="76"/>
  <c r="Z52" i="76"/>
  <c r="Y52" i="76"/>
  <c r="X52" i="76"/>
  <c r="W52" i="76"/>
  <c r="V52" i="76"/>
  <c r="U52" i="76"/>
  <c r="T52" i="76"/>
  <c r="S52" i="76"/>
  <c r="R52" i="76"/>
  <c r="Q52" i="76"/>
  <c r="P52" i="76"/>
  <c r="O52" i="76"/>
  <c r="N52" i="76"/>
  <c r="M52" i="76"/>
  <c r="L52" i="76"/>
  <c r="K52" i="76"/>
  <c r="J52" i="76"/>
  <c r="I52" i="76"/>
  <c r="H52" i="76"/>
  <c r="G52" i="76"/>
  <c r="F52" i="76"/>
  <c r="E52" i="76"/>
  <c r="D52" i="76"/>
  <c r="C52" i="76"/>
  <c r="BA51" i="76"/>
  <c r="AZ51" i="76"/>
  <c r="AY51" i="76"/>
  <c r="AX51" i="76"/>
  <c r="AW51" i="76"/>
  <c r="AV51" i="76"/>
  <c r="AU51" i="76"/>
  <c r="AT51" i="76"/>
  <c r="AS51" i="76"/>
  <c r="AR51" i="76"/>
  <c r="AQ51" i="76"/>
  <c r="AP51" i="76"/>
  <c r="AO51" i="76"/>
  <c r="AN51" i="76"/>
  <c r="AM51" i="76"/>
  <c r="AL51" i="76"/>
  <c r="AK51" i="76"/>
  <c r="AJ51" i="76"/>
  <c r="AI51" i="76"/>
  <c r="AH51" i="76"/>
  <c r="AG51" i="76"/>
  <c r="AF51" i="76"/>
  <c r="AE51" i="76"/>
  <c r="AD51" i="76"/>
  <c r="AC51" i="76"/>
  <c r="AB51" i="76"/>
  <c r="AA51" i="76"/>
  <c r="Z51" i="76"/>
  <c r="Y51" i="76"/>
  <c r="X51" i="76"/>
  <c r="W51" i="76"/>
  <c r="V51" i="76"/>
  <c r="U51" i="76"/>
  <c r="T51" i="76"/>
  <c r="S51" i="76"/>
  <c r="R51" i="76"/>
  <c r="Q51" i="76"/>
  <c r="P51" i="76"/>
  <c r="O51" i="76"/>
  <c r="N51" i="76"/>
  <c r="M51" i="76"/>
  <c r="L51" i="76"/>
  <c r="K51" i="76"/>
  <c r="J51" i="76"/>
  <c r="I51" i="76"/>
  <c r="H51" i="76"/>
  <c r="G51" i="76"/>
  <c r="F51" i="76"/>
  <c r="E51" i="76"/>
  <c r="D51" i="76"/>
  <c r="C51" i="76"/>
  <c r="BA50" i="76"/>
  <c r="AZ50" i="76"/>
  <c r="AY50" i="76"/>
  <c r="AX50" i="76"/>
  <c r="AW50" i="76"/>
  <c r="AV50" i="76"/>
  <c r="AU50" i="76"/>
  <c r="AT50" i="76"/>
  <c r="AS50" i="76"/>
  <c r="AR50" i="76"/>
  <c r="AQ50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BA49" i="76"/>
  <c r="AZ49" i="76"/>
  <c r="AY49" i="76"/>
  <c r="AX49" i="76"/>
  <c r="AW49" i="76"/>
  <c r="AV49" i="76"/>
  <c r="AU49" i="76"/>
  <c r="AT49" i="76"/>
  <c r="AS49" i="76"/>
  <c r="AR49" i="76"/>
  <c r="AQ49" i="76"/>
  <c r="AP49" i="76"/>
  <c r="AO49" i="76"/>
  <c r="AN49" i="76"/>
  <c r="AM49" i="76"/>
  <c r="AL49" i="76"/>
  <c r="AK49" i="76"/>
  <c r="AJ49" i="76"/>
  <c r="AI49" i="76"/>
  <c r="AH49" i="76"/>
  <c r="AG49" i="76"/>
  <c r="AF49" i="76"/>
  <c r="AE49" i="76"/>
  <c r="AD49" i="76"/>
  <c r="AC49" i="76"/>
  <c r="AB49" i="76"/>
  <c r="AA49" i="76"/>
  <c r="Z49" i="76"/>
  <c r="Y49" i="76"/>
  <c r="X49" i="76"/>
  <c r="W49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BA48" i="76"/>
  <c r="AZ48" i="76"/>
  <c r="AY48" i="76"/>
  <c r="AX48" i="76"/>
  <c r="AW48" i="76"/>
  <c r="AV48" i="76"/>
  <c r="AU48" i="76"/>
  <c r="AT48" i="76"/>
  <c r="AS48" i="76"/>
  <c r="AR48" i="76"/>
  <c r="AQ48" i="76"/>
  <c r="AP48" i="76"/>
  <c r="AO48" i="76"/>
  <c r="AN48" i="76"/>
  <c r="AM48" i="76"/>
  <c r="AL48" i="76"/>
  <c r="AK48" i="76"/>
  <c r="AJ48" i="76"/>
  <c r="AI48" i="76"/>
  <c r="AH48" i="76"/>
  <c r="AG48" i="76"/>
  <c r="AF48" i="76"/>
  <c r="AE48" i="76"/>
  <c r="AD48" i="76"/>
  <c r="AC48" i="76"/>
  <c r="AB48" i="76"/>
  <c r="AA48" i="76"/>
  <c r="Z48" i="76"/>
  <c r="Y48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BA47" i="76"/>
  <c r="AZ47" i="76"/>
  <c r="AY47" i="76"/>
  <c r="AX47" i="76"/>
  <c r="AW47" i="76"/>
  <c r="AV47" i="76"/>
  <c r="AU47" i="76"/>
  <c r="AT47" i="76"/>
  <c r="AS47" i="76"/>
  <c r="AR47" i="76"/>
  <c r="AQ47" i="76"/>
  <c r="AP47" i="76"/>
  <c r="AO47" i="76"/>
  <c r="AN47" i="76"/>
  <c r="AM47" i="76"/>
  <c r="AL47" i="76"/>
  <c r="AK47" i="76"/>
  <c r="AJ47" i="76"/>
  <c r="AI47" i="76"/>
  <c r="AH47" i="76"/>
  <c r="AG47" i="76"/>
  <c r="AF47" i="76"/>
  <c r="AE47" i="76"/>
  <c r="AD47" i="76"/>
  <c r="AC47" i="76"/>
  <c r="AB47" i="76"/>
  <c r="AA47" i="76"/>
  <c r="Z47" i="76"/>
  <c r="Y47" i="76"/>
  <c r="X47" i="76"/>
  <c r="W47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BA46" i="76"/>
  <c r="AZ46" i="76"/>
  <c r="AY46" i="76"/>
  <c r="AX46" i="76"/>
  <c r="AW46" i="76"/>
  <c r="AV46" i="76"/>
  <c r="AU46" i="76"/>
  <c r="AT46" i="76"/>
  <c r="AS46" i="76"/>
  <c r="AR46" i="76"/>
  <c r="AQ46" i="76"/>
  <c r="AP46" i="76"/>
  <c r="AO46" i="76"/>
  <c r="AN46" i="76"/>
  <c r="AM46" i="76"/>
  <c r="AL46" i="76"/>
  <c r="AK46" i="76"/>
  <c r="AJ46" i="76"/>
  <c r="AI46" i="76"/>
  <c r="AH46" i="76"/>
  <c r="AG46" i="76"/>
  <c r="AF46" i="76"/>
  <c r="AE46" i="76"/>
  <c r="AD46" i="76"/>
  <c r="AC46" i="76"/>
  <c r="AB46" i="76"/>
  <c r="AA46" i="76"/>
  <c r="Z46" i="76"/>
  <c r="Y46" i="76"/>
  <c r="X46" i="76"/>
  <c r="W46" i="76"/>
  <c r="V46" i="76"/>
  <c r="U46" i="76"/>
  <c r="T46" i="76"/>
  <c r="S46" i="76"/>
  <c r="R46" i="76"/>
  <c r="Q46" i="76"/>
  <c r="P46" i="76"/>
  <c r="O46" i="76"/>
  <c r="N46" i="76"/>
  <c r="M46" i="76"/>
  <c r="L46" i="76"/>
  <c r="K46" i="76"/>
  <c r="J46" i="76"/>
  <c r="I46" i="76"/>
  <c r="H46" i="76"/>
  <c r="G46" i="76"/>
  <c r="F46" i="76"/>
  <c r="E46" i="76"/>
  <c r="D46" i="76"/>
  <c r="C46" i="76"/>
  <c r="BA45" i="76"/>
  <c r="AZ45" i="76"/>
  <c r="AY45" i="76"/>
  <c r="AX45" i="76"/>
  <c r="AW45" i="76"/>
  <c r="AV45" i="76"/>
  <c r="AU45" i="76"/>
  <c r="AT45" i="76"/>
  <c r="AS45" i="76"/>
  <c r="AR45" i="76"/>
  <c r="AQ45" i="76"/>
  <c r="AP45" i="76"/>
  <c r="AO45" i="76"/>
  <c r="AN45" i="76"/>
  <c r="AM45" i="76"/>
  <c r="AL45" i="76"/>
  <c r="AK45" i="76"/>
  <c r="AJ45" i="76"/>
  <c r="AI45" i="76"/>
  <c r="AH45" i="76"/>
  <c r="AG45" i="76"/>
  <c r="AF45" i="76"/>
  <c r="AE45" i="76"/>
  <c r="AD45" i="76"/>
  <c r="AC45" i="76"/>
  <c r="AB45" i="76"/>
  <c r="AA45" i="76"/>
  <c r="Z45" i="76"/>
  <c r="Y45" i="76"/>
  <c r="X45" i="76"/>
  <c r="W45" i="76"/>
  <c r="V45" i="76"/>
  <c r="U45" i="76"/>
  <c r="T45" i="76"/>
  <c r="S45" i="76"/>
  <c r="R45" i="76"/>
  <c r="Q45" i="76"/>
  <c r="P45" i="76"/>
  <c r="O45" i="76"/>
  <c r="N45" i="76"/>
  <c r="M45" i="76"/>
  <c r="L45" i="76"/>
  <c r="K45" i="76"/>
  <c r="J45" i="76"/>
  <c r="I45" i="76"/>
  <c r="H45" i="76"/>
  <c r="G45" i="76"/>
  <c r="F45" i="76"/>
  <c r="E45" i="76"/>
  <c r="D45" i="76"/>
  <c r="C45" i="76"/>
  <c r="BA44" i="76"/>
  <c r="AZ44" i="76"/>
  <c r="AY44" i="76"/>
  <c r="AX44" i="76"/>
  <c r="AW44" i="76"/>
  <c r="AV44" i="76"/>
  <c r="AU44" i="76"/>
  <c r="AT44" i="76"/>
  <c r="AS44" i="76"/>
  <c r="AR44" i="76"/>
  <c r="AQ44" i="76"/>
  <c r="AP44" i="76"/>
  <c r="AO44" i="76"/>
  <c r="AN44" i="76"/>
  <c r="AM44" i="76"/>
  <c r="AL44" i="76"/>
  <c r="AK44" i="76"/>
  <c r="AJ44" i="76"/>
  <c r="AI44" i="76"/>
  <c r="AH44" i="76"/>
  <c r="AG44" i="76"/>
  <c r="AF44" i="76"/>
  <c r="AE44" i="76"/>
  <c r="AD44" i="76"/>
  <c r="AC44" i="76"/>
  <c r="AB44" i="76"/>
  <c r="AA44" i="76"/>
  <c r="Z44" i="76"/>
  <c r="Y44" i="76"/>
  <c r="X44" i="76"/>
  <c r="W44" i="76"/>
  <c r="V44" i="76"/>
  <c r="U44" i="76"/>
  <c r="T44" i="76"/>
  <c r="S44" i="76"/>
  <c r="R44" i="76"/>
  <c r="Q44" i="76"/>
  <c r="P44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C44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AG43" i="76"/>
  <c r="AF43" i="76"/>
  <c r="AE43" i="76"/>
  <c r="AD43" i="76"/>
  <c r="AC43" i="76"/>
  <c r="AB43" i="76"/>
  <c r="AA43" i="76"/>
  <c r="Z43" i="76"/>
  <c r="Y43" i="76"/>
  <c r="X43" i="76"/>
  <c r="W43" i="76"/>
  <c r="V43" i="76"/>
  <c r="U43" i="76"/>
  <c r="T43" i="76"/>
  <c r="S43" i="76"/>
  <c r="R43" i="76"/>
  <c r="Q43" i="76"/>
  <c r="P43" i="76"/>
  <c r="O43" i="76"/>
  <c r="N43" i="76"/>
  <c r="M43" i="76"/>
  <c r="L43" i="76"/>
  <c r="K43" i="76"/>
  <c r="J43" i="76"/>
  <c r="I43" i="76"/>
  <c r="H43" i="76"/>
  <c r="G43" i="76"/>
  <c r="F43" i="76"/>
  <c r="E43" i="76"/>
  <c r="D43" i="76"/>
  <c r="C43" i="76"/>
  <c r="BA42" i="76"/>
  <c r="AZ42" i="76"/>
  <c r="AY42" i="76"/>
  <c r="AX42" i="76"/>
  <c r="AW42" i="76"/>
  <c r="AV42" i="76"/>
  <c r="AU42" i="76"/>
  <c r="AT42" i="76"/>
  <c r="AS42" i="76"/>
  <c r="AR42" i="76"/>
  <c r="AQ42" i="76"/>
  <c r="AP42" i="76"/>
  <c r="AO42" i="76"/>
  <c r="AN42" i="76"/>
  <c r="AM42" i="76"/>
  <c r="AL42" i="76"/>
  <c r="AK42" i="76"/>
  <c r="AJ42" i="76"/>
  <c r="AI42" i="76"/>
  <c r="AH42" i="76"/>
  <c r="AG42" i="76"/>
  <c r="AF42" i="76"/>
  <c r="AE42" i="76"/>
  <c r="AD42" i="76"/>
  <c r="AC42" i="76"/>
  <c r="AB42" i="76"/>
  <c r="AA42" i="76"/>
  <c r="Z42" i="76"/>
  <c r="Y42" i="76"/>
  <c r="X42" i="76"/>
  <c r="W42" i="76"/>
  <c r="V42" i="76"/>
  <c r="U42" i="76"/>
  <c r="T42" i="76"/>
  <c r="S42" i="76"/>
  <c r="R42" i="76"/>
  <c r="Q42" i="76"/>
  <c r="P42" i="76"/>
  <c r="O42" i="76"/>
  <c r="N42" i="76"/>
  <c r="M42" i="76"/>
  <c r="L42" i="76"/>
  <c r="K42" i="76"/>
  <c r="J42" i="76"/>
  <c r="I42" i="76"/>
  <c r="H42" i="76"/>
  <c r="G42" i="76"/>
  <c r="F42" i="76"/>
  <c r="E42" i="76"/>
  <c r="D42" i="76"/>
  <c r="C42" i="76"/>
  <c r="BA41" i="76"/>
  <c r="AZ41" i="76"/>
  <c r="AY41" i="76"/>
  <c r="AX41" i="76"/>
  <c r="AW41" i="76"/>
  <c r="AV41" i="76"/>
  <c r="AU41" i="76"/>
  <c r="AT41" i="76"/>
  <c r="AS41" i="76"/>
  <c r="AR41" i="76"/>
  <c r="AQ41" i="76"/>
  <c r="AP41" i="76"/>
  <c r="AO41" i="76"/>
  <c r="AN41" i="76"/>
  <c r="AM41" i="76"/>
  <c r="AL41" i="76"/>
  <c r="AK41" i="76"/>
  <c r="AJ41" i="76"/>
  <c r="AI41" i="76"/>
  <c r="AH41" i="76"/>
  <c r="AG41" i="76"/>
  <c r="AF41" i="76"/>
  <c r="AE41" i="76"/>
  <c r="AD41" i="76"/>
  <c r="AC41" i="76"/>
  <c r="AB41" i="76"/>
  <c r="AA41" i="76"/>
  <c r="Z41" i="76"/>
  <c r="Y41" i="76"/>
  <c r="X41" i="76"/>
  <c r="W41" i="76"/>
  <c r="V41" i="76"/>
  <c r="U41" i="76"/>
  <c r="T41" i="76"/>
  <c r="S41" i="76"/>
  <c r="R41" i="76"/>
  <c r="Q41" i="76"/>
  <c r="P41" i="76"/>
  <c r="O41" i="76"/>
  <c r="N41" i="76"/>
  <c r="M41" i="76"/>
  <c r="L41" i="76"/>
  <c r="K41" i="76"/>
  <c r="J41" i="76"/>
  <c r="I41" i="76"/>
  <c r="H41" i="76"/>
  <c r="G41" i="76"/>
  <c r="F41" i="76"/>
  <c r="E41" i="76"/>
  <c r="D41" i="76"/>
  <c r="C41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AG40" i="76"/>
  <c r="AF40" i="76"/>
  <c r="AE40" i="76"/>
  <c r="AD40" i="76"/>
  <c r="AC40" i="76"/>
  <c r="AB40" i="76"/>
  <c r="AA40" i="76"/>
  <c r="Z40" i="76"/>
  <c r="Y40" i="76"/>
  <c r="X40" i="76"/>
  <c r="W40" i="76"/>
  <c r="V40" i="76"/>
  <c r="U40" i="76"/>
  <c r="T40" i="76"/>
  <c r="S40" i="76"/>
  <c r="R40" i="76"/>
  <c r="Q40" i="76"/>
  <c r="P40" i="76"/>
  <c r="O40" i="76"/>
  <c r="N40" i="76"/>
  <c r="M40" i="76"/>
  <c r="L40" i="76"/>
  <c r="K40" i="76"/>
  <c r="J40" i="76"/>
  <c r="I40" i="76"/>
  <c r="H40" i="76"/>
  <c r="G40" i="76"/>
  <c r="F40" i="76"/>
  <c r="E40" i="76"/>
  <c r="D40" i="76"/>
  <c r="C40" i="76"/>
  <c r="BA39" i="76"/>
  <c r="AZ39" i="76"/>
  <c r="AY39" i="76"/>
  <c r="AX39" i="76"/>
  <c r="AW39" i="76"/>
  <c r="AV39" i="76"/>
  <c r="AU39" i="76"/>
  <c r="AT39" i="76"/>
  <c r="AS39" i="76"/>
  <c r="AR39" i="76"/>
  <c r="AQ39" i="76"/>
  <c r="AP39" i="76"/>
  <c r="AO39" i="76"/>
  <c r="AN39" i="76"/>
  <c r="AM39" i="76"/>
  <c r="AL39" i="76"/>
  <c r="AK39" i="76"/>
  <c r="AJ39" i="76"/>
  <c r="AI39" i="76"/>
  <c r="AH39" i="76"/>
  <c r="AG39" i="76"/>
  <c r="AF39" i="76"/>
  <c r="AE39" i="76"/>
  <c r="AD39" i="76"/>
  <c r="AC39" i="76"/>
  <c r="AB39" i="76"/>
  <c r="AA39" i="76"/>
  <c r="Z39" i="76"/>
  <c r="Y39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D39" i="76"/>
  <c r="C39" i="76"/>
  <c r="BA38" i="76"/>
  <c r="AZ38" i="76"/>
  <c r="AY38" i="76"/>
  <c r="AX38" i="76"/>
  <c r="AW38" i="76"/>
  <c r="AV38" i="76"/>
  <c r="AU38" i="76"/>
  <c r="AT38" i="76"/>
  <c r="AS38" i="76"/>
  <c r="AR38" i="76"/>
  <c r="AQ38" i="76"/>
  <c r="AP38" i="76"/>
  <c r="AO38" i="76"/>
  <c r="AN38" i="76"/>
  <c r="AM38" i="76"/>
  <c r="AL38" i="76"/>
  <c r="AK38" i="76"/>
  <c r="AJ38" i="76"/>
  <c r="AI38" i="76"/>
  <c r="AH38" i="76"/>
  <c r="AG38" i="76"/>
  <c r="AF38" i="76"/>
  <c r="AE38" i="76"/>
  <c r="AD38" i="76"/>
  <c r="AC38" i="76"/>
  <c r="AB38" i="76"/>
  <c r="AA38" i="76"/>
  <c r="Z38" i="76"/>
  <c r="Y38" i="76"/>
  <c r="X38" i="76"/>
  <c r="W38" i="76"/>
  <c r="V38" i="76"/>
  <c r="U38" i="76"/>
  <c r="T38" i="76"/>
  <c r="S38" i="76"/>
  <c r="R38" i="76"/>
  <c r="Q38" i="76"/>
  <c r="P38" i="76"/>
  <c r="O38" i="76"/>
  <c r="N38" i="76"/>
  <c r="M38" i="76"/>
  <c r="L38" i="76"/>
  <c r="K38" i="76"/>
  <c r="J38" i="76"/>
  <c r="I38" i="76"/>
  <c r="H38" i="76"/>
  <c r="G38" i="76"/>
  <c r="F38" i="76"/>
  <c r="E38" i="76"/>
  <c r="D38" i="76"/>
  <c r="C38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AG37" i="76"/>
  <c r="AF37" i="76"/>
  <c r="AE37" i="76"/>
  <c r="AD37" i="76"/>
  <c r="AC37" i="76"/>
  <c r="AB37" i="76"/>
  <c r="AA37" i="76"/>
  <c r="Z37" i="76"/>
  <c r="Y37" i="76"/>
  <c r="X37" i="76"/>
  <c r="W37" i="76"/>
  <c r="V37" i="76"/>
  <c r="U37" i="76"/>
  <c r="T37" i="76"/>
  <c r="S37" i="76"/>
  <c r="R37" i="76"/>
  <c r="Q37" i="76"/>
  <c r="P37" i="76"/>
  <c r="O37" i="76"/>
  <c r="N37" i="76"/>
  <c r="M37" i="76"/>
  <c r="L37" i="76"/>
  <c r="K37" i="76"/>
  <c r="J37" i="76"/>
  <c r="I37" i="76"/>
  <c r="H37" i="76"/>
  <c r="G37" i="76"/>
  <c r="F37" i="76"/>
  <c r="E37" i="76"/>
  <c r="D37" i="76"/>
  <c r="C37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AG36" i="76"/>
  <c r="AF36" i="76"/>
  <c r="AE36" i="76"/>
  <c r="AD36" i="76"/>
  <c r="AC36" i="76"/>
  <c r="AB36" i="76"/>
  <c r="AA36" i="76"/>
  <c r="Z36" i="76"/>
  <c r="Y36" i="76"/>
  <c r="X36" i="76"/>
  <c r="W36" i="76"/>
  <c r="V36" i="76"/>
  <c r="U36" i="76"/>
  <c r="T36" i="76"/>
  <c r="S36" i="76"/>
  <c r="R36" i="76"/>
  <c r="Q36" i="76"/>
  <c r="P36" i="76"/>
  <c r="O36" i="76"/>
  <c r="N36" i="76"/>
  <c r="M36" i="76"/>
  <c r="L36" i="76"/>
  <c r="K36" i="76"/>
  <c r="J36" i="76"/>
  <c r="I36" i="76"/>
  <c r="H36" i="76"/>
  <c r="G36" i="76"/>
  <c r="F36" i="76"/>
  <c r="E36" i="76"/>
  <c r="D36" i="76"/>
  <c r="C36" i="76"/>
  <c r="BA35" i="76"/>
  <c r="AZ35" i="76"/>
  <c r="AY35" i="76"/>
  <c r="AX35" i="76"/>
  <c r="AW35" i="76"/>
  <c r="AV35" i="76"/>
  <c r="AU35" i="76"/>
  <c r="AT35" i="76"/>
  <c r="AS35" i="76"/>
  <c r="AR35" i="76"/>
  <c r="AQ35" i="76"/>
  <c r="AP35" i="76"/>
  <c r="AO35" i="76"/>
  <c r="AN35" i="76"/>
  <c r="AM35" i="76"/>
  <c r="AL35" i="76"/>
  <c r="AK35" i="76"/>
  <c r="AJ35" i="76"/>
  <c r="AI35" i="76"/>
  <c r="AH35" i="76"/>
  <c r="AG35" i="76"/>
  <c r="AF35" i="76"/>
  <c r="AE35" i="76"/>
  <c r="AD35" i="76"/>
  <c r="AC35" i="76"/>
  <c r="AB35" i="76"/>
  <c r="AA35" i="76"/>
  <c r="Z35" i="76"/>
  <c r="Y35" i="76"/>
  <c r="X35" i="76"/>
  <c r="W35" i="76"/>
  <c r="V35" i="76"/>
  <c r="U35" i="76"/>
  <c r="T35" i="76"/>
  <c r="S35" i="76"/>
  <c r="R35" i="76"/>
  <c r="Q35" i="76"/>
  <c r="P35" i="76"/>
  <c r="O35" i="76"/>
  <c r="N35" i="76"/>
  <c r="M35" i="76"/>
  <c r="L35" i="76"/>
  <c r="K35" i="76"/>
  <c r="J35" i="76"/>
  <c r="I35" i="76"/>
  <c r="H35" i="76"/>
  <c r="G35" i="76"/>
  <c r="F35" i="76"/>
  <c r="E35" i="76"/>
  <c r="D35" i="76"/>
  <c r="C35" i="76"/>
  <c r="BA34" i="76"/>
  <c r="AZ34" i="76"/>
  <c r="AY34" i="76"/>
  <c r="AX34" i="76"/>
  <c r="AW34" i="76"/>
  <c r="AV34" i="76"/>
  <c r="AU34" i="76"/>
  <c r="AT34" i="76"/>
  <c r="AS34" i="76"/>
  <c r="AR34" i="76"/>
  <c r="AQ34" i="76"/>
  <c r="AP34" i="76"/>
  <c r="AO34" i="76"/>
  <c r="AN34" i="76"/>
  <c r="AM34" i="76"/>
  <c r="AL34" i="76"/>
  <c r="AK34" i="76"/>
  <c r="AJ34" i="76"/>
  <c r="AI34" i="76"/>
  <c r="AH34" i="76"/>
  <c r="AG34" i="76"/>
  <c r="AF34" i="76"/>
  <c r="AE34" i="76"/>
  <c r="AD34" i="76"/>
  <c r="AC34" i="76"/>
  <c r="AB34" i="76"/>
  <c r="AA34" i="76"/>
  <c r="Z34" i="76"/>
  <c r="Y34" i="76"/>
  <c r="X34" i="76"/>
  <c r="W34" i="76"/>
  <c r="V34" i="76"/>
  <c r="U34" i="76"/>
  <c r="T34" i="76"/>
  <c r="S34" i="76"/>
  <c r="R34" i="76"/>
  <c r="Q34" i="76"/>
  <c r="P34" i="76"/>
  <c r="O34" i="76"/>
  <c r="N34" i="76"/>
  <c r="M34" i="76"/>
  <c r="L34" i="76"/>
  <c r="K34" i="76"/>
  <c r="J34" i="76"/>
  <c r="I34" i="76"/>
  <c r="H34" i="76"/>
  <c r="G34" i="76"/>
  <c r="F34" i="76"/>
  <c r="E34" i="76"/>
  <c r="D34" i="76"/>
  <c r="C34" i="76"/>
  <c r="BA33" i="76"/>
  <c r="AZ33" i="76"/>
  <c r="AY33" i="76"/>
  <c r="AX33" i="76"/>
  <c r="AW33" i="76"/>
  <c r="AV33" i="76"/>
  <c r="AU33" i="76"/>
  <c r="AT33" i="76"/>
  <c r="AS33" i="76"/>
  <c r="AR33" i="76"/>
  <c r="AQ33" i="76"/>
  <c r="AP33" i="76"/>
  <c r="AO33" i="76"/>
  <c r="AN33" i="76"/>
  <c r="AM33" i="76"/>
  <c r="AL33" i="76"/>
  <c r="AK33" i="76"/>
  <c r="AJ33" i="76"/>
  <c r="AI33" i="76"/>
  <c r="AH33" i="76"/>
  <c r="AG33" i="76"/>
  <c r="AF33" i="76"/>
  <c r="AE33" i="76"/>
  <c r="AD33" i="76"/>
  <c r="AC33" i="76"/>
  <c r="AB33" i="76"/>
  <c r="AA33" i="76"/>
  <c r="Z33" i="76"/>
  <c r="Y33" i="76"/>
  <c r="X33" i="76"/>
  <c r="W33" i="76"/>
  <c r="V33" i="76"/>
  <c r="U33" i="76"/>
  <c r="T33" i="76"/>
  <c r="S33" i="76"/>
  <c r="R33" i="76"/>
  <c r="Q33" i="76"/>
  <c r="P33" i="76"/>
  <c r="O33" i="76"/>
  <c r="N33" i="76"/>
  <c r="M33" i="76"/>
  <c r="L33" i="76"/>
  <c r="K33" i="76"/>
  <c r="J33" i="76"/>
  <c r="I33" i="76"/>
  <c r="H33" i="76"/>
  <c r="G33" i="76"/>
  <c r="F33" i="76"/>
  <c r="E33" i="76"/>
  <c r="D33" i="76"/>
  <c r="C33" i="76"/>
  <c r="BA32" i="76"/>
  <c r="AZ32" i="76"/>
  <c r="AY32" i="76"/>
  <c r="AX32" i="76"/>
  <c r="AW32" i="76"/>
  <c r="AV32" i="76"/>
  <c r="AU32" i="76"/>
  <c r="AT32" i="76"/>
  <c r="AS32" i="76"/>
  <c r="AR32" i="76"/>
  <c r="AQ32" i="76"/>
  <c r="AP32" i="76"/>
  <c r="AO32" i="76"/>
  <c r="AN32" i="76"/>
  <c r="AM32" i="76"/>
  <c r="AL32" i="76"/>
  <c r="AK32" i="76"/>
  <c r="AJ32" i="76"/>
  <c r="AI32" i="76"/>
  <c r="AH32" i="76"/>
  <c r="AG32" i="76"/>
  <c r="AF32" i="76"/>
  <c r="AE32" i="76"/>
  <c r="AD32" i="76"/>
  <c r="AC32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A31" i="76"/>
  <c r="AZ31" i="76"/>
  <c r="AY31" i="76"/>
  <c r="AX31" i="76"/>
  <c r="AW31" i="76"/>
  <c r="AV31" i="76"/>
  <c r="AU31" i="76"/>
  <c r="AT31" i="76"/>
  <c r="AS31" i="76"/>
  <c r="AR31" i="76"/>
  <c r="AQ31" i="76"/>
  <c r="AP31" i="76"/>
  <c r="AO31" i="76"/>
  <c r="AN31" i="76"/>
  <c r="AM31" i="76"/>
  <c r="AL31" i="76"/>
  <c r="AK31" i="76"/>
  <c r="AJ31" i="76"/>
  <c r="AI31" i="76"/>
  <c r="AH31" i="76"/>
  <c r="AG31" i="76"/>
  <c r="AF31" i="76"/>
  <c r="AE31" i="76"/>
  <c r="AD31" i="76"/>
  <c r="AC31" i="76"/>
  <c r="AB31" i="76"/>
  <c r="AA31" i="76"/>
  <c r="Z31" i="76"/>
  <c r="Y31" i="76"/>
  <c r="X31" i="76"/>
  <c r="W31" i="76"/>
  <c r="V31" i="76"/>
  <c r="U31" i="76"/>
  <c r="T31" i="76"/>
  <c r="S31" i="76"/>
  <c r="R31" i="76"/>
  <c r="Q31" i="76"/>
  <c r="P31" i="76"/>
  <c r="O31" i="76"/>
  <c r="N31" i="76"/>
  <c r="M31" i="76"/>
  <c r="L31" i="76"/>
  <c r="K31" i="76"/>
  <c r="J31" i="76"/>
  <c r="I31" i="76"/>
  <c r="H31" i="76"/>
  <c r="G31" i="76"/>
  <c r="F31" i="76"/>
  <c r="E31" i="76"/>
  <c r="D31" i="76"/>
  <c r="C31" i="76"/>
  <c r="BA30" i="76"/>
  <c r="AZ30" i="76"/>
  <c r="AY30" i="76"/>
  <c r="AX30" i="76"/>
  <c r="AW30" i="76"/>
  <c r="AV30" i="76"/>
  <c r="AU30" i="76"/>
  <c r="AT30" i="76"/>
  <c r="AS30" i="76"/>
  <c r="AR30" i="76"/>
  <c r="AQ30" i="76"/>
  <c r="AP30" i="76"/>
  <c r="AO30" i="76"/>
  <c r="AN30" i="76"/>
  <c r="AM30" i="76"/>
  <c r="AL30" i="76"/>
  <c r="AK30" i="76"/>
  <c r="AJ30" i="76"/>
  <c r="AI30" i="76"/>
  <c r="AH30" i="76"/>
  <c r="AG30" i="76"/>
  <c r="AF30" i="76"/>
  <c r="AE30" i="76"/>
  <c r="AD30" i="76"/>
  <c r="AC30" i="76"/>
  <c r="AB30" i="76"/>
  <c r="AA30" i="76"/>
  <c r="Z30" i="76"/>
  <c r="Y30" i="76"/>
  <c r="X30" i="76"/>
  <c r="W30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A29" i="76"/>
  <c r="AZ29" i="76"/>
  <c r="AY29" i="76"/>
  <c r="AX29" i="76"/>
  <c r="AW29" i="76"/>
  <c r="AV29" i="76"/>
  <c r="AU29" i="76"/>
  <c r="AT29" i="76"/>
  <c r="AS29" i="76"/>
  <c r="AR29" i="76"/>
  <c r="AQ29" i="76"/>
  <c r="AP29" i="76"/>
  <c r="AO29" i="76"/>
  <c r="AN29" i="76"/>
  <c r="AM29" i="76"/>
  <c r="AL29" i="76"/>
  <c r="AK29" i="76"/>
  <c r="AJ29" i="76"/>
  <c r="AI29" i="76"/>
  <c r="AH29" i="76"/>
  <c r="AG29" i="76"/>
  <c r="AF29" i="76"/>
  <c r="AE29" i="76"/>
  <c r="AD29" i="76"/>
  <c r="AC29" i="76"/>
  <c r="AB29" i="76"/>
  <c r="AA29" i="76"/>
  <c r="Z29" i="76"/>
  <c r="Y29" i="76"/>
  <c r="X29" i="76"/>
  <c r="W29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A28" i="76"/>
  <c r="AZ28" i="76"/>
  <c r="AY28" i="76"/>
  <c r="AX28" i="76"/>
  <c r="AW28" i="76"/>
  <c r="AV28" i="76"/>
  <c r="AU28" i="76"/>
  <c r="AT28" i="76"/>
  <c r="AS28" i="76"/>
  <c r="AR28" i="76"/>
  <c r="AQ28" i="76"/>
  <c r="AP28" i="76"/>
  <c r="AO28" i="76"/>
  <c r="AN28" i="76"/>
  <c r="AM28" i="76"/>
  <c r="AL28" i="76"/>
  <c r="AK28" i="76"/>
  <c r="AJ28" i="76"/>
  <c r="AI28" i="76"/>
  <c r="AH28" i="76"/>
  <c r="AG28" i="76"/>
  <c r="AF28" i="76"/>
  <c r="AE28" i="76"/>
  <c r="AD28" i="76"/>
  <c r="AC28" i="76"/>
  <c r="AB28" i="76"/>
  <c r="AA28" i="76"/>
  <c r="Z28" i="76"/>
  <c r="Y28" i="76"/>
  <c r="X28" i="76"/>
  <c r="W28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A27" i="76"/>
  <c r="AZ27" i="76"/>
  <c r="AY27" i="76"/>
  <c r="AX27" i="76"/>
  <c r="AW27" i="76"/>
  <c r="AV27" i="76"/>
  <c r="AU27" i="76"/>
  <c r="AT27" i="76"/>
  <c r="AS27" i="76"/>
  <c r="AR27" i="76"/>
  <c r="AQ27" i="76"/>
  <c r="AP27" i="76"/>
  <c r="AO27" i="76"/>
  <c r="AN27" i="76"/>
  <c r="AM27" i="76"/>
  <c r="AL27" i="76"/>
  <c r="AK27" i="76"/>
  <c r="AJ27" i="76"/>
  <c r="AI27" i="76"/>
  <c r="AH27" i="76"/>
  <c r="AG27" i="76"/>
  <c r="AF27" i="76"/>
  <c r="AE27" i="76"/>
  <c r="AD27" i="76"/>
  <c r="AC27" i="76"/>
  <c r="AB27" i="76"/>
  <c r="AA27" i="76"/>
  <c r="Z27" i="76"/>
  <c r="Y27" i="76"/>
  <c r="X27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A26" i="76"/>
  <c r="AZ26" i="76"/>
  <c r="AY26" i="76"/>
  <c r="AX26" i="76"/>
  <c r="AW26" i="76"/>
  <c r="AV26" i="76"/>
  <c r="AU26" i="76"/>
  <c r="AT26" i="76"/>
  <c r="AS26" i="76"/>
  <c r="AR26" i="76"/>
  <c r="AQ26" i="76"/>
  <c r="AP26" i="76"/>
  <c r="AO26" i="76"/>
  <c r="AN26" i="76"/>
  <c r="AM26" i="76"/>
  <c r="AL26" i="76"/>
  <c r="AK26" i="76"/>
  <c r="AJ26" i="76"/>
  <c r="AI26" i="76"/>
  <c r="AH26" i="76"/>
  <c r="AG26" i="76"/>
  <c r="AF26" i="76"/>
  <c r="AE26" i="76"/>
  <c r="AD26" i="76"/>
  <c r="AC26" i="76"/>
  <c r="AB26" i="76"/>
  <c r="AA26" i="76"/>
  <c r="Z26" i="76"/>
  <c r="Y26" i="76"/>
  <c r="X26" i="76"/>
  <c r="W26" i="76"/>
  <c r="V26" i="76"/>
  <c r="U26" i="76"/>
  <c r="T26" i="76"/>
  <c r="S26" i="76"/>
  <c r="R26" i="76"/>
  <c r="Q26" i="76"/>
  <c r="P26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C26" i="76"/>
  <c r="BA25" i="76"/>
  <c r="AZ25" i="76"/>
  <c r="AY25" i="76"/>
  <c r="AX25" i="76"/>
  <c r="AW25" i="76"/>
  <c r="AV25" i="76"/>
  <c r="AU25" i="76"/>
  <c r="AT25" i="76"/>
  <c r="AS25" i="76"/>
  <c r="AR25" i="76"/>
  <c r="AQ25" i="76"/>
  <c r="AP25" i="76"/>
  <c r="AO25" i="76"/>
  <c r="AN25" i="76"/>
  <c r="AM25" i="76"/>
  <c r="AL25" i="76"/>
  <c r="AK25" i="76"/>
  <c r="AJ25" i="76"/>
  <c r="AI25" i="76"/>
  <c r="AH25" i="76"/>
  <c r="AG25" i="76"/>
  <c r="AF25" i="76"/>
  <c r="AE25" i="76"/>
  <c r="AD25" i="76"/>
  <c r="AC25" i="76"/>
  <c r="AB25" i="76"/>
  <c r="AA25" i="76"/>
  <c r="Z25" i="76"/>
  <c r="Y25" i="76"/>
  <c r="X25" i="76"/>
  <c r="W25" i="76"/>
  <c r="V25" i="76"/>
  <c r="U25" i="76"/>
  <c r="T25" i="76"/>
  <c r="S25" i="76"/>
  <c r="R25" i="76"/>
  <c r="Q25" i="76"/>
  <c r="P25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C25" i="76"/>
  <c r="BA24" i="76"/>
  <c r="AZ24" i="76"/>
  <c r="AY24" i="76"/>
  <c r="AX24" i="76"/>
  <c r="AW24" i="76"/>
  <c r="AV24" i="76"/>
  <c r="AU24" i="76"/>
  <c r="AT24" i="76"/>
  <c r="AS24" i="76"/>
  <c r="AR24" i="76"/>
  <c r="AQ24" i="76"/>
  <c r="AP24" i="76"/>
  <c r="AO24" i="76"/>
  <c r="AN24" i="76"/>
  <c r="AM24" i="76"/>
  <c r="AL24" i="76"/>
  <c r="AK24" i="76"/>
  <c r="AJ24" i="76"/>
  <c r="AI24" i="76"/>
  <c r="AH24" i="76"/>
  <c r="AG24" i="76"/>
  <c r="AF24" i="76"/>
  <c r="AE24" i="76"/>
  <c r="AD24" i="76"/>
  <c r="AC24" i="76"/>
  <c r="AB24" i="76"/>
  <c r="AA24" i="76"/>
  <c r="Z24" i="76"/>
  <c r="Y24" i="76"/>
  <c r="X24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A23" i="76"/>
  <c r="AZ23" i="76"/>
  <c r="AY23" i="76"/>
  <c r="AX23" i="76"/>
  <c r="AW23" i="76"/>
  <c r="AV23" i="76"/>
  <c r="AU23" i="76"/>
  <c r="AT23" i="76"/>
  <c r="AS23" i="76"/>
  <c r="AR23" i="76"/>
  <c r="AQ23" i="76"/>
  <c r="AP23" i="76"/>
  <c r="AO23" i="76"/>
  <c r="AN23" i="76"/>
  <c r="AM23" i="76"/>
  <c r="AL23" i="76"/>
  <c r="AK23" i="76"/>
  <c r="AJ23" i="76"/>
  <c r="AI23" i="76"/>
  <c r="AH23" i="76"/>
  <c r="AG23" i="76"/>
  <c r="AF23" i="76"/>
  <c r="AE23" i="76"/>
  <c r="AD23" i="76"/>
  <c r="AC23" i="76"/>
  <c r="AB23" i="76"/>
  <c r="AA23" i="76"/>
  <c r="Z23" i="76"/>
  <c r="Y23" i="76"/>
  <c r="X23" i="76"/>
  <c r="W23" i="76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BA22" i="76"/>
  <c r="AZ22" i="76"/>
  <c r="AY22" i="76"/>
  <c r="AX22" i="76"/>
  <c r="AW22" i="76"/>
  <c r="AV22" i="76"/>
  <c r="AU22" i="76"/>
  <c r="AT22" i="76"/>
  <c r="AS22" i="76"/>
  <c r="AR22" i="76"/>
  <c r="AQ22" i="76"/>
  <c r="AP22" i="76"/>
  <c r="AO22" i="76"/>
  <c r="AN22" i="76"/>
  <c r="AM22" i="76"/>
  <c r="AL22" i="76"/>
  <c r="AK22" i="76"/>
  <c r="AJ22" i="76"/>
  <c r="AI22" i="76"/>
  <c r="AH22" i="76"/>
  <c r="AG22" i="76"/>
  <c r="AF22" i="76"/>
  <c r="AE22" i="76"/>
  <c r="AD22" i="76"/>
  <c r="AC22" i="76"/>
  <c r="AB22" i="76"/>
  <c r="AA22" i="76"/>
  <c r="Z22" i="76"/>
  <c r="Y22" i="76"/>
  <c r="X22" i="76"/>
  <c r="W22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BA21" i="76"/>
  <c r="AZ21" i="76"/>
  <c r="AY21" i="76"/>
  <c r="AX21" i="76"/>
  <c r="AW21" i="76"/>
  <c r="AV21" i="76"/>
  <c r="AU21" i="76"/>
  <c r="AT21" i="76"/>
  <c r="AS21" i="76"/>
  <c r="AR21" i="76"/>
  <c r="AQ21" i="76"/>
  <c r="AP21" i="76"/>
  <c r="AO21" i="76"/>
  <c r="AN21" i="76"/>
  <c r="AM21" i="76"/>
  <c r="AL21" i="76"/>
  <c r="AK21" i="76"/>
  <c r="AJ21" i="76"/>
  <c r="AI21" i="76"/>
  <c r="AH21" i="76"/>
  <c r="AG21" i="76"/>
  <c r="AF21" i="76"/>
  <c r="AE21" i="76"/>
  <c r="AD21" i="76"/>
  <c r="AC21" i="76"/>
  <c r="AB21" i="76"/>
  <c r="AA21" i="76"/>
  <c r="Z21" i="76"/>
  <c r="Y21" i="76"/>
  <c r="X21" i="76"/>
  <c r="W21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BA20" i="76"/>
  <c r="AZ20" i="76"/>
  <c r="AY20" i="76"/>
  <c r="AX20" i="76"/>
  <c r="AW20" i="76"/>
  <c r="AV20" i="76"/>
  <c r="AU20" i="76"/>
  <c r="AT20" i="76"/>
  <c r="AS20" i="76"/>
  <c r="AR20" i="76"/>
  <c r="AQ20" i="76"/>
  <c r="AP20" i="76"/>
  <c r="AO20" i="76"/>
  <c r="AN20" i="76"/>
  <c r="AM20" i="76"/>
  <c r="AL20" i="76"/>
  <c r="AK20" i="76"/>
  <c r="AJ20" i="76"/>
  <c r="AI20" i="76"/>
  <c r="AH20" i="76"/>
  <c r="AG20" i="76"/>
  <c r="AF20" i="76"/>
  <c r="AE20" i="76"/>
  <c r="AD20" i="76"/>
  <c r="AC20" i="76"/>
  <c r="AB20" i="76"/>
  <c r="AA20" i="76"/>
  <c r="Z20" i="76"/>
  <c r="Y20" i="76"/>
  <c r="X20" i="76"/>
  <c r="W20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BA19" i="76"/>
  <c r="AZ19" i="76"/>
  <c r="AY19" i="76"/>
  <c r="AX19" i="76"/>
  <c r="AW19" i="76"/>
  <c r="AV19" i="76"/>
  <c r="AU19" i="76"/>
  <c r="AT19" i="76"/>
  <c r="AS19" i="76"/>
  <c r="AR19" i="76"/>
  <c r="AQ19" i="76"/>
  <c r="AP19" i="76"/>
  <c r="AO19" i="76"/>
  <c r="AN19" i="76"/>
  <c r="AM19" i="76"/>
  <c r="AL19" i="76"/>
  <c r="AK19" i="76"/>
  <c r="AJ19" i="76"/>
  <c r="AI19" i="76"/>
  <c r="AH19" i="76"/>
  <c r="AG19" i="76"/>
  <c r="AF19" i="76"/>
  <c r="AE19" i="76"/>
  <c r="AD19" i="76"/>
  <c r="AC19" i="76"/>
  <c r="AB19" i="76"/>
  <c r="AA19" i="76"/>
  <c r="Z19" i="76"/>
  <c r="Y19" i="76"/>
  <c r="X19" i="76"/>
  <c r="W19" i="76"/>
  <c r="V19" i="76"/>
  <c r="U19" i="76"/>
  <c r="T19" i="76"/>
  <c r="S19" i="76"/>
  <c r="R19" i="76"/>
  <c r="Q19" i="76"/>
  <c r="P19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C19" i="76"/>
  <c r="BA18" i="76"/>
  <c r="AZ18" i="76"/>
  <c r="AY18" i="76"/>
  <c r="AX18" i="76"/>
  <c r="AW18" i="76"/>
  <c r="AV18" i="76"/>
  <c r="AU18" i="76"/>
  <c r="AT18" i="76"/>
  <c r="AS18" i="76"/>
  <c r="AR18" i="76"/>
  <c r="AQ18" i="76"/>
  <c r="AP18" i="76"/>
  <c r="AO18" i="76"/>
  <c r="AN18" i="76"/>
  <c r="AM18" i="76"/>
  <c r="AL18" i="76"/>
  <c r="AK18" i="76"/>
  <c r="AJ18" i="76"/>
  <c r="AI18" i="76"/>
  <c r="AH18" i="76"/>
  <c r="AG18" i="76"/>
  <c r="AF18" i="76"/>
  <c r="AE18" i="76"/>
  <c r="AD18" i="76"/>
  <c r="AC18" i="76"/>
  <c r="AB18" i="76"/>
  <c r="AA18" i="76"/>
  <c r="Z18" i="76"/>
  <c r="Y18" i="76"/>
  <c r="X18" i="76"/>
  <c r="W18" i="76"/>
  <c r="V18" i="76"/>
  <c r="U18" i="76"/>
  <c r="T18" i="76"/>
  <c r="S18" i="76"/>
  <c r="R18" i="76"/>
  <c r="Q18" i="76"/>
  <c r="P18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C18" i="76"/>
  <c r="BA17" i="76"/>
  <c r="AZ17" i="76"/>
  <c r="AY17" i="76"/>
  <c r="AX17" i="76"/>
  <c r="AW17" i="76"/>
  <c r="AV17" i="76"/>
  <c r="AU17" i="76"/>
  <c r="AT17" i="76"/>
  <c r="AS17" i="76"/>
  <c r="AR17" i="76"/>
  <c r="AQ17" i="76"/>
  <c r="AP17" i="76"/>
  <c r="AO17" i="76"/>
  <c r="AN17" i="76"/>
  <c r="AM17" i="76"/>
  <c r="AL17" i="76"/>
  <c r="AK17" i="76"/>
  <c r="AJ17" i="76"/>
  <c r="AI17" i="76"/>
  <c r="AH17" i="76"/>
  <c r="AG17" i="76"/>
  <c r="AF17" i="76"/>
  <c r="AE17" i="76"/>
  <c r="AD17" i="76"/>
  <c r="AC17" i="76"/>
  <c r="AB17" i="76"/>
  <c r="AA17" i="76"/>
  <c r="Z17" i="76"/>
  <c r="Y17" i="76"/>
  <c r="X17" i="76"/>
  <c r="W17" i="76"/>
  <c r="V17" i="76"/>
  <c r="U17" i="76"/>
  <c r="T17" i="76"/>
  <c r="S17" i="76"/>
  <c r="R17" i="76"/>
  <c r="Q17" i="76"/>
  <c r="P17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C17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AG16" i="76"/>
  <c r="AF16" i="76"/>
  <c r="AE16" i="76"/>
  <c r="AD16" i="76"/>
  <c r="AC16" i="76"/>
  <c r="AB16" i="76"/>
  <c r="AA16" i="76"/>
  <c r="Z16" i="76"/>
  <c r="Y16" i="76"/>
  <c r="X16" i="76"/>
  <c r="W16" i="76"/>
  <c r="V16" i="76"/>
  <c r="U16" i="76"/>
  <c r="T16" i="76"/>
  <c r="S16" i="76"/>
  <c r="R16" i="76"/>
  <c r="Q16" i="76"/>
  <c r="P16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C16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AG15" i="76"/>
  <c r="AF15" i="76"/>
  <c r="AE15" i="76"/>
  <c r="AD15" i="76"/>
  <c r="AC15" i="76"/>
  <c r="AB15" i="76"/>
  <c r="AA15" i="76"/>
  <c r="Z15" i="76"/>
  <c r="Y15" i="76"/>
  <c r="X15" i="76"/>
  <c r="W15" i="76"/>
  <c r="V15" i="76"/>
  <c r="U15" i="76"/>
  <c r="T15" i="76"/>
  <c r="S15" i="76"/>
  <c r="R15" i="76"/>
  <c r="Q15" i="76"/>
  <c r="P15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AG14" i="76"/>
  <c r="AF14" i="76"/>
  <c r="AE14" i="76"/>
  <c r="AD14" i="76"/>
  <c r="AC14" i="76"/>
  <c r="AB14" i="76"/>
  <c r="AA14" i="76"/>
  <c r="Z14" i="76"/>
  <c r="Y14" i="76"/>
  <c r="X14" i="76"/>
  <c r="W14" i="76"/>
  <c r="V14" i="76"/>
  <c r="U14" i="76"/>
  <c r="T14" i="76"/>
  <c r="S14" i="76"/>
  <c r="R14" i="76"/>
  <c r="Q14" i="76"/>
  <c r="P14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C14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C13" i="76"/>
  <c r="BA12" i="76"/>
  <c r="AZ12" i="76"/>
  <c r="AY12" i="76"/>
  <c r="AX12" i="76"/>
  <c r="AW12" i="76"/>
  <c r="AV12" i="76"/>
  <c r="AU12" i="76"/>
  <c r="AT12" i="76"/>
  <c r="AS12" i="76"/>
  <c r="AR12" i="76"/>
  <c r="AQ12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C12" i="76"/>
  <c r="BA11" i="76"/>
  <c r="AZ11" i="76"/>
  <c r="AY11" i="76"/>
  <c r="AX11" i="76"/>
  <c r="AW11" i="76"/>
  <c r="AV11" i="76"/>
  <c r="AU11" i="76"/>
  <c r="AT11" i="76"/>
  <c r="AS11" i="76"/>
  <c r="AR11" i="76"/>
  <c r="AQ11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C11" i="76"/>
  <c r="BA10" i="76"/>
  <c r="AZ10" i="76"/>
  <c r="AY10" i="76"/>
  <c r="AX10" i="76"/>
  <c r="AW10" i="76"/>
  <c r="AV10" i="76"/>
  <c r="AU10" i="76"/>
  <c r="AT10" i="76"/>
  <c r="AS10" i="76"/>
  <c r="AR10" i="76"/>
  <c r="AQ10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C10" i="76"/>
  <c r="BA9" i="76"/>
  <c r="AZ9" i="76"/>
  <c r="AY9" i="76"/>
  <c r="AX9" i="76"/>
  <c r="AW9" i="76"/>
  <c r="AV9" i="76"/>
  <c r="AU9" i="76"/>
  <c r="AT9" i="76"/>
  <c r="AS9" i="76"/>
  <c r="AR9" i="76"/>
  <c r="AQ9" i="76"/>
  <c r="AP9" i="76"/>
  <c r="AO9" i="76"/>
  <c r="AN9" i="76"/>
  <c r="AM9" i="76"/>
  <c r="AL9" i="76"/>
  <c r="AK9" i="76"/>
  <c r="AJ9" i="76"/>
  <c r="AI9" i="76"/>
  <c r="AH9" i="76"/>
  <c r="AG9" i="76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A8" i="76"/>
  <c r="AZ8" i="76"/>
  <c r="AY8" i="76"/>
  <c r="AX8" i="76"/>
  <c r="AW8" i="76"/>
  <c r="AV8" i="76"/>
  <c r="AU8" i="76"/>
  <c r="AT8" i="76"/>
  <c r="AS8" i="76"/>
  <c r="AR8" i="76"/>
  <c r="AQ8" i="76"/>
  <c r="AP8" i="76"/>
  <c r="AO8" i="76"/>
  <c r="AN8" i="76"/>
  <c r="AM8" i="76"/>
  <c r="AL8" i="76"/>
  <c r="AK8" i="76"/>
  <c r="AJ8" i="76"/>
  <c r="AI8" i="76"/>
  <c r="AH8" i="76"/>
  <c r="AG8" i="76"/>
  <c r="AF8" i="76"/>
  <c r="AE8" i="76"/>
  <c r="AD8" i="76"/>
  <c r="AC8" i="76"/>
  <c r="AB8" i="76"/>
  <c r="AA8" i="76"/>
  <c r="Z8" i="76"/>
  <c r="Y8" i="76"/>
  <c r="X8" i="76"/>
  <c r="W8" i="76"/>
  <c r="V8" i="76"/>
  <c r="U8" i="76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A7" i="76"/>
  <c r="AZ7" i="76"/>
  <c r="AY7" i="76"/>
  <c r="AX7" i="76"/>
  <c r="AW7" i="76"/>
  <c r="AV7" i="76"/>
  <c r="AU7" i="76"/>
  <c r="AT7" i="76"/>
  <c r="AS7" i="76"/>
  <c r="AR7" i="76"/>
  <c r="AQ7" i="76"/>
  <c r="AP7" i="76"/>
  <c r="AO7" i="76"/>
  <c r="AN7" i="76"/>
  <c r="AM7" i="76"/>
  <c r="AL7" i="76"/>
  <c r="AK7" i="76"/>
  <c r="AJ7" i="76"/>
  <c r="AI7" i="76"/>
  <c r="AH7" i="76"/>
  <c r="AG7" i="76"/>
  <c r="AF7" i="76"/>
  <c r="AE7" i="76"/>
  <c r="AD7" i="76"/>
  <c r="AC7" i="76"/>
  <c r="AB7" i="76"/>
  <c r="AA7" i="76"/>
  <c r="Z7" i="76"/>
  <c r="Y7" i="76"/>
  <c r="X7" i="76"/>
  <c r="W7" i="76"/>
  <c r="V7" i="76"/>
  <c r="U7" i="76"/>
  <c r="T7" i="76"/>
  <c r="S7" i="76"/>
  <c r="R7" i="76"/>
  <c r="Q7" i="76"/>
  <c r="P7" i="76"/>
  <c r="O7" i="76"/>
  <c r="N7" i="76"/>
  <c r="M7" i="76"/>
  <c r="L7" i="76"/>
  <c r="K7" i="76"/>
  <c r="J7" i="76"/>
  <c r="I7" i="76"/>
  <c r="H7" i="76"/>
  <c r="G7" i="76"/>
  <c r="F7" i="76"/>
  <c r="E7" i="76"/>
  <c r="D7" i="76"/>
  <c r="C7" i="76"/>
  <c r="BA6" i="76"/>
  <c r="AZ6" i="76"/>
  <c r="AY6" i="76"/>
  <c r="AX6" i="76"/>
  <c r="AW6" i="76"/>
  <c r="AV6" i="76"/>
  <c r="AU6" i="76"/>
  <c r="AT6" i="76"/>
  <c r="AS6" i="76"/>
  <c r="AR6" i="76"/>
  <c r="AQ6" i="76"/>
  <c r="AP6" i="76"/>
  <c r="AO6" i="76"/>
  <c r="AN6" i="76"/>
  <c r="AM6" i="76"/>
  <c r="AL6" i="76"/>
  <c r="AK6" i="76"/>
  <c r="AJ6" i="76"/>
  <c r="AI6" i="76"/>
  <c r="AH6" i="76"/>
  <c r="AG6" i="76"/>
  <c r="AF6" i="76"/>
  <c r="AE6" i="76"/>
  <c r="AD6" i="76"/>
  <c r="AC6" i="76"/>
  <c r="AB6" i="76"/>
  <c r="AA6" i="76"/>
  <c r="Z6" i="76"/>
  <c r="Y6" i="76"/>
  <c r="X6" i="76"/>
  <c r="W6" i="76"/>
  <c r="V6" i="76"/>
  <c r="U6" i="76"/>
  <c r="T6" i="76"/>
  <c r="S6" i="76"/>
  <c r="R6" i="76"/>
  <c r="Q6" i="76"/>
  <c r="P6" i="76"/>
  <c r="O6" i="76"/>
  <c r="N6" i="76"/>
  <c r="M6" i="76"/>
  <c r="L6" i="76"/>
  <c r="K6" i="76"/>
  <c r="J6" i="76"/>
  <c r="I6" i="76"/>
  <c r="H6" i="76"/>
  <c r="G6" i="76"/>
  <c r="F6" i="76"/>
  <c r="E6" i="76"/>
  <c r="D6" i="76"/>
  <c r="C6" i="76"/>
  <c r="BA5" i="76"/>
  <c r="AZ5" i="76"/>
  <c r="AY5" i="76"/>
  <c r="AX5" i="76"/>
  <c r="AW5" i="76"/>
  <c r="AV5" i="76"/>
  <c r="AU5" i="76"/>
  <c r="AT5" i="76"/>
  <c r="AS5" i="76"/>
  <c r="AR5" i="76"/>
  <c r="AQ5" i="76"/>
  <c r="AP5" i="76"/>
  <c r="AO5" i="76"/>
  <c r="AN5" i="76"/>
  <c r="AM5" i="76"/>
  <c r="AL5" i="76"/>
  <c r="AK5" i="76"/>
  <c r="AJ5" i="76"/>
  <c r="AI5" i="76"/>
  <c r="AH5" i="76"/>
  <c r="AG5" i="76"/>
  <c r="AF5" i="76"/>
  <c r="AE5" i="76"/>
  <c r="AD5" i="76"/>
  <c r="AC5" i="76"/>
  <c r="AB5" i="76"/>
  <c r="AA5" i="76"/>
  <c r="Z5" i="76"/>
  <c r="Y5" i="76"/>
  <c r="X5" i="76"/>
  <c r="W5" i="76"/>
  <c r="V5" i="76"/>
  <c r="U5" i="76"/>
  <c r="T5" i="76"/>
  <c r="S5" i="76"/>
  <c r="R5" i="76"/>
  <c r="Q5" i="76"/>
  <c r="P5" i="76"/>
  <c r="O5" i="76"/>
  <c r="N5" i="76"/>
  <c r="M5" i="76"/>
  <c r="L5" i="76"/>
  <c r="K5" i="76"/>
  <c r="J5" i="76"/>
  <c r="I5" i="76"/>
  <c r="H5" i="76"/>
  <c r="G5" i="76"/>
  <c r="F5" i="76"/>
  <c r="E5" i="76"/>
  <c r="D5" i="76"/>
  <c r="C5" i="76"/>
  <c r="BA4" i="76"/>
  <c r="AZ4" i="76"/>
  <c r="AY4" i="76"/>
  <c r="AX4" i="76"/>
  <c r="AW4" i="76"/>
  <c r="AV4" i="76"/>
  <c r="AU4" i="76"/>
  <c r="AT4" i="76"/>
  <c r="AS4" i="76"/>
  <c r="AR4" i="76"/>
  <c r="AQ4" i="76"/>
  <c r="AP4" i="76"/>
  <c r="AO4" i="76"/>
  <c r="AN4" i="76"/>
  <c r="AM4" i="76"/>
  <c r="AL4" i="76"/>
  <c r="AK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U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D4" i="76"/>
  <c r="C4" i="76"/>
  <c r="BA3" i="76"/>
  <c r="AZ3" i="76"/>
  <c r="AY3" i="76"/>
  <c r="AX3" i="76"/>
  <c r="AW3" i="76"/>
  <c r="AV3" i="76"/>
  <c r="AU3" i="76"/>
  <c r="AT3" i="76"/>
  <c r="AS3" i="76"/>
  <c r="AR3" i="76"/>
  <c r="AQ3" i="76"/>
  <c r="AP3" i="76"/>
  <c r="AO3" i="76"/>
  <c r="AN3" i="76"/>
  <c r="AM3" i="76"/>
  <c r="AL3" i="76"/>
  <c r="AK3" i="76"/>
  <c r="AJ3" i="76"/>
  <c r="AI3" i="76"/>
  <c r="AH3" i="76"/>
  <c r="AG3" i="76"/>
  <c r="AF3" i="76"/>
  <c r="AE3" i="76"/>
  <c r="AD3" i="76"/>
  <c r="AC3" i="76"/>
  <c r="AB3" i="76"/>
  <c r="AA3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A2" i="76"/>
  <c r="AZ2" i="76"/>
  <c r="AY2" i="76"/>
  <c r="AX2" i="76"/>
  <c r="AW2" i="76"/>
  <c r="AV2" i="76"/>
  <c r="AU2" i="76"/>
  <c r="AT2" i="76"/>
  <c r="AS2" i="76"/>
  <c r="AR2" i="76"/>
  <c r="AQ2" i="76"/>
  <c r="AP2" i="76"/>
  <c r="AO2" i="76"/>
  <c r="AN2" i="76"/>
  <c r="AM2" i="76"/>
  <c r="AL2" i="76"/>
  <c r="AK2" i="76"/>
  <c r="AJ2" i="76"/>
  <c r="AI2" i="76"/>
  <c r="AH2" i="76"/>
  <c r="AG2" i="76"/>
  <c r="AF2" i="76"/>
  <c r="AE2" i="76"/>
  <c r="AD2" i="76"/>
  <c r="AC2" i="76"/>
  <c r="AB2" i="76"/>
  <c r="AA2" i="76"/>
  <c r="Z2" i="76"/>
  <c r="Y2" i="76"/>
  <c r="X2" i="76"/>
  <c r="W2" i="76"/>
  <c r="V2" i="76"/>
  <c r="U2" i="76"/>
  <c r="T2" i="76"/>
  <c r="S2" i="76"/>
  <c r="R2" i="76"/>
  <c r="Q2" i="76"/>
  <c r="P2" i="76"/>
  <c r="O2" i="76"/>
  <c r="N2" i="76"/>
  <c r="M2" i="76"/>
  <c r="L2" i="76"/>
  <c r="K2" i="76"/>
  <c r="J2" i="76"/>
  <c r="I2" i="76"/>
  <c r="H2" i="76"/>
  <c r="G2" i="76"/>
  <c r="F2" i="76"/>
  <c r="E2" i="76"/>
  <c r="D2" i="76"/>
  <c r="C2" i="76"/>
  <c r="BA85" i="75"/>
  <c r="AZ85" i="75"/>
  <c r="AY85" i="75"/>
  <c r="AX85" i="75"/>
  <c r="AW85" i="75"/>
  <c r="AV85" i="75"/>
  <c r="AU85" i="75"/>
  <c r="AT85" i="75"/>
  <c r="AS85" i="75"/>
  <c r="AR85" i="75"/>
  <c r="AQ85" i="75"/>
  <c r="AP85" i="75"/>
  <c r="AO85" i="75"/>
  <c r="AN85" i="75"/>
  <c r="AM85" i="75"/>
  <c r="AL85" i="75"/>
  <c r="AK85" i="75"/>
  <c r="AJ85" i="75"/>
  <c r="AI85" i="75"/>
  <c r="AH85" i="75"/>
  <c r="AG85" i="75"/>
  <c r="AF85" i="75"/>
  <c r="AE85" i="75"/>
  <c r="AD85" i="75"/>
  <c r="AC85" i="75"/>
  <c r="AB85" i="75"/>
  <c r="AA85" i="75"/>
  <c r="Z85" i="75"/>
  <c r="Y85" i="75"/>
  <c r="X85" i="75"/>
  <c r="W85" i="75"/>
  <c r="V85" i="75"/>
  <c r="U85" i="75"/>
  <c r="T85" i="75"/>
  <c r="S85" i="75"/>
  <c r="R85" i="75"/>
  <c r="Q85" i="75"/>
  <c r="P85" i="75"/>
  <c r="O85" i="75"/>
  <c r="N85" i="75"/>
  <c r="M85" i="75"/>
  <c r="L85" i="75"/>
  <c r="K85" i="75"/>
  <c r="J85" i="75"/>
  <c r="I85" i="75"/>
  <c r="H85" i="75"/>
  <c r="G85" i="75"/>
  <c r="F85" i="75"/>
  <c r="E85" i="75"/>
  <c r="D85" i="75"/>
  <c r="C85" i="75"/>
  <c r="BA84" i="75"/>
  <c r="AZ84" i="75"/>
  <c r="AY84" i="75"/>
  <c r="AX84" i="75"/>
  <c r="AW84" i="75"/>
  <c r="AV84" i="75"/>
  <c r="AU84" i="75"/>
  <c r="AT84" i="75"/>
  <c r="AS84" i="75"/>
  <c r="AR84" i="75"/>
  <c r="AQ84" i="75"/>
  <c r="AP84" i="75"/>
  <c r="AO84" i="75"/>
  <c r="AN84" i="75"/>
  <c r="AM84" i="75"/>
  <c r="AL84" i="75"/>
  <c r="AK84" i="75"/>
  <c r="AJ84" i="75"/>
  <c r="AI84" i="75"/>
  <c r="AH84" i="75"/>
  <c r="AG84" i="75"/>
  <c r="AF84" i="75"/>
  <c r="AE84" i="75"/>
  <c r="AD84" i="75"/>
  <c r="AC84" i="75"/>
  <c r="AB84" i="75"/>
  <c r="AA84" i="75"/>
  <c r="Z84" i="75"/>
  <c r="Y84" i="75"/>
  <c r="X84" i="75"/>
  <c r="W84" i="75"/>
  <c r="V84" i="75"/>
  <c r="U84" i="75"/>
  <c r="T84" i="75"/>
  <c r="S84" i="75"/>
  <c r="R84" i="75"/>
  <c r="Q84" i="75"/>
  <c r="P84" i="75"/>
  <c r="O84" i="75"/>
  <c r="N84" i="75"/>
  <c r="M84" i="75"/>
  <c r="L84" i="75"/>
  <c r="K84" i="75"/>
  <c r="J84" i="75"/>
  <c r="I84" i="75"/>
  <c r="H84" i="75"/>
  <c r="G84" i="75"/>
  <c r="F84" i="75"/>
  <c r="E84" i="75"/>
  <c r="D84" i="75"/>
  <c r="C84" i="75"/>
  <c r="BA83" i="75"/>
  <c r="AZ83" i="75"/>
  <c r="AY83" i="75"/>
  <c r="AX83" i="75"/>
  <c r="AW83" i="75"/>
  <c r="AV83" i="75"/>
  <c r="AU83" i="75"/>
  <c r="AT83" i="75"/>
  <c r="AS83" i="75"/>
  <c r="AR83" i="75"/>
  <c r="AQ83" i="75"/>
  <c r="AP83" i="75"/>
  <c r="AO83" i="75"/>
  <c r="AN83" i="75"/>
  <c r="AM83" i="75"/>
  <c r="AL83" i="75"/>
  <c r="AK83" i="75"/>
  <c r="AJ83" i="75"/>
  <c r="AI83" i="75"/>
  <c r="AH83" i="75"/>
  <c r="AG83" i="75"/>
  <c r="AF83" i="75"/>
  <c r="AE83" i="75"/>
  <c r="AD83" i="75"/>
  <c r="AC83" i="75"/>
  <c r="AB83" i="75"/>
  <c r="AA83" i="75"/>
  <c r="Z83" i="75"/>
  <c r="Y83" i="75"/>
  <c r="X83" i="75"/>
  <c r="W83" i="75"/>
  <c r="V83" i="75"/>
  <c r="U83" i="75"/>
  <c r="T83" i="75"/>
  <c r="S83" i="75"/>
  <c r="R83" i="75"/>
  <c r="Q83" i="75"/>
  <c r="P83" i="75"/>
  <c r="O83" i="75"/>
  <c r="N83" i="75"/>
  <c r="M83" i="75"/>
  <c r="L83" i="75"/>
  <c r="K83" i="75"/>
  <c r="J83" i="75"/>
  <c r="I83" i="75"/>
  <c r="H83" i="75"/>
  <c r="G83" i="75"/>
  <c r="F83" i="75"/>
  <c r="E83" i="75"/>
  <c r="D83" i="75"/>
  <c r="C83" i="75"/>
  <c r="BA82" i="75"/>
  <c r="AZ82" i="75"/>
  <c r="AY82" i="75"/>
  <c r="AX82" i="75"/>
  <c r="AW82" i="75"/>
  <c r="AV82" i="75"/>
  <c r="AU82" i="75"/>
  <c r="AT82" i="75"/>
  <c r="AS82" i="75"/>
  <c r="AR82" i="75"/>
  <c r="AQ82" i="75"/>
  <c r="AP82" i="75"/>
  <c r="AO82" i="75"/>
  <c r="AN82" i="75"/>
  <c r="AM82" i="75"/>
  <c r="AL82" i="75"/>
  <c r="AK82" i="75"/>
  <c r="AJ82" i="75"/>
  <c r="AI82" i="75"/>
  <c r="AH82" i="75"/>
  <c r="AG82" i="75"/>
  <c r="AF82" i="75"/>
  <c r="AE82" i="75"/>
  <c r="AD82" i="75"/>
  <c r="AC82" i="75"/>
  <c r="AB82" i="75"/>
  <c r="AA82" i="75"/>
  <c r="Z82" i="75"/>
  <c r="Y82" i="75"/>
  <c r="X82" i="75"/>
  <c r="W82" i="75"/>
  <c r="V82" i="75"/>
  <c r="U82" i="75"/>
  <c r="T82" i="75"/>
  <c r="S82" i="75"/>
  <c r="R82" i="75"/>
  <c r="Q82" i="75"/>
  <c r="P82" i="75"/>
  <c r="O82" i="75"/>
  <c r="N82" i="75"/>
  <c r="M82" i="75"/>
  <c r="L82" i="75"/>
  <c r="K82" i="75"/>
  <c r="J82" i="75"/>
  <c r="I82" i="75"/>
  <c r="H82" i="75"/>
  <c r="G82" i="75"/>
  <c r="F82" i="75"/>
  <c r="E82" i="75"/>
  <c r="D82" i="75"/>
  <c r="C82" i="75"/>
  <c r="BA81" i="75"/>
  <c r="AZ81" i="75"/>
  <c r="AY81" i="75"/>
  <c r="AX81" i="75"/>
  <c r="AW81" i="75"/>
  <c r="AV81" i="75"/>
  <c r="AU81" i="75"/>
  <c r="AT81" i="75"/>
  <c r="AS81" i="75"/>
  <c r="AR81" i="75"/>
  <c r="AQ81" i="75"/>
  <c r="AP81" i="75"/>
  <c r="AO81" i="75"/>
  <c r="AN81" i="75"/>
  <c r="AM81" i="75"/>
  <c r="AL81" i="75"/>
  <c r="AK81" i="75"/>
  <c r="AJ81" i="75"/>
  <c r="AI81" i="75"/>
  <c r="AH81" i="75"/>
  <c r="AG81" i="75"/>
  <c r="AF81" i="75"/>
  <c r="AE81" i="75"/>
  <c r="AD81" i="75"/>
  <c r="AC81" i="75"/>
  <c r="AB81" i="75"/>
  <c r="AA81" i="75"/>
  <c r="Z81" i="75"/>
  <c r="Y81" i="75"/>
  <c r="X81" i="75"/>
  <c r="W81" i="75"/>
  <c r="V81" i="75"/>
  <c r="U81" i="75"/>
  <c r="T81" i="75"/>
  <c r="S81" i="75"/>
  <c r="R81" i="75"/>
  <c r="Q81" i="75"/>
  <c r="P81" i="75"/>
  <c r="O81" i="75"/>
  <c r="N81" i="75"/>
  <c r="M81" i="75"/>
  <c r="L81" i="75"/>
  <c r="K81" i="75"/>
  <c r="J81" i="75"/>
  <c r="I81" i="75"/>
  <c r="H81" i="75"/>
  <c r="G81" i="75"/>
  <c r="F81" i="75"/>
  <c r="E81" i="75"/>
  <c r="D81" i="75"/>
  <c r="C81" i="75"/>
  <c r="BA80" i="75"/>
  <c r="AZ80" i="75"/>
  <c r="AY80" i="75"/>
  <c r="AX80" i="75"/>
  <c r="AW80" i="75"/>
  <c r="AV80" i="75"/>
  <c r="AU80" i="75"/>
  <c r="AT80" i="75"/>
  <c r="AS80" i="75"/>
  <c r="AR80" i="75"/>
  <c r="AQ80" i="75"/>
  <c r="AP80" i="75"/>
  <c r="AO80" i="75"/>
  <c r="AN80" i="75"/>
  <c r="AM80" i="75"/>
  <c r="AL80" i="75"/>
  <c r="AK80" i="75"/>
  <c r="AJ80" i="75"/>
  <c r="AI80" i="75"/>
  <c r="AH80" i="75"/>
  <c r="AG80" i="75"/>
  <c r="AF80" i="75"/>
  <c r="AE80" i="75"/>
  <c r="AD80" i="75"/>
  <c r="AC80" i="75"/>
  <c r="AB80" i="75"/>
  <c r="AA80" i="75"/>
  <c r="Z80" i="75"/>
  <c r="Y80" i="75"/>
  <c r="X80" i="75"/>
  <c r="W80" i="75"/>
  <c r="V80" i="75"/>
  <c r="U80" i="75"/>
  <c r="T80" i="75"/>
  <c r="S80" i="75"/>
  <c r="R80" i="75"/>
  <c r="Q80" i="75"/>
  <c r="P80" i="75"/>
  <c r="O80" i="75"/>
  <c r="N80" i="75"/>
  <c r="M80" i="75"/>
  <c r="L80" i="75"/>
  <c r="K80" i="75"/>
  <c r="J80" i="75"/>
  <c r="I80" i="75"/>
  <c r="H80" i="75"/>
  <c r="G80" i="75"/>
  <c r="F80" i="75"/>
  <c r="E80" i="75"/>
  <c r="D80" i="75"/>
  <c r="C80" i="75"/>
  <c r="BA79" i="75"/>
  <c r="AZ79" i="75"/>
  <c r="AY79" i="75"/>
  <c r="AX79" i="75"/>
  <c r="AW79" i="75"/>
  <c r="AV79" i="75"/>
  <c r="AU79" i="75"/>
  <c r="AT79" i="75"/>
  <c r="AS79" i="75"/>
  <c r="AR79" i="75"/>
  <c r="AQ79" i="75"/>
  <c r="AP79" i="75"/>
  <c r="AO79" i="75"/>
  <c r="AN79" i="75"/>
  <c r="AM79" i="75"/>
  <c r="AL79" i="75"/>
  <c r="AK79" i="75"/>
  <c r="AJ79" i="75"/>
  <c r="AI79" i="75"/>
  <c r="AH79" i="75"/>
  <c r="AG79" i="75"/>
  <c r="AF79" i="75"/>
  <c r="AE79" i="75"/>
  <c r="AD79" i="75"/>
  <c r="AC79" i="75"/>
  <c r="AB79" i="75"/>
  <c r="AA79" i="75"/>
  <c r="Z79" i="75"/>
  <c r="Y79" i="75"/>
  <c r="X79" i="75"/>
  <c r="W79" i="75"/>
  <c r="V79" i="75"/>
  <c r="U79" i="75"/>
  <c r="T79" i="75"/>
  <c r="S79" i="75"/>
  <c r="R79" i="75"/>
  <c r="Q79" i="75"/>
  <c r="P79" i="75"/>
  <c r="O79" i="75"/>
  <c r="N79" i="75"/>
  <c r="M79" i="75"/>
  <c r="L79" i="75"/>
  <c r="K79" i="75"/>
  <c r="J79" i="75"/>
  <c r="I79" i="75"/>
  <c r="H79" i="75"/>
  <c r="G79" i="75"/>
  <c r="F79" i="75"/>
  <c r="E79" i="75"/>
  <c r="D79" i="75"/>
  <c r="C79" i="75"/>
  <c r="BA78" i="75"/>
  <c r="AZ78" i="75"/>
  <c r="AY78" i="75"/>
  <c r="AX78" i="75"/>
  <c r="AW78" i="75"/>
  <c r="AV78" i="75"/>
  <c r="AU78" i="75"/>
  <c r="AT78" i="75"/>
  <c r="AS78" i="75"/>
  <c r="AR78" i="75"/>
  <c r="AQ78" i="75"/>
  <c r="AP78" i="75"/>
  <c r="AO78" i="75"/>
  <c r="AN78" i="75"/>
  <c r="AM78" i="75"/>
  <c r="AL78" i="75"/>
  <c r="AK78" i="75"/>
  <c r="AJ78" i="75"/>
  <c r="AI78" i="75"/>
  <c r="AH78" i="75"/>
  <c r="AG78" i="75"/>
  <c r="AF78" i="75"/>
  <c r="AE78" i="75"/>
  <c r="AD78" i="75"/>
  <c r="AC78" i="75"/>
  <c r="AB78" i="75"/>
  <c r="AA78" i="75"/>
  <c r="Z78" i="75"/>
  <c r="Y78" i="75"/>
  <c r="X78" i="75"/>
  <c r="W78" i="75"/>
  <c r="V78" i="75"/>
  <c r="U78" i="75"/>
  <c r="T78" i="75"/>
  <c r="S78" i="75"/>
  <c r="R78" i="75"/>
  <c r="Q78" i="75"/>
  <c r="P78" i="75"/>
  <c r="O78" i="75"/>
  <c r="N78" i="75"/>
  <c r="M78" i="75"/>
  <c r="L78" i="75"/>
  <c r="K78" i="75"/>
  <c r="J78" i="75"/>
  <c r="I78" i="75"/>
  <c r="H78" i="75"/>
  <c r="G78" i="75"/>
  <c r="F78" i="75"/>
  <c r="E78" i="75"/>
  <c r="D78" i="75"/>
  <c r="C78" i="75"/>
  <c r="BA77" i="75"/>
  <c r="AZ77" i="75"/>
  <c r="AY77" i="75"/>
  <c r="AX77" i="75"/>
  <c r="AW77" i="75"/>
  <c r="AV77" i="75"/>
  <c r="AU77" i="75"/>
  <c r="AT77" i="75"/>
  <c r="AS77" i="75"/>
  <c r="AR77" i="75"/>
  <c r="AQ77" i="75"/>
  <c r="AP77" i="75"/>
  <c r="AO77" i="75"/>
  <c r="AN77" i="75"/>
  <c r="AM77" i="75"/>
  <c r="AL77" i="75"/>
  <c r="AK77" i="75"/>
  <c r="AJ77" i="75"/>
  <c r="AI77" i="75"/>
  <c r="AH77" i="75"/>
  <c r="AG77" i="75"/>
  <c r="AF77" i="75"/>
  <c r="AE77" i="75"/>
  <c r="AD77" i="75"/>
  <c r="AC77" i="75"/>
  <c r="AB77" i="75"/>
  <c r="AA77" i="75"/>
  <c r="Z77" i="75"/>
  <c r="Y77" i="75"/>
  <c r="X77" i="75"/>
  <c r="W77" i="75"/>
  <c r="V77" i="75"/>
  <c r="U77" i="75"/>
  <c r="T77" i="75"/>
  <c r="S77" i="75"/>
  <c r="R77" i="75"/>
  <c r="Q77" i="75"/>
  <c r="P77" i="75"/>
  <c r="O77" i="75"/>
  <c r="N77" i="75"/>
  <c r="M77" i="75"/>
  <c r="L77" i="75"/>
  <c r="K77" i="75"/>
  <c r="J77" i="75"/>
  <c r="I77" i="75"/>
  <c r="H77" i="75"/>
  <c r="G77" i="75"/>
  <c r="F77" i="75"/>
  <c r="E77" i="75"/>
  <c r="D77" i="75"/>
  <c r="C77" i="75"/>
  <c r="BA76" i="75"/>
  <c r="AZ76" i="75"/>
  <c r="AY76" i="75"/>
  <c r="AX76" i="75"/>
  <c r="AW76" i="75"/>
  <c r="AV76" i="75"/>
  <c r="AU76" i="75"/>
  <c r="AT76" i="75"/>
  <c r="AS76" i="75"/>
  <c r="AR76" i="75"/>
  <c r="AQ76" i="75"/>
  <c r="AP76" i="75"/>
  <c r="AO76" i="75"/>
  <c r="AN76" i="75"/>
  <c r="AM76" i="75"/>
  <c r="AL76" i="75"/>
  <c r="AK76" i="75"/>
  <c r="AJ76" i="75"/>
  <c r="AI76" i="75"/>
  <c r="AH76" i="75"/>
  <c r="AG76" i="75"/>
  <c r="AF76" i="75"/>
  <c r="AE76" i="75"/>
  <c r="AD76" i="75"/>
  <c r="AC76" i="75"/>
  <c r="AB76" i="75"/>
  <c r="AA76" i="75"/>
  <c r="Z76" i="75"/>
  <c r="Y76" i="75"/>
  <c r="X76" i="75"/>
  <c r="W76" i="75"/>
  <c r="V76" i="75"/>
  <c r="U76" i="75"/>
  <c r="T76" i="75"/>
  <c r="S76" i="75"/>
  <c r="R76" i="75"/>
  <c r="Q76" i="75"/>
  <c r="P76" i="75"/>
  <c r="O76" i="75"/>
  <c r="N76" i="75"/>
  <c r="M76" i="75"/>
  <c r="L76" i="75"/>
  <c r="K76" i="75"/>
  <c r="J76" i="75"/>
  <c r="I76" i="75"/>
  <c r="H76" i="75"/>
  <c r="G76" i="75"/>
  <c r="F76" i="75"/>
  <c r="E76" i="75"/>
  <c r="D76" i="75"/>
  <c r="C76" i="75"/>
  <c r="BA75" i="75"/>
  <c r="AZ75" i="75"/>
  <c r="AY75" i="75"/>
  <c r="AX75" i="75"/>
  <c r="AW75" i="75"/>
  <c r="AV75" i="75"/>
  <c r="AU75" i="75"/>
  <c r="AT75" i="75"/>
  <c r="AS75" i="75"/>
  <c r="AR75" i="75"/>
  <c r="AQ75" i="75"/>
  <c r="AP75" i="75"/>
  <c r="AO75" i="75"/>
  <c r="AN75" i="75"/>
  <c r="AM75" i="75"/>
  <c r="AL75" i="75"/>
  <c r="AK75" i="75"/>
  <c r="AJ75" i="75"/>
  <c r="AI75" i="75"/>
  <c r="AH75" i="75"/>
  <c r="AG75" i="75"/>
  <c r="AF75" i="75"/>
  <c r="AE75" i="75"/>
  <c r="AD75" i="75"/>
  <c r="AC75" i="75"/>
  <c r="AB75" i="75"/>
  <c r="AA75" i="75"/>
  <c r="Z75" i="75"/>
  <c r="Y75" i="75"/>
  <c r="X75" i="75"/>
  <c r="W75" i="75"/>
  <c r="V75" i="75"/>
  <c r="U75" i="75"/>
  <c r="T75" i="75"/>
  <c r="S75" i="75"/>
  <c r="R75" i="75"/>
  <c r="Q75" i="75"/>
  <c r="P75" i="75"/>
  <c r="O75" i="75"/>
  <c r="N75" i="75"/>
  <c r="M75" i="75"/>
  <c r="L75" i="75"/>
  <c r="K75" i="75"/>
  <c r="J75" i="75"/>
  <c r="I75" i="75"/>
  <c r="H75" i="75"/>
  <c r="G75" i="75"/>
  <c r="F75" i="75"/>
  <c r="E75" i="75"/>
  <c r="D75" i="75"/>
  <c r="C75" i="75"/>
  <c r="BA74" i="75"/>
  <c r="AZ74" i="75"/>
  <c r="AY74" i="75"/>
  <c r="AX74" i="75"/>
  <c r="AW74" i="75"/>
  <c r="AV74" i="75"/>
  <c r="AU74" i="75"/>
  <c r="AT74" i="75"/>
  <c r="AS74" i="75"/>
  <c r="AR74" i="75"/>
  <c r="AQ74" i="75"/>
  <c r="AP74" i="75"/>
  <c r="AO74" i="75"/>
  <c r="AN74" i="75"/>
  <c r="AM74" i="75"/>
  <c r="AL74" i="75"/>
  <c r="AK74" i="75"/>
  <c r="AJ74" i="75"/>
  <c r="AI74" i="75"/>
  <c r="AH74" i="75"/>
  <c r="AG74" i="75"/>
  <c r="AF74" i="75"/>
  <c r="AE74" i="75"/>
  <c r="AD74" i="75"/>
  <c r="AC74" i="75"/>
  <c r="AB74" i="75"/>
  <c r="AA74" i="75"/>
  <c r="Z74" i="75"/>
  <c r="Y74" i="75"/>
  <c r="X74" i="75"/>
  <c r="W74" i="75"/>
  <c r="V74" i="75"/>
  <c r="U74" i="75"/>
  <c r="T74" i="75"/>
  <c r="S74" i="75"/>
  <c r="R74" i="75"/>
  <c r="Q74" i="75"/>
  <c r="P74" i="75"/>
  <c r="O74" i="75"/>
  <c r="N74" i="75"/>
  <c r="M74" i="75"/>
  <c r="L74" i="75"/>
  <c r="K74" i="75"/>
  <c r="J74" i="75"/>
  <c r="I74" i="75"/>
  <c r="H74" i="75"/>
  <c r="G74" i="75"/>
  <c r="F74" i="75"/>
  <c r="E74" i="75"/>
  <c r="D74" i="75"/>
  <c r="C74" i="75"/>
  <c r="BA73" i="75"/>
  <c r="AZ73" i="75"/>
  <c r="AY73" i="75"/>
  <c r="AX73" i="75"/>
  <c r="AW73" i="75"/>
  <c r="AV73" i="75"/>
  <c r="AU73" i="75"/>
  <c r="AT73" i="75"/>
  <c r="AS73" i="75"/>
  <c r="AR73" i="75"/>
  <c r="AQ73" i="75"/>
  <c r="AP73" i="75"/>
  <c r="AO73" i="75"/>
  <c r="AN73" i="75"/>
  <c r="AM73" i="75"/>
  <c r="AL73" i="75"/>
  <c r="AK73" i="75"/>
  <c r="AJ73" i="75"/>
  <c r="AI73" i="75"/>
  <c r="AH73" i="75"/>
  <c r="AG73" i="75"/>
  <c r="AF73" i="75"/>
  <c r="AE73" i="75"/>
  <c r="AD73" i="75"/>
  <c r="AC73" i="75"/>
  <c r="AB73" i="75"/>
  <c r="AA73" i="75"/>
  <c r="Z73" i="75"/>
  <c r="Y73" i="75"/>
  <c r="X73" i="75"/>
  <c r="W73" i="75"/>
  <c r="V73" i="75"/>
  <c r="U73" i="75"/>
  <c r="T73" i="75"/>
  <c r="S73" i="75"/>
  <c r="R73" i="75"/>
  <c r="Q73" i="75"/>
  <c r="P73" i="75"/>
  <c r="O73" i="75"/>
  <c r="N73" i="75"/>
  <c r="M73" i="75"/>
  <c r="L73" i="75"/>
  <c r="K73" i="75"/>
  <c r="J73" i="75"/>
  <c r="I73" i="75"/>
  <c r="H73" i="75"/>
  <c r="G73" i="75"/>
  <c r="F73" i="75"/>
  <c r="E73" i="75"/>
  <c r="D73" i="75"/>
  <c r="C73" i="75"/>
  <c r="BA72" i="75"/>
  <c r="AZ72" i="75"/>
  <c r="AY72" i="75"/>
  <c r="AX72" i="75"/>
  <c r="AW72" i="75"/>
  <c r="AV72" i="75"/>
  <c r="AU72" i="75"/>
  <c r="AT72" i="75"/>
  <c r="AS72" i="75"/>
  <c r="AR72" i="75"/>
  <c r="AQ72" i="75"/>
  <c r="AP72" i="75"/>
  <c r="AO72" i="75"/>
  <c r="AN72" i="75"/>
  <c r="AM72" i="75"/>
  <c r="AL72" i="75"/>
  <c r="AK72" i="75"/>
  <c r="AJ72" i="75"/>
  <c r="AI72" i="75"/>
  <c r="AH72" i="75"/>
  <c r="AG72" i="75"/>
  <c r="AF72" i="75"/>
  <c r="AE72" i="75"/>
  <c r="AD72" i="75"/>
  <c r="AC72" i="75"/>
  <c r="AB72" i="75"/>
  <c r="AA72" i="75"/>
  <c r="Z72" i="75"/>
  <c r="Y72" i="75"/>
  <c r="X72" i="75"/>
  <c r="W72" i="75"/>
  <c r="V72" i="75"/>
  <c r="U72" i="75"/>
  <c r="T72" i="75"/>
  <c r="S72" i="75"/>
  <c r="R72" i="75"/>
  <c r="Q72" i="75"/>
  <c r="P72" i="75"/>
  <c r="O72" i="75"/>
  <c r="N72" i="75"/>
  <c r="M72" i="75"/>
  <c r="L72" i="75"/>
  <c r="K72" i="75"/>
  <c r="J72" i="75"/>
  <c r="I72" i="75"/>
  <c r="H72" i="75"/>
  <c r="G72" i="75"/>
  <c r="F72" i="75"/>
  <c r="E72" i="75"/>
  <c r="D72" i="75"/>
  <c r="C72" i="75"/>
  <c r="BA71" i="75"/>
  <c r="AZ71" i="75"/>
  <c r="AY71" i="75"/>
  <c r="AX71" i="75"/>
  <c r="AW71" i="75"/>
  <c r="AV71" i="75"/>
  <c r="AU71" i="75"/>
  <c r="AT71" i="75"/>
  <c r="AS71" i="75"/>
  <c r="AR71" i="75"/>
  <c r="AQ71" i="75"/>
  <c r="AP71" i="75"/>
  <c r="AO71" i="75"/>
  <c r="AN71" i="75"/>
  <c r="AM71" i="75"/>
  <c r="AL71" i="75"/>
  <c r="AK71" i="75"/>
  <c r="AJ71" i="75"/>
  <c r="AI71" i="75"/>
  <c r="AH71" i="75"/>
  <c r="AG71" i="75"/>
  <c r="AF71" i="75"/>
  <c r="AE71" i="75"/>
  <c r="AD71" i="75"/>
  <c r="AC71" i="75"/>
  <c r="AB71" i="75"/>
  <c r="AA71" i="75"/>
  <c r="Z71" i="75"/>
  <c r="Y71" i="75"/>
  <c r="X71" i="75"/>
  <c r="W71" i="75"/>
  <c r="V71" i="75"/>
  <c r="U71" i="75"/>
  <c r="T71" i="75"/>
  <c r="S71" i="75"/>
  <c r="R71" i="75"/>
  <c r="Q71" i="75"/>
  <c r="P71" i="75"/>
  <c r="O71" i="75"/>
  <c r="N71" i="75"/>
  <c r="M71" i="75"/>
  <c r="L71" i="75"/>
  <c r="K71" i="75"/>
  <c r="J71" i="75"/>
  <c r="I71" i="75"/>
  <c r="H71" i="75"/>
  <c r="G71" i="75"/>
  <c r="F71" i="75"/>
  <c r="E71" i="75"/>
  <c r="D71" i="75"/>
  <c r="C71" i="75"/>
  <c r="BA70" i="75"/>
  <c r="AZ70" i="75"/>
  <c r="AY70" i="75"/>
  <c r="AX70" i="75"/>
  <c r="AW70" i="75"/>
  <c r="AV70" i="75"/>
  <c r="AU70" i="75"/>
  <c r="AT70" i="75"/>
  <c r="AS70" i="75"/>
  <c r="AR70" i="75"/>
  <c r="AQ70" i="75"/>
  <c r="AP70" i="75"/>
  <c r="AO70" i="75"/>
  <c r="AN70" i="75"/>
  <c r="AM70" i="75"/>
  <c r="AL70" i="75"/>
  <c r="AK70" i="75"/>
  <c r="AJ70" i="75"/>
  <c r="AI70" i="75"/>
  <c r="AH70" i="75"/>
  <c r="AG70" i="75"/>
  <c r="AF70" i="75"/>
  <c r="AE70" i="75"/>
  <c r="AD70" i="75"/>
  <c r="AC70" i="75"/>
  <c r="AB70" i="75"/>
  <c r="AA70" i="75"/>
  <c r="Z70" i="75"/>
  <c r="Y70" i="75"/>
  <c r="X70" i="75"/>
  <c r="W70" i="75"/>
  <c r="V70" i="75"/>
  <c r="U70" i="75"/>
  <c r="T70" i="75"/>
  <c r="S70" i="75"/>
  <c r="R70" i="75"/>
  <c r="Q70" i="75"/>
  <c r="P70" i="75"/>
  <c r="O70" i="75"/>
  <c r="N70" i="75"/>
  <c r="M70" i="75"/>
  <c r="L70" i="75"/>
  <c r="K70" i="75"/>
  <c r="J70" i="75"/>
  <c r="I70" i="75"/>
  <c r="H70" i="75"/>
  <c r="G70" i="75"/>
  <c r="F70" i="75"/>
  <c r="E70" i="75"/>
  <c r="D70" i="75"/>
  <c r="C70" i="75"/>
  <c r="BA69" i="75"/>
  <c r="AZ69" i="75"/>
  <c r="AY69" i="75"/>
  <c r="AX69" i="75"/>
  <c r="AW69" i="75"/>
  <c r="AV69" i="75"/>
  <c r="AU69" i="75"/>
  <c r="AT69" i="75"/>
  <c r="AS69" i="75"/>
  <c r="AR69" i="75"/>
  <c r="AQ69" i="75"/>
  <c r="AP69" i="75"/>
  <c r="AO69" i="75"/>
  <c r="AN69" i="75"/>
  <c r="AM69" i="75"/>
  <c r="AL69" i="75"/>
  <c r="AK69" i="75"/>
  <c r="AJ69" i="75"/>
  <c r="AI69" i="75"/>
  <c r="AH69" i="75"/>
  <c r="AG69" i="75"/>
  <c r="AF69" i="75"/>
  <c r="AE69" i="75"/>
  <c r="AD69" i="75"/>
  <c r="AC69" i="75"/>
  <c r="AB69" i="75"/>
  <c r="AA69" i="75"/>
  <c r="Z69" i="75"/>
  <c r="Y69" i="75"/>
  <c r="X69" i="75"/>
  <c r="W69" i="75"/>
  <c r="V69" i="75"/>
  <c r="U69" i="75"/>
  <c r="T69" i="75"/>
  <c r="S69" i="75"/>
  <c r="R69" i="75"/>
  <c r="Q69" i="75"/>
  <c r="P69" i="75"/>
  <c r="O69" i="75"/>
  <c r="N69" i="75"/>
  <c r="M69" i="75"/>
  <c r="L69" i="75"/>
  <c r="K69" i="75"/>
  <c r="J69" i="75"/>
  <c r="I69" i="75"/>
  <c r="H69" i="75"/>
  <c r="G69" i="75"/>
  <c r="F69" i="75"/>
  <c r="E69" i="75"/>
  <c r="D69" i="75"/>
  <c r="C69" i="75"/>
  <c r="BA68" i="75"/>
  <c r="AZ68" i="75"/>
  <c r="AY68" i="75"/>
  <c r="AX68" i="75"/>
  <c r="AW68" i="75"/>
  <c r="AV68" i="75"/>
  <c r="AU68" i="75"/>
  <c r="AT68" i="75"/>
  <c r="AS68" i="75"/>
  <c r="AR68" i="75"/>
  <c r="AQ68" i="75"/>
  <c r="AP68" i="75"/>
  <c r="AO68" i="75"/>
  <c r="AN68" i="75"/>
  <c r="AM68" i="75"/>
  <c r="AL68" i="75"/>
  <c r="AK68" i="75"/>
  <c r="AJ68" i="75"/>
  <c r="AI68" i="75"/>
  <c r="AH68" i="75"/>
  <c r="AG68" i="75"/>
  <c r="AF68" i="75"/>
  <c r="AE68" i="75"/>
  <c r="AD68" i="75"/>
  <c r="AC68" i="75"/>
  <c r="AB68" i="75"/>
  <c r="AA68" i="75"/>
  <c r="Z68" i="75"/>
  <c r="Y68" i="75"/>
  <c r="X68" i="75"/>
  <c r="W68" i="75"/>
  <c r="V68" i="75"/>
  <c r="U68" i="75"/>
  <c r="T68" i="75"/>
  <c r="S68" i="75"/>
  <c r="R68" i="75"/>
  <c r="Q68" i="75"/>
  <c r="P68" i="75"/>
  <c r="O68" i="75"/>
  <c r="N68" i="75"/>
  <c r="M68" i="75"/>
  <c r="L68" i="75"/>
  <c r="K68" i="75"/>
  <c r="J68" i="75"/>
  <c r="I68" i="75"/>
  <c r="H68" i="75"/>
  <c r="G68" i="75"/>
  <c r="F68" i="75"/>
  <c r="E68" i="75"/>
  <c r="D68" i="75"/>
  <c r="C68" i="75"/>
  <c r="BA67" i="75"/>
  <c r="AZ67" i="75"/>
  <c r="AY67" i="75"/>
  <c r="AX67" i="75"/>
  <c r="AW67" i="75"/>
  <c r="AV67" i="75"/>
  <c r="AU67" i="75"/>
  <c r="AT67" i="75"/>
  <c r="AS67" i="75"/>
  <c r="AR67" i="75"/>
  <c r="AQ67" i="75"/>
  <c r="AP67" i="75"/>
  <c r="AO67" i="75"/>
  <c r="AN67" i="75"/>
  <c r="AM67" i="75"/>
  <c r="AL67" i="75"/>
  <c r="AK67" i="75"/>
  <c r="AJ67" i="75"/>
  <c r="AI67" i="75"/>
  <c r="AH67" i="75"/>
  <c r="AG67" i="75"/>
  <c r="AF67" i="75"/>
  <c r="AE67" i="75"/>
  <c r="AD67" i="75"/>
  <c r="AC67" i="75"/>
  <c r="AB67" i="75"/>
  <c r="AA67" i="75"/>
  <c r="Z67" i="75"/>
  <c r="Y67" i="75"/>
  <c r="X67" i="75"/>
  <c r="W67" i="75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A66" i="75"/>
  <c r="AZ66" i="75"/>
  <c r="AY66" i="75"/>
  <c r="AX66" i="75"/>
  <c r="AW66" i="75"/>
  <c r="AV66" i="75"/>
  <c r="AU66" i="75"/>
  <c r="AT66" i="75"/>
  <c r="AS66" i="75"/>
  <c r="AR66" i="75"/>
  <c r="AQ66" i="75"/>
  <c r="AP66" i="75"/>
  <c r="AO66" i="75"/>
  <c r="AN66" i="75"/>
  <c r="AM66" i="75"/>
  <c r="AL66" i="75"/>
  <c r="AK66" i="75"/>
  <c r="AJ66" i="75"/>
  <c r="AI66" i="75"/>
  <c r="AH66" i="75"/>
  <c r="AG66" i="75"/>
  <c r="AF66" i="75"/>
  <c r="AE66" i="75"/>
  <c r="AD66" i="75"/>
  <c r="AC66" i="75"/>
  <c r="AB66" i="75"/>
  <c r="AA66" i="75"/>
  <c r="Z66" i="75"/>
  <c r="Y66" i="75"/>
  <c r="X66" i="75"/>
  <c r="W66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A65" i="75"/>
  <c r="AZ65" i="75"/>
  <c r="AY65" i="75"/>
  <c r="AX65" i="75"/>
  <c r="AW65" i="75"/>
  <c r="AV65" i="75"/>
  <c r="AU65" i="75"/>
  <c r="AT65" i="75"/>
  <c r="AS65" i="75"/>
  <c r="AR65" i="75"/>
  <c r="AQ65" i="75"/>
  <c r="AP65" i="75"/>
  <c r="AO65" i="75"/>
  <c r="AN65" i="75"/>
  <c r="AM65" i="75"/>
  <c r="AL65" i="75"/>
  <c r="AK65" i="75"/>
  <c r="AJ65" i="75"/>
  <c r="AI65" i="75"/>
  <c r="AH65" i="75"/>
  <c r="AG65" i="75"/>
  <c r="AF65" i="75"/>
  <c r="AE65" i="75"/>
  <c r="AD65" i="75"/>
  <c r="AC65" i="75"/>
  <c r="AB65" i="75"/>
  <c r="AA65" i="75"/>
  <c r="Z65" i="75"/>
  <c r="Y65" i="75"/>
  <c r="X65" i="75"/>
  <c r="W65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A64" i="75"/>
  <c r="AZ64" i="75"/>
  <c r="AY64" i="75"/>
  <c r="AX64" i="75"/>
  <c r="AW64" i="75"/>
  <c r="AV64" i="75"/>
  <c r="AU64" i="75"/>
  <c r="AT64" i="75"/>
  <c r="AS64" i="75"/>
  <c r="AR64" i="75"/>
  <c r="AQ64" i="75"/>
  <c r="AP64" i="75"/>
  <c r="AO64" i="75"/>
  <c r="AN64" i="75"/>
  <c r="AM64" i="75"/>
  <c r="AL64" i="75"/>
  <c r="AK64" i="75"/>
  <c r="AJ64" i="75"/>
  <c r="AI64" i="75"/>
  <c r="AH64" i="75"/>
  <c r="AG64" i="75"/>
  <c r="AF64" i="75"/>
  <c r="AE64" i="75"/>
  <c r="AD64" i="75"/>
  <c r="AC64" i="75"/>
  <c r="AB64" i="75"/>
  <c r="AA64" i="75"/>
  <c r="Z64" i="75"/>
  <c r="Y64" i="75"/>
  <c r="X64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A63" i="75"/>
  <c r="AZ63" i="75"/>
  <c r="AY63" i="75"/>
  <c r="AX63" i="75"/>
  <c r="AW63" i="75"/>
  <c r="AV63" i="75"/>
  <c r="AU63" i="75"/>
  <c r="AT63" i="75"/>
  <c r="AS63" i="75"/>
  <c r="AR63" i="75"/>
  <c r="AQ63" i="75"/>
  <c r="AP63" i="75"/>
  <c r="AO63" i="75"/>
  <c r="AN63" i="75"/>
  <c r="AM63" i="75"/>
  <c r="AL63" i="75"/>
  <c r="AK63" i="75"/>
  <c r="AJ63" i="75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I63" i="75"/>
  <c r="H63" i="75"/>
  <c r="G63" i="75"/>
  <c r="F63" i="75"/>
  <c r="E63" i="75"/>
  <c r="D63" i="75"/>
  <c r="C63" i="75"/>
  <c r="BA62" i="75"/>
  <c r="AZ62" i="75"/>
  <c r="AY62" i="75"/>
  <c r="AX62" i="75"/>
  <c r="AW62" i="75"/>
  <c r="AV62" i="75"/>
  <c r="AU62" i="75"/>
  <c r="AT62" i="75"/>
  <c r="AS62" i="75"/>
  <c r="AR62" i="75"/>
  <c r="AQ62" i="75"/>
  <c r="AP62" i="75"/>
  <c r="AO62" i="75"/>
  <c r="AN62" i="75"/>
  <c r="AM62" i="75"/>
  <c r="AL62" i="75"/>
  <c r="AK62" i="75"/>
  <c r="AJ62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H62" i="75"/>
  <c r="G62" i="75"/>
  <c r="F62" i="75"/>
  <c r="E62" i="75"/>
  <c r="D62" i="75"/>
  <c r="C62" i="75"/>
  <c r="BA61" i="75"/>
  <c r="AZ61" i="75"/>
  <c r="AY61" i="75"/>
  <c r="AX61" i="75"/>
  <c r="AW61" i="75"/>
  <c r="AV61" i="75"/>
  <c r="AU61" i="75"/>
  <c r="AT61" i="75"/>
  <c r="AS61" i="75"/>
  <c r="AR61" i="75"/>
  <c r="AQ61" i="75"/>
  <c r="AP61" i="75"/>
  <c r="AO61" i="75"/>
  <c r="AN61" i="75"/>
  <c r="AM61" i="75"/>
  <c r="AL61" i="75"/>
  <c r="AK61" i="75"/>
  <c r="AJ61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A60" i="75"/>
  <c r="AZ60" i="75"/>
  <c r="AY60" i="75"/>
  <c r="AX60" i="75"/>
  <c r="AW60" i="75"/>
  <c r="AV60" i="75"/>
  <c r="AU60" i="75"/>
  <c r="AT60" i="75"/>
  <c r="AS60" i="75"/>
  <c r="AR60" i="75"/>
  <c r="AQ60" i="75"/>
  <c r="AP60" i="75"/>
  <c r="AO60" i="75"/>
  <c r="AN60" i="75"/>
  <c r="AM60" i="75"/>
  <c r="AL60" i="75"/>
  <c r="AK60" i="75"/>
  <c r="AJ60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E60" i="75"/>
  <c r="D60" i="75"/>
  <c r="C60" i="75"/>
  <c r="BA59" i="75"/>
  <c r="AZ59" i="75"/>
  <c r="AY59" i="75"/>
  <c r="AX59" i="75"/>
  <c r="AW59" i="75"/>
  <c r="AV59" i="75"/>
  <c r="AU59" i="75"/>
  <c r="AT59" i="75"/>
  <c r="AS59" i="75"/>
  <c r="AR59" i="75"/>
  <c r="AQ59" i="75"/>
  <c r="AP59" i="75"/>
  <c r="AO59" i="75"/>
  <c r="AN59" i="75"/>
  <c r="AM59" i="75"/>
  <c r="AL59" i="75"/>
  <c r="AK59" i="75"/>
  <c r="AJ59" i="75"/>
  <c r="AI59" i="75"/>
  <c r="AH59" i="75"/>
  <c r="AG59" i="75"/>
  <c r="AF59" i="75"/>
  <c r="AE59" i="75"/>
  <c r="AD59" i="75"/>
  <c r="AC59" i="75"/>
  <c r="AB59" i="75"/>
  <c r="AA59" i="75"/>
  <c r="Z59" i="75"/>
  <c r="Y59" i="75"/>
  <c r="X59" i="75"/>
  <c r="W59" i="75"/>
  <c r="V59" i="75"/>
  <c r="U59" i="75"/>
  <c r="T59" i="75"/>
  <c r="S59" i="75"/>
  <c r="R59" i="75"/>
  <c r="Q59" i="75"/>
  <c r="P59" i="75"/>
  <c r="O59" i="75"/>
  <c r="N59" i="75"/>
  <c r="M59" i="75"/>
  <c r="L59" i="75"/>
  <c r="K59" i="75"/>
  <c r="J59" i="75"/>
  <c r="I59" i="75"/>
  <c r="H59" i="75"/>
  <c r="G59" i="75"/>
  <c r="F59" i="75"/>
  <c r="E59" i="75"/>
  <c r="D59" i="75"/>
  <c r="C59" i="75"/>
  <c r="BA58" i="75"/>
  <c r="AZ58" i="75"/>
  <c r="AY58" i="75"/>
  <c r="AX58" i="75"/>
  <c r="AW58" i="75"/>
  <c r="AV58" i="75"/>
  <c r="AU58" i="75"/>
  <c r="AT58" i="75"/>
  <c r="AS58" i="75"/>
  <c r="AR58" i="75"/>
  <c r="AQ58" i="75"/>
  <c r="AP58" i="75"/>
  <c r="AO58" i="75"/>
  <c r="AN58" i="75"/>
  <c r="AM58" i="75"/>
  <c r="AL58" i="75"/>
  <c r="AK58" i="75"/>
  <c r="AJ58" i="75"/>
  <c r="AI58" i="75"/>
  <c r="AH58" i="75"/>
  <c r="AG58" i="75"/>
  <c r="AF58" i="75"/>
  <c r="AE58" i="75"/>
  <c r="AD58" i="75"/>
  <c r="AC58" i="75"/>
  <c r="AB58" i="75"/>
  <c r="AA58" i="75"/>
  <c r="Z58" i="75"/>
  <c r="Y58" i="75"/>
  <c r="X58" i="75"/>
  <c r="W58" i="75"/>
  <c r="V58" i="75"/>
  <c r="U58" i="75"/>
  <c r="T58" i="75"/>
  <c r="S58" i="75"/>
  <c r="R58" i="75"/>
  <c r="Q58" i="75"/>
  <c r="P58" i="75"/>
  <c r="O58" i="75"/>
  <c r="N58" i="75"/>
  <c r="M58" i="75"/>
  <c r="L58" i="75"/>
  <c r="K58" i="75"/>
  <c r="J58" i="75"/>
  <c r="I58" i="75"/>
  <c r="H58" i="75"/>
  <c r="G58" i="75"/>
  <c r="F58" i="75"/>
  <c r="E58" i="75"/>
  <c r="D58" i="75"/>
  <c r="C58" i="75"/>
  <c r="BA57" i="75"/>
  <c r="AZ57" i="75"/>
  <c r="AY57" i="75"/>
  <c r="AX57" i="75"/>
  <c r="AW57" i="75"/>
  <c r="AV57" i="75"/>
  <c r="AU57" i="75"/>
  <c r="AT57" i="75"/>
  <c r="AS57" i="75"/>
  <c r="AR57" i="75"/>
  <c r="AQ57" i="75"/>
  <c r="AP57" i="75"/>
  <c r="AO57" i="75"/>
  <c r="AN57" i="75"/>
  <c r="AM57" i="75"/>
  <c r="AL57" i="75"/>
  <c r="AK57" i="75"/>
  <c r="AJ57" i="75"/>
  <c r="AI57" i="75"/>
  <c r="AH57" i="75"/>
  <c r="AG57" i="75"/>
  <c r="AF57" i="75"/>
  <c r="AE57" i="75"/>
  <c r="AD57" i="75"/>
  <c r="AC57" i="75"/>
  <c r="AB57" i="75"/>
  <c r="AA57" i="75"/>
  <c r="Z57" i="75"/>
  <c r="Y57" i="75"/>
  <c r="X57" i="75"/>
  <c r="W57" i="75"/>
  <c r="V57" i="75"/>
  <c r="U57" i="75"/>
  <c r="T57" i="75"/>
  <c r="S57" i="75"/>
  <c r="R57" i="75"/>
  <c r="Q57" i="75"/>
  <c r="P57" i="75"/>
  <c r="O57" i="75"/>
  <c r="N57" i="75"/>
  <c r="M57" i="75"/>
  <c r="L57" i="75"/>
  <c r="K57" i="75"/>
  <c r="J57" i="75"/>
  <c r="I57" i="75"/>
  <c r="H57" i="75"/>
  <c r="G57" i="75"/>
  <c r="F57" i="75"/>
  <c r="E57" i="75"/>
  <c r="D57" i="75"/>
  <c r="C57" i="75"/>
  <c r="BA56" i="75"/>
  <c r="AZ56" i="75"/>
  <c r="AY56" i="75"/>
  <c r="AX56" i="75"/>
  <c r="AW56" i="75"/>
  <c r="AV56" i="75"/>
  <c r="AU56" i="75"/>
  <c r="AT56" i="75"/>
  <c r="AS56" i="75"/>
  <c r="AR56" i="75"/>
  <c r="AQ56" i="75"/>
  <c r="AP56" i="75"/>
  <c r="AO56" i="75"/>
  <c r="AN56" i="75"/>
  <c r="AM56" i="75"/>
  <c r="AL56" i="75"/>
  <c r="AK56" i="75"/>
  <c r="AJ56" i="75"/>
  <c r="AI56" i="75"/>
  <c r="AH56" i="75"/>
  <c r="AG56" i="75"/>
  <c r="AF56" i="75"/>
  <c r="AE56" i="75"/>
  <c r="AD56" i="75"/>
  <c r="AC56" i="75"/>
  <c r="AB56" i="75"/>
  <c r="AA56" i="75"/>
  <c r="Z56" i="75"/>
  <c r="Y56" i="75"/>
  <c r="X56" i="75"/>
  <c r="W56" i="75"/>
  <c r="V56" i="75"/>
  <c r="U56" i="75"/>
  <c r="T56" i="75"/>
  <c r="S56" i="75"/>
  <c r="R56" i="75"/>
  <c r="Q56" i="75"/>
  <c r="P56" i="75"/>
  <c r="O56" i="75"/>
  <c r="N56" i="75"/>
  <c r="M56" i="75"/>
  <c r="L56" i="75"/>
  <c r="K56" i="75"/>
  <c r="J56" i="75"/>
  <c r="I56" i="75"/>
  <c r="H56" i="75"/>
  <c r="G56" i="75"/>
  <c r="F56" i="75"/>
  <c r="E56" i="75"/>
  <c r="D56" i="75"/>
  <c r="C56" i="75"/>
  <c r="BA55" i="75"/>
  <c r="AZ55" i="75"/>
  <c r="AY55" i="75"/>
  <c r="AX55" i="75"/>
  <c r="AW55" i="75"/>
  <c r="AV55" i="75"/>
  <c r="AU55" i="75"/>
  <c r="AT55" i="75"/>
  <c r="AS55" i="75"/>
  <c r="AR55" i="75"/>
  <c r="AQ55" i="75"/>
  <c r="AP55" i="75"/>
  <c r="AO55" i="75"/>
  <c r="AN55" i="75"/>
  <c r="AM55" i="75"/>
  <c r="AL55" i="75"/>
  <c r="AK55" i="75"/>
  <c r="AJ55" i="75"/>
  <c r="AI55" i="75"/>
  <c r="AH55" i="75"/>
  <c r="AG55" i="75"/>
  <c r="AF55" i="75"/>
  <c r="AE55" i="75"/>
  <c r="AD55" i="75"/>
  <c r="AC55" i="75"/>
  <c r="AB55" i="75"/>
  <c r="AA55" i="75"/>
  <c r="Z55" i="75"/>
  <c r="Y55" i="75"/>
  <c r="X55" i="75"/>
  <c r="W55" i="75"/>
  <c r="V55" i="75"/>
  <c r="U55" i="75"/>
  <c r="T55" i="75"/>
  <c r="S55" i="75"/>
  <c r="R55" i="75"/>
  <c r="Q55" i="75"/>
  <c r="P55" i="75"/>
  <c r="O55" i="75"/>
  <c r="N55" i="75"/>
  <c r="M55" i="75"/>
  <c r="L55" i="75"/>
  <c r="K55" i="75"/>
  <c r="J55" i="75"/>
  <c r="I55" i="75"/>
  <c r="H55" i="75"/>
  <c r="G55" i="75"/>
  <c r="F55" i="75"/>
  <c r="E55" i="75"/>
  <c r="D55" i="75"/>
  <c r="C55" i="75"/>
  <c r="BA54" i="75"/>
  <c r="AZ54" i="75"/>
  <c r="AY54" i="75"/>
  <c r="AX54" i="75"/>
  <c r="AW54" i="75"/>
  <c r="AV54" i="75"/>
  <c r="AU54" i="75"/>
  <c r="AT54" i="75"/>
  <c r="AS54" i="75"/>
  <c r="AR54" i="75"/>
  <c r="AQ54" i="75"/>
  <c r="AP54" i="75"/>
  <c r="AO54" i="75"/>
  <c r="AN54" i="75"/>
  <c r="AM54" i="75"/>
  <c r="AL54" i="75"/>
  <c r="AK54" i="75"/>
  <c r="AJ54" i="75"/>
  <c r="AI54" i="75"/>
  <c r="AH54" i="75"/>
  <c r="AG54" i="75"/>
  <c r="AF54" i="75"/>
  <c r="AE54" i="75"/>
  <c r="AD54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Q54" i="75"/>
  <c r="P54" i="75"/>
  <c r="O54" i="75"/>
  <c r="N54" i="75"/>
  <c r="M54" i="75"/>
  <c r="L54" i="75"/>
  <c r="K54" i="75"/>
  <c r="J54" i="75"/>
  <c r="I54" i="75"/>
  <c r="H54" i="75"/>
  <c r="G54" i="75"/>
  <c r="F54" i="75"/>
  <c r="E54" i="75"/>
  <c r="D54" i="75"/>
  <c r="C54" i="75"/>
  <c r="BA53" i="75"/>
  <c r="AZ53" i="75"/>
  <c r="AY53" i="75"/>
  <c r="AX53" i="75"/>
  <c r="AW53" i="75"/>
  <c r="AV53" i="75"/>
  <c r="AU53" i="75"/>
  <c r="AT53" i="75"/>
  <c r="AS53" i="75"/>
  <c r="AR53" i="75"/>
  <c r="AQ53" i="75"/>
  <c r="AP53" i="75"/>
  <c r="AO53" i="75"/>
  <c r="AN53" i="75"/>
  <c r="AM53" i="75"/>
  <c r="AL53" i="75"/>
  <c r="AK53" i="75"/>
  <c r="AJ53" i="75"/>
  <c r="AI53" i="75"/>
  <c r="AH53" i="75"/>
  <c r="AG53" i="75"/>
  <c r="AF53" i="75"/>
  <c r="AE53" i="75"/>
  <c r="AD53" i="75"/>
  <c r="AC53" i="75"/>
  <c r="AB53" i="75"/>
  <c r="AA53" i="75"/>
  <c r="Z53" i="75"/>
  <c r="Y53" i="75"/>
  <c r="X53" i="75"/>
  <c r="W53" i="75"/>
  <c r="V53" i="75"/>
  <c r="U53" i="75"/>
  <c r="T53" i="75"/>
  <c r="S53" i="75"/>
  <c r="R53" i="75"/>
  <c r="Q53" i="75"/>
  <c r="P53" i="75"/>
  <c r="O53" i="75"/>
  <c r="N53" i="75"/>
  <c r="M53" i="75"/>
  <c r="L53" i="75"/>
  <c r="K53" i="75"/>
  <c r="J53" i="75"/>
  <c r="I53" i="75"/>
  <c r="H53" i="75"/>
  <c r="G53" i="75"/>
  <c r="F53" i="75"/>
  <c r="E53" i="75"/>
  <c r="D53" i="75"/>
  <c r="C53" i="75"/>
  <c r="BA52" i="75"/>
  <c r="AZ52" i="75"/>
  <c r="AY52" i="75"/>
  <c r="AX52" i="75"/>
  <c r="AW52" i="75"/>
  <c r="AV52" i="75"/>
  <c r="AU52" i="75"/>
  <c r="AT52" i="75"/>
  <c r="AS52" i="75"/>
  <c r="AR52" i="75"/>
  <c r="AQ52" i="75"/>
  <c r="AP52" i="75"/>
  <c r="AO52" i="75"/>
  <c r="AN52" i="75"/>
  <c r="AM52" i="75"/>
  <c r="AL52" i="75"/>
  <c r="AK52" i="75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A51" i="75"/>
  <c r="AZ51" i="75"/>
  <c r="AY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A50" i="75"/>
  <c r="AZ50" i="75"/>
  <c r="AY50" i="75"/>
  <c r="AX50" i="75"/>
  <c r="AW50" i="75"/>
  <c r="AV50" i="75"/>
  <c r="AU50" i="75"/>
  <c r="AT50" i="75"/>
  <c r="AS50" i="75"/>
  <c r="AR50" i="75"/>
  <c r="AQ50" i="75"/>
  <c r="AP50" i="75"/>
  <c r="AO50" i="75"/>
  <c r="AN50" i="75"/>
  <c r="AM50" i="75"/>
  <c r="AL50" i="75"/>
  <c r="AK50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A49" i="75"/>
  <c r="AZ49" i="75"/>
  <c r="AY49" i="75"/>
  <c r="AX49" i="75"/>
  <c r="AW49" i="75"/>
  <c r="AV49" i="75"/>
  <c r="AU49" i="75"/>
  <c r="AT49" i="75"/>
  <c r="AS49" i="75"/>
  <c r="AR49" i="75"/>
  <c r="AQ49" i="75"/>
  <c r="AP49" i="75"/>
  <c r="AO49" i="75"/>
  <c r="AN49" i="75"/>
  <c r="AM49" i="75"/>
  <c r="AL49" i="75"/>
  <c r="AK49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A48" i="75"/>
  <c r="AZ48" i="75"/>
  <c r="AY48" i="75"/>
  <c r="AX48" i="75"/>
  <c r="AW48" i="75"/>
  <c r="AV48" i="75"/>
  <c r="AU48" i="75"/>
  <c r="AT48" i="75"/>
  <c r="AS48" i="75"/>
  <c r="AR48" i="75"/>
  <c r="AQ48" i="75"/>
  <c r="AP48" i="75"/>
  <c r="AO48" i="75"/>
  <c r="AN48" i="75"/>
  <c r="AM48" i="75"/>
  <c r="AL48" i="75"/>
  <c r="AK48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A47" i="75"/>
  <c r="AZ47" i="75"/>
  <c r="AY47" i="75"/>
  <c r="AX47" i="75"/>
  <c r="AW47" i="75"/>
  <c r="AV47" i="75"/>
  <c r="AU47" i="75"/>
  <c r="AT47" i="75"/>
  <c r="AS47" i="75"/>
  <c r="AR47" i="75"/>
  <c r="AQ47" i="75"/>
  <c r="AP47" i="75"/>
  <c r="AO47" i="75"/>
  <c r="AN47" i="75"/>
  <c r="AM47" i="75"/>
  <c r="AL47" i="75"/>
  <c r="AK47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A46" i="75"/>
  <c r="AZ46" i="75"/>
  <c r="AY46" i="75"/>
  <c r="AX46" i="75"/>
  <c r="AW46" i="75"/>
  <c r="AV46" i="75"/>
  <c r="AU46" i="75"/>
  <c r="AT46" i="75"/>
  <c r="AS46" i="75"/>
  <c r="AR46" i="75"/>
  <c r="AQ46" i="75"/>
  <c r="AP46" i="75"/>
  <c r="AO46" i="75"/>
  <c r="AN46" i="75"/>
  <c r="AM46" i="75"/>
  <c r="AL46" i="75"/>
  <c r="AK46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A45" i="75"/>
  <c r="AZ45" i="75"/>
  <c r="AY45" i="75"/>
  <c r="AX45" i="75"/>
  <c r="AW45" i="75"/>
  <c r="AV45" i="75"/>
  <c r="AU45" i="75"/>
  <c r="AT45" i="75"/>
  <c r="AS45" i="75"/>
  <c r="AR45" i="75"/>
  <c r="AQ45" i="75"/>
  <c r="AP45" i="75"/>
  <c r="AO45" i="75"/>
  <c r="AN45" i="75"/>
  <c r="AM45" i="75"/>
  <c r="AL45" i="75"/>
  <c r="AK45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A44" i="75"/>
  <c r="AZ44" i="75"/>
  <c r="AY44" i="75"/>
  <c r="AX44" i="75"/>
  <c r="AW44" i="75"/>
  <c r="AV44" i="75"/>
  <c r="AU44" i="75"/>
  <c r="AT44" i="75"/>
  <c r="AS44" i="75"/>
  <c r="AR44" i="75"/>
  <c r="AQ44" i="75"/>
  <c r="AP44" i="75"/>
  <c r="AO44" i="75"/>
  <c r="AN44" i="75"/>
  <c r="AM44" i="75"/>
  <c r="AL44" i="75"/>
  <c r="AK44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A43" i="75"/>
  <c r="AZ43" i="75"/>
  <c r="AY43" i="75"/>
  <c r="AX43" i="75"/>
  <c r="AW43" i="75"/>
  <c r="AV43" i="75"/>
  <c r="AU43" i="75"/>
  <c r="AT43" i="75"/>
  <c r="AS43" i="75"/>
  <c r="AR43" i="75"/>
  <c r="AQ43" i="75"/>
  <c r="AP43" i="75"/>
  <c r="AO43" i="75"/>
  <c r="AN43" i="75"/>
  <c r="AM43" i="75"/>
  <c r="AL43" i="75"/>
  <c r="AK43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A42" i="75"/>
  <c r="AZ42" i="75"/>
  <c r="AY42" i="75"/>
  <c r="AX42" i="75"/>
  <c r="AW42" i="75"/>
  <c r="AV42" i="75"/>
  <c r="AU42" i="75"/>
  <c r="AT42" i="75"/>
  <c r="AS42" i="75"/>
  <c r="AR42" i="75"/>
  <c r="AQ42" i="75"/>
  <c r="AP42" i="75"/>
  <c r="AO42" i="75"/>
  <c r="AN42" i="75"/>
  <c r="AM42" i="75"/>
  <c r="AL42" i="75"/>
  <c r="AK42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A41" i="75"/>
  <c r="AZ41" i="75"/>
  <c r="AY41" i="75"/>
  <c r="AX41" i="75"/>
  <c r="AW41" i="75"/>
  <c r="AV41" i="75"/>
  <c r="AU41" i="75"/>
  <c r="AT41" i="75"/>
  <c r="AS41" i="75"/>
  <c r="AR41" i="75"/>
  <c r="AQ41" i="75"/>
  <c r="AP41" i="75"/>
  <c r="AO41" i="75"/>
  <c r="AN41" i="75"/>
  <c r="AM41" i="75"/>
  <c r="AL41" i="75"/>
  <c r="AK41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A40" i="75"/>
  <c r="AZ40" i="75"/>
  <c r="AY40" i="75"/>
  <c r="AX40" i="75"/>
  <c r="AW40" i="75"/>
  <c r="AV40" i="75"/>
  <c r="AU40" i="75"/>
  <c r="AT40" i="75"/>
  <c r="AS40" i="75"/>
  <c r="AR40" i="75"/>
  <c r="AQ40" i="75"/>
  <c r="AP40" i="75"/>
  <c r="AO40" i="75"/>
  <c r="AN40" i="75"/>
  <c r="AM40" i="75"/>
  <c r="AL40" i="75"/>
  <c r="AK40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A39" i="75"/>
  <c r="AZ39" i="75"/>
  <c r="AY39" i="75"/>
  <c r="AX39" i="75"/>
  <c r="AW39" i="75"/>
  <c r="AV39" i="75"/>
  <c r="AU39" i="75"/>
  <c r="AT39" i="75"/>
  <c r="AS39" i="75"/>
  <c r="AR39" i="75"/>
  <c r="AQ39" i="75"/>
  <c r="AP39" i="75"/>
  <c r="AO39" i="75"/>
  <c r="AN39" i="75"/>
  <c r="AM39" i="75"/>
  <c r="AL39" i="75"/>
  <c r="AK39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A38" i="75"/>
  <c r="AZ38" i="75"/>
  <c r="AY38" i="75"/>
  <c r="AX38" i="75"/>
  <c r="AW38" i="75"/>
  <c r="AV38" i="75"/>
  <c r="AU38" i="75"/>
  <c r="AT38" i="75"/>
  <c r="AS38" i="75"/>
  <c r="AR38" i="75"/>
  <c r="AQ38" i="75"/>
  <c r="AP38" i="75"/>
  <c r="AO38" i="75"/>
  <c r="AN38" i="75"/>
  <c r="AM38" i="75"/>
  <c r="AL38" i="75"/>
  <c r="AK38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A37" i="75"/>
  <c r="AZ37" i="75"/>
  <c r="AY37" i="75"/>
  <c r="AX37" i="75"/>
  <c r="AW37" i="75"/>
  <c r="AV37" i="75"/>
  <c r="AU37" i="75"/>
  <c r="AT37" i="75"/>
  <c r="AS37" i="75"/>
  <c r="AR37" i="75"/>
  <c r="AQ37" i="75"/>
  <c r="AP37" i="75"/>
  <c r="AO37" i="75"/>
  <c r="AN37" i="75"/>
  <c r="AM37" i="75"/>
  <c r="AL37" i="75"/>
  <c r="AK37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A36" i="75"/>
  <c r="AZ36" i="75"/>
  <c r="AY36" i="75"/>
  <c r="AX36" i="75"/>
  <c r="AW36" i="75"/>
  <c r="AV36" i="75"/>
  <c r="AU36" i="75"/>
  <c r="AT36" i="75"/>
  <c r="AS36" i="75"/>
  <c r="AR36" i="75"/>
  <c r="AQ36" i="75"/>
  <c r="AP36" i="75"/>
  <c r="AO36" i="75"/>
  <c r="AN36" i="75"/>
  <c r="AM36" i="75"/>
  <c r="AL36" i="75"/>
  <c r="AK36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A35" i="75"/>
  <c r="AZ35" i="75"/>
  <c r="AY35" i="75"/>
  <c r="AX35" i="75"/>
  <c r="AW35" i="75"/>
  <c r="AV35" i="75"/>
  <c r="AU35" i="75"/>
  <c r="AT35" i="75"/>
  <c r="AS35" i="75"/>
  <c r="AR35" i="75"/>
  <c r="AQ35" i="75"/>
  <c r="AP35" i="75"/>
  <c r="AO35" i="75"/>
  <c r="AN35" i="75"/>
  <c r="AM35" i="75"/>
  <c r="AL35" i="75"/>
  <c r="AK35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A34" i="75"/>
  <c r="AZ34" i="75"/>
  <c r="AY34" i="75"/>
  <c r="AX34" i="75"/>
  <c r="AW34" i="75"/>
  <c r="AV34" i="75"/>
  <c r="AU34" i="75"/>
  <c r="AT34" i="75"/>
  <c r="AS34" i="75"/>
  <c r="AR34" i="75"/>
  <c r="AQ34" i="75"/>
  <c r="AP34" i="75"/>
  <c r="AO34" i="75"/>
  <c r="AN34" i="75"/>
  <c r="AM34" i="75"/>
  <c r="AL34" i="75"/>
  <c r="AK34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A33" i="75"/>
  <c r="AZ33" i="75"/>
  <c r="AY33" i="75"/>
  <c r="AX33" i="75"/>
  <c r="AW33" i="75"/>
  <c r="AV33" i="75"/>
  <c r="AU33" i="75"/>
  <c r="AT33" i="75"/>
  <c r="AS33" i="75"/>
  <c r="AR33" i="75"/>
  <c r="AQ33" i="75"/>
  <c r="AP33" i="75"/>
  <c r="AO33" i="75"/>
  <c r="AN33" i="75"/>
  <c r="AM33" i="75"/>
  <c r="AL33" i="75"/>
  <c r="AK33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A32" i="75"/>
  <c r="AZ32" i="75"/>
  <c r="AY32" i="75"/>
  <c r="AX32" i="75"/>
  <c r="AW32" i="75"/>
  <c r="AV32" i="75"/>
  <c r="AU32" i="75"/>
  <c r="AT32" i="75"/>
  <c r="AS32" i="75"/>
  <c r="AR32" i="75"/>
  <c r="AQ32" i="75"/>
  <c r="AP32" i="75"/>
  <c r="AO32" i="75"/>
  <c r="AN32" i="75"/>
  <c r="AM32" i="75"/>
  <c r="AL32" i="75"/>
  <c r="AK32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A30" i="75"/>
  <c r="AZ30" i="75"/>
  <c r="AY30" i="75"/>
  <c r="AX30" i="75"/>
  <c r="AW30" i="75"/>
  <c r="AV30" i="75"/>
  <c r="AU30" i="75"/>
  <c r="AT30" i="75"/>
  <c r="AS30" i="75"/>
  <c r="AR30" i="75"/>
  <c r="AQ30" i="75"/>
  <c r="AP30" i="75"/>
  <c r="AO30" i="75"/>
  <c r="AN30" i="75"/>
  <c r="AM30" i="75"/>
  <c r="AL30" i="75"/>
  <c r="AK30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A29" i="75"/>
  <c r="AZ29" i="75"/>
  <c r="AY29" i="75"/>
  <c r="AX29" i="75"/>
  <c r="AW29" i="75"/>
  <c r="AV29" i="75"/>
  <c r="AU29" i="75"/>
  <c r="AT29" i="75"/>
  <c r="AS29" i="75"/>
  <c r="AR29" i="75"/>
  <c r="AQ29" i="75"/>
  <c r="AP29" i="75"/>
  <c r="AO29" i="75"/>
  <c r="AN29" i="75"/>
  <c r="AM29" i="75"/>
  <c r="AL29" i="75"/>
  <c r="AK29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A28" i="75"/>
  <c r="AZ28" i="75"/>
  <c r="AY28" i="75"/>
  <c r="AX28" i="75"/>
  <c r="AW28" i="75"/>
  <c r="AV28" i="75"/>
  <c r="AU28" i="75"/>
  <c r="AT28" i="75"/>
  <c r="AS28" i="75"/>
  <c r="AR28" i="75"/>
  <c r="AQ28" i="75"/>
  <c r="AP28" i="75"/>
  <c r="AO28" i="75"/>
  <c r="AN28" i="75"/>
  <c r="AM28" i="75"/>
  <c r="AL28" i="75"/>
  <c r="AK28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A27" i="75"/>
  <c r="AZ27" i="75"/>
  <c r="AY27" i="75"/>
  <c r="AX27" i="75"/>
  <c r="AW27" i="75"/>
  <c r="AV27" i="75"/>
  <c r="AU27" i="75"/>
  <c r="AT27" i="75"/>
  <c r="AS27" i="75"/>
  <c r="AR27" i="75"/>
  <c r="AQ27" i="75"/>
  <c r="AP27" i="75"/>
  <c r="AO27" i="75"/>
  <c r="AN27" i="75"/>
  <c r="AM27" i="75"/>
  <c r="AL27" i="75"/>
  <c r="AK27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A26" i="75"/>
  <c r="AZ26" i="75"/>
  <c r="AY26" i="75"/>
  <c r="AX26" i="75"/>
  <c r="AW26" i="75"/>
  <c r="AV26" i="75"/>
  <c r="AU26" i="75"/>
  <c r="AT26" i="75"/>
  <c r="AS26" i="75"/>
  <c r="AR26" i="75"/>
  <c r="AQ26" i="75"/>
  <c r="AP26" i="75"/>
  <c r="AO26" i="75"/>
  <c r="AN26" i="75"/>
  <c r="AM26" i="75"/>
  <c r="AL26" i="75"/>
  <c r="AK26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A25" i="75"/>
  <c r="AZ25" i="75"/>
  <c r="AY25" i="75"/>
  <c r="AX25" i="75"/>
  <c r="AW25" i="75"/>
  <c r="AV25" i="75"/>
  <c r="AU25" i="75"/>
  <c r="AT25" i="75"/>
  <c r="AS25" i="75"/>
  <c r="AR25" i="75"/>
  <c r="AQ25" i="75"/>
  <c r="AP25" i="75"/>
  <c r="AO25" i="75"/>
  <c r="AN25" i="75"/>
  <c r="AM25" i="75"/>
  <c r="AL25" i="75"/>
  <c r="AK25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A24" i="75"/>
  <c r="AZ24" i="75"/>
  <c r="AY24" i="75"/>
  <c r="AX24" i="75"/>
  <c r="AW24" i="75"/>
  <c r="AV24" i="75"/>
  <c r="AU24" i="75"/>
  <c r="AT24" i="75"/>
  <c r="AS24" i="75"/>
  <c r="AR24" i="75"/>
  <c r="AQ24" i="75"/>
  <c r="AP24" i="75"/>
  <c r="AO24" i="75"/>
  <c r="AN24" i="75"/>
  <c r="AM24" i="75"/>
  <c r="AL24" i="75"/>
  <c r="AK24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A23" i="75"/>
  <c r="AZ23" i="75"/>
  <c r="AY23" i="75"/>
  <c r="AX23" i="75"/>
  <c r="AW23" i="75"/>
  <c r="AV23" i="75"/>
  <c r="AU23" i="75"/>
  <c r="AT23" i="75"/>
  <c r="AS23" i="75"/>
  <c r="AR23" i="75"/>
  <c r="AQ23" i="75"/>
  <c r="AP23" i="75"/>
  <c r="AO23" i="75"/>
  <c r="AN23" i="75"/>
  <c r="AM23" i="75"/>
  <c r="AL23" i="75"/>
  <c r="AK23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A22" i="75"/>
  <c r="AZ22" i="75"/>
  <c r="AY22" i="75"/>
  <c r="AX22" i="75"/>
  <c r="AW22" i="75"/>
  <c r="AV22" i="75"/>
  <c r="AU22" i="75"/>
  <c r="AT22" i="75"/>
  <c r="AS22" i="75"/>
  <c r="AR22" i="75"/>
  <c r="AQ22" i="75"/>
  <c r="AP22" i="75"/>
  <c r="AO22" i="75"/>
  <c r="AN22" i="75"/>
  <c r="AM22" i="75"/>
  <c r="AL22" i="75"/>
  <c r="AK22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A21" i="75"/>
  <c r="AZ21" i="75"/>
  <c r="AY21" i="75"/>
  <c r="AX21" i="75"/>
  <c r="AW21" i="75"/>
  <c r="AV21" i="75"/>
  <c r="AU21" i="75"/>
  <c r="AT21" i="75"/>
  <c r="AS21" i="75"/>
  <c r="AR21" i="75"/>
  <c r="AQ21" i="75"/>
  <c r="AP21" i="75"/>
  <c r="AO21" i="75"/>
  <c r="AN21" i="75"/>
  <c r="AM21" i="75"/>
  <c r="AL21" i="75"/>
  <c r="AK21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A20" i="75"/>
  <c r="AZ20" i="75"/>
  <c r="AY20" i="75"/>
  <c r="AX20" i="75"/>
  <c r="AW20" i="75"/>
  <c r="AV20" i="75"/>
  <c r="AU20" i="75"/>
  <c r="AT20" i="75"/>
  <c r="AS20" i="75"/>
  <c r="AR20" i="75"/>
  <c r="AQ20" i="75"/>
  <c r="AP20" i="75"/>
  <c r="AO20" i="75"/>
  <c r="AN20" i="75"/>
  <c r="AM20" i="75"/>
  <c r="AL20" i="75"/>
  <c r="AK20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A19" i="75"/>
  <c r="AZ19" i="75"/>
  <c r="AY19" i="75"/>
  <c r="AX19" i="75"/>
  <c r="AW19" i="75"/>
  <c r="AV19" i="75"/>
  <c r="AU19" i="75"/>
  <c r="AT19" i="75"/>
  <c r="AS19" i="75"/>
  <c r="AR19" i="75"/>
  <c r="AQ19" i="75"/>
  <c r="AP19" i="75"/>
  <c r="AO19" i="75"/>
  <c r="AN19" i="75"/>
  <c r="AM19" i="75"/>
  <c r="AL19" i="75"/>
  <c r="AK19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A18" i="75"/>
  <c r="AZ18" i="75"/>
  <c r="AY18" i="75"/>
  <c r="AX18" i="75"/>
  <c r="AW18" i="75"/>
  <c r="AV18" i="75"/>
  <c r="AU18" i="75"/>
  <c r="AT18" i="75"/>
  <c r="AS18" i="75"/>
  <c r="AR18" i="75"/>
  <c r="AQ18" i="75"/>
  <c r="AP18" i="75"/>
  <c r="AO18" i="75"/>
  <c r="AN18" i="75"/>
  <c r="AM18" i="75"/>
  <c r="AL18" i="75"/>
  <c r="AK18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A17" i="75"/>
  <c r="AZ17" i="75"/>
  <c r="AY17" i="75"/>
  <c r="AX17" i="75"/>
  <c r="AW17" i="75"/>
  <c r="AV17" i="75"/>
  <c r="AU17" i="75"/>
  <c r="AT17" i="75"/>
  <c r="AS17" i="75"/>
  <c r="AR17" i="75"/>
  <c r="AQ17" i="75"/>
  <c r="AP17" i="75"/>
  <c r="AO17" i="75"/>
  <c r="AN17" i="75"/>
  <c r="AM17" i="75"/>
  <c r="AL17" i="75"/>
  <c r="AK17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A16" i="75"/>
  <c r="AZ16" i="75"/>
  <c r="AY16" i="75"/>
  <c r="AX16" i="75"/>
  <c r="AW16" i="75"/>
  <c r="AV16" i="75"/>
  <c r="AU16" i="75"/>
  <c r="AT16" i="75"/>
  <c r="AS16" i="75"/>
  <c r="AR16" i="75"/>
  <c r="AQ16" i="75"/>
  <c r="AP16" i="75"/>
  <c r="AO16" i="75"/>
  <c r="AN16" i="75"/>
  <c r="AM16" i="75"/>
  <c r="AL16" i="75"/>
  <c r="AK16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A15" i="75"/>
  <c r="AZ15" i="75"/>
  <c r="AY15" i="75"/>
  <c r="AX15" i="75"/>
  <c r="AW15" i="75"/>
  <c r="AV15" i="75"/>
  <c r="AU15" i="75"/>
  <c r="AT15" i="75"/>
  <c r="AS15" i="75"/>
  <c r="AR15" i="75"/>
  <c r="AQ15" i="75"/>
  <c r="AP15" i="75"/>
  <c r="AO15" i="75"/>
  <c r="AN15" i="75"/>
  <c r="AM15" i="75"/>
  <c r="AL15" i="75"/>
  <c r="AK15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A14" i="75"/>
  <c r="AZ14" i="75"/>
  <c r="AY14" i="75"/>
  <c r="AX14" i="75"/>
  <c r="AW14" i="75"/>
  <c r="AV14" i="75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A13" i="75"/>
  <c r="AZ13" i="75"/>
  <c r="AY13" i="75"/>
  <c r="AX13" i="75"/>
  <c r="AW13" i="75"/>
  <c r="AV13" i="75"/>
  <c r="AU13" i="75"/>
  <c r="AT13" i="75"/>
  <c r="AS13" i="75"/>
  <c r="AR13" i="75"/>
  <c r="AQ13" i="75"/>
  <c r="AP13" i="75"/>
  <c r="AO13" i="75"/>
  <c r="AN13" i="75"/>
  <c r="AM13" i="75"/>
  <c r="AL13" i="75"/>
  <c r="AK13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A12" i="75"/>
  <c r="AZ12" i="75"/>
  <c r="AY12" i="75"/>
  <c r="AX12" i="75"/>
  <c r="AW12" i="75"/>
  <c r="AV12" i="75"/>
  <c r="AU12" i="75"/>
  <c r="AT12" i="75"/>
  <c r="AS12" i="75"/>
  <c r="AR12" i="75"/>
  <c r="AQ12" i="75"/>
  <c r="AP12" i="75"/>
  <c r="AO12" i="75"/>
  <c r="AN12" i="75"/>
  <c r="AM12" i="75"/>
  <c r="AL12" i="75"/>
  <c r="AK12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A11" i="75"/>
  <c r="AZ11" i="75"/>
  <c r="AY11" i="75"/>
  <c r="AX11" i="75"/>
  <c r="AW11" i="75"/>
  <c r="AV11" i="75"/>
  <c r="AU11" i="75"/>
  <c r="AT11" i="75"/>
  <c r="AS11" i="75"/>
  <c r="AR11" i="75"/>
  <c r="AQ11" i="75"/>
  <c r="AP11" i="75"/>
  <c r="AO11" i="75"/>
  <c r="AN11" i="75"/>
  <c r="AM11" i="75"/>
  <c r="AL11" i="75"/>
  <c r="AK11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A10" i="75"/>
  <c r="AZ10" i="75"/>
  <c r="AY10" i="75"/>
  <c r="AX10" i="75"/>
  <c r="AW10" i="75"/>
  <c r="AV10" i="75"/>
  <c r="AU10" i="75"/>
  <c r="AT10" i="75"/>
  <c r="AS10" i="75"/>
  <c r="AR10" i="75"/>
  <c r="AQ10" i="75"/>
  <c r="AP10" i="75"/>
  <c r="AO10" i="75"/>
  <c r="AN10" i="75"/>
  <c r="AM10" i="75"/>
  <c r="AL10" i="75"/>
  <c r="AK10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A9" i="75"/>
  <c r="AZ9" i="75"/>
  <c r="AY9" i="75"/>
  <c r="AX9" i="75"/>
  <c r="AW9" i="75"/>
  <c r="AV9" i="75"/>
  <c r="AU9" i="75"/>
  <c r="AT9" i="75"/>
  <c r="AS9" i="75"/>
  <c r="AR9" i="75"/>
  <c r="AQ9" i="75"/>
  <c r="AP9" i="75"/>
  <c r="AO9" i="75"/>
  <c r="AN9" i="75"/>
  <c r="AM9" i="75"/>
  <c r="AL9" i="75"/>
  <c r="AK9" i="75"/>
  <c r="AJ9" i="75"/>
  <c r="AI9" i="75"/>
  <c r="AH9" i="75"/>
  <c r="AG9" i="75"/>
  <c r="AF9" i="75"/>
  <c r="AE9" i="75"/>
  <c r="AD9" i="75"/>
  <c r="AC9" i="75"/>
  <c r="AB9" i="75"/>
  <c r="AA9" i="75"/>
  <c r="Z9" i="75"/>
  <c r="Y9" i="75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A8" i="75"/>
  <c r="AZ8" i="75"/>
  <c r="AY8" i="75"/>
  <c r="AX8" i="75"/>
  <c r="AW8" i="75"/>
  <c r="AV8" i="75"/>
  <c r="AU8" i="75"/>
  <c r="AT8" i="75"/>
  <c r="AS8" i="75"/>
  <c r="AR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A7" i="75"/>
  <c r="AZ7" i="75"/>
  <c r="AY7" i="75"/>
  <c r="AX7" i="75"/>
  <c r="AW7" i="75"/>
  <c r="AV7" i="75"/>
  <c r="AU7" i="75"/>
  <c r="AT7" i="75"/>
  <c r="AS7" i="75"/>
  <c r="AR7" i="75"/>
  <c r="AQ7" i="75"/>
  <c r="AP7" i="75"/>
  <c r="AO7" i="75"/>
  <c r="AN7" i="75"/>
  <c r="AM7" i="75"/>
  <c r="AL7" i="75"/>
  <c r="AK7" i="75"/>
  <c r="AJ7" i="75"/>
  <c r="AI7" i="75"/>
  <c r="AH7" i="75"/>
  <c r="AG7" i="75"/>
  <c r="AF7" i="75"/>
  <c r="AE7" i="75"/>
  <c r="AD7" i="75"/>
  <c r="AC7" i="75"/>
  <c r="AB7" i="75"/>
  <c r="AA7" i="75"/>
  <c r="Z7" i="75"/>
  <c r="Y7" i="75"/>
  <c r="X7" i="75"/>
  <c r="W7" i="75"/>
  <c r="V7" i="75"/>
  <c r="U7" i="75"/>
  <c r="T7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A6" i="75"/>
  <c r="AZ6" i="75"/>
  <c r="AY6" i="75"/>
  <c r="AX6" i="75"/>
  <c r="AW6" i="75"/>
  <c r="AV6" i="75"/>
  <c r="AU6" i="75"/>
  <c r="AT6" i="75"/>
  <c r="AS6" i="75"/>
  <c r="AR6" i="75"/>
  <c r="AQ6" i="75"/>
  <c r="AP6" i="75"/>
  <c r="AO6" i="75"/>
  <c r="AN6" i="75"/>
  <c r="AM6" i="75"/>
  <c r="AL6" i="75"/>
  <c r="AK6" i="75"/>
  <c r="AJ6" i="75"/>
  <c r="AI6" i="75"/>
  <c r="AH6" i="75"/>
  <c r="AG6" i="75"/>
  <c r="AF6" i="75"/>
  <c r="AE6" i="75"/>
  <c r="AD6" i="75"/>
  <c r="AC6" i="75"/>
  <c r="AB6" i="75"/>
  <c r="AA6" i="75"/>
  <c r="Z6" i="75"/>
  <c r="Y6" i="75"/>
  <c r="X6" i="75"/>
  <c r="W6" i="75"/>
  <c r="V6" i="75"/>
  <c r="U6" i="75"/>
  <c r="T6" i="75"/>
  <c r="S6" i="75"/>
  <c r="R6" i="75"/>
  <c r="Q6" i="75"/>
  <c r="P6" i="75"/>
  <c r="O6" i="75"/>
  <c r="N6" i="75"/>
  <c r="M6" i="75"/>
  <c r="L6" i="75"/>
  <c r="K6" i="75"/>
  <c r="J6" i="75"/>
  <c r="I6" i="75"/>
  <c r="H6" i="75"/>
  <c r="G6" i="75"/>
  <c r="F6" i="75"/>
  <c r="E6" i="75"/>
  <c r="D6" i="75"/>
  <c r="C6" i="75"/>
  <c r="BA5" i="75"/>
  <c r="AZ5" i="75"/>
  <c r="AY5" i="75"/>
  <c r="AX5" i="75"/>
  <c r="AW5" i="75"/>
  <c r="AV5" i="75"/>
  <c r="AU5" i="75"/>
  <c r="AT5" i="75"/>
  <c r="AS5" i="75"/>
  <c r="AR5" i="75"/>
  <c r="AQ5" i="75"/>
  <c r="AP5" i="75"/>
  <c r="AO5" i="75"/>
  <c r="AN5" i="75"/>
  <c r="AM5" i="75"/>
  <c r="AL5" i="75"/>
  <c r="AK5" i="75"/>
  <c r="AJ5" i="75"/>
  <c r="AI5" i="75"/>
  <c r="AH5" i="75"/>
  <c r="AG5" i="75"/>
  <c r="AF5" i="75"/>
  <c r="AE5" i="75"/>
  <c r="AD5" i="75"/>
  <c r="AC5" i="75"/>
  <c r="AB5" i="75"/>
  <c r="AA5" i="75"/>
  <c r="Z5" i="75"/>
  <c r="Y5" i="75"/>
  <c r="X5" i="75"/>
  <c r="W5" i="75"/>
  <c r="V5" i="75"/>
  <c r="U5" i="75"/>
  <c r="T5" i="75"/>
  <c r="S5" i="75"/>
  <c r="R5" i="75"/>
  <c r="Q5" i="75"/>
  <c r="P5" i="75"/>
  <c r="O5" i="75"/>
  <c r="N5" i="75"/>
  <c r="M5" i="75"/>
  <c r="L5" i="75"/>
  <c r="K5" i="75"/>
  <c r="J5" i="75"/>
  <c r="I5" i="75"/>
  <c r="H5" i="75"/>
  <c r="G5" i="75"/>
  <c r="F5" i="75"/>
  <c r="E5" i="75"/>
  <c r="D5" i="75"/>
  <c r="C5" i="75"/>
  <c r="BA4" i="75"/>
  <c r="AZ4" i="75"/>
  <c r="AY4" i="75"/>
  <c r="AX4" i="75"/>
  <c r="AW4" i="75"/>
  <c r="AV4" i="75"/>
  <c r="AU4" i="75"/>
  <c r="AT4" i="75"/>
  <c r="AS4" i="75"/>
  <c r="AR4" i="75"/>
  <c r="AQ4" i="75"/>
  <c r="AP4" i="75"/>
  <c r="AO4" i="75"/>
  <c r="AN4" i="75"/>
  <c r="AM4" i="75"/>
  <c r="AL4" i="75"/>
  <c r="AK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U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D4" i="75"/>
  <c r="C4" i="75"/>
  <c r="BA3" i="75"/>
  <c r="AZ3" i="75"/>
  <c r="AY3" i="75"/>
  <c r="AX3" i="75"/>
  <c r="AW3" i="75"/>
  <c r="AV3" i="75"/>
  <c r="AU3" i="75"/>
  <c r="AT3" i="75"/>
  <c r="AS3" i="75"/>
  <c r="AR3" i="75"/>
  <c r="AQ3" i="75"/>
  <c r="AP3" i="75"/>
  <c r="AO3" i="75"/>
  <c r="AN3" i="75"/>
  <c r="AM3" i="75"/>
  <c r="AL3" i="75"/>
  <c r="AK3" i="75"/>
  <c r="AJ3" i="75"/>
  <c r="AI3" i="75"/>
  <c r="AH3" i="75"/>
  <c r="AG3" i="75"/>
  <c r="AF3" i="75"/>
  <c r="AE3" i="75"/>
  <c r="AD3" i="75"/>
  <c r="AC3" i="75"/>
  <c r="AB3" i="75"/>
  <c r="AA3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A2" i="75"/>
  <c r="AZ2" i="75"/>
  <c r="AY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C2" i="75"/>
  <c r="BA85" i="74"/>
  <c r="AZ85" i="74"/>
  <c r="AY85" i="74"/>
  <c r="AX85" i="74"/>
  <c r="AW85" i="74"/>
  <c r="AV85" i="74"/>
  <c r="AU85" i="74"/>
  <c r="AT85" i="74"/>
  <c r="AS85" i="74"/>
  <c r="AR85" i="74"/>
  <c r="AQ85" i="74"/>
  <c r="AP85" i="74"/>
  <c r="AO85" i="74"/>
  <c r="AN85" i="74"/>
  <c r="AM85" i="74"/>
  <c r="AL85" i="74"/>
  <c r="AK85" i="74"/>
  <c r="AJ85" i="74"/>
  <c r="AI85" i="74"/>
  <c r="AH85" i="74"/>
  <c r="AG85" i="74"/>
  <c r="AF85" i="74"/>
  <c r="AE85" i="74"/>
  <c r="AD85" i="74"/>
  <c r="AC85" i="74"/>
  <c r="AB85" i="74"/>
  <c r="AA85" i="74"/>
  <c r="Z85" i="74"/>
  <c r="Y85" i="74"/>
  <c r="X85" i="74"/>
  <c r="W85" i="74"/>
  <c r="V85" i="74"/>
  <c r="U85" i="74"/>
  <c r="T85" i="74"/>
  <c r="S85" i="74"/>
  <c r="R85" i="74"/>
  <c r="Q85" i="74"/>
  <c r="P85" i="74"/>
  <c r="O85" i="74"/>
  <c r="N85" i="74"/>
  <c r="M85" i="74"/>
  <c r="L85" i="74"/>
  <c r="K85" i="74"/>
  <c r="J85" i="74"/>
  <c r="I85" i="74"/>
  <c r="H85" i="74"/>
  <c r="G85" i="74"/>
  <c r="F85" i="74"/>
  <c r="E85" i="74"/>
  <c r="D85" i="74"/>
  <c r="C85" i="74"/>
  <c r="BA84" i="74"/>
  <c r="AZ84" i="74"/>
  <c r="AY84" i="74"/>
  <c r="AX84" i="74"/>
  <c r="AW84" i="74"/>
  <c r="AV84" i="74"/>
  <c r="AU84" i="74"/>
  <c r="AT84" i="74"/>
  <c r="AS84" i="74"/>
  <c r="AR84" i="74"/>
  <c r="AQ84" i="74"/>
  <c r="AP84" i="74"/>
  <c r="AO84" i="74"/>
  <c r="AN84" i="74"/>
  <c r="AM84" i="74"/>
  <c r="AL84" i="74"/>
  <c r="AK84" i="74"/>
  <c r="AJ84" i="74"/>
  <c r="AI84" i="74"/>
  <c r="AH84" i="74"/>
  <c r="AG84" i="74"/>
  <c r="AF84" i="74"/>
  <c r="AE84" i="74"/>
  <c r="AD84" i="74"/>
  <c r="AC84" i="74"/>
  <c r="AB84" i="74"/>
  <c r="AA84" i="74"/>
  <c r="Z84" i="74"/>
  <c r="Y84" i="74"/>
  <c r="X84" i="74"/>
  <c r="W84" i="74"/>
  <c r="V84" i="74"/>
  <c r="U84" i="74"/>
  <c r="T84" i="74"/>
  <c r="S84" i="74"/>
  <c r="R84" i="74"/>
  <c r="Q84" i="74"/>
  <c r="P84" i="74"/>
  <c r="O84" i="74"/>
  <c r="N84" i="74"/>
  <c r="M84" i="74"/>
  <c r="L84" i="74"/>
  <c r="K84" i="74"/>
  <c r="J84" i="74"/>
  <c r="I84" i="74"/>
  <c r="H84" i="74"/>
  <c r="G84" i="74"/>
  <c r="F84" i="74"/>
  <c r="E84" i="74"/>
  <c r="D84" i="74"/>
  <c r="C84" i="74"/>
  <c r="BA83" i="74"/>
  <c r="AZ83" i="74"/>
  <c r="AY83" i="74"/>
  <c r="AX83" i="74"/>
  <c r="AW83" i="74"/>
  <c r="AV83" i="74"/>
  <c r="AU83" i="74"/>
  <c r="AT83" i="74"/>
  <c r="AS83" i="74"/>
  <c r="AR83" i="74"/>
  <c r="AQ83" i="74"/>
  <c r="AP83" i="74"/>
  <c r="AO83" i="74"/>
  <c r="AN83" i="74"/>
  <c r="AM83" i="74"/>
  <c r="AL83" i="74"/>
  <c r="AK83" i="74"/>
  <c r="AJ83" i="74"/>
  <c r="AI83" i="74"/>
  <c r="AH83" i="74"/>
  <c r="AG83" i="74"/>
  <c r="AF83" i="74"/>
  <c r="AE83" i="74"/>
  <c r="AD83" i="74"/>
  <c r="AC83" i="74"/>
  <c r="AB83" i="74"/>
  <c r="AA83" i="74"/>
  <c r="Z83" i="74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A82" i="74"/>
  <c r="AZ82" i="74"/>
  <c r="AY82" i="74"/>
  <c r="AX82" i="74"/>
  <c r="AW82" i="74"/>
  <c r="AV82" i="74"/>
  <c r="AU82" i="74"/>
  <c r="AT82" i="74"/>
  <c r="AS82" i="74"/>
  <c r="AR82" i="74"/>
  <c r="AQ82" i="74"/>
  <c r="AP82" i="74"/>
  <c r="AO82" i="74"/>
  <c r="AN82" i="74"/>
  <c r="AM82" i="74"/>
  <c r="AL82" i="74"/>
  <c r="AK82" i="74"/>
  <c r="AJ82" i="74"/>
  <c r="AI82" i="74"/>
  <c r="AH82" i="74"/>
  <c r="AG82" i="74"/>
  <c r="AF82" i="74"/>
  <c r="AE82" i="74"/>
  <c r="AD82" i="74"/>
  <c r="AC82" i="74"/>
  <c r="AB82" i="74"/>
  <c r="AA82" i="74"/>
  <c r="Z82" i="74"/>
  <c r="Y82" i="74"/>
  <c r="X82" i="74"/>
  <c r="W82" i="74"/>
  <c r="V82" i="74"/>
  <c r="U82" i="74"/>
  <c r="T82" i="74"/>
  <c r="S82" i="74"/>
  <c r="R82" i="74"/>
  <c r="Q82" i="74"/>
  <c r="P82" i="74"/>
  <c r="O82" i="74"/>
  <c r="N82" i="74"/>
  <c r="M82" i="74"/>
  <c r="L82" i="74"/>
  <c r="K82" i="74"/>
  <c r="J82" i="74"/>
  <c r="I82" i="74"/>
  <c r="H82" i="74"/>
  <c r="G82" i="74"/>
  <c r="F82" i="74"/>
  <c r="E82" i="74"/>
  <c r="D82" i="74"/>
  <c r="C82" i="74"/>
  <c r="BA81" i="74"/>
  <c r="AZ81" i="74"/>
  <c r="AY81" i="74"/>
  <c r="AX81" i="74"/>
  <c r="AW81" i="74"/>
  <c r="AV81" i="74"/>
  <c r="AU81" i="74"/>
  <c r="AT81" i="74"/>
  <c r="AS81" i="74"/>
  <c r="AR81" i="74"/>
  <c r="AQ81" i="74"/>
  <c r="AP81" i="74"/>
  <c r="AO81" i="74"/>
  <c r="AN81" i="74"/>
  <c r="AM81" i="74"/>
  <c r="AL81" i="74"/>
  <c r="AK81" i="74"/>
  <c r="AJ81" i="74"/>
  <c r="AI81" i="74"/>
  <c r="AH81" i="74"/>
  <c r="AG81" i="74"/>
  <c r="AF81" i="74"/>
  <c r="AE81" i="74"/>
  <c r="AD81" i="74"/>
  <c r="AC81" i="74"/>
  <c r="AB81" i="74"/>
  <c r="AA81" i="74"/>
  <c r="Z81" i="74"/>
  <c r="Y81" i="74"/>
  <c r="X81" i="74"/>
  <c r="W81" i="74"/>
  <c r="V81" i="74"/>
  <c r="U81" i="74"/>
  <c r="T81" i="74"/>
  <c r="S81" i="74"/>
  <c r="R81" i="74"/>
  <c r="Q81" i="74"/>
  <c r="P81" i="74"/>
  <c r="O81" i="74"/>
  <c r="N81" i="74"/>
  <c r="M81" i="74"/>
  <c r="L81" i="74"/>
  <c r="K81" i="74"/>
  <c r="J81" i="74"/>
  <c r="I81" i="74"/>
  <c r="H81" i="74"/>
  <c r="G81" i="74"/>
  <c r="F81" i="74"/>
  <c r="E81" i="74"/>
  <c r="D81" i="74"/>
  <c r="C81" i="74"/>
  <c r="BA80" i="74"/>
  <c r="AZ80" i="74"/>
  <c r="AY80" i="74"/>
  <c r="AX80" i="74"/>
  <c r="AW80" i="74"/>
  <c r="AV80" i="74"/>
  <c r="AU80" i="74"/>
  <c r="AT80" i="74"/>
  <c r="AS80" i="74"/>
  <c r="AR80" i="74"/>
  <c r="AQ80" i="74"/>
  <c r="AP80" i="74"/>
  <c r="AO80" i="74"/>
  <c r="AN80" i="74"/>
  <c r="AM80" i="74"/>
  <c r="AL80" i="74"/>
  <c r="AK80" i="74"/>
  <c r="AJ80" i="74"/>
  <c r="AI80" i="74"/>
  <c r="AH80" i="74"/>
  <c r="AG80" i="74"/>
  <c r="AF80" i="74"/>
  <c r="AE80" i="74"/>
  <c r="AD80" i="74"/>
  <c r="AC80" i="74"/>
  <c r="AB80" i="74"/>
  <c r="AA80" i="74"/>
  <c r="Z80" i="74"/>
  <c r="Y80" i="74"/>
  <c r="X80" i="74"/>
  <c r="W80" i="74"/>
  <c r="V80" i="74"/>
  <c r="U80" i="74"/>
  <c r="T80" i="74"/>
  <c r="S80" i="74"/>
  <c r="R80" i="74"/>
  <c r="Q80" i="74"/>
  <c r="P80" i="74"/>
  <c r="O80" i="74"/>
  <c r="N80" i="74"/>
  <c r="M80" i="74"/>
  <c r="L80" i="74"/>
  <c r="K80" i="74"/>
  <c r="J80" i="74"/>
  <c r="I80" i="74"/>
  <c r="H80" i="74"/>
  <c r="G80" i="74"/>
  <c r="F80" i="74"/>
  <c r="E80" i="74"/>
  <c r="D80" i="74"/>
  <c r="C80" i="74"/>
  <c r="BA79" i="74"/>
  <c r="AZ79" i="74"/>
  <c r="AY79" i="74"/>
  <c r="AX79" i="74"/>
  <c r="AW79" i="74"/>
  <c r="AV79" i="74"/>
  <c r="AU79" i="74"/>
  <c r="AT79" i="74"/>
  <c r="AS79" i="74"/>
  <c r="AR79" i="74"/>
  <c r="AQ79" i="74"/>
  <c r="AP79" i="74"/>
  <c r="AO79" i="74"/>
  <c r="AN79" i="74"/>
  <c r="AM79" i="74"/>
  <c r="AL79" i="74"/>
  <c r="AK79" i="74"/>
  <c r="AJ79" i="74"/>
  <c r="AI79" i="74"/>
  <c r="AH79" i="74"/>
  <c r="AG79" i="74"/>
  <c r="AF79" i="74"/>
  <c r="AE79" i="74"/>
  <c r="AD79" i="74"/>
  <c r="AC79" i="74"/>
  <c r="AB79" i="74"/>
  <c r="AA79" i="74"/>
  <c r="Z79" i="74"/>
  <c r="Y79" i="74"/>
  <c r="X79" i="74"/>
  <c r="W79" i="74"/>
  <c r="V79" i="74"/>
  <c r="U79" i="74"/>
  <c r="T79" i="74"/>
  <c r="S79" i="74"/>
  <c r="R79" i="74"/>
  <c r="Q79" i="74"/>
  <c r="P79" i="74"/>
  <c r="O79" i="74"/>
  <c r="N79" i="74"/>
  <c r="M79" i="74"/>
  <c r="L79" i="74"/>
  <c r="K79" i="74"/>
  <c r="J79" i="74"/>
  <c r="I79" i="74"/>
  <c r="H79" i="74"/>
  <c r="G79" i="74"/>
  <c r="F79" i="74"/>
  <c r="E79" i="74"/>
  <c r="D79" i="74"/>
  <c r="C79" i="74"/>
  <c r="BA78" i="74"/>
  <c r="AZ78" i="74"/>
  <c r="AY78" i="74"/>
  <c r="AX78" i="74"/>
  <c r="AW78" i="74"/>
  <c r="AV78" i="74"/>
  <c r="AU78" i="74"/>
  <c r="AT78" i="74"/>
  <c r="AS78" i="74"/>
  <c r="AR78" i="74"/>
  <c r="AQ78" i="74"/>
  <c r="AP78" i="74"/>
  <c r="AO78" i="74"/>
  <c r="AN78" i="74"/>
  <c r="AM78" i="74"/>
  <c r="AL78" i="74"/>
  <c r="AK78" i="74"/>
  <c r="AJ78" i="74"/>
  <c r="AI78" i="74"/>
  <c r="AH78" i="74"/>
  <c r="AG78" i="74"/>
  <c r="AF78" i="74"/>
  <c r="AE78" i="74"/>
  <c r="AD78" i="74"/>
  <c r="AC78" i="74"/>
  <c r="AB78" i="74"/>
  <c r="AA78" i="74"/>
  <c r="Z78" i="74"/>
  <c r="Y78" i="74"/>
  <c r="X78" i="74"/>
  <c r="W78" i="74"/>
  <c r="V78" i="74"/>
  <c r="U78" i="74"/>
  <c r="T78" i="74"/>
  <c r="S78" i="74"/>
  <c r="R78" i="74"/>
  <c r="Q78" i="74"/>
  <c r="P78" i="74"/>
  <c r="O78" i="74"/>
  <c r="N78" i="74"/>
  <c r="M78" i="74"/>
  <c r="L78" i="74"/>
  <c r="K78" i="74"/>
  <c r="J78" i="74"/>
  <c r="I78" i="74"/>
  <c r="H78" i="74"/>
  <c r="G78" i="74"/>
  <c r="F78" i="74"/>
  <c r="E78" i="74"/>
  <c r="D78" i="74"/>
  <c r="C78" i="74"/>
  <c r="BA77" i="74"/>
  <c r="AZ77" i="74"/>
  <c r="AY77" i="74"/>
  <c r="AX77" i="74"/>
  <c r="AW77" i="74"/>
  <c r="AV77" i="74"/>
  <c r="AU77" i="74"/>
  <c r="AT77" i="74"/>
  <c r="AS77" i="74"/>
  <c r="AR77" i="74"/>
  <c r="AQ77" i="74"/>
  <c r="AP77" i="74"/>
  <c r="AO77" i="74"/>
  <c r="AN77" i="74"/>
  <c r="AM77" i="74"/>
  <c r="AL77" i="74"/>
  <c r="AK77" i="74"/>
  <c r="AJ77" i="74"/>
  <c r="AI77" i="74"/>
  <c r="AH77" i="74"/>
  <c r="AG77" i="74"/>
  <c r="AF77" i="74"/>
  <c r="AE77" i="74"/>
  <c r="AD77" i="74"/>
  <c r="AC77" i="74"/>
  <c r="AB77" i="74"/>
  <c r="AA77" i="74"/>
  <c r="Z77" i="74"/>
  <c r="Y77" i="74"/>
  <c r="X77" i="74"/>
  <c r="W77" i="74"/>
  <c r="V77" i="74"/>
  <c r="U77" i="74"/>
  <c r="T77" i="74"/>
  <c r="S77" i="74"/>
  <c r="R77" i="74"/>
  <c r="Q77" i="74"/>
  <c r="P77" i="74"/>
  <c r="O77" i="74"/>
  <c r="N77" i="74"/>
  <c r="M77" i="74"/>
  <c r="L77" i="74"/>
  <c r="K77" i="74"/>
  <c r="J77" i="74"/>
  <c r="I77" i="74"/>
  <c r="H77" i="74"/>
  <c r="G77" i="74"/>
  <c r="F77" i="74"/>
  <c r="E77" i="74"/>
  <c r="D77" i="74"/>
  <c r="C77" i="74"/>
  <c r="BA76" i="74"/>
  <c r="AZ76" i="74"/>
  <c r="AY76" i="74"/>
  <c r="AX76" i="74"/>
  <c r="AW76" i="74"/>
  <c r="AV76" i="74"/>
  <c r="AU76" i="74"/>
  <c r="AT76" i="74"/>
  <c r="AS76" i="74"/>
  <c r="AR76" i="74"/>
  <c r="AQ76" i="74"/>
  <c r="AP76" i="74"/>
  <c r="AO76" i="74"/>
  <c r="AN76" i="74"/>
  <c r="AM76" i="74"/>
  <c r="AL76" i="74"/>
  <c r="AK76" i="74"/>
  <c r="AJ76" i="74"/>
  <c r="AI76" i="74"/>
  <c r="AH76" i="74"/>
  <c r="AG76" i="74"/>
  <c r="AF76" i="74"/>
  <c r="AE76" i="74"/>
  <c r="AD76" i="74"/>
  <c r="AC76" i="74"/>
  <c r="AB76" i="74"/>
  <c r="AA76" i="74"/>
  <c r="Z76" i="74"/>
  <c r="Y76" i="74"/>
  <c r="X76" i="74"/>
  <c r="W76" i="74"/>
  <c r="V76" i="74"/>
  <c r="U76" i="74"/>
  <c r="T76" i="74"/>
  <c r="S76" i="74"/>
  <c r="R76" i="74"/>
  <c r="Q76" i="74"/>
  <c r="P76" i="74"/>
  <c r="O76" i="74"/>
  <c r="N76" i="74"/>
  <c r="M76" i="74"/>
  <c r="L76" i="74"/>
  <c r="K76" i="74"/>
  <c r="J76" i="74"/>
  <c r="I76" i="74"/>
  <c r="H76" i="74"/>
  <c r="G76" i="74"/>
  <c r="F76" i="74"/>
  <c r="E76" i="74"/>
  <c r="D76" i="74"/>
  <c r="C76" i="74"/>
  <c r="BA75" i="74"/>
  <c r="AZ75" i="74"/>
  <c r="AY75" i="74"/>
  <c r="AX75" i="74"/>
  <c r="AW75" i="74"/>
  <c r="AV75" i="74"/>
  <c r="AU75" i="74"/>
  <c r="AT75" i="74"/>
  <c r="AS75" i="74"/>
  <c r="AR75" i="74"/>
  <c r="AQ75" i="74"/>
  <c r="AP75" i="74"/>
  <c r="AO75" i="74"/>
  <c r="AN75" i="74"/>
  <c r="AM75" i="74"/>
  <c r="AL75" i="74"/>
  <c r="AK75" i="74"/>
  <c r="AJ75" i="74"/>
  <c r="AI75" i="74"/>
  <c r="AH75" i="74"/>
  <c r="AG75" i="74"/>
  <c r="AF75" i="74"/>
  <c r="AE75" i="74"/>
  <c r="AD75" i="74"/>
  <c r="AC75" i="74"/>
  <c r="AB75" i="74"/>
  <c r="AA75" i="74"/>
  <c r="Z75" i="74"/>
  <c r="Y75" i="74"/>
  <c r="X75" i="74"/>
  <c r="W75" i="74"/>
  <c r="V75" i="74"/>
  <c r="U75" i="74"/>
  <c r="T75" i="74"/>
  <c r="S75" i="74"/>
  <c r="R75" i="74"/>
  <c r="Q75" i="74"/>
  <c r="P75" i="74"/>
  <c r="O75" i="74"/>
  <c r="N75" i="74"/>
  <c r="M75" i="74"/>
  <c r="L75" i="74"/>
  <c r="K75" i="74"/>
  <c r="J75" i="74"/>
  <c r="I75" i="74"/>
  <c r="H75" i="74"/>
  <c r="G75" i="74"/>
  <c r="F75" i="74"/>
  <c r="E75" i="74"/>
  <c r="D75" i="74"/>
  <c r="C75" i="74"/>
  <c r="BA74" i="74"/>
  <c r="AZ74" i="74"/>
  <c r="AY74" i="74"/>
  <c r="AX74" i="74"/>
  <c r="AW74" i="74"/>
  <c r="AV74" i="74"/>
  <c r="AU74" i="74"/>
  <c r="AT74" i="74"/>
  <c r="AS74" i="74"/>
  <c r="AR74" i="74"/>
  <c r="AQ74" i="74"/>
  <c r="AP74" i="74"/>
  <c r="AO74" i="74"/>
  <c r="AN74" i="74"/>
  <c r="AM74" i="74"/>
  <c r="AL74" i="74"/>
  <c r="AK74" i="74"/>
  <c r="AJ74" i="74"/>
  <c r="AI74" i="74"/>
  <c r="AH74" i="74"/>
  <c r="AG74" i="74"/>
  <c r="AF74" i="74"/>
  <c r="AE74" i="74"/>
  <c r="AD74" i="74"/>
  <c r="AC74" i="74"/>
  <c r="AB74" i="74"/>
  <c r="AA74" i="74"/>
  <c r="Z74" i="74"/>
  <c r="Y74" i="74"/>
  <c r="X74" i="74"/>
  <c r="W74" i="74"/>
  <c r="V74" i="74"/>
  <c r="U74" i="74"/>
  <c r="T74" i="74"/>
  <c r="S74" i="74"/>
  <c r="R74" i="74"/>
  <c r="Q74" i="74"/>
  <c r="P74" i="74"/>
  <c r="O74" i="74"/>
  <c r="N74" i="74"/>
  <c r="M74" i="74"/>
  <c r="L74" i="74"/>
  <c r="K74" i="74"/>
  <c r="J74" i="74"/>
  <c r="I74" i="74"/>
  <c r="H74" i="74"/>
  <c r="G74" i="74"/>
  <c r="F74" i="74"/>
  <c r="E74" i="74"/>
  <c r="D74" i="74"/>
  <c r="C74" i="74"/>
  <c r="BA73" i="74"/>
  <c r="AZ73" i="74"/>
  <c r="AY73" i="74"/>
  <c r="AX73" i="74"/>
  <c r="AW73" i="74"/>
  <c r="AV73" i="74"/>
  <c r="AU73" i="74"/>
  <c r="AT73" i="74"/>
  <c r="AS73" i="74"/>
  <c r="AR73" i="74"/>
  <c r="AQ73" i="74"/>
  <c r="AP73" i="74"/>
  <c r="AO73" i="74"/>
  <c r="AN73" i="74"/>
  <c r="AM73" i="74"/>
  <c r="AL73" i="74"/>
  <c r="AK73" i="74"/>
  <c r="AJ73" i="74"/>
  <c r="AI73" i="74"/>
  <c r="AH73" i="74"/>
  <c r="AG73" i="74"/>
  <c r="AF73" i="74"/>
  <c r="AE73" i="74"/>
  <c r="AD73" i="74"/>
  <c r="AC73" i="74"/>
  <c r="AB73" i="74"/>
  <c r="AA73" i="74"/>
  <c r="Z73" i="74"/>
  <c r="Y73" i="74"/>
  <c r="X73" i="74"/>
  <c r="W73" i="74"/>
  <c r="V73" i="74"/>
  <c r="U73" i="74"/>
  <c r="T73" i="74"/>
  <c r="S73" i="74"/>
  <c r="R73" i="74"/>
  <c r="Q73" i="74"/>
  <c r="P73" i="74"/>
  <c r="O73" i="74"/>
  <c r="N73" i="74"/>
  <c r="M73" i="74"/>
  <c r="L73" i="74"/>
  <c r="K73" i="74"/>
  <c r="J73" i="74"/>
  <c r="I73" i="74"/>
  <c r="H73" i="74"/>
  <c r="G73" i="74"/>
  <c r="F73" i="74"/>
  <c r="E73" i="74"/>
  <c r="D73" i="74"/>
  <c r="C73" i="74"/>
  <c r="BA72" i="74"/>
  <c r="AZ72" i="74"/>
  <c r="AY72" i="74"/>
  <c r="AX72" i="74"/>
  <c r="AW72" i="74"/>
  <c r="AV72" i="74"/>
  <c r="AU72" i="74"/>
  <c r="AT72" i="74"/>
  <c r="AS72" i="74"/>
  <c r="AR72" i="74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F72" i="74"/>
  <c r="E72" i="74"/>
  <c r="D72" i="74"/>
  <c r="C72" i="74"/>
  <c r="BA71" i="74"/>
  <c r="AZ71" i="74"/>
  <c r="AY71" i="74"/>
  <c r="AX71" i="74"/>
  <c r="AW71" i="74"/>
  <c r="AV71" i="74"/>
  <c r="AU71" i="74"/>
  <c r="AT71" i="74"/>
  <c r="AS71" i="74"/>
  <c r="AR71" i="74"/>
  <c r="AQ71" i="74"/>
  <c r="AP71" i="74"/>
  <c r="AO71" i="74"/>
  <c r="AN71" i="74"/>
  <c r="AM71" i="74"/>
  <c r="AL71" i="74"/>
  <c r="AK71" i="74"/>
  <c r="AJ71" i="74"/>
  <c r="AI71" i="74"/>
  <c r="AH71" i="74"/>
  <c r="AG71" i="74"/>
  <c r="AF71" i="74"/>
  <c r="AE71" i="74"/>
  <c r="AD71" i="74"/>
  <c r="AC71" i="74"/>
  <c r="AB71" i="74"/>
  <c r="AA71" i="74"/>
  <c r="Z71" i="74"/>
  <c r="Y71" i="74"/>
  <c r="X71" i="74"/>
  <c r="W71" i="74"/>
  <c r="V71" i="74"/>
  <c r="U71" i="74"/>
  <c r="T71" i="74"/>
  <c r="S71" i="74"/>
  <c r="R71" i="74"/>
  <c r="Q71" i="74"/>
  <c r="P71" i="74"/>
  <c r="O71" i="74"/>
  <c r="N71" i="74"/>
  <c r="M71" i="74"/>
  <c r="L71" i="74"/>
  <c r="K71" i="74"/>
  <c r="J71" i="74"/>
  <c r="I71" i="74"/>
  <c r="H71" i="74"/>
  <c r="G71" i="74"/>
  <c r="F71" i="74"/>
  <c r="E71" i="74"/>
  <c r="D71" i="74"/>
  <c r="C71" i="74"/>
  <c r="BA70" i="74"/>
  <c r="AZ70" i="74"/>
  <c r="AY70" i="74"/>
  <c r="AX70" i="74"/>
  <c r="AW70" i="74"/>
  <c r="AV70" i="74"/>
  <c r="AU70" i="74"/>
  <c r="AT70" i="74"/>
  <c r="AS70" i="74"/>
  <c r="AR70" i="74"/>
  <c r="AQ70" i="74"/>
  <c r="AP70" i="74"/>
  <c r="AO70" i="74"/>
  <c r="AN70" i="74"/>
  <c r="AM70" i="74"/>
  <c r="AL70" i="74"/>
  <c r="AK70" i="74"/>
  <c r="AJ70" i="74"/>
  <c r="AI70" i="74"/>
  <c r="AH70" i="74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C70" i="74"/>
  <c r="BA69" i="74"/>
  <c r="AZ69" i="74"/>
  <c r="AY69" i="74"/>
  <c r="AX69" i="74"/>
  <c r="AW69" i="74"/>
  <c r="AV69" i="74"/>
  <c r="AU69" i="74"/>
  <c r="AT69" i="74"/>
  <c r="AS69" i="74"/>
  <c r="AR69" i="74"/>
  <c r="AQ69" i="74"/>
  <c r="AP69" i="74"/>
  <c r="AO69" i="74"/>
  <c r="AN69" i="74"/>
  <c r="AM69" i="74"/>
  <c r="AL69" i="74"/>
  <c r="AK69" i="74"/>
  <c r="AJ69" i="74"/>
  <c r="AI69" i="74"/>
  <c r="AH69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C69" i="74"/>
  <c r="BA68" i="74"/>
  <c r="AZ68" i="74"/>
  <c r="AY68" i="74"/>
  <c r="AX68" i="74"/>
  <c r="AW68" i="74"/>
  <c r="AV68" i="74"/>
  <c r="AU68" i="74"/>
  <c r="AT68" i="74"/>
  <c r="AS68" i="74"/>
  <c r="AR68" i="74"/>
  <c r="AQ68" i="74"/>
  <c r="AP68" i="74"/>
  <c r="AO68" i="74"/>
  <c r="AN68" i="74"/>
  <c r="AM68" i="74"/>
  <c r="AL68" i="74"/>
  <c r="AK68" i="74"/>
  <c r="AJ68" i="74"/>
  <c r="AI68" i="74"/>
  <c r="AH68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C68" i="74"/>
  <c r="BA67" i="74"/>
  <c r="AZ67" i="74"/>
  <c r="AY67" i="74"/>
  <c r="AX67" i="74"/>
  <c r="AW67" i="74"/>
  <c r="AV67" i="74"/>
  <c r="AU67" i="74"/>
  <c r="AT67" i="74"/>
  <c r="AS67" i="74"/>
  <c r="AR67" i="74"/>
  <c r="AQ67" i="74"/>
  <c r="AP67" i="74"/>
  <c r="AO67" i="74"/>
  <c r="AN67" i="74"/>
  <c r="AM67" i="74"/>
  <c r="AL67" i="74"/>
  <c r="AK67" i="74"/>
  <c r="AJ67" i="74"/>
  <c r="AI67" i="74"/>
  <c r="AH67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A66" i="74"/>
  <c r="AZ66" i="74"/>
  <c r="AY66" i="74"/>
  <c r="AX66" i="74"/>
  <c r="AW66" i="74"/>
  <c r="AV66" i="74"/>
  <c r="AU66" i="74"/>
  <c r="AT66" i="74"/>
  <c r="AS66" i="74"/>
  <c r="AR66" i="74"/>
  <c r="AQ66" i="74"/>
  <c r="AP66" i="74"/>
  <c r="AO66" i="74"/>
  <c r="AN66" i="74"/>
  <c r="AM66" i="74"/>
  <c r="AL66" i="74"/>
  <c r="AK66" i="74"/>
  <c r="AJ66" i="74"/>
  <c r="AI66" i="74"/>
  <c r="AH66" i="74"/>
  <c r="AG66" i="74"/>
  <c r="AF66" i="74"/>
  <c r="AE66" i="74"/>
  <c r="AD66" i="74"/>
  <c r="AC66" i="74"/>
  <c r="AB66" i="74"/>
  <c r="AA66" i="74"/>
  <c r="Z66" i="74"/>
  <c r="Y66" i="74"/>
  <c r="X66" i="74"/>
  <c r="W66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A65" i="74"/>
  <c r="AZ65" i="74"/>
  <c r="AY65" i="74"/>
  <c r="AX65" i="74"/>
  <c r="AW65" i="74"/>
  <c r="AV65" i="74"/>
  <c r="AU65" i="74"/>
  <c r="AT65" i="74"/>
  <c r="AS65" i="74"/>
  <c r="AR65" i="74"/>
  <c r="AQ65" i="74"/>
  <c r="AP65" i="74"/>
  <c r="AO65" i="74"/>
  <c r="AN65" i="74"/>
  <c r="AM65" i="74"/>
  <c r="AL65" i="74"/>
  <c r="AK65" i="74"/>
  <c r="AJ65" i="74"/>
  <c r="AI65" i="74"/>
  <c r="AH65" i="74"/>
  <c r="AG65" i="74"/>
  <c r="AF65" i="74"/>
  <c r="AE65" i="74"/>
  <c r="AD65" i="74"/>
  <c r="AC65" i="74"/>
  <c r="AB65" i="74"/>
  <c r="AA65" i="74"/>
  <c r="Z65" i="74"/>
  <c r="Y65" i="74"/>
  <c r="X65" i="74"/>
  <c r="W65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A64" i="74"/>
  <c r="AZ64" i="74"/>
  <c r="AY64" i="74"/>
  <c r="AX64" i="74"/>
  <c r="AW64" i="74"/>
  <c r="AV64" i="74"/>
  <c r="AU64" i="74"/>
  <c r="AT64" i="74"/>
  <c r="AS64" i="74"/>
  <c r="AR64" i="74"/>
  <c r="AQ64" i="74"/>
  <c r="AP64" i="74"/>
  <c r="AO64" i="74"/>
  <c r="AN64" i="74"/>
  <c r="AM64" i="74"/>
  <c r="AL64" i="74"/>
  <c r="AK64" i="74"/>
  <c r="AJ64" i="74"/>
  <c r="AI64" i="74"/>
  <c r="AH64" i="74"/>
  <c r="AG64" i="74"/>
  <c r="AF64" i="74"/>
  <c r="AE64" i="74"/>
  <c r="AD64" i="74"/>
  <c r="AC64" i="74"/>
  <c r="AB64" i="74"/>
  <c r="AA64" i="74"/>
  <c r="Z64" i="74"/>
  <c r="Y64" i="74"/>
  <c r="X64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A63" i="74"/>
  <c r="AZ63" i="74"/>
  <c r="AY63" i="74"/>
  <c r="AX63" i="74"/>
  <c r="AW63" i="74"/>
  <c r="AV63" i="74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I63" i="74"/>
  <c r="H63" i="74"/>
  <c r="G63" i="74"/>
  <c r="F63" i="74"/>
  <c r="E63" i="74"/>
  <c r="D63" i="74"/>
  <c r="C63" i="74"/>
  <c r="BA62" i="74"/>
  <c r="AZ62" i="74"/>
  <c r="AY62" i="74"/>
  <c r="AX62" i="74"/>
  <c r="AW62" i="74"/>
  <c r="AV62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H62" i="74"/>
  <c r="G62" i="74"/>
  <c r="F62" i="74"/>
  <c r="E62" i="74"/>
  <c r="D62" i="74"/>
  <c r="C62" i="74"/>
  <c r="BA61" i="74"/>
  <c r="AZ61" i="74"/>
  <c r="AY61" i="74"/>
  <c r="AX61" i="74"/>
  <c r="AW61" i="74"/>
  <c r="AV61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A60" i="74"/>
  <c r="AZ60" i="74"/>
  <c r="AY60" i="74"/>
  <c r="AX60" i="74"/>
  <c r="AW60" i="74"/>
  <c r="AV60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E60" i="74"/>
  <c r="D60" i="74"/>
  <c r="C60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AJ59" i="74"/>
  <c r="AI59" i="74"/>
  <c r="AH59" i="74"/>
  <c r="AG59" i="74"/>
  <c r="AF59" i="74"/>
  <c r="AE59" i="74"/>
  <c r="AD59" i="74"/>
  <c r="AC59" i="74"/>
  <c r="AB59" i="74"/>
  <c r="AA59" i="74"/>
  <c r="Z59" i="74"/>
  <c r="Y59" i="74"/>
  <c r="X59" i="74"/>
  <c r="W59" i="74"/>
  <c r="V59" i="74"/>
  <c r="U59" i="74"/>
  <c r="T59" i="74"/>
  <c r="S59" i="74"/>
  <c r="R59" i="74"/>
  <c r="Q59" i="74"/>
  <c r="P59" i="74"/>
  <c r="O59" i="74"/>
  <c r="N59" i="74"/>
  <c r="M59" i="74"/>
  <c r="L59" i="74"/>
  <c r="K59" i="74"/>
  <c r="J59" i="74"/>
  <c r="I59" i="74"/>
  <c r="H59" i="74"/>
  <c r="G59" i="74"/>
  <c r="F59" i="74"/>
  <c r="E59" i="74"/>
  <c r="D59" i="74"/>
  <c r="C59" i="74"/>
  <c r="BA58" i="74"/>
  <c r="AZ58" i="74"/>
  <c r="AY58" i="74"/>
  <c r="AX58" i="74"/>
  <c r="AW58" i="74"/>
  <c r="AV58" i="74"/>
  <c r="AU58" i="74"/>
  <c r="AT58" i="74"/>
  <c r="AS58" i="74"/>
  <c r="AR58" i="74"/>
  <c r="AQ58" i="74"/>
  <c r="AP58" i="74"/>
  <c r="AO58" i="74"/>
  <c r="AN58" i="74"/>
  <c r="AM58" i="74"/>
  <c r="AL58" i="74"/>
  <c r="AK58" i="74"/>
  <c r="AJ58" i="74"/>
  <c r="AI58" i="74"/>
  <c r="AH58" i="74"/>
  <c r="AG58" i="74"/>
  <c r="AF58" i="74"/>
  <c r="AE58" i="74"/>
  <c r="AD58" i="74"/>
  <c r="AC58" i="74"/>
  <c r="AB58" i="74"/>
  <c r="AA58" i="74"/>
  <c r="Z58" i="74"/>
  <c r="Y58" i="74"/>
  <c r="X58" i="74"/>
  <c r="W58" i="74"/>
  <c r="V58" i="74"/>
  <c r="U58" i="74"/>
  <c r="T58" i="74"/>
  <c r="S58" i="74"/>
  <c r="R58" i="74"/>
  <c r="Q58" i="74"/>
  <c r="P58" i="74"/>
  <c r="O58" i="74"/>
  <c r="N58" i="74"/>
  <c r="M58" i="74"/>
  <c r="L58" i="74"/>
  <c r="K58" i="74"/>
  <c r="J58" i="74"/>
  <c r="I58" i="74"/>
  <c r="H58" i="74"/>
  <c r="G58" i="74"/>
  <c r="F58" i="74"/>
  <c r="E58" i="74"/>
  <c r="D58" i="74"/>
  <c r="C58" i="74"/>
  <c r="BA57" i="74"/>
  <c r="AZ57" i="74"/>
  <c r="AY57" i="74"/>
  <c r="AX57" i="74"/>
  <c r="AW57" i="74"/>
  <c r="AV57" i="74"/>
  <c r="AU57" i="74"/>
  <c r="AT57" i="74"/>
  <c r="AS57" i="74"/>
  <c r="AR57" i="74"/>
  <c r="AQ57" i="74"/>
  <c r="AP57" i="74"/>
  <c r="AO57" i="74"/>
  <c r="AN57" i="74"/>
  <c r="AM57" i="74"/>
  <c r="AL57" i="74"/>
  <c r="AK57" i="74"/>
  <c r="AJ57" i="74"/>
  <c r="AI57" i="74"/>
  <c r="AH57" i="74"/>
  <c r="AG57" i="74"/>
  <c r="AF57" i="74"/>
  <c r="AE57" i="74"/>
  <c r="AD57" i="74"/>
  <c r="AC57" i="74"/>
  <c r="AB57" i="74"/>
  <c r="AA57" i="74"/>
  <c r="Z57" i="74"/>
  <c r="Y57" i="74"/>
  <c r="X57" i="74"/>
  <c r="W57" i="74"/>
  <c r="V57" i="74"/>
  <c r="U57" i="74"/>
  <c r="T57" i="74"/>
  <c r="S57" i="74"/>
  <c r="R57" i="74"/>
  <c r="Q57" i="74"/>
  <c r="P57" i="74"/>
  <c r="O57" i="74"/>
  <c r="N57" i="74"/>
  <c r="M57" i="74"/>
  <c r="L57" i="74"/>
  <c r="K57" i="74"/>
  <c r="J57" i="74"/>
  <c r="I57" i="74"/>
  <c r="H57" i="74"/>
  <c r="G57" i="74"/>
  <c r="F57" i="74"/>
  <c r="E57" i="74"/>
  <c r="D57" i="74"/>
  <c r="C57" i="74"/>
  <c r="BA56" i="74"/>
  <c r="AZ56" i="74"/>
  <c r="AY56" i="74"/>
  <c r="AX56" i="74"/>
  <c r="AW56" i="74"/>
  <c r="AV56" i="74"/>
  <c r="AU56" i="74"/>
  <c r="AT56" i="74"/>
  <c r="AS56" i="74"/>
  <c r="AR56" i="74"/>
  <c r="AQ56" i="74"/>
  <c r="AP56" i="74"/>
  <c r="AO56" i="74"/>
  <c r="AN56" i="74"/>
  <c r="AM56" i="74"/>
  <c r="AL56" i="74"/>
  <c r="AK56" i="74"/>
  <c r="AJ56" i="74"/>
  <c r="AI56" i="74"/>
  <c r="AH56" i="74"/>
  <c r="AG56" i="74"/>
  <c r="AF56" i="74"/>
  <c r="AE56" i="74"/>
  <c r="AD56" i="74"/>
  <c r="AC56" i="74"/>
  <c r="AB56" i="74"/>
  <c r="AA56" i="74"/>
  <c r="Z56" i="74"/>
  <c r="Y56" i="74"/>
  <c r="X56" i="74"/>
  <c r="W56" i="74"/>
  <c r="V56" i="74"/>
  <c r="U56" i="74"/>
  <c r="T56" i="74"/>
  <c r="S56" i="74"/>
  <c r="R56" i="74"/>
  <c r="Q56" i="74"/>
  <c r="P56" i="74"/>
  <c r="O56" i="74"/>
  <c r="N56" i="74"/>
  <c r="M56" i="74"/>
  <c r="L56" i="74"/>
  <c r="K56" i="74"/>
  <c r="J56" i="74"/>
  <c r="I56" i="74"/>
  <c r="H56" i="74"/>
  <c r="G56" i="74"/>
  <c r="F56" i="74"/>
  <c r="E56" i="74"/>
  <c r="D56" i="74"/>
  <c r="C56" i="74"/>
  <c r="BA55" i="74"/>
  <c r="AZ55" i="74"/>
  <c r="AY55" i="74"/>
  <c r="AX55" i="74"/>
  <c r="AW55" i="74"/>
  <c r="AV55" i="74"/>
  <c r="AU55" i="74"/>
  <c r="AT55" i="74"/>
  <c r="AS55" i="74"/>
  <c r="AR55" i="74"/>
  <c r="AQ55" i="74"/>
  <c r="AP55" i="74"/>
  <c r="AO55" i="74"/>
  <c r="AN55" i="74"/>
  <c r="AM55" i="74"/>
  <c r="AL55" i="74"/>
  <c r="AK55" i="74"/>
  <c r="AJ55" i="74"/>
  <c r="AI55" i="74"/>
  <c r="AH55" i="74"/>
  <c r="AG55" i="74"/>
  <c r="AF55" i="74"/>
  <c r="AE55" i="74"/>
  <c r="AD55" i="74"/>
  <c r="AC55" i="74"/>
  <c r="AB55" i="74"/>
  <c r="AA55" i="74"/>
  <c r="Z55" i="74"/>
  <c r="Y55" i="74"/>
  <c r="X55" i="74"/>
  <c r="W55" i="74"/>
  <c r="V55" i="74"/>
  <c r="U55" i="74"/>
  <c r="T55" i="74"/>
  <c r="S55" i="74"/>
  <c r="R55" i="74"/>
  <c r="Q55" i="74"/>
  <c r="P55" i="74"/>
  <c r="O55" i="74"/>
  <c r="N55" i="74"/>
  <c r="M55" i="74"/>
  <c r="L55" i="74"/>
  <c r="K55" i="74"/>
  <c r="J55" i="74"/>
  <c r="I55" i="74"/>
  <c r="H55" i="74"/>
  <c r="G55" i="74"/>
  <c r="F55" i="74"/>
  <c r="E55" i="74"/>
  <c r="D55" i="74"/>
  <c r="C55" i="74"/>
  <c r="BA54" i="74"/>
  <c r="AZ54" i="74"/>
  <c r="AY54" i="74"/>
  <c r="AX54" i="74"/>
  <c r="AW54" i="74"/>
  <c r="AV54" i="74"/>
  <c r="AU54" i="74"/>
  <c r="AT54" i="74"/>
  <c r="AS54" i="74"/>
  <c r="AR54" i="74"/>
  <c r="AQ54" i="74"/>
  <c r="AP54" i="74"/>
  <c r="AO54" i="74"/>
  <c r="AN54" i="74"/>
  <c r="AM54" i="74"/>
  <c r="AL54" i="74"/>
  <c r="AK54" i="74"/>
  <c r="AJ54" i="74"/>
  <c r="AI54" i="74"/>
  <c r="AH54" i="74"/>
  <c r="AG54" i="74"/>
  <c r="AF54" i="74"/>
  <c r="AE54" i="74"/>
  <c r="AD54" i="74"/>
  <c r="AC54" i="74"/>
  <c r="AB54" i="74"/>
  <c r="AA54" i="74"/>
  <c r="Z54" i="74"/>
  <c r="Y54" i="74"/>
  <c r="X54" i="74"/>
  <c r="W54" i="74"/>
  <c r="V54" i="74"/>
  <c r="U54" i="74"/>
  <c r="T54" i="74"/>
  <c r="S54" i="74"/>
  <c r="R54" i="74"/>
  <c r="Q54" i="74"/>
  <c r="P54" i="74"/>
  <c r="O54" i="74"/>
  <c r="N54" i="74"/>
  <c r="M54" i="74"/>
  <c r="L54" i="74"/>
  <c r="K54" i="74"/>
  <c r="J54" i="74"/>
  <c r="I54" i="74"/>
  <c r="H54" i="74"/>
  <c r="G54" i="74"/>
  <c r="F54" i="74"/>
  <c r="E54" i="74"/>
  <c r="D54" i="74"/>
  <c r="C54" i="74"/>
  <c r="BA53" i="74"/>
  <c r="AZ53" i="74"/>
  <c r="AY53" i="74"/>
  <c r="AX53" i="74"/>
  <c r="AW53" i="74"/>
  <c r="AV53" i="74"/>
  <c r="AU53" i="74"/>
  <c r="AT53" i="74"/>
  <c r="AS53" i="74"/>
  <c r="AR53" i="74"/>
  <c r="AQ53" i="74"/>
  <c r="AP53" i="74"/>
  <c r="AO53" i="74"/>
  <c r="AN53" i="74"/>
  <c r="AM53" i="74"/>
  <c r="AL53" i="74"/>
  <c r="AK53" i="74"/>
  <c r="AJ53" i="74"/>
  <c r="AI53" i="74"/>
  <c r="AH53" i="74"/>
  <c r="AG53" i="74"/>
  <c r="AF53" i="74"/>
  <c r="AE53" i="74"/>
  <c r="AD53" i="74"/>
  <c r="AC53" i="74"/>
  <c r="AB53" i="74"/>
  <c r="AA53" i="74"/>
  <c r="Z53" i="74"/>
  <c r="Y53" i="74"/>
  <c r="X53" i="74"/>
  <c r="W53" i="74"/>
  <c r="V53" i="74"/>
  <c r="U53" i="74"/>
  <c r="T53" i="74"/>
  <c r="S53" i="74"/>
  <c r="R53" i="74"/>
  <c r="Q53" i="74"/>
  <c r="P53" i="74"/>
  <c r="O53" i="74"/>
  <c r="N53" i="74"/>
  <c r="M53" i="74"/>
  <c r="L53" i="74"/>
  <c r="K53" i="74"/>
  <c r="J53" i="74"/>
  <c r="I53" i="74"/>
  <c r="H53" i="74"/>
  <c r="G53" i="74"/>
  <c r="F53" i="74"/>
  <c r="E53" i="74"/>
  <c r="D53" i="74"/>
  <c r="C53" i="74"/>
  <c r="BA52" i="74"/>
  <c r="AZ52" i="74"/>
  <c r="AY52" i="74"/>
  <c r="AX52" i="74"/>
  <c r="AW52" i="74"/>
  <c r="AV52" i="74"/>
  <c r="AU52" i="74"/>
  <c r="AT52" i="74"/>
  <c r="AS52" i="74"/>
  <c r="AR52" i="74"/>
  <c r="AQ52" i="74"/>
  <c r="AP52" i="74"/>
  <c r="AO52" i="74"/>
  <c r="AN52" i="74"/>
  <c r="AM52" i="74"/>
  <c r="AL52" i="74"/>
  <c r="AK52" i="74"/>
  <c r="AJ52" i="74"/>
  <c r="AI52" i="74"/>
  <c r="AH52" i="74"/>
  <c r="AG52" i="74"/>
  <c r="AF52" i="74"/>
  <c r="AE52" i="74"/>
  <c r="AD52" i="74"/>
  <c r="AC52" i="74"/>
  <c r="AB52" i="74"/>
  <c r="AA52" i="74"/>
  <c r="Z52" i="74"/>
  <c r="Y52" i="74"/>
  <c r="X52" i="74"/>
  <c r="W52" i="74"/>
  <c r="V52" i="74"/>
  <c r="U52" i="74"/>
  <c r="T52" i="74"/>
  <c r="S52" i="74"/>
  <c r="R52" i="74"/>
  <c r="Q52" i="74"/>
  <c r="P52" i="74"/>
  <c r="O52" i="74"/>
  <c r="N52" i="74"/>
  <c r="M52" i="74"/>
  <c r="L52" i="74"/>
  <c r="K52" i="74"/>
  <c r="J52" i="74"/>
  <c r="I52" i="74"/>
  <c r="H52" i="74"/>
  <c r="G52" i="74"/>
  <c r="F52" i="74"/>
  <c r="E52" i="74"/>
  <c r="D52" i="74"/>
  <c r="C52" i="74"/>
  <c r="BA51" i="74"/>
  <c r="AZ51" i="74"/>
  <c r="AY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I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S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51" i="74"/>
  <c r="BA50" i="74"/>
  <c r="AZ50" i="74"/>
  <c r="AY50" i="74"/>
  <c r="AX50" i="74"/>
  <c r="AW50" i="74"/>
  <c r="AV50" i="74"/>
  <c r="AU50" i="74"/>
  <c r="AT50" i="74"/>
  <c r="AS50" i="74"/>
  <c r="AR50" i="74"/>
  <c r="AQ50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E50" i="74"/>
  <c r="D50" i="74"/>
  <c r="C50" i="74"/>
  <c r="BA49" i="74"/>
  <c r="AZ49" i="74"/>
  <c r="AY49" i="74"/>
  <c r="AX49" i="74"/>
  <c r="AW49" i="74"/>
  <c r="AV49" i="74"/>
  <c r="AU49" i="74"/>
  <c r="AT49" i="74"/>
  <c r="AS49" i="74"/>
  <c r="AR49" i="74"/>
  <c r="AQ49" i="74"/>
  <c r="AP49" i="74"/>
  <c r="AO49" i="74"/>
  <c r="AN49" i="74"/>
  <c r="AM49" i="74"/>
  <c r="AL49" i="74"/>
  <c r="AK49" i="74"/>
  <c r="AJ49" i="74"/>
  <c r="AI49" i="74"/>
  <c r="AH49" i="74"/>
  <c r="AG49" i="74"/>
  <c r="AF49" i="74"/>
  <c r="AE49" i="74"/>
  <c r="AD49" i="74"/>
  <c r="AC49" i="74"/>
  <c r="AB49" i="74"/>
  <c r="AA49" i="74"/>
  <c r="Z49" i="74"/>
  <c r="Y49" i="74"/>
  <c r="X49" i="74"/>
  <c r="W49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I49" i="74"/>
  <c r="H49" i="74"/>
  <c r="G49" i="74"/>
  <c r="F49" i="74"/>
  <c r="E49" i="74"/>
  <c r="D49" i="74"/>
  <c r="C49" i="74"/>
  <c r="BA48" i="74"/>
  <c r="AZ48" i="74"/>
  <c r="AY48" i="74"/>
  <c r="AX48" i="74"/>
  <c r="AW48" i="74"/>
  <c r="AV48" i="74"/>
  <c r="AU48" i="74"/>
  <c r="AT48" i="74"/>
  <c r="AS48" i="74"/>
  <c r="AR48" i="74"/>
  <c r="AQ48" i="74"/>
  <c r="AP48" i="74"/>
  <c r="AO48" i="74"/>
  <c r="AN48" i="74"/>
  <c r="AM48" i="74"/>
  <c r="AL48" i="74"/>
  <c r="AK48" i="74"/>
  <c r="AJ48" i="74"/>
  <c r="AI48" i="74"/>
  <c r="AH48" i="74"/>
  <c r="AG48" i="74"/>
  <c r="AF48" i="74"/>
  <c r="AE48" i="74"/>
  <c r="AD48" i="74"/>
  <c r="AC48" i="74"/>
  <c r="AB48" i="74"/>
  <c r="AA48" i="74"/>
  <c r="Z48" i="74"/>
  <c r="Y48" i="74"/>
  <c r="X48" i="74"/>
  <c r="W48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I48" i="74"/>
  <c r="H48" i="74"/>
  <c r="G48" i="74"/>
  <c r="F48" i="74"/>
  <c r="E48" i="74"/>
  <c r="D48" i="74"/>
  <c r="C48" i="74"/>
  <c r="BA47" i="74"/>
  <c r="AZ47" i="74"/>
  <c r="AY47" i="74"/>
  <c r="AX47" i="74"/>
  <c r="AW47" i="74"/>
  <c r="AV47" i="74"/>
  <c r="AU47" i="74"/>
  <c r="AT47" i="74"/>
  <c r="AS47" i="74"/>
  <c r="AR47" i="74"/>
  <c r="AQ47" i="74"/>
  <c r="AP47" i="74"/>
  <c r="AO47" i="74"/>
  <c r="AN47" i="74"/>
  <c r="AM47" i="74"/>
  <c r="AL47" i="74"/>
  <c r="AK47" i="74"/>
  <c r="AJ47" i="74"/>
  <c r="AI47" i="74"/>
  <c r="AH47" i="74"/>
  <c r="AG47" i="74"/>
  <c r="AF47" i="74"/>
  <c r="AE47" i="74"/>
  <c r="AD47" i="74"/>
  <c r="AC47" i="74"/>
  <c r="AB47" i="74"/>
  <c r="AA47" i="74"/>
  <c r="Z47" i="74"/>
  <c r="Y47" i="74"/>
  <c r="X47" i="74"/>
  <c r="W47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I47" i="74"/>
  <c r="H47" i="74"/>
  <c r="G47" i="74"/>
  <c r="F47" i="74"/>
  <c r="E47" i="74"/>
  <c r="D47" i="74"/>
  <c r="C47" i="74"/>
  <c r="BA46" i="74"/>
  <c r="AZ46" i="74"/>
  <c r="AY46" i="74"/>
  <c r="AX46" i="74"/>
  <c r="AW46" i="74"/>
  <c r="AV46" i="74"/>
  <c r="AU46" i="74"/>
  <c r="AT46" i="74"/>
  <c r="AS46" i="74"/>
  <c r="AR46" i="74"/>
  <c r="AQ46" i="74"/>
  <c r="AP46" i="74"/>
  <c r="AO46" i="74"/>
  <c r="AN46" i="74"/>
  <c r="AM46" i="74"/>
  <c r="AL46" i="74"/>
  <c r="AK46" i="74"/>
  <c r="AJ46" i="74"/>
  <c r="AI46" i="74"/>
  <c r="AH46" i="74"/>
  <c r="AG46" i="74"/>
  <c r="AF46" i="74"/>
  <c r="AE46" i="74"/>
  <c r="AD46" i="74"/>
  <c r="AC46" i="74"/>
  <c r="AB46" i="74"/>
  <c r="AA46" i="74"/>
  <c r="Z46" i="74"/>
  <c r="Y46" i="74"/>
  <c r="X46" i="74"/>
  <c r="W46" i="74"/>
  <c r="V46" i="74"/>
  <c r="U46" i="74"/>
  <c r="T46" i="74"/>
  <c r="S46" i="74"/>
  <c r="R46" i="74"/>
  <c r="Q46" i="74"/>
  <c r="P46" i="74"/>
  <c r="O46" i="74"/>
  <c r="N46" i="74"/>
  <c r="M46" i="74"/>
  <c r="L46" i="74"/>
  <c r="K46" i="74"/>
  <c r="J46" i="74"/>
  <c r="I46" i="74"/>
  <c r="H46" i="74"/>
  <c r="G46" i="74"/>
  <c r="F46" i="74"/>
  <c r="E46" i="74"/>
  <c r="D46" i="74"/>
  <c r="C46" i="74"/>
  <c r="BA45" i="74"/>
  <c r="AZ45" i="74"/>
  <c r="AY45" i="74"/>
  <c r="AX45" i="74"/>
  <c r="AW45" i="74"/>
  <c r="AV45" i="74"/>
  <c r="AU45" i="74"/>
  <c r="AT45" i="74"/>
  <c r="AS45" i="74"/>
  <c r="AR45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E45" i="74"/>
  <c r="D45" i="74"/>
  <c r="C45" i="74"/>
  <c r="BA44" i="74"/>
  <c r="AZ44" i="74"/>
  <c r="AY44" i="74"/>
  <c r="AX44" i="74"/>
  <c r="AW44" i="74"/>
  <c r="AV44" i="74"/>
  <c r="AU44" i="74"/>
  <c r="AT44" i="74"/>
  <c r="AS44" i="74"/>
  <c r="AR44" i="74"/>
  <c r="AQ44" i="74"/>
  <c r="AP44" i="74"/>
  <c r="AO44" i="74"/>
  <c r="AN44" i="74"/>
  <c r="AM44" i="74"/>
  <c r="AL44" i="74"/>
  <c r="AK44" i="74"/>
  <c r="AJ44" i="74"/>
  <c r="AI44" i="74"/>
  <c r="AH44" i="74"/>
  <c r="AG44" i="74"/>
  <c r="AF44" i="74"/>
  <c r="AE44" i="74"/>
  <c r="AD44" i="74"/>
  <c r="AC44" i="74"/>
  <c r="AB44" i="74"/>
  <c r="AA44" i="74"/>
  <c r="Z44" i="74"/>
  <c r="Y44" i="74"/>
  <c r="X44" i="74"/>
  <c r="W44" i="74"/>
  <c r="V44" i="74"/>
  <c r="U44" i="74"/>
  <c r="T44" i="74"/>
  <c r="S44" i="74"/>
  <c r="R44" i="74"/>
  <c r="Q44" i="74"/>
  <c r="P44" i="74"/>
  <c r="O44" i="74"/>
  <c r="N44" i="74"/>
  <c r="M44" i="74"/>
  <c r="L44" i="74"/>
  <c r="K44" i="74"/>
  <c r="J44" i="74"/>
  <c r="I44" i="74"/>
  <c r="H44" i="74"/>
  <c r="G44" i="74"/>
  <c r="F44" i="74"/>
  <c r="E44" i="74"/>
  <c r="D44" i="74"/>
  <c r="C44" i="74"/>
  <c r="BA43" i="74"/>
  <c r="AZ43" i="74"/>
  <c r="AY43" i="74"/>
  <c r="AX43" i="74"/>
  <c r="AW43" i="74"/>
  <c r="AV43" i="74"/>
  <c r="AU43" i="74"/>
  <c r="AT43" i="74"/>
  <c r="AS43" i="74"/>
  <c r="AR43" i="74"/>
  <c r="AQ43" i="74"/>
  <c r="AP43" i="74"/>
  <c r="AO43" i="74"/>
  <c r="AN43" i="74"/>
  <c r="AM43" i="74"/>
  <c r="AL43" i="74"/>
  <c r="AK43" i="74"/>
  <c r="AJ43" i="74"/>
  <c r="AI43" i="74"/>
  <c r="AH43" i="74"/>
  <c r="AG43" i="74"/>
  <c r="AF43" i="74"/>
  <c r="AE43" i="74"/>
  <c r="AD43" i="74"/>
  <c r="AC43" i="74"/>
  <c r="AB43" i="74"/>
  <c r="AA43" i="74"/>
  <c r="Z43" i="74"/>
  <c r="Y43" i="74"/>
  <c r="X43" i="74"/>
  <c r="W43" i="74"/>
  <c r="V43" i="74"/>
  <c r="U43" i="74"/>
  <c r="T43" i="74"/>
  <c r="S43" i="74"/>
  <c r="R43" i="74"/>
  <c r="Q43" i="74"/>
  <c r="P43" i="74"/>
  <c r="O43" i="74"/>
  <c r="N43" i="74"/>
  <c r="M43" i="74"/>
  <c r="L43" i="74"/>
  <c r="K43" i="74"/>
  <c r="J43" i="74"/>
  <c r="I43" i="74"/>
  <c r="H43" i="74"/>
  <c r="G43" i="74"/>
  <c r="F43" i="74"/>
  <c r="E43" i="74"/>
  <c r="D43" i="74"/>
  <c r="C43" i="74"/>
  <c r="BA42" i="74"/>
  <c r="AZ42" i="74"/>
  <c r="AY42" i="74"/>
  <c r="AX42" i="74"/>
  <c r="AW42" i="74"/>
  <c r="AV42" i="74"/>
  <c r="AU42" i="74"/>
  <c r="AT42" i="74"/>
  <c r="AS42" i="74"/>
  <c r="AR42" i="74"/>
  <c r="AQ42" i="74"/>
  <c r="AP42" i="74"/>
  <c r="AO42" i="74"/>
  <c r="AN42" i="74"/>
  <c r="AM42" i="74"/>
  <c r="AL42" i="74"/>
  <c r="AK42" i="74"/>
  <c r="AJ42" i="74"/>
  <c r="AI42" i="74"/>
  <c r="AH42" i="74"/>
  <c r="AG42" i="74"/>
  <c r="AF42" i="74"/>
  <c r="AE42" i="74"/>
  <c r="AD42" i="74"/>
  <c r="AC42" i="74"/>
  <c r="AB42" i="74"/>
  <c r="AA42" i="74"/>
  <c r="Z42" i="74"/>
  <c r="Y42" i="74"/>
  <c r="X42" i="74"/>
  <c r="W42" i="74"/>
  <c r="V42" i="74"/>
  <c r="U42" i="74"/>
  <c r="T42" i="74"/>
  <c r="S42" i="74"/>
  <c r="R42" i="74"/>
  <c r="Q42" i="74"/>
  <c r="P42" i="74"/>
  <c r="O42" i="74"/>
  <c r="N42" i="74"/>
  <c r="M42" i="74"/>
  <c r="L42" i="74"/>
  <c r="K42" i="74"/>
  <c r="J42" i="74"/>
  <c r="I42" i="74"/>
  <c r="H42" i="74"/>
  <c r="G42" i="74"/>
  <c r="F42" i="74"/>
  <c r="E42" i="74"/>
  <c r="D42" i="74"/>
  <c r="C42" i="74"/>
  <c r="BA41" i="74"/>
  <c r="AZ41" i="74"/>
  <c r="AY41" i="74"/>
  <c r="AX41" i="74"/>
  <c r="AW41" i="74"/>
  <c r="AV41" i="74"/>
  <c r="AU41" i="74"/>
  <c r="AT41" i="74"/>
  <c r="AS41" i="74"/>
  <c r="AR41" i="74"/>
  <c r="AQ41" i="74"/>
  <c r="AP41" i="74"/>
  <c r="AO41" i="74"/>
  <c r="AN41" i="74"/>
  <c r="AM41" i="74"/>
  <c r="AL41" i="74"/>
  <c r="AK41" i="74"/>
  <c r="AJ41" i="74"/>
  <c r="AI41" i="74"/>
  <c r="AH41" i="74"/>
  <c r="AG41" i="74"/>
  <c r="AF41" i="74"/>
  <c r="AE41" i="74"/>
  <c r="AD41" i="74"/>
  <c r="AC41" i="74"/>
  <c r="AB41" i="74"/>
  <c r="AA41" i="74"/>
  <c r="Z41" i="74"/>
  <c r="Y41" i="74"/>
  <c r="X41" i="74"/>
  <c r="W41" i="74"/>
  <c r="V41" i="74"/>
  <c r="U41" i="74"/>
  <c r="T41" i="74"/>
  <c r="S41" i="74"/>
  <c r="R41" i="74"/>
  <c r="Q41" i="74"/>
  <c r="P41" i="74"/>
  <c r="O41" i="74"/>
  <c r="N41" i="74"/>
  <c r="M41" i="74"/>
  <c r="L41" i="74"/>
  <c r="K41" i="74"/>
  <c r="J41" i="74"/>
  <c r="I41" i="74"/>
  <c r="H41" i="74"/>
  <c r="G41" i="74"/>
  <c r="F41" i="74"/>
  <c r="E41" i="74"/>
  <c r="D41" i="74"/>
  <c r="C41" i="74"/>
  <c r="BA40" i="74"/>
  <c r="AZ40" i="74"/>
  <c r="AY40" i="74"/>
  <c r="AX40" i="74"/>
  <c r="AW40" i="74"/>
  <c r="AV40" i="74"/>
  <c r="AU40" i="74"/>
  <c r="AT40" i="74"/>
  <c r="AS40" i="74"/>
  <c r="AR40" i="74"/>
  <c r="AQ40" i="74"/>
  <c r="AP40" i="74"/>
  <c r="AO40" i="74"/>
  <c r="AN40" i="74"/>
  <c r="AM40" i="74"/>
  <c r="AL40" i="74"/>
  <c r="AK40" i="74"/>
  <c r="AJ40" i="74"/>
  <c r="AI40" i="74"/>
  <c r="AH40" i="74"/>
  <c r="AG40" i="74"/>
  <c r="AF40" i="74"/>
  <c r="AE40" i="74"/>
  <c r="AD40" i="74"/>
  <c r="AC40" i="74"/>
  <c r="AB40" i="74"/>
  <c r="AA40" i="74"/>
  <c r="Z40" i="74"/>
  <c r="Y40" i="74"/>
  <c r="X40" i="74"/>
  <c r="W40" i="74"/>
  <c r="V40" i="74"/>
  <c r="U40" i="74"/>
  <c r="T40" i="74"/>
  <c r="S40" i="74"/>
  <c r="R40" i="74"/>
  <c r="Q40" i="74"/>
  <c r="P40" i="74"/>
  <c r="O40" i="74"/>
  <c r="N40" i="74"/>
  <c r="M40" i="74"/>
  <c r="L40" i="74"/>
  <c r="K40" i="74"/>
  <c r="J40" i="74"/>
  <c r="I40" i="74"/>
  <c r="H40" i="74"/>
  <c r="G40" i="74"/>
  <c r="F40" i="74"/>
  <c r="E40" i="74"/>
  <c r="D40" i="74"/>
  <c r="C40" i="74"/>
  <c r="BA39" i="74"/>
  <c r="AZ39" i="74"/>
  <c r="AY39" i="74"/>
  <c r="AX39" i="74"/>
  <c r="AW39" i="74"/>
  <c r="AV39" i="74"/>
  <c r="AU39" i="74"/>
  <c r="AT39" i="74"/>
  <c r="AS39" i="74"/>
  <c r="AR39" i="74"/>
  <c r="AQ39" i="74"/>
  <c r="AP39" i="74"/>
  <c r="AO39" i="74"/>
  <c r="AN39" i="74"/>
  <c r="AM39" i="74"/>
  <c r="AL39" i="74"/>
  <c r="AK39" i="74"/>
  <c r="AJ39" i="74"/>
  <c r="AI39" i="74"/>
  <c r="AH39" i="74"/>
  <c r="AG39" i="74"/>
  <c r="AF39" i="74"/>
  <c r="AE39" i="74"/>
  <c r="AD39" i="74"/>
  <c r="AC39" i="74"/>
  <c r="AB39" i="74"/>
  <c r="AA39" i="74"/>
  <c r="Z39" i="74"/>
  <c r="Y39" i="74"/>
  <c r="X39" i="74"/>
  <c r="W39" i="74"/>
  <c r="V39" i="74"/>
  <c r="U39" i="74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D39" i="74"/>
  <c r="C39" i="74"/>
  <c r="BA38" i="74"/>
  <c r="AZ38" i="74"/>
  <c r="AY38" i="74"/>
  <c r="AX38" i="74"/>
  <c r="AW38" i="74"/>
  <c r="AV38" i="74"/>
  <c r="AU38" i="74"/>
  <c r="AT38" i="74"/>
  <c r="AS38" i="74"/>
  <c r="AR38" i="74"/>
  <c r="AQ38" i="74"/>
  <c r="AP38" i="74"/>
  <c r="AO38" i="74"/>
  <c r="AN38" i="74"/>
  <c r="AM38" i="74"/>
  <c r="AL38" i="74"/>
  <c r="AK38" i="74"/>
  <c r="AJ38" i="74"/>
  <c r="AI38" i="74"/>
  <c r="AH38" i="74"/>
  <c r="AG38" i="74"/>
  <c r="AF38" i="74"/>
  <c r="AE38" i="74"/>
  <c r="AD38" i="74"/>
  <c r="AC38" i="74"/>
  <c r="AB38" i="74"/>
  <c r="AA38" i="74"/>
  <c r="Z38" i="74"/>
  <c r="Y38" i="74"/>
  <c r="X38" i="74"/>
  <c r="W38" i="74"/>
  <c r="V38" i="74"/>
  <c r="U38" i="74"/>
  <c r="T38" i="74"/>
  <c r="S38" i="74"/>
  <c r="R38" i="74"/>
  <c r="Q38" i="74"/>
  <c r="P38" i="74"/>
  <c r="O38" i="74"/>
  <c r="N38" i="74"/>
  <c r="M38" i="74"/>
  <c r="L38" i="74"/>
  <c r="K38" i="74"/>
  <c r="J38" i="74"/>
  <c r="I38" i="74"/>
  <c r="H38" i="74"/>
  <c r="G38" i="74"/>
  <c r="F38" i="74"/>
  <c r="E38" i="74"/>
  <c r="D38" i="74"/>
  <c r="C38" i="74"/>
  <c r="BA37" i="74"/>
  <c r="AZ37" i="74"/>
  <c r="AY37" i="74"/>
  <c r="AX37" i="74"/>
  <c r="AW37" i="74"/>
  <c r="AV37" i="74"/>
  <c r="AU37" i="74"/>
  <c r="AT37" i="74"/>
  <c r="AS37" i="74"/>
  <c r="AR37" i="74"/>
  <c r="AQ37" i="74"/>
  <c r="AP37" i="74"/>
  <c r="AO37" i="74"/>
  <c r="AN37" i="74"/>
  <c r="AM37" i="74"/>
  <c r="AL37" i="74"/>
  <c r="AK37" i="74"/>
  <c r="AJ37" i="74"/>
  <c r="AI37" i="74"/>
  <c r="AH37" i="74"/>
  <c r="AG37" i="74"/>
  <c r="AF37" i="74"/>
  <c r="AE37" i="74"/>
  <c r="AD37" i="74"/>
  <c r="AC37" i="74"/>
  <c r="AB37" i="74"/>
  <c r="AA37" i="74"/>
  <c r="Z37" i="74"/>
  <c r="Y37" i="74"/>
  <c r="X37" i="74"/>
  <c r="W37" i="74"/>
  <c r="V37" i="74"/>
  <c r="U37" i="74"/>
  <c r="T37" i="74"/>
  <c r="S37" i="74"/>
  <c r="R37" i="74"/>
  <c r="Q37" i="74"/>
  <c r="P37" i="74"/>
  <c r="O37" i="74"/>
  <c r="N37" i="74"/>
  <c r="M37" i="74"/>
  <c r="L37" i="74"/>
  <c r="K37" i="74"/>
  <c r="J37" i="74"/>
  <c r="I37" i="74"/>
  <c r="H37" i="74"/>
  <c r="G37" i="74"/>
  <c r="F37" i="74"/>
  <c r="E37" i="74"/>
  <c r="D37" i="74"/>
  <c r="C37" i="74"/>
  <c r="BA36" i="74"/>
  <c r="AZ36" i="74"/>
  <c r="AY36" i="74"/>
  <c r="AX36" i="74"/>
  <c r="AW36" i="74"/>
  <c r="AV36" i="74"/>
  <c r="AU36" i="74"/>
  <c r="AT36" i="74"/>
  <c r="AS36" i="74"/>
  <c r="AR36" i="74"/>
  <c r="AQ36" i="74"/>
  <c r="AP36" i="74"/>
  <c r="AO36" i="74"/>
  <c r="AN36" i="74"/>
  <c r="AM36" i="74"/>
  <c r="AL36" i="74"/>
  <c r="AK36" i="74"/>
  <c r="AJ36" i="74"/>
  <c r="AI36" i="74"/>
  <c r="AH36" i="74"/>
  <c r="AG36" i="74"/>
  <c r="AF36" i="74"/>
  <c r="AE36" i="74"/>
  <c r="AD36" i="74"/>
  <c r="AC36" i="74"/>
  <c r="AB36" i="74"/>
  <c r="AA36" i="74"/>
  <c r="Z36" i="74"/>
  <c r="Y36" i="74"/>
  <c r="X36" i="74"/>
  <c r="W36" i="74"/>
  <c r="V36" i="74"/>
  <c r="U36" i="74"/>
  <c r="T36" i="74"/>
  <c r="S36" i="74"/>
  <c r="R36" i="74"/>
  <c r="Q36" i="74"/>
  <c r="P36" i="74"/>
  <c r="O36" i="74"/>
  <c r="N36" i="74"/>
  <c r="M36" i="74"/>
  <c r="L36" i="74"/>
  <c r="K36" i="74"/>
  <c r="J36" i="74"/>
  <c r="I36" i="74"/>
  <c r="H36" i="74"/>
  <c r="G36" i="74"/>
  <c r="F36" i="74"/>
  <c r="E36" i="74"/>
  <c r="D36" i="74"/>
  <c r="C36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E35" i="74"/>
  <c r="D35" i="74"/>
  <c r="C35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E34" i="74"/>
  <c r="D34" i="74"/>
  <c r="C34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A27" i="74"/>
  <c r="AZ27" i="74"/>
  <c r="AY27" i="74"/>
  <c r="AX27" i="74"/>
  <c r="AW27" i="74"/>
  <c r="AV27" i="74"/>
  <c r="AU27" i="74"/>
  <c r="AT27" i="74"/>
  <c r="AS27" i="74"/>
  <c r="AR27" i="74"/>
  <c r="AQ27" i="74"/>
  <c r="AP27" i="74"/>
  <c r="AO27" i="74"/>
  <c r="AN27" i="74"/>
  <c r="AM27" i="74"/>
  <c r="AL27" i="74"/>
  <c r="AK27" i="74"/>
  <c r="AJ27" i="74"/>
  <c r="AI27" i="74"/>
  <c r="AH27" i="74"/>
  <c r="AG27" i="74"/>
  <c r="AF27" i="74"/>
  <c r="AE27" i="74"/>
  <c r="AD27" i="74"/>
  <c r="AC27" i="74"/>
  <c r="AB27" i="74"/>
  <c r="AA27" i="74"/>
  <c r="Z27" i="74"/>
  <c r="Y27" i="74"/>
  <c r="X27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A26" i="74"/>
  <c r="AZ26" i="74"/>
  <c r="AY26" i="74"/>
  <c r="AX26" i="74"/>
  <c r="AW26" i="74"/>
  <c r="AV26" i="74"/>
  <c r="AU26" i="74"/>
  <c r="AT26" i="74"/>
  <c r="AS26" i="74"/>
  <c r="AR26" i="74"/>
  <c r="AQ26" i="74"/>
  <c r="AP26" i="74"/>
  <c r="AO26" i="74"/>
  <c r="AN26" i="74"/>
  <c r="AM26" i="74"/>
  <c r="AL26" i="74"/>
  <c r="AK26" i="74"/>
  <c r="AJ26" i="74"/>
  <c r="AI26" i="74"/>
  <c r="AH26" i="74"/>
  <c r="AG26" i="74"/>
  <c r="AF26" i="74"/>
  <c r="AE26" i="74"/>
  <c r="AD26" i="74"/>
  <c r="AC26" i="74"/>
  <c r="AB26" i="74"/>
  <c r="AA26" i="74"/>
  <c r="Z26" i="74"/>
  <c r="Y26" i="74"/>
  <c r="X26" i="74"/>
  <c r="W26" i="74"/>
  <c r="V26" i="74"/>
  <c r="U26" i="74"/>
  <c r="T26" i="74"/>
  <c r="S26" i="74"/>
  <c r="R26" i="74"/>
  <c r="Q26" i="74"/>
  <c r="P26" i="74"/>
  <c r="O26" i="74"/>
  <c r="N26" i="74"/>
  <c r="M26" i="74"/>
  <c r="L26" i="74"/>
  <c r="K26" i="74"/>
  <c r="J26" i="74"/>
  <c r="I26" i="74"/>
  <c r="H26" i="74"/>
  <c r="G26" i="74"/>
  <c r="F26" i="74"/>
  <c r="E26" i="74"/>
  <c r="D26" i="74"/>
  <c r="C26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D25" i="74"/>
  <c r="C25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A23" i="74"/>
  <c r="AZ23" i="74"/>
  <c r="AY23" i="74"/>
  <c r="AX23" i="74"/>
  <c r="AW23" i="74"/>
  <c r="AV23" i="74"/>
  <c r="AU23" i="74"/>
  <c r="AT23" i="74"/>
  <c r="AS23" i="74"/>
  <c r="AR23" i="74"/>
  <c r="AQ23" i="74"/>
  <c r="AP23" i="74"/>
  <c r="AO23" i="74"/>
  <c r="AN23" i="74"/>
  <c r="AM23" i="74"/>
  <c r="AL23" i="74"/>
  <c r="AK23" i="74"/>
  <c r="AJ23" i="74"/>
  <c r="AI23" i="74"/>
  <c r="AH23" i="74"/>
  <c r="AG23" i="74"/>
  <c r="AF23" i="74"/>
  <c r="AE23" i="74"/>
  <c r="AD23" i="74"/>
  <c r="AC23" i="74"/>
  <c r="AB23" i="74"/>
  <c r="AA23" i="74"/>
  <c r="Z23" i="74"/>
  <c r="Y23" i="74"/>
  <c r="X23" i="74"/>
  <c r="W23" i="74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I23" i="74"/>
  <c r="H23" i="74"/>
  <c r="G23" i="74"/>
  <c r="F23" i="74"/>
  <c r="E23" i="74"/>
  <c r="D23" i="74"/>
  <c r="C23" i="74"/>
  <c r="BA22" i="74"/>
  <c r="AZ22" i="74"/>
  <c r="AY22" i="74"/>
  <c r="AX22" i="74"/>
  <c r="AW22" i="74"/>
  <c r="AV22" i="74"/>
  <c r="AU22" i="74"/>
  <c r="AT22" i="74"/>
  <c r="AS22" i="74"/>
  <c r="AR22" i="74"/>
  <c r="AQ22" i="74"/>
  <c r="AP22" i="74"/>
  <c r="AO22" i="74"/>
  <c r="AN22" i="74"/>
  <c r="AM22" i="74"/>
  <c r="AL22" i="74"/>
  <c r="AK22" i="74"/>
  <c r="AJ22" i="74"/>
  <c r="AI22" i="74"/>
  <c r="AH22" i="74"/>
  <c r="AG22" i="74"/>
  <c r="AF22" i="74"/>
  <c r="AE22" i="74"/>
  <c r="AD22" i="74"/>
  <c r="AC22" i="74"/>
  <c r="AB22" i="74"/>
  <c r="AA22" i="74"/>
  <c r="Z22" i="74"/>
  <c r="Y22" i="74"/>
  <c r="X22" i="74"/>
  <c r="W22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I22" i="74"/>
  <c r="H22" i="74"/>
  <c r="G22" i="74"/>
  <c r="F22" i="74"/>
  <c r="E22" i="74"/>
  <c r="D22" i="74"/>
  <c r="C22" i="74"/>
  <c r="BA21" i="74"/>
  <c r="AZ21" i="74"/>
  <c r="AY21" i="74"/>
  <c r="AX21" i="74"/>
  <c r="AW21" i="74"/>
  <c r="AV21" i="74"/>
  <c r="AU21" i="74"/>
  <c r="AT21" i="74"/>
  <c r="AS21" i="74"/>
  <c r="AR21" i="74"/>
  <c r="AQ21" i="74"/>
  <c r="AP21" i="74"/>
  <c r="AO21" i="74"/>
  <c r="AN21" i="74"/>
  <c r="AM21" i="74"/>
  <c r="AL21" i="74"/>
  <c r="AK21" i="74"/>
  <c r="AJ21" i="74"/>
  <c r="AI21" i="74"/>
  <c r="AH21" i="74"/>
  <c r="AG21" i="74"/>
  <c r="AF21" i="74"/>
  <c r="AE21" i="74"/>
  <c r="AD21" i="74"/>
  <c r="AC21" i="74"/>
  <c r="AB21" i="74"/>
  <c r="AA21" i="74"/>
  <c r="Z21" i="74"/>
  <c r="Y21" i="74"/>
  <c r="X21" i="74"/>
  <c r="W21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I21" i="74"/>
  <c r="H21" i="74"/>
  <c r="G21" i="74"/>
  <c r="F21" i="74"/>
  <c r="E21" i="74"/>
  <c r="D21" i="74"/>
  <c r="C21" i="74"/>
  <c r="BA20" i="74"/>
  <c r="AZ20" i="74"/>
  <c r="AY20" i="74"/>
  <c r="AX20" i="74"/>
  <c r="AW20" i="74"/>
  <c r="AV20" i="74"/>
  <c r="AU20" i="74"/>
  <c r="AT20" i="74"/>
  <c r="AS20" i="74"/>
  <c r="AR20" i="74"/>
  <c r="AQ20" i="74"/>
  <c r="AP20" i="74"/>
  <c r="AO20" i="74"/>
  <c r="AN20" i="74"/>
  <c r="AM20" i="74"/>
  <c r="AL20" i="74"/>
  <c r="AK20" i="74"/>
  <c r="AJ20" i="74"/>
  <c r="AI20" i="74"/>
  <c r="AH20" i="74"/>
  <c r="AG20" i="74"/>
  <c r="AF20" i="74"/>
  <c r="AE20" i="74"/>
  <c r="AD20" i="74"/>
  <c r="AC20" i="74"/>
  <c r="AB20" i="74"/>
  <c r="AA20" i="74"/>
  <c r="Z20" i="74"/>
  <c r="Y20" i="74"/>
  <c r="X20" i="74"/>
  <c r="W20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I20" i="74"/>
  <c r="H20" i="74"/>
  <c r="G20" i="74"/>
  <c r="F20" i="74"/>
  <c r="E20" i="74"/>
  <c r="D20" i="74"/>
  <c r="C20" i="74"/>
  <c r="BA19" i="74"/>
  <c r="AZ19" i="74"/>
  <c r="AY19" i="74"/>
  <c r="AX19" i="74"/>
  <c r="AW19" i="74"/>
  <c r="AV19" i="74"/>
  <c r="AU19" i="74"/>
  <c r="AT19" i="74"/>
  <c r="AS19" i="74"/>
  <c r="AR19" i="74"/>
  <c r="AQ19" i="74"/>
  <c r="AP19" i="74"/>
  <c r="AO19" i="74"/>
  <c r="AN19" i="74"/>
  <c r="AM19" i="74"/>
  <c r="AL19" i="74"/>
  <c r="AK19" i="74"/>
  <c r="AJ19" i="74"/>
  <c r="AI19" i="74"/>
  <c r="AH19" i="74"/>
  <c r="AG19" i="74"/>
  <c r="AF19" i="74"/>
  <c r="AE19" i="74"/>
  <c r="AD19" i="74"/>
  <c r="AC19" i="74"/>
  <c r="AB19" i="74"/>
  <c r="AA19" i="74"/>
  <c r="Z19" i="74"/>
  <c r="Y19" i="74"/>
  <c r="X19" i="74"/>
  <c r="W19" i="74"/>
  <c r="V19" i="74"/>
  <c r="U19" i="74"/>
  <c r="T19" i="74"/>
  <c r="S19" i="74"/>
  <c r="R19" i="74"/>
  <c r="Q19" i="74"/>
  <c r="P19" i="74"/>
  <c r="O19" i="74"/>
  <c r="N19" i="74"/>
  <c r="M19" i="74"/>
  <c r="L19" i="74"/>
  <c r="K19" i="74"/>
  <c r="J19" i="74"/>
  <c r="I19" i="74"/>
  <c r="H19" i="74"/>
  <c r="G19" i="74"/>
  <c r="F19" i="74"/>
  <c r="E19" i="74"/>
  <c r="D19" i="74"/>
  <c r="C19" i="74"/>
  <c r="BA18" i="74"/>
  <c r="AZ18" i="74"/>
  <c r="AY18" i="74"/>
  <c r="AX18" i="74"/>
  <c r="AW18" i="74"/>
  <c r="AV18" i="74"/>
  <c r="AU18" i="74"/>
  <c r="AT18" i="74"/>
  <c r="AS18" i="74"/>
  <c r="AR18" i="74"/>
  <c r="AQ18" i="74"/>
  <c r="AP18" i="74"/>
  <c r="AO18" i="74"/>
  <c r="AN18" i="74"/>
  <c r="AM18" i="74"/>
  <c r="AL18" i="74"/>
  <c r="AK18" i="74"/>
  <c r="AJ18" i="74"/>
  <c r="AI18" i="74"/>
  <c r="AH18" i="74"/>
  <c r="AG18" i="74"/>
  <c r="AF18" i="74"/>
  <c r="AE18" i="74"/>
  <c r="AD18" i="74"/>
  <c r="AC18" i="74"/>
  <c r="AB18" i="74"/>
  <c r="AA18" i="74"/>
  <c r="Z18" i="74"/>
  <c r="Y18" i="74"/>
  <c r="X18" i="74"/>
  <c r="W18" i="74"/>
  <c r="V18" i="74"/>
  <c r="U18" i="74"/>
  <c r="T18" i="74"/>
  <c r="S18" i="74"/>
  <c r="R18" i="74"/>
  <c r="Q18" i="74"/>
  <c r="P18" i="74"/>
  <c r="O18" i="74"/>
  <c r="N18" i="74"/>
  <c r="M18" i="74"/>
  <c r="L18" i="74"/>
  <c r="K18" i="74"/>
  <c r="J18" i="74"/>
  <c r="I18" i="74"/>
  <c r="H18" i="74"/>
  <c r="G18" i="74"/>
  <c r="F18" i="74"/>
  <c r="E18" i="74"/>
  <c r="D18" i="74"/>
  <c r="C18" i="74"/>
  <c r="BA17" i="74"/>
  <c r="AZ17" i="74"/>
  <c r="AY17" i="74"/>
  <c r="AX17" i="74"/>
  <c r="AW17" i="74"/>
  <c r="AV17" i="74"/>
  <c r="AU17" i="74"/>
  <c r="AT17" i="74"/>
  <c r="AS17" i="74"/>
  <c r="AR17" i="74"/>
  <c r="AQ17" i="74"/>
  <c r="AP17" i="74"/>
  <c r="AO17" i="74"/>
  <c r="AN17" i="74"/>
  <c r="AM17" i="74"/>
  <c r="AL17" i="74"/>
  <c r="AK17" i="74"/>
  <c r="AJ17" i="74"/>
  <c r="AI17" i="74"/>
  <c r="AH17" i="74"/>
  <c r="AG17" i="74"/>
  <c r="AF17" i="74"/>
  <c r="AE17" i="74"/>
  <c r="AD17" i="74"/>
  <c r="AC17" i="74"/>
  <c r="AB17" i="74"/>
  <c r="AA17" i="74"/>
  <c r="Z17" i="74"/>
  <c r="Y17" i="74"/>
  <c r="X17" i="74"/>
  <c r="W17" i="74"/>
  <c r="V17" i="74"/>
  <c r="U17" i="74"/>
  <c r="T17" i="74"/>
  <c r="S17" i="74"/>
  <c r="R17" i="74"/>
  <c r="Q17" i="74"/>
  <c r="P17" i="74"/>
  <c r="O17" i="74"/>
  <c r="N17" i="74"/>
  <c r="M17" i="74"/>
  <c r="L17" i="74"/>
  <c r="K17" i="74"/>
  <c r="J17" i="74"/>
  <c r="I17" i="74"/>
  <c r="H17" i="74"/>
  <c r="G17" i="74"/>
  <c r="F17" i="74"/>
  <c r="E17" i="74"/>
  <c r="D17" i="74"/>
  <c r="C17" i="74"/>
  <c r="BA16" i="74"/>
  <c r="AZ16" i="74"/>
  <c r="AY16" i="74"/>
  <c r="AX16" i="74"/>
  <c r="AW16" i="74"/>
  <c r="AV16" i="74"/>
  <c r="AU16" i="74"/>
  <c r="AT16" i="74"/>
  <c r="AS16" i="74"/>
  <c r="AR16" i="74"/>
  <c r="AQ16" i="74"/>
  <c r="AP16" i="74"/>
  <c r="AO16" i="74"/>
  <c r="AN16" i="74"/>
  <c r="AM16" i="74"/>
  <c r="AL16" i="74"/>
  <c r="AK16" i="74"/>
  <c r="AJ16" i="74"/>
  <c r="AI16" i="74"/>
  <c r="AH16" i="74"/>
  <c r="AG16" i="74"/>
  <c r="AF16" i="74"/>
  <c r="AE16" i="74"/>
  <c r="AD16" i="74"/>
  <c r="AC16" i="74"/>
  <c r="AB16" i="74"/>
  <c r="AA16" i="74"/>
  <c r="Z16" i="74"/>
  <c r="Y16" i="74"/>
  <c r="X16" i="74"/>
  <c r="W16" i="74"/>
  <c r="V16" i="74"/>
  <c r="U16" i="74"/>
  <c r="T16" i="74"/>
  <c r="S16" i="74"/>
  <c r="R16" i="74"/>
  <c r="Q16" i="74"/>
  <c r="P16" i="74"/>
  <c r="O16" i="74"/>
  <c r="N16" i="74"/>
  <c r="M16" i="74"/>
  <c r="L16" i="74"/>
  <c r="K16" i="74"/>
  <c r="J16" i="74"/>
  <c r="I16" i="74"/>
  <c r="H16" i="74"/>
  <c r="G16" i="74"/>
  <c r="F16" i="74"/>
  <c r="E16" i="74"/>
  <c r="D16" i="74"/>
  <c r="C16" i="74"/>
  <c r="BA15" i="74"/>
  <c r="AZ15" i="74"/>
  <c r="AY15" i="74"/>
  <c r="AX15" i="74"/>
  <c r="AW15" i="74"/>
  <c r="AV15" i="74"/>
  <c r="AU15" i="74"/>
  <c r="AT15" i="74"/>
  <c r="AS15" i="74"/>
  <c r="AR15" i="74"/>
  <c r="AQ15" i="74"/>
  <c r="AP15" i="74"/>
  <c r="AO15" i="74"/>
  <c r="AN15" i="74"/>
  <c r="AM15" i="74"/>
  <c r="AL15" i="74"/>
  <c r="AK15" i="74"/>
  <c r="AJ15" i="74"/>
  <c r="AI15" i="74"/>
  <c r="AH15" i="74"/>
  <c r="AG15" i="74"/>
  <c r="AF15" i="74"/>
  <c r="AE15" i="74"/>
  <c r="AD15" i="74"/>
  <c r="AC15" i="74"/>
  <c r="AB15" i="74"/>
  <c r="AA15" i="74"/>
  <c r="Z15" i="74"/>
  <c r="Y15" i="74"/>
  <c r="X15" i="74"/>
  <c r="W15" i="74"/>
  <c r="V15" i="74"/>
  <c r="U15" i="74"/>
  <c r="T15" i="74"/>
  <c r="S15" i="74"/>
  <c r="R15" i="74"/>
  <c r="Q15" i="74"/>
  <c r="P15" i="74"/>
  <c r="O15" i="74"/>
  <c r="N15" i="74"/>
  <c r="M15" i="74"/>
  <c r="L15" i="74"/>
  <c r="K15" i="74"/>
  <c r="J15" i="74"/>
  <c r="I15" i="74"/>
  <c r="H15" i="74"/>
  <c r="G15" i="74"/>
  <c r="F15" i="74"/>
  <c r="E15" i="74"/>
  <c r="D15" i="74"/>
  <c r="C15" i="74"/>
  <c r="BA14" i="74"/>
  <c r="AZ14" i="74"/>
  <c r="AY14" i="74"/>
  <c r="AX14" i="74"/>
  <c r="AW14" i="74"/>
  <c r="AV14" i="74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I14" i="74"/>
  <c r="AH14" i="74"/>
  <c r="AG14" i="74"/>
  <c r="AF14" i="74"/>
  <c r="AE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R14" i="74"/>
  <c r="Q14" i="74"/>
  <c r="P14" i="74"/>
  <c r="O14" i="74"/>
  <c r="N14" i="74"/>
  <c r="M14" i="74"/>
  <c r="L14" i="74"/>
  <c r="K14" i="74"/>
  <c r="J14" i="74"/>
  <c r="I14" i="74"/>
  <c r="H14" i="74"/>
  <c r="G14" i="74"/>
  <c r="F14" i="74"/>
  <c r="E14" i="74"/>
  <c r="D14" i="74"/>
  <c r="C14" i="74"/>
  <c r="BA13" i="74"/>
  <c r="AZ13" i="74"/>
  <c r="AY13" i="74"/>
  <c r="AX13" i="74"/>
  <c r="AW13" i="74"/>
  <c r="AV13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H13" i="74"/>
  <c r="G13" i="74"/>
  <c r="F13" i="74"/>
  <c r="E13" i="74"/>
  <c r="D13" i="74"/>
  <c r="C13" i="74"/>
  <c r="BA12" i="74"/>
  <c r="AZ12" i="74"/>
  <c r="AY12" i="74"/>
  <c r="AX12" i="74"/>
  <c r="AW12" i="74"/>
  <c r="AV12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E12" i="74"/>
  <c r="D12" i="74"/>
  <c r="C12" i="74"/>
  <c r="BA11" i="74"/>
  <c r="AZ11" i="74"/>
  <c r="AY11" i="74"/>
  <c r="AX11" i="74"/>
  <c r="AW11" i="74"/>
  <c r="AV11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A10" i="74"/>
  <c r="AZ10" i="74"/>
  <c r="AY10" i="74"/>
  <c r="AX10" i="74"/>
  <c r="AW10" i="74"/>
  <c r="AV10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A9" i="74"/>
  <c r="AZ9" i="74"/>
  <c r="AY9" i="74"/>
  <c r="AX9" i="74"/>
  <c r="AW9" i="74"/>
  <c r="AV9" i="74"/>
  <c r="AU9" i="74"/>
  <c r="AT9" i="74"/>
  <c r="AS9" i="74"/>
  <c r="AR9" i="74"/>
  <c r="AQ9" i="74"/>
  <c r="AP9" i="74"/>
  <c r="AO9" i="74"/>
  <c r="AN9" i="74"/>
  <c r="AM9" i="74"/>
  <c r="AL9" i="74"/>
  <c r="AK9" i="74"/>
  <c r="AJ9" i="74"/>
  <c r="AI9" i="74"/>
  <c r="AH9" i="74"/>
  <c r="AG9" i="74"/>
  <c r="AF9" i="74"/>
  <c r="AE9" i="74"/>
  <c r="AD9" i="74"/>
  <c r="AC9" i="74"/>
  <c r="AB9" i="74"/>
  <c r="AA9" i="74"/>
  <c r="Z9" i="74"/>
  <c r="Y9" i="74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A8" i="74"/>
  <c r="AZ8" i="74"/>
  <c r="AY8" i="74"/>
  <c r="AX8" i="74"/>
  <c r="AW8" i="74"/>
  <c r="AV8" i="74"/>
  <c r="AU8" i="74"/>
  <c r="AT8" i="74"/>
  <c r="AS8" i="74"/>
  <c r="AR8" i="74"/>
  <c r="AQ8" i="74"/>
  <c r="AP8" i="74"/>
  <c r="AO8" i="74"/>
  <c r="AN8" i="74"/>
  <c r="AM8" i="74"/>
  <c r="AL8" i="74"/>
  <c r="AK8" i="74"/>
  <c r="AJ8" i="74"/>
  <c r="AI8" i="74"/>
  <c r="AH8" i="74"/>
  <c r="AG8" i="74"/>
  <c r="AF8" i="74"/>
  <c r="AE8" i="74"/>
  <c r="AD8" i="74"/>
  <c r="AC8" i="74"/>
  <c r="AB8" i="74"/>
  <c r="AA8" i="74"/>
  <c r="Z8" i="74"/>
  <c r="Y8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A7" i="74"/>
  <c r="AZ7" i="74"/>
  <c r="AY7" i="74"/>
  <c r="AX7" i="74"/>
  <c r="AW7" i="74"/>
  <c r="AV7" i="74"/>
  <c r="AU7" i="74"/>
  <c r="AT7" i="74"/>
  <c r="AS7" i="74"/>
  <c r="AR7" i="74"/>
  <c r="AQ7" i="74"/>
  <c r="AP7" i="74"/>
  <c r="AO7" i="74"/>
  <c r="AN7" i="74"/>
  <c r="AM7" i="74"/>
  <c r="AL7" i="74"/>
  <c r="AK7" i="74"/>
  <c r="AJ7" i="74"/>
  <c r="AI7" i="74"/>
  <c r="AH7" i="74"/>
  <c r="AG7" i="74"/>
  <c r="AF7" i="74"/>
  <c r="AE7" i="74"/>
  <c r="AD7" i="74"/>
  <c r="AC7" i="74"/>
  <c r="AB7" i="74"/>
  <c r="AA7" i="74"/>
  <c r="Z7" i="74"/>
  <c r="Y7" i="74"/>
  <c r="X7" i="74"/>
  <c r="W7" i="74"/>
  <c r="V7" i="74"/>
  <c r="U7" i="74"/>
  <c r="T7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A6" i="74"/>
  <c r="AZ6" i="74"/>
  <c r="AY6" i="74"/>
  <c r="AX6" i="74"/>
  <c r="AW6" i="74"/>
  <c r="AV6" i="74"/>
  <c r="AU6" i="74"/>
  <c r="AT6" i="74"/>
  <c r="AS6" i="74"/>
  <c r="AR6" i="74"/>
  <c r="AQ6" i="74"/>
  <c r="AP6" i="74"/>
  <c r="AO6" i="74"/>
  <c r="AN6" i="74"/>
  <c r="AM6" i="74"/>
  <c r="AL6" i="74"/>
  <c r="AK6" i="74"/>
  <c r="AJ6" i="74"/>
  <c r="AI6" i="74"/>
  <c r="AH6" i="74"/>
  <c r="AG6" i="74"/>
  <c r="AF6" i="74"/>
  <c r="AE6" i="74"/>
  <c r="AD6" i="74"/>
  <c r="AC6" i="74"/>
  <c r="AB6" i="74"/>
  <c r="AA6" i="74"/>
  <c r="Z6" i="74"/>
  <c r="Y6" i="74"/>
  <c r="X6" i="74"/>
  <c r="W6" i="74"/>
  <c r="V6" i="74"/>
  <c r="U6" i="74"/>
  <c r="T6" i="74"/>
  <c r="S6" i="74"/>
  <c r="R6" i="74"/>
  <c r="Q6" i="74"/>
  <c r="P6" i="74"/>
  <c r="O6" i="74"/>
  <c r="N6" i="74"/>
  <c r="M6" i="74"/>
  <c r="L6" i="74"/>
  <c r="K6" i="74"/>
  <c r="J6" i="74"/>
  <c r="I6" i="74"/>
  <c r="H6" i="74"/>
  <c r="G6" i="74"/>
  <c r="F6" i="74"/>
  <c r="E6" i="74"/>
  <c r="D6" i="74"/>
  <c r="C6" i="74"/>
  <c r="BA5" i="74"/>
  <c r="AZ5" i="74"/>
  <c r="AY5" i="74"/>
  <c r="AX5" i="74"/>
  <c r="AW5" i="74"/>
  <c r="AV5" i="74"/>
  <c r="AU5" i="74"/>
  <c r="AT5" i="74"/>
  <c r="AS5" i="74"/>
  <c r="AR5" i="74"/>
  <c r="AQ5" i="74"/>
  <c r="AP5" i="74"/>
  <c r="AO5" i="74"/>
  <c r="AN5" i="74"/>
  <c r="AM5" i="74"/>
  <c r="AL5" i="74"/>
  <c r="AK5" i="74"/>
  <c r="AJ5" i="74"/>
  <c r="AI5" i="74"/>
  <c r="AH5" i="74"/>
  <c r="AG5" i="74"/>
  <c r="AF5" i="74"/>
  <c r="AE5" i="74"/>
  <c r="AD5" i="74"/>
  <c r="AC5" i="74"/>
  <c r="AB5" i="74"/>
  <c r="AA5" i="74"/>
  <c r="Z5" i="74"/>
  <c r="Y5" i="74"/>
  <c r="X5" i="74"/>
  <c r="W5" i="74"/>
  <c r="V5" i="74"/>
  <c r="U5" i="74"/>
  <c r="T5" i="74"/>
  <c r="S5" i="74"/>
  <c r="R5" i="74"/>
  <c r="Q5" i="74"/>
  <c r="P5" i="74"/>
  <c r="O5" i="74"/>
  <c r="N5" i="74"/>
  <c r="M5" i="74"/>
  <c r="L5" i="74"/>
  <c r="K5" i="74"/>
  <c r="J5" i="74"/>
  <c r="I5" i="74"/>
  <c r="H5" i="74"/>
  <c r="G5" i="74"/>
  <c r="F5" i="74"/>
  <c r="E5" i="74"/>
  <c r="D5" i="74"/>
  <c r="C5" i="74"/>
  <c r="BA4" i="74"/>
  <c r="AZ4" i="74"/>
  <c r="AY4" i="74"/>
  <c r="AX4" i="74"/>
  <c r="AW4" i="74"/>
  <c r="AV4" i="74"/>
  <c r="AU4" i="74"/>
  <c r="AT4" i="74"/>
  <c r="AS4" i="74"/>
  <c r="AR4" i="74"/>
  <c r="AQ4" i="74"/>
  <c r="AP4" i="74"/>
  <c r="AO4" i="74"/>
  <c r="AN4" i="74"/>
  <c r="AM4" i="74"/>
  <c r="AL4" i="74"/>
  <c r="AK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U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D4" i="74"/>
  <c r="C4" i="74"/>
  <c r="BA3" i="74"/>
  <c r="AZ3" i="74"/>
  <c r="AY3" i="74"/>
  <c r="AX3" i="74"/>
  <c r="AW3" i="74"/>
  <c r="AV3" i="74"/>
  <c r="AU3" i="74"/>
  <c r="AT3" i="74"/>
  <c r="AS3" i="74"/>
  <c r="AR3" i="74"/>
  <c r="AQ3" i="74"/>
  <c r="AP3" i="74"/>
  <c r="AO3" i="74"/>
  <c r="AN3" i="74"/>
  <c r="AM3" i="74"/>
  <c r="AL3" i="74"/>
  <c r="AK3" i="74"/>
  <c r="AJ3" i="74"/>
  <c r="AI3" i="74"/>
  <c r="AH3" i="74"/>
  <c r="AG3" i="74"/>
  <c r="AF3" i="74"/>
  <c r="AE3" i="74"/>
  <c r="AD3" i="74"/>
  <c r="AC3" i="74"/>
  <c r="AB3" i="74"/>
  <c r="AA3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A2" i="74"/>
  <c r="AZ2" i="74"/>
  <c r="AY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D5" i="73"/>
  <c r="C5" i="73"/>
  <c r="B5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D4" i="73"/>
  <c r="C4" i="73"/>
  <c r="B4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107" i="1"/>
  <c r="AG266" i="72"/>
  <c r="AF266" i="72"/>
  <c r="AE266" i="72"/>
  <c r="AD266" i="72"/>
  <c r="AC266" i="72"/>
  <c r="AB266" i="72"/>
  <c r="AA266" i="72"/>
  <c r="Z266" i="72"/>
  <c r="Y266" i="72"/>
  <c r="X266" i="72"/>
  <c r="W266" i="72"/>
  <c r="V266" i="72"/>
  <c r="U266" i="72"/>
  <c r="T266" i="72"/>
  <c r="S266" i="72"/>
  <c r="R266" i="72"/>
  <c r="Q266" i="72"/>
  <c r="P266" i="72"/>
  <c r="O266" i="72"/>
  <c r="N266" i="72"/>
  <c r="M266" i="72"/>
  <c r="L266" i="72"/>
  <c r="K266" i="72"/>
  <c r="J266" i="72"/>
  <c r="I266" i="72"/>
  <c r="H266" i="72"/>
  <c r="G266" i="72"/>
  <c r="F266" i="72"/>
  <c r="E266" i="72"/>
  <c r="D266" i="72"/>
  <c r="C266" i="72"/>
  <c r="AG262" i="72"/>
  <c r="AF262" i="72"/>
  <c r="AE262" i="72"/>
  <c r="AD262" i="72"/>
  <c r="AC262" i="72"/>
  <c r="AB262" i="72"/>
  <c r="AA262" i="72"/>
  <c r="Z262" i="72"/>
  <c r="Y262" i="72"/>
  <c r="X262" i="72"/>
  <c r="W262" i="72"/>
  <c r="V262" i="72"/>
  <c r="U262" i="72"/>
  <c r="T262" i="72"/>
  <c r="S262" i="72"/>
  <c r="R262" i="72"/>
  <c r="Q262" i="72"/>
  <c r="P262" i="72"/>
  <c r="O262" i="72"/>
  <c r="N262" i="72"/>
  <c r="M262" i="72"/>
  <c r="L262" i="72"/>
  <c r="K262" i="72"/>
  <c r="J262" i="72"/>
  <c r="I262" i="72"/>
  <c r="H262" i="72"/>
  <c r="G262" i="72"/>
  <c r="F262" i="72"/>
  <c r="E262" i="72"/>
  <c r="D262" i="72"/>
  <c r="C262" i="72"/>
  <c r="AG261" i="72"/>
  <c r="AF261" i="72"/>
  <c r="AE261" i="72"/>
  <c r="AD261" i="72"/>
  <c r="AC261" i="72"/>
  <c r="AB261" i="72"/>
  <c r="AA261" i="72"/>
  <c r="Z261" i="72"/>
  <c r="Y261" i="72"/>
  <c r="X261" i="72"/>
  <c r="W261" i="72"/>
  <c r="V261" i="72"/>
  <c r="U261" i="72"/>
  <c r="T261" i="72"/>
  <c r="S261" i="72"/>
  <c r="R261" i="72"/>
  <c r="Q261" i="72"/>
  <c r="P261" i="72"/>
  <c r="O261" i="72"/>
  <c r="N261" i="72"/>
  <c r="M261" i="72"/>
  <c r="L261" i="72"/>
  <c r="K261" i="72"/>
  <c r="J261" i="72"/>
  <c r="I261" i="72"/>
  <c r="H261" i="72"/>
  <c r="G261" i="72"/>
  <c r="F261" i="72"/>
  <c r="E261" i="72"/>
  <c r="D261" i="72"/>
  <c r="C261" i="72"/>
  <c r="AG248" i="72"/>
  <c r="AF248" i="72"/>
  <c r="AE248" i="72"/>
  <c r="AD248" i="72"/>
  <c r="AC248" i="72"/>
  <c r="AB248" i="72"/>
  <c r="AA248" i="72"/>
  <c r="Z248" i="72"/>
  <c r="Y248" i="72"/>
  <c r="X248" i="72"/>
  <c r="W248" i="72"/>
  <c r="V248" i="72"/>
  <c r="U248" i="72"/>
  <c r="T248" i="72"/>
  <c r="S248" i="72"/>
  <c r="R248" i="72"/>
  <c r="Q248" i="72"/>
  <c r="P248" i="72"/>
  <c r="O248" i="72"/>
  <c r="N248" i="72"/>
  <c r="M248" i="72"/>
  <c r="L248" i="72"/>
  <c r="K248" i="72"/>
  <c r="J248" i="72"/>
  <c r="I248" i="72"/>
  <c r="H248" i="72"/>
  <c r="G248" i="72"/>
  <c r="F248" i="72"/>
  <c r="E248" i="72"/>
  <c r="D248" i="72"/>
  <c r="C248" i="72"/>
  <c r="AG247" i="72"/>
  <c r="AF247" i="72"/>
  <c r="AE247" i="72"/>
  <c r="AD247" i="72"/>
  <c r="AC247" i="72"/>
  <c r="AB247" i="72"/>
  <c r="AA247" i="72"/>
  <c r="Z247" i="72"/>
  <c r="Y247" i="72"/>
  <c r="X247" i="72"/>
  <c r="W247" i="72"/>
  <c r="V247" i="72"/>
  <c r="U247" i="72"/>
  <c r="T247" i="72"/>
  <c r="S247" i="72"/>
  <c r="R247" i="72"/>
  <c r="Q247" i="72"/>
  <c r="P247" i="72"/>
  <c r="O247" i="72"/>
  <c r="N247" i="72"/>
  <c r="M247" i="72"/>
  <c r="L247" i="72"/>
  <c r="K247" i="72"/>
  <c r="J247" i="72"/>
  <c r="I247" i="72"/>
  <c r="H247" i="72"/>
  <c r="G247" i="72"/>
  <c r="F247" i="72"/>
  <c r="E247" i="72"/>
  <c r="D247" i="72"/>
  <c r="C247" i="72"/>
  <c r="AG245" i="72"/>
  <c r="AF245" i="72"/>
  <c r="AE245" i="72"/>
  <c r="AD245" i="72"/>
  <c r="AC245" i="72"/>
  <c r="AB245" i="72"/>
  <c r="AA245" i="72"/>
  <c r="Z245" i="72"/>
  <c r="Y245" i="72"/>
  <c r="X245" i="72"/>
  <c r="W245" i="72"/>
  <c r="V245" i="72"/>
  <c r="U245" i="72"/>
  <c r="T245" i="72"/>
  <c r="S245" i="72"/>
  <c r="R245" i="72"/>
  <c r="Q245" i="72"/>
  <c r="P245" i="72"/>
  <c r="O245" i="72"/>
  <c r="N245" i="72"/>
  <c r="M245" i="72"/>
  <c r="L245" i="72"/>
  <c r="K245" i="72"/>
  <c r="J245" i="72"/>
  <c r="I245" i="72"/>
  <c r="H245" i="72"/>
  <c r="G245" i="72"/>
  <c r="F245" i="72"/>
  <c r="E245" i="72"/>
  <c r="D245" i="72"/>
  <c r="C245" i="72"/>
  <c r="AG244" i="72"/>
  <c r="AF244" i="72"/>
  <c r="AE244" i="72"/>
  <c r="AD244" i="72"/>
  <c r="AC244" i="72"/>
  <c r="AB244" i="72"/>
  <c r="AA244" i="72"/>
  <c r="Z244" i="72"/>
  <c r="Y244" i="72"/>
  <c r="X244" i="72"/>
  <c r="W244" i="72"/>
  <c r="V244" i="72"/>
  <c r="U244" i="72"/>
  <c r="T244" i="72"/>
  <c r="S244" i="72"/>
  <c r="R244" i="72"/>
  <c r="Q244" i="72"/>
  <c r="P244" i="72"/>
  <c r="O244" i="72"/>
  <c r="N244" i="72"/>
  <c r="M244" i="72"/>
  <c r="L244" i="72"/>
  <c r="K244" i="72"/>
  <c r="J244" i="72"/>
  <c r="I244" i="72"/>
  <c r="H244" i="72"/>
  <c r="G244" i="72"/>
  <c r="F244" i="72"/>
  <c r="E244" i="72"/>
  <c r="D244" i="72"/>
  <c r="C244" i="72"/>
  <c r="AG240" i="72"/>
  <c r="AF240" i="72"/>
  <c r="AE240" i="72"/>
  <c r="AD240" i="72"/>
  <c r="AC240" i="72"/>
  <c r="AB240" i="72"/>
  <c r="AA240" i="72"/>
  <c r="Z240" i="72"/>
  <c r="Y240" i="72"/>
  <c r="X240" i="72"/>
  <c r="W240" i="72"/>
  <c r="V240" i="72"/>
  <c r="U240" i="72"/>
  <c r="T240" i="72"/>
  <c r="S240" i="72"/>
  <c r="R240" i="72"/>
  <c r="Q240" i="72"/>
  <c r="P240" i="72"/>
  <c r="O240" i="72"/>
  <c r="N240" i="72"/>
  <c r="M240" i="72"/>
  <c r="L240" i="72"/>
  <c r="K240" i="72"/>
  <c r="J240" i="72"/>
  <c r="I240" i="72"/>
  <c r="H240" i="72"/>
  <c r="G240" i="72"/>
  <c r="F240" i="72"/>
  <c r="E240" i="72"/>
  <c r="D240" i="72"/>
  <c r="C240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U239" i="72"/>
  <c r="T239" i="72"/>
  <c r="S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C239" i="72"/>
  <c r="AG238" i="72"/>
  <c r="AF238" i="72"/>
  <c r="AE238" i="72"/>
  <c r="AD238" i="72"/>
  <c r="AC238" i="72"/>
  <c r="AB238" i="72"/>
  <c r="AA238" i="72"/>
  <c r="Z238" i="72"/>
  <c r="Y238" i="72"/>
  <c r="X238" i="72"/>
  <c r="W238" i="72"/>
  <c r="V238" i="72"/>
  <c r="U238" i="72"/>
  <c r="T238" i="72"/>
  <c r="S238" i="72"/>
  <c r="R238" i="72"/>
  <c r="Q238" i="72"/>
  <c r="P238" i="72"/>
  <c r="O238" i="72"/>
  <c r="N238" i="72"/>
  <c r="M238" i="72"/>
  <c r="L238" i="72"/>
  <c r="K238" i="72"/>
  <c r="J238" i="72"/>
  <c r="I238" i="72"/>
  <c r="H238" i="72"/>
  <c r="G238" i="72"/>
  <c r="F238" i="72"/>
  <c r="E238" i="72"/>
  <c r="D238" i="72"/>
  <c r="C238" i="72"/>
  <c r="AG237" i="72"/>
  <c r="AF237" i="72"/>
  <c r="AE237" i="72"/>
  <c r="AD237" i="72"/>
  <c r="AC237" i="72"/>
  <c r="AB237" i="72"/>
  <c r="AA237" i="72"/>
  <c r="Z237" i="72"/>
  <c r="Y237" i="72"/>
  <c r="X237" i="72"/>
  <c r="W237" i="72"/>
  <c r="V237" i="72"/>
  <c r="U237" i="72"/>
  <c r="T237" i="72"/>
  <c r="S237" i="72"/>
  <c r="R237" i="72"/>
  <c r="Q237" i="72"/>
  <c r="P237" i="72"/>
  <c r="O237" i="72"/>
  <c r="N237" i="72"/>
  <c r="M237" i="72"/>
  <c r="L237" i="72"/>
  <c r="K237" i="72"/>
  <c r="J237" i="72"/>
  <c r="I237" i="72"/>
  <c r="H237" i="72"/>
  <c r="G237" i="72"/>
  <c r="F237" i="72"/>
  <c r="E237" i="72"/>
  <c r="D237" i="72"/>
  <c r="C237" i="72"/>
  <c r="AG235" i="72"/>
  <c r="AF235" i="72"/>
  <c r="AE235" i="72"/>
  <c r="AD235" i="72"/>
  <c r="AC235" i="72"/>
  <c r="AB235" i="72"/>
  <c r="AA235" i="72"/>
  <c r="Z235" i="72"/>
  <c r="Y235" i="72"/>
  <c r="X235" i="72"/>
  <c r="W235" i="72"/>
  <c r="V235" i="72"/>
  <c r="U235" i="72"/>
  <c r="T235" i="72"/>
  <c r="S235" i="72"/>
  <c r="R235" i="72"/>
  <c r="Q235" i="72"/>
  <c r="P235" i="72"/>
  <c r="O235" i="72"/>
  <c r="N235" i="72"/>
  <c r="M235" i="72"/>
  <c r="L235" i="72"/>
  <c r="K235" i="72"/>
  <c r="J235" i="72"/>
  <c r="I235" i="72"/>
  <c r="H235" i="72"/>
  <c r="G235" i="72"/>
  <c r="F235" i="72"/>
  <c r="E235" i="72"/>
  <c r="D235" i="72"/>
  <c r="C235" i="72"/>
  <c r="AG234" i="72"/>
  <c r="AF234" i="72"/>
  <c r="AE234" i="72"/>
  <c r="AD234" i="72"/>
  <c r="AC234" i="72"/>
  <c r="AB234" i="72"/>
  <c r="AA234" i="72"/>
  <c r="Z234" i="72"/>
  <c r="Y234" i="72"/>
  <c r="X234" i="72"/>
  <c r="W234" i="72"/>
  <c r="V234" i="72"/>
  <c r="U234" i="72"/>
  <c r="T234" i="72"/>
  <c r="S234" i="72"/>
  <c r="R234" i="72"/>
  <c r="Q234" i="72"/>
  <c r="P234" i="72"/>
  <c r="O234" i="72"/>
  <c r="N234" i="72"/>
  <c r="M234" i="72"/>
  <c r="L234" i="72"/>
  <c r="K234" i="72"/>
  <c r="J234" i="72"/>
  <c r="I234" i="72"/>
  <c r="H234" i="72"/>
  <c r="G234" i="72"/>
  <c r="F234" i="72"/>
  <c r="E234" i="72"/>
  <c r="D234" i="72"/>
  <c r="C234" i="72"/>
  <c r="AG233" i="72"/>
  <c r="AF233" i="72"/>
  <c r="AE233" i="72"/>
  <c r="AD233" i="72"/>
  <c r="AC233" i="72"/>
  <c r="AB233" i="72"/>
  <c r="AA233" i="72"/>
  <c r="Z233" i="72"/>
  <c r="Y233" i="72"/>
  <c r="X233" i="72"/>
  <c r="W233" i="72"/>
  <c r="V233" i="72"/>
  <c r="U233" i="72"/>
  <c r="T233" i="72"/>
  <c r="S233" i="72"/>
  <c r="R233" i="72"/>
  <c r="Q233" i="72"/>
  <c r="P233" i="72"/>
  <c r="O233" i="72"/>
  <c r="N233" i="72"/>
  <c r="M233" i="72"/>
  <c r="L233" i="72"/>
  <c r="K233" i="72"/>
  <c r="J233" i="72"/>
  <c r="I233" i="72"/>
  <c r="H233" i="72"/>
  <c r="G233" i="72"/>
  <c r="F233" i="72"/>
  <c r="E233" i="72"/>
  <c r="D233" i="72"/>
  <c r="C233" i="72"/>
  <c r="AG232" i="72"/>
  <c r="AF232" i="72"/>
  <c r="AE232" i="72"/>
  <c r="AD232" i="72"/>
  <c r="AC232" i="72"/>
  <c r="AB232" i="72"/>
  <c r="AA232" i="72"/>
  <c r="Z232" i="72"/>
  <c r="Y232" i="72"/>
  <c r="X232" i="72"/>
  <c r="W232" i="72"/>
  <c r="V232" i="72"/>
  <c r="U232" i="72"/>
  <c r="T232" i="72"/>
  <c r="S232" i="72"/>
  <c r="R232" i="72"/>
  <c r="Q232" i="72"/>
  <c r="P232" i="72"/>
  <c r="O232" i="72"/>
  <c r="N232" i="72"/>
  <c r="M232" i="72"/>
  <c r="L232" i="72"/>
  <c r="K232" i="72"/>
  <c r="J232" i="72"/>
  <c r="I232" i="72"/>
  <c r="H232" i="72"/>
  <c r="G232" i="72"/>
  <c r="F232" i="72"/>
  <c r="E232" i="72"/>
  <c r="D232" i="72"/>
  <c r="C232" i="72"/>
  <c r="AG231" i="72"/>
  <c r="AF231" i="72"/>
  <c r="AE231" i="72"/>
  <c r="AD231" i="72"/>
  <c r="AC231" i="72"/>
  <c r="AB231" i="72"/>
  <c r="AA231" i="72"/>
  <c r="Z231" i="72"/>
  <c r="Y231" i="72"/>
  <c r="X231" i="72"/>
  <c r="W231" i="72"/>
  <c r="V231" i="72"/>
  <c r="U231" i="72"/>
  <c r="T231" i="72"/>
  <c r="S231" i="72"/>
  <c r="R231" i="72"/>
  <c r="Q231" i="72"/>
  <c r="P231" i="72"/>
  <c r="O231" i="72"/>
  <c r="N231" i="72"/>
  <c r="M231" i="72"/>
  <c r="L231" i="72"/>
  <c r="K231" i="72"/>
  <c r="J231" i="72"/>
  <c r="I231" i="72"/>
  <c r="H231" i="72"/>
  <c r="G231" i="72"/>
  <c r="F231" i="72"/>
  <c r="E231" i="72"/>
  <c r="D231" i="72"/>
  <c r="C231" i="72"/>
  <c r="AG230" i="72"/>
  <c r="AF230" i="72"/>
  <c r="AE230" i="72"/>
  <c r="AD230" i="72"/>
  <c r="AC230" i="72"/>
  <c r="AB230" i="72"/>
  <c r="AA230" i="72"/>
  <c r="Z230" i="72"/>
  <c r="Y230" i="72"/>
  <c r="X230" i="72"/>
  <c r="W230" i="72"/>
  <c r="V230" i="72"/>
  <c r="U230" i="72"/>
  <c r="T230" i="72"/>
  <c r="S230" i="72"/>
  <c r="R230" i="72"/>
  <c r="Q230" i="72"/>
  <c r="P230" i="72"/>
  <c r="O230" i="72"/>
  <c r="N230" i="72"/>
  <c r="M230" i="72"/>
  <c r="L230" i="72"/>
  <c r="K230" i="72"/>
  <c r="J230" i="72"/>
  <c r="I230" i="72"/>
  <c r="H230" i="72"/>
  <c r="G230" i="72"/>
  <c r="F230" i="72"/>
  <c r="E230" i="72"/>
  <c r="D230" i="72"/>
  <c r="C230" i="72"/>
  <c r="AG228" i="72"/>
  <c r="AF228" i="72"/>
  <c r="AE228" i="72"/>
  <c r="AD228" i="72"/>
  <c r="AC228" i="72"/>
  <c r="AB228" i="72"/>
  <c r="AA228" i="72"/>
  <c r="Z228" i="72"/>
  <c r="Y228" i="72"/>
  <c r="X228" i="72"/>
  <c r="W228" i="72"/>
  <c r="V228" i="72"/>
  <c r="U228" i="72"/>
  <c r="T228" i="72"/>
  <c r="S228" i="72"/>
  <c r="R228" i="72"/>
  <c r="Q228" i="72"/>
  <c r="P228" i="72"/>
  <c r="O228" i="72"/>
  <c r="N228" i="72"/>
  <c r="M228" i="72"/>
  <c r="L228" i="72"/>
  <c r="K228" i="72"/>
  <c r="J228" i="72"/>
  <c r="I228" i="72"/>
  <c r="H228" i="72"/>
  <c r="G228" i="72"/>
  <c r="F228" i="72"/>
  <c r="E228" i="72"/>
  <c r="D228" i="72"/>
  <c r="C228" i="72"/>
  <c r="AG227" i="72"/>
  <c r="AF227" i="72"/>
  <c r="AE227" i="72"/>
  <c r="AD227" i="72"/>
  <c r="AC227" i="72"/>
  <c r="AB227" i="72"/>
  <c r="AA227" i="72"/>
  <c r="Z227" i="72"/>
  <c r="Y227" i="72"/>
  <c r="X227" i="72"/>
  <c r="W227" i="72"/>
  <c r="V227" i="72"/>
  <c r="U227" i="72"/>
  <c r="T227" i="72"/>
  <c r="S227" i="72"/>
  <c r="R227" i="72"/>
  <c r="Q227" i="72"/>
  <c r="P227" i="72"/>
  <c r="O227" i="72"/>
  <c r="N227" i="72"/>
  <c r="M227" i="72"/>
  <c r="L227" i="72"/>
  <c r="K227" i="72"/>
  <c r="J227" i="72"/>
  <c r="I227" i="72"/>
  <c r="H227" i="72"/>
  <c r="G227" i="72"/>
  <c r="F227" i="72"/>
  <c r="E227" i="72"/>
  <c r="D227" i="72"/>
  <c r="C227" i="72"/>
  <c r="AG226" i="72"/>
  <c r="AF226" i="72"/>
  <c r="AE226" i="72"/>
  <c r="AD226" i="72"/>
  <c r="AC226" i="72"/>
  <c r="AB226" i="72"/>
  <c r="AA226" i="72"/>
  <c r="Z226" i="72"/>
  <c r="Y226" i="72"/>
  <c r="X226" i="72"/>
  <c r="W226" i="72"/>
  <c r="V226" i="72"/>
  <c r="U226" i="72"/>
  <c r="T226" i="72"/>
  <c r="S226" i="72"/>
  <c r="R226" i="72"/>
  <c r="Q226" i="72"/>
  <c r="P226" i="72"/>
  <c r="O226" i="72"/>
  <c r="N226" i="72"/>
  <c r="M226" i="72"/>
  <c r="L226" i="72"/>
  <c r="K226" i="72"/>
  <c r="J226" i="72"/>
  <c r="I226" i="72"/>
  <c r="H226" i="72"/>
  <c r="G226" i="72"/>
  <c r="F226" i="72"/>
  <c r="E226" i="72"/>
  <c r="D226" i="72"/>
  <c r="C226" i="72"/>
  <c r="AG221" i="72"/>
  <c r="AF221" i="72"/>
  <c r="AE221" i="72"/>
  <c r="AD221" i="72"/>
  <c r="AC221" i="72"/>
  <c r="AB221" i="72"/>
  <c r="AA221" i="72"/>
  <c r="Z221" i="72"/>
  <c r="Y221" i="72"/>
  <c r="X221" i="72"/>
  <c r="W221" i="72"/>
  <c r="V221" i="72"/>
  <c r="U221" i="72"/>
  <c r="T221" i="72"/>
  <c r="S221" i="72"/>
  <c r="R221" i="72"/>
  <c r="Q221" i="72"/>
  <c r="P221" i="72"/>
  <c r="O221" i="72"/>
  <c r="N221" i="72"/>
  <c r="M221" i="72"/>
  <c r="L221" i="72"/>
  <c r="K221" i="72"/>
  <c r="J221" i="72"/>
  <c r="I221" i="72"/>
  <c r="H221" i="72"/>
  <c r="G221" i="72"/>
  <c r="F221" i="72"/>
  <c r="E221" i="72"/>
  <c r="D221" i="72"/>
  <c r="C221" i="72"/>
  <c r="AG220" i="72"/>
  <c r="AF220" i="72"/>
  <c r="AE220" i="72"/>
  <c r="AD220" i="72"/>
  <c r="AC220" i="72"/>
  <c r="AB220" i="72"/>
  <c r="AA220" i="72"/>
  <c r="Z220" i="72"/>
  <c r="Y220" i="72"/>
  <c r="X220" i="72"/>
  <c r="W220" i="72"/>
  <c r="V220" i="72"/>
  <c r="U220" i="72"/>
  <c r="T220" i="72"/>
  <c r="S220" i="72"/>
  <c r="R220" i="72"/>
  <c r="Q220" i="72"/>
  <c r="P220" i="72"/>
  <c r="O220" i="72"/>
  <c r="N220" i="72"/>
  <c r="M220" i="72"/>
  <c r="L220" i="72"/>
  <c r="K220" i="72"/>
  <c r="J220" i="72"/>
  <c r="I220" i="72"/>
  <c r="H220" i="72"/>
  <c r="G220" i="72"/>
  <c r="F220" i="72"/>
  <c r="E220" i="72"/>
  <c r="D220" i="72"/>
  <c r="C220" i="72"/>
  <c r="AG218" i="72"/>
  <c r="AF218" i="72"/>
  <c r="AE218" i="72"/>
  <c r="AD218" i="72"/>
  <c r="AC218" i="72"/>
  <c r="AB218" i="72"/>
  <c r="AA218" i="72"/>
  <c r="Z218" i="72"/>
  <c r="Y218" i="72"/>
  <c r="X218" i="72"/>
  <c r="W218" i="72"/>
  <c r="V218" i="72"/>
  <c r="U218" i="72"/>
  <c r="T218" i="72"/>
  <c r="S218" i="72"/>
  <c r="R218" i="72"/>
  <c r="Q218" i="72"/>
  <c r="P218" i="72"/>
  <c r="O218" i="72"/>
  <c r="N218" i="72"/>
  <c r="M218" i="72"/>
  <c r="L218" i="72"/>
  <c r="K218" i="72"/>
  <c r="J218" i="72"/>
  <c r="I218" i="72"/>
  <c r="H218" i="72"/>
  <c r="G218" i="72"/>
  <c r="F218" i="72"/>
  <c r="E218" i="72"/>
  <c r="D218" i="72"/>
  <c r="C218" i="72"/>
  <c r="AG217" i="72"/>
  <c r="AF217" i="72"/>
  <c r="AE217" i="72"/>
  <c r="AD217" i="72"/>
  <c r="AC217" i="72"/>
  <c r="AB217" i="72"/>
  <c r="AA217" i="72"/>
  <c r="Z217" i="72"/>
  <c r="Y217" i="72"/>
  <c r="X217" i="72"/>
  <c r="W217" i="72"/>
  <c r="V217" i="72"/>
  <c r="U217" i="72"/>
  <c r="T217" i="72"/>
  <c r="S217" i="72"/>
  <c r="R217" i="72"/>
  <c r="Q217" i="72"/>
  <c r="P217" i="72"/>
  <c r="O217" i="72"/>
  <c r="N217" i="72"/>
  <c r="M217" i="72"/>
  <c r="L217" i="72"/>
  <c r="K217" i="72"/>
  <c r="J217" i="72"/>
  <c r="I217" i="72"/>
  <c r="H217" i="72"/>
  <c r="G217" i="72"/>
  <c r="F217" i="72"/>
  <c r="E217" i="72"/>
  <c r="D217" i="72"/>
  <c r="C217" i="72"/>
  <c r="AG213" i="72"/>
  <c r="AF213" i="72"/>
  <c r="AE213" i="72"/>
  <c r="AD213" i="72"/>
  <c r="AC213" i="72"/>
  <c r="AB213" i="72"/>
  <c r="AA213" i="72"/>
  <c r="Z213" i="72"/>
  <c r="Y213" i="72"/>
  <c r="X213" i="72"/>
  <c r="W213" i="72"/>
  <c r="V213" i="72"/>
  <c r="U213" i="72"/>
  <c r="T213" i="72"/>
  <c r="S213" i="72"/>
  <c r="R213" i="72"/>
  <c r="Q213" i="72"/>
  <c r="P213" i="72"/>
  <c r="O213" i="72"/>
  <c r="N213" i="72"/>
  <c r="M213" i="72"/>
  <c r="L213" i="72"/>
  <c r="K213" i="72"/>
  <c r="J213" i="72"/>
  <c r="I213" i="72"/>
  <c r="H213" i="72"/>
  <c r="G213" i="72"/>
  <c r="F213" i="72"/>
  <c r="E213" i="72"/>
  <c r="D213" i="72"/>
  <c r="C213" i="72"/>
  <c r="AG212" i="72"/>
  <c r="AF212" i="72"/>
  <c r="AE212" i="72"/>
  <c r="AD212" i="72"/>
  <c r="AC212" i="72"/>
  <c r="AB212" i="72"/>
  <c r="AA212" i="72"/>
  <c r="Z212" i="72"/>
  <c r="Y212" i="72"/>
  <c r="X212" i="72"/>
  <c r="W212" i="72"/>
  <c r="V212" i="72"/>
  <c r="U212" i="72"/>
  <c r="T212" i="72"/>
  <c r="S212" i="72"/>
  <c r="R212" i="72"/>
  <c r="Q212" i="72"/>
  <c r="P212" i="72"/>
  <c r="O212" i="72"/>
  <c r="N212" i="72"/>
  <c r="M212" i="72"/>
  <c r="L212" i="72"/>
  <c r="K212" i="72"/>
  <c r="J212" i="72"/>
  <c r="I212" i="72"/>
  <c r="H212" i="72"/>
  <c r="G212" i="72"/>
  <c r="F212" i="72"/>
  <c r="E212" i="72"/>
  <c r="D212" i="72"/>
  <c r="C212" i="72"/>
  <c r="AG211" i="72"/>
  <c r="AF211" i="72"/>
  <c r="AE211" i="72"/>
  <c r="AD211" i="72"/>
  <c r="AC211" i="72"/>
  <c r="AB211" i="72"/>
  <c r="AA211" i="72"/>
  <c r="Z211" i="72"/>
  <c r="Y211" i="72"/>
  <c r="X211" i="72"/>
  <c r="W211" i="72"/>
  <c r="V211" i="72"/>
  <c r="U211" i="72"/>
  <c r="T211" i="72"/>
  <c r="S211" i="72"/>
  <c r="R211" i="72"/>
  <c r="Q211" i="72"/>
  <c r="P211" i="72"/>
  <c r="O211" i="72"/>
  <c r="N211" i="72"/>
  <c r="M211" i="72"/>
  <c r="L211" i="72"/>
  <c r="K211" i="72"/>
  <c r="J211" i="72"/>
  <c r="I211" i="72"/>
  <c r="H211" i="72"/>
  <c r="G211" i="72"/>
  <c r="F211" i="72"/>
  <c r="E211" i="72"/>
  <c r="D211" i="72"/>
  <c r="C211" i="72"/>
  <c r="AG210" i="72"/>
  <c r="AF210" i="72"/>
  <c r="AE210" i="72"/>
  <c r="AD210" i="72"/>
  <c r="AC210" i="72"/>
  <c r="AB210" i="72"/>
  <c r="AA210" i="72"/>
  <c r="Z210" i="72"/>
  <c r="Y210" i="72"/>
  <c r="X210" i="72"/>
  <c r="W210" i="72"/>
  <c r="V210" i="72"/>
  <c r="U210" i="72"/>
  <c r="T210" i="72"/>
  <c r="S210" i="72"/>
  <c r="R210" i="72"/>
  <c r="Q210" i="72"/>
  <c r="P210" i="72"/>
  <c r="O210" i="72"/>
  <c r="N210" i="72"/>
  <c r="M210" i="72"/>
  <c r="L210" i="72"/>
  <c r="K210" i="72"/>
  <c r="J210" i="72"/>
  <c r="I210" i="72"/>
  <c r="H210" i="72"/>
  <c r="G210" i="72"/>
  <c r="F210" i="72"/>
  <c r="E210" i="72"/>
  <c r="D210" i="72"/>
  <c r="C210" i="72"/>
  <c r="AG208" i="72"/>
  <c r="AF208" i="72"/>
  <c r="AE208" i="72"/>
  <c r="AD208" i="72"/>
  <c r="AC208" i="72"/>
  <c r="AB208" i="72"/>
  <c r="AA208" i="72"/>
  <c r="Z208" i="72"/>
  <c r="Y208" i="72"/>
  <c r="X208" i="72"/>
  <c r="W208" i="72"/>
  <c r="V208" i="72"/>
  <c r="U208" i="72"/>
  <c r="T208" i="72"/>
  <c r="S208" i="72"/>
  <c r="R208" i="72"/>
  <c r="Q208" i="72"/>
  <c r="P208" i="72"/>
  <c r="O208" i="72"/>
  <c r="N208" i="72"/>
  <c r="M208" i="72"/>
  <c r="L208" i="72"/>
  <c r="K208" i="72"/>
  <c r="J208" i="72"/>
  <c r="I208" i="72"/>
  <c r="H208" i="72"/>
  <c r="G208" i="72"/>
  <c r="F208" i="72"/>
  <c r="E208" i="72"/>
  <c r="D208" i="72"/>
  <c r="C208" i="72"/>
  <c r="AG207" i="72"/>
  <c r="AF207" i="72"/>
  <c r="AE207" i="72"/>
  <c r="AD207" i="72"/>
  <c r="AC207" i="72"/>
  <c r="AB207" i="72"/>
  <c r="AA207" i="72"/>
  <c r="Z207" i="72"/>
  <c r="Y207" i="72"/>
  <c r="X207" i="72"/>
  <c r="W207" i="72"/>
  <c r="V207" i="72"/>
  <c r="U207" i="72"/>
  <c r="T207" i="72"/>
  <c r="S207" i="72"/>
  <c r="R207" i="72"/>
  <c r="Q207" i="72"/>
  <c r="P207" i="72"/>
  <c r="O207" i="72"/>
  <c r="N207" i="72"/>
  <c r="M207" i="72"/>
  <c r="L207" i="72"/>
  <c r="K207" i="72"/>
  <c r="J207" i="72"/>
  <c r="I207" i="72"/>
  <c r="H207" i="72"/>
  <c r="G207" i="72"/>
  <c r="F207" i="72"/>
  <c r="E207" i="72"/>
  <c r="D207" i="72"/>
  <c r="C207" i="72"/>
  <c r="AG206" i="72"/>
  <c r="AF206" i="72"/>
  <c r="AE206" i="72"/>
  <c r="AD206" i="72"/>
  <c r="AC206" i="72"/>
  <c r="AB206" i="72"/>
  <c r="AA206" i="72"/>
  <c r="Z206" i="72"/>
  <c r="Y206" i="72"/>
  <c r="X206" i="72"/>
  <c r="W206" i="72"/>
  <c r="V206" i="72"/>
  <c r="U206" i="72"/>
  <c r="T206" i="72"/>
  <c r="S206" i="72"/>
  <c r="R206" i="72"/>
  <c r="Q206" i="72"/>
  <c r="P206" i="72"/>
  <c r="O206" i="72"/>
  <c r="N206" i="72"/>
  <c r="M206" i="72"/>
  <c r="L206" i="72"/>
  <c r="K206" i="72"/>
  <c r="J206" i="72"/>
  <c r="I206" i="72"/>
  <c r="H206" i="72"/>
  <c r="G206" i="72"/>
  <c r="F206" i="72"/>
  <c r="E206" i="72"/>
  <c r="D206" i="72"/>
  <c r="C206" i="72"/>
  <c r="AG205" i="72"/>
  <c r="AF205" i="72"/>
  <c r="AE205" i="72"/>
  <c r="AD205" i="72"/>
  <c r="AC205" i="72"/>
  <c r="AB205" i="72"/>
  <c r="AA205" i="72"/>
  <c r="Z205" i="72"/>
  <c r="Y205" i="72"/>
  <c r="X205" i="72"/>
  <c r="W205" i="72"/>
  <c r="V205" i="72"/>
  <c r="U205" i="72"/>
  <c r="T205" i="72"/>
  <c r="S205" i="72"/>
  <c r="R205" i="72"/>
  <c r="Q205" i="72"/>
  <c r="P205" i="72"/>
  <c r="O205" i="72"/>
  <c r="N205" i="72"/>
  <c r="M205" i="72"/>
  <c r="L205" i="72"/>
  <c r="K205" i="72"/>
  <c r="J205" i="72"/>
  <c r="I205" i="72"/>
  <c r="H205" i="72"/>
  <c r="G205" i="72"/>
  <c r="F205" i="72"/>
  <c r="E205" i="72"/>
  <c r="D205" i="72"/>
  <c r="C205" i="72"/>
  <c r="AG204" i="72"/>
  <c r="AF204" i="72"/>
  <c r="AE204" i="72"/>
  <c r="AD204" i="72"/>
  <c r="AC204" i="72"/>
  <c r="AB204" i="72"/>
  <c r="AA204" i="72"/>
  <c r="Z204" i="72"/>
  <c r="Y204" i="72"/>
  <c r="X204" i="72"/>
  <c r="W204" i="72"/>
  <c r="V204" i="72"/>
  <c r="U204" i="72"/>
  <c r="T204" i="72"/>
  <c r="S204" i="72"/>
  <c r="R204" i="72"/>
  <c r="Q204" i="72"/>
  <c r="P204" i="72"/>
  <c r="O204" i="72"/>
  <c r="N204" i="72"/>
  <c r="M204" i="72"/>
  <c r="L204" i="72"/>
  <c r="K204" i="72"/>
  <c r="J204" i="72"/>
  <c r="I204" i="72"/>
  <c r="H204" i="72"/>
  <c r="G204" i="72"/>
  <c r="F204" i="72"/>
  <c r="E204" i="72"/>
  <c r="D204" i="72"/>
  <c r="C204" i="72"/>
  <c r="AG203" i="72"/>
  <c r="AF203" i="72"/>
  <c r="AE203" i="72"/>
  <c r="AD203" i="72"/>
  <c r="AC203" i="72"/>
  <c r="AB203" i="72"/>
  <c r="AA203" i="72"/>
  <c r="Z203" i="72"/>
  <c r="Y203" i="72"/>
  <c r="X203" i="72"/>
  <c r="W203" i="72"/>
  <c r="V203" i="72"/>
  <c r="U203" i="72"/>
  <c r="T203" i="72"/>
  <c r="S203" i="72"/>
  <c r="R203" i="72"/>
  <c r="Q203" i="72"/>
  <c r="P203" i="72"/>
  <c r="O203" i="72"/>
  <c r="N203" i="72"/>
  <c r="M203" i="72"/>
  <c r="L203" i="72"/>
  <c r="K203" i="72"/>
  <c r="J203" i="72"/>
  <c r="I203" i="72"/>
  <c r="H203" i="72"/>
  <c r="G203" i="72"/>
  <c r="F203" i="72"/>
  <c r="E203" i="72"/>
  <c r="D203" i="72"/>
  <c r="C203" i="72"/>
  <c r="AG201" i="72"/>
  <c r="AF201" i="72"/>
  <c r="AE201" i="72"/>
  <c r="AD201" i="72"/>
  <c r="AC201" i="72"/>
  <c r="AB201" i="72"/>
  <c r="AA201" i="72"/>
  <c r="Z201" i="72"/>
  <c r="Y201" i="72"/>
  <c r="X201" i="72"/>
  <c r="W201" i="72"/>
  <c r="V201" i="72"/>
  <c r="U201" i="72"/>
  <c r="T201" i="72"/>
  <c r="S201" i="72"/>
  <c r="R201" i="72"/>
  <c r="Q201" i="72"/>
  <c r="P201" i="72"/>
  <c r="O201" i="72"/>
  <c r="N201" i="72"/>
  <c r="M201" i="72"/>
  <c r="L201" i="72"/>
  <c r="K201" i="72"/>
  <c r="J201" i="72"/>
  <c r="I201" i="72"/>
  <c r="H201" i="72"/>
  <c r="G201" i="72"/>
  <c r="F201" i="72"/>
  <c r="E201" i="72"/>
  <c r="D201" i="72"/>
  <c r="C201" i="72"/>
  <c r="AG200" i="72"/>
  <c r="AF200" i="72"/>
  <c r="AE200" i="72"/>
  <c r="AD200" i="72"/>
  <c r="AC200" i="72"/>
  <c r="AB200" i="72"/>
  <c r="AA200" i="72"/>
  <c r="Z200" i="72"/>
  <c r="Y200" i="72"/>
  <c r="X200" i="72"/>
  <c r="W200" i="72"/>
  <c r="V200" i="72"/>
  <c r="U200" i="72"/>
  <c r="T200" i="72"/>
  <c r="S200" i="72"/>
  <c r="R200" i="72"/>
  <c r="Q200" i="72"/>
  <c r="P200" i="72"/>
  <c r="O200" i="72"/>
  <c r="N200" i="72"/>
  <c r="M200" i="72"/>
  <c r="L200" i="72"/>
  <c r="K200" i="72"/>
  <c r="J200" i="72"/>
  <c r="I200" i="72"/>
  <c r="H200" i="72"/>
  <c r="G200" i="72"/>
  <c r="F200" i="72"/>
  <c r="E200" i="72"/>
  <c r="D200" i="72"/>
  <c r="C200" i="72"/>
  <c r="AG199" i="72"/>
  <c r="AF199" i="72"/>
  <c r="AE199" i="72"/>
  <c r="AD199" i="72"/>
  <c r="AC199" i="72"/>
  <c r="AB199" i="72"/>
  <c r="AA199" i="72"/>
  <c r="Z199" i="72"/>
  <c r="Y199" i="72"/>
  <c r="X199" i="72"/>
  <c r="W199" i="72"/>
  <c r="V199" i="72"/>
  <c r="U199" i="72"/>
  <c r="T199" i="72"/>
  <c r="S199" i="72"/>
  <c r="R199" i="72"/>
  <c r="Q199" i="72"/>
  <c r="P199" i="72"/>
  <c r="O199" i="72"/>
  <c r="N199" i="72"/>
  <c r="M199" i="72"/>
  <c r="L199" i="72"/>
  <c r="K199" i="72"/>
  <c r="J199" i="72"/>
  <c r="I199" i="72"/>
  <c r="H199" i="72"/>
  <c r="G199" i="72"/>
  <c r="F199" i="72"/>
  <c r="E199" i="72"/>
  <c r="D199" i="72"/>
  <c r="C199" i="72"/>
  <c r="AG180" i="72"/>
  <c r="AF180" i="72"/>
  <c r="AE180" i="72"/>
  <c r="AD180" i="72"/>
  <c r="AC180" i="72"/>
  <c r="AB180" i="72"/>
  <c r="AA180" i="72"/>
  <c r="Z180" i="72"/>
  <c r="Y180" i="72"/>
  <c r="X180" i="72"/>
  <c r="W180" i="72"/>
  <c r="V180" i="72"/>
  <c r="U180" i="72"/>
  <c r="T180" i="72"/>
  <c r="S180" i="72"/>
  <c r="R180" i="72"/>
  <c r="Q180" i="72"/>
  <c r="P180" i="72"/>
  <c r="O180" i="72"/>
  <c r="N180" i="72"/>
  <c r="M180" i="72"/>
  <c r="L180" i="72"/>
  <c r="K180" i="72"/>
  <c r="J180" i="72"/>
  <c r="I180" i="72"/>
  <c r="H180" i="72"/>
  <c r="G180" i="72"/>
  <c r="F180" i="72"/>
  <c r="E180" i="72"/>
  <c r="D180" i="72"/>
  <c r="C180" i="72"/>
  <c r="AG174" i="72"/>
  <c r="AF174" i="72"/>
  <c r="AE174" i="72"/>
  <c r="AD174" i="72"/>
  <c r="AC174" i="72"/>
  <c r="AB174" i="72"/>
  <c r="AA174" i="72"/>
  <c r="Z174" i="72"/>
  <c r="Y174" i="72"/>
  <c r="X174" i="72"/>
  <c r="W174" i="72"/>
  <c r="V174" i="72"/>
  <c r="U174" i="72"/>
  <c r="T174" i="72"/>
  <c r="S174" i="72"/>
  <c r="R174" i="72"/>
  <c r="Q174" i="72"/>
  <c r="P174" i="72"/>
  <c r="O174" i="72"/>
  <c r="N174" i="72"/>
  <c r="M174" i="72"/>
  <c r="L174" i="72"/>
  <c r="K174" i="72"/>
  <c r="J174" i="72"/>
  <c r="I174" i="72"/>
  <c r="H174" i="72"/>
  <c r="G174" i="72"/>
  <c r="F174" i="72"/>
  <c r="E174" i="72"/>
  <c r="D174" i="72"/>
  <c r="C174" i="72"/>
  <c r="AG167" i="72"/>
  <c r="AF167" i="72"/>
  <c r="AE167" i="72"/>
  <c r="AD167" i="72"/>
  <c r="AC167" i="72"/>
  <c r="AB167" i="72"/>
  <c r="AA167" i="72"/>
  <c r="Z167" i="72"/>
  <c r="Y167" i="72"/>
  <c r="X167" i="72"/>
  <c r="W167" i="72"/>
  <c r="V167" i="72"/>
  <c r="U167" i="72"/>
  <c r="T167" i="72"/>
  <c r="S167" i="72"/>
  <c r="R167" i="72"/>
  <c r="Q167" i="72"/>
  <c r="P167" i="72"/>
  <c r="O167" i="72"/>
  <c r="N167" i="72"/>
  <c r="M167" i="72"/>
  <c r="L167" i="72"/>
  <c r="K167" i="72"/>
  <c r="J167" i="72"/>
  <c r="I167" i="72"/>
  <c r="H167" i="72"/>
  <c r="G167" i="72"/>
  <c r="F167" i="72"/>
  <c r="E167" i="72"/>
  <c r="D167" i="72"/>
  <c r="C167" i="72"/>
  <c r="AG166" i="72"/>
  <c r="AF166" i="72"/>
  <c r="AE166" i="72"/>
  <c r="AD166" i="72"/>
  <c r="AC166" i="72"/>
  <c r="AB166" i="72"/>
  <c r="AA166" i="72"/>
  <c r="Z166" i="72"/>
  <c r="Y166" i="72"/>
  <c r="X166" i="72"/>
  <c r="W166" i="72"/>
  <c r="V166" i="72"/>
  <c r="U166" i="72"/>
  <c r="T166" i="72"/>
  <c r="S166" i="72"/>
  <c r="R166" i="72"/>
  <c r="Q166" i="72"/>
  <c r="P166" i="72"/>
  <c r="O166" i="72"/>
  <c r="N166" i="72"/>
  <c r="M166" i="72"/>
  <c r="L166" i="72"/>
  <c r="K166" i="72"/>
  <c r="J166" i="72"/>
  <c r="I166" i="72"/>
  <c r="H166" i="72"/>
  <c r="G166" i="72"/>
  <c r="F166" i="72"/>
  <c r="E166" i="72"/>
  <c r="D166" i="72"/>
  <c r="C166" i="72"/>
  <c r="AG164" i="72"/>
  <c r="AF164" i="72"/>
  <c r="AE164" i="72"/>
  <c r="AD164" i="72"/>
  <c r="AC164" i="72"/>
  <c r="AB164" i="72"/>
  <c r="AA164" i="72"/>
  <c r="Z164" i="72"/>
  <c r="Y164" i="72"/>
  <c r="X164" i="72"/>
  <c r="W164" i="72"/>
  <c r="V164" i="72"/>
  <c r="U164" i="72"/>
  <c r="T164" i="72"/>
  <c r="S164" i="72"/>
  <c r="R164" i="72"/>
  <c r="Q164" i="72"/>
  <c r="P164" i="72"/>
  <c r="O164" i="72"/>
  <c r="N164" i="72"/>
  <c r="M164" i="72"/>
  <c r="L164" i="72"/>
  <c r="K164" i="72"/>
  <c r="J164" i="72"/>
  <c r="I164" i="72"/>
  <c r="H164" i="72"/>
  <c r="G164" i="72"/>
  <c r="F164" i="72"/>
  <c r="E164" i="72"/>
  <c r="D164" i="72"/>
  <c r="C164" i="72"/>
  <c r="AG163" i="72"/>
  <c r="AF163" i="72"/>
  <c r="AE163" i="72"/>
  <c r="AD163" i="72"/>
  <c r="AC163" i="72"/>
  <c r="AB163" i="72"/>
  <c r="AA163" i="72"/>
  <c r="Z163" i="72"/>
  <c r="Y163" i="72"/>
  <c r="X163" i="72"/>
  <c r="W163" i="72"/>
  <c r="V163" i="72"/>
  <c r="U163" i="72"/>
  <c r="T163" i="72"/>
  <c r="S163" i="72"/>
  <c r="R163" i="72"/>
  <c r="Q163" i="72"/>
  <c r="P163" i="72"/>
  <c r="O163" i="72"/>
  <c r="N163" i="72"/>
  <c r="M163" i="72"/>
  <c r="L163" i="72"/>
  <c r="K163" i="72"/>
  <c r="J163" i="72"/>
  <c r="I163" i="72"/>
  <c r="H163" i="72"/>
  <c r="G163" i="72"/>
  <c r="F163" i="72"/>
  <c r="E163" i="72"/>
  <c r="D163" i="72"/>
  <c r="C163" i="72"/>
  <c r="AG159" i="72"/>
  <c r="AF159" i="72"/>
  <c r="AE159" i="72"/>
  <c r="AD159" i="72"/>
  <c r="AC159" i="72"/>
  <c r="AB159" i="72"/>
  <c r="AA159" i="72"/>
  <c r="Z159" i="72"/>
  <c r="Y159" i="72"/>
  <c r="X159" i="72"/>
  <c r="W159" i="72"/>
  <c r="V159" i="72"/>
  <c r="U159" i="72"/>
  <c r="T159" i="72"/>
  <c r="S159" i="72"/>
  <c r="R159" i="72"/>
  <c r="Q159" i="72"/>
  <c r="P159" i="72"/>
  <c r="O159" i="72"/>
  <c r="N159" i="72"/>
  <c r="M159" i="72"/>
  <c r="L159" i="72"/>
  <c r="K159" i="72"/>
  <c r="J159" i="72"/>
  <c r="I159" i="72"/>
  <c r="H159" i="72"/>
  <c r="G159" i="72"/>
  <c r="F159" i="72"/>
  <c r="E159" i="72"/>
  <c r="D159" i="72"/>
  <c r="C159" i="72"/>
  <c r="AG158" i="72"/>
  <c r="AF158" i="72"/>
  <c r="AE158" i="72"/>
  <c r="AD158" i="72"/>
  <c r="AC158" i="72"/>
  <c r="AB158" i="72"/>
  <c r="AA158" i="72"/>
  <c r="Z158" i="72"/>
  <c r="Y158" i="72"/>
  <c r="X158" i="72"/>
  <c r="W158" i="72"/>
  <c r="V158" i="72"/>
  <c r="U158" i="72"/>
  <c r="T158" i="72"/>
  <c r="S158" i="72"/>
  <c r="R158" i="72"/>
  <c r="Q158" i="72"/>
  <c r="P158" i="72"/>
  <c r="O158" i="72"/>
  <c r="N158" i="72"/>
  <c r="M158" i="72"/>
  <c r="L158" i="72"/>
  <c r="K158" i="72"/>
  <c r="J158" i="72"/>
  <c r="I158" i="72"/>
  <c r="H158" i="72"/>
  <c r="G158" i="72"/>
  <c r="F158" i="72"/>
  <c r="E158" i="72"/>
  <c r="D158" i="72"/>
  <c r="C158" i="72"/>
  <c r="AG157" i="72"/>
  <c r="AF157" i="72"/>
  <c r="AE157" i="72"/>
  <c r="AD157" i="72"/>
  <c r="AC157" i="72"/>
  <c r="AB157" i="72"/>
  <c r="AA157" i="72"/>
  <c r="Z157" i="72"/>
  <c r="Y157" i="72"/>
  <c r="X157" i="72"/>
  <c r="W157" i="72"/>
  <c r="V157" i="72"/>
  <c r="U157" i="72"/>
  <c r="T157" i="72"/>
  <c r="S157" i="72"/>
  <c r="R157" i="72"/>
  <c r="Q157" i="72"/>
  <c r="P157" i="72"/>
  <c r="O157" i="72"/>
  <c r="N157" i="72"/>
  <c r="M157" i="72"/>
  <c r="L157" i="72"/>
  <c r="K157" i="72"/>
  <c r="J157" i="72"/>
  <c r="I157" i="72"/>
  <c r="H157" i="72"/>
  <c r="G157" i="72"/>
  <c r="F157" i="72"/>
  <c r="E157" i="72"/>
  <c r="D157" i="72"/>
  <c r="C157" i="72"/>
  <c r="AG156" i="72"/>
  <c r="AF156" i="72"/>
  <c r="AE156" i="72"/>
  <c r="AD156" i="72"/>
  <c r="AC156" i="72"/>
  <c r="AB156" i="72"/>
  <c r="AA156" i="72"/>
  <c r="Z156" i="72"/>
  <c r="Y156" i="72"/>
  <c r="X156" i="72"/>
  <c r="W156" i="72"/>
  <c r="V156" i="72"/>
  <c r="U156" i="72"/>
  <c r="T156" i="72"/>
  <c r="S156" i="72"/>
  <c r="R156" i="72"/>
  <c r="Q156" i="72"/>
  <c r="P156" i="72"/>
  <c r="O156" i="72"/>
  <c r="N156" i="72"/>
  <c r="M156" i="72"/>
  <c r="L156" i="72"/>
  <c r="K156" i="72"/>
  <c r="J156" i="72"/>
  <c r="I156" i="72"/>
  <c r="H156" i="72"/>
  <c r="G156" i="72"/>
  <c r="F156" i="72"/>
  <c r="E156" i="72"/>
  <c r="D156" i="72"/>
  <c r="C156" i="72"/>
  <c r="AG154" i="72"/>
  <c r="AF154" i="72"/>
  <c r="AE154" i="72"/>
  <c r="AD154" i="72"/>
  <c r="AC154" i="72"/>
  <c r="AB154" i="72"/>
  <c r="AA154" i="72"/>
  <c r="Z154" i="72"/>
  <c r="Y154" i="72"/>
  <c r="X154" i="72"/>
  <c r="W154" i="72"/>
  <c r="V154" i="72"/>
  <c r="U154" i="72"/>
  <c r="T154" i="72"/>
  <c r="S154" i="72"/>
  <c r="R154" i="72"/>
  <c r="Q154" i="72"/>
  <c r="P154" i="72"/>
  <c r="O154" i="72"/>
  <c r="N154" i="72"/>
  <c r="M154" i="72"/>
  <c r="L154" i="72"/>
  <c r="K154" i="72"/>
  <c r="J154" i="72"/>
  <c r="I154" i="72"/>
  <c r="H154" i="72"/>
  <c r="G154" i="72"/>
  <c r="F154" i="72"/>
  <c r="E154" i="72"/>
  <c r="D154" i="72"/>
  <c r="C154" i="72"/>
  <c r="AG153" i="72"/>
  <c r="AF153" i="72"/>
  <c r="AE153" i="72"/>
  <c r="AD153" i="72"/>
  <c r="AC153" i="72"/>
  <c r="AB153" i="72"/>
  <c r="AA153" i="72"/>
  <c r="Z153" i="72"/>
  <c r="Y153" i="72"/>
  <c r="X153" i="72"/>
  <c r="W153" i="72"/>
  <c r="V153" i="72"/>
  <c r="U153" i="72"/>
  <c r="T153" i="72"/>
  <c r="S153" i="72"/>
  <c r="R153" i="72"/>
  <c r="Q153" i="72"/>
  <c r="P153" i="72"/>
  <c r="O153" i="72"/>
  <c r="N153" i="72"/>
  <c r="M153" i="72"/>
  <c r="L153" i="72"/>
  <c r="K153" i="72"/>
  <c r="J153" i="72"/>
  <c r="I153" i="72"/>
  <c r="H153" i="72"/>
  <c r="G153" i="72"/>
  <c r="F153" i="72"/>
  <c r="E153" i="72"/>
  <c r="D153" i="72"/>
  <c r="C153" i="72"/>
  <c r="AG152" i="72"/>
  <c r="AF152" i="72"/>
  <c r="AE152" i="72"/>
  <c r="AD152" i="72"/>
  <c r="AC152" i="72"/>
  <c r="AB152" i="72"/>
  <c r="AA152" i="72"/>
  <c r="Z152" i="72"/>
  <c r="Y152" i="72"/>
  <c r="X152" i="72"/>
  <c r="W152" i="72"/>
  <c r="V152" i="72"/>
  <c r="U152" i="72"/>
  <c r="T152" i="72"/>
  <c r="S152" i="72"/>
  <c r="R152" i="72"/>
  <c r="Q152" i="72"/>
  <c r="P152" i="72"/>
  <c r="O152" i="72"/>
  <c r="N152" i="72"/>
  <c r="M152" i="72"/>
  <c r="L152" i="72"/>
  <c r="K152" i="72"/>
  <c r="J152" i="72"/>
  <c r="I152" i="72"/>
  <c r="H152" i="72"/>
  <c r="G152" i="72"/>
  <c r="F152" i="72"/>
  <c r="E152" i="72"/>
  <c r="D152" i="72"/>
  <c r="C152" i="72"/>
  <c r="AG151" i="72"/>
  <c r="AF151" i="72"/>
  <c r="AE151" i="72"/>
  <c r="AD151" i="72"/>
  <c r="AC151" i="72"/>
  <c r="AB151" i="72"/>
  <c r="AA151" i="72"/>
  <c r="Z151" i="72"/>
  <c r="Y151" i="72"/>
  <c r="X151" i="72"/>
  <c r="W151" i="72"/>
  <c r="V151" i="72"/>
  <c r="U151" i="72"/>
  <c r="T151" i="72"/>
  <c r="S151" i="72"/>
  <c r="R151" i="72"/>
  <c r="Q151" i="72"/>
  <c r="P151" i="72"/>
  <c r="O151" i="72"/>
  <c r="N151" i="72"/>
  <c r="M151" i="72"/>
  <c r="L151" i="72"/>
  <c r="K151" i="72"/>
  <c r="J151" i="72"/>
  <c r="I151" i="72"/>
  <c r="H151" i="72"/>
  <c r="G151" i="72"/>
  <c r="F151" i="72"/>
  <c r="E151" i="72"/>
  <c r="D151" i="72"/>
  <c r="C151" i="72"/>
  <c r="AG150" i="72"/>
  <c r="AF150" i="72"/>
  <c r="AE150" i="72"/>
  <c r="AD150" i="72"/>
  <c r="AC150" i="72"/>
  <c r="AB150" i="72"/>
  <c r="AA150" i="72"/>
  <c r="Z150" i="72"/>
  <c r="Y150" i="72"/>
  <c r="X150" i="72"/>
  <c r="W150" i="72"/>
  <c r="V150" i="72"/>
  <c r="U150" i="72"/>
  <c r="T150" i="72"/>
  <c r="S150" i="72"/>
  <c r="R150" i="72"/>
  <c r="Q150" i="72"/>
  <c r="P150" i="72"/>
  <c r="O150" i="72"/>
  <c r="N150" i="72"/>
  <c r="M150" i="72"/>
  <c r="L150" i="72"/>
  <c r="K150" i="72"/>
  <c r="J150" i="72"/>
  <c r="I150" i="72"/>
  <c r="H150" i="72"/>
  <c r="G150" i="72"/>
  <c r="F150" i="72"/>
  <c r="E150" i="72"/>
  <c r="D150" i="72"/>
  <c r="C150" i="72"/>
  <c r="AG149" i="72"/>
  <c r="AF149" i="72"/>
  <c r="AE149" i="72"/>
  <c r="AD149" i="72"/>
  <c r="AC149" i="72"/>
  <c r="AB149" i="72"/>
  <c r="AA149" i="72"/>
  <c r="Z149" i="72"/>
  <c r="Y149" i="72"/>
  <c r="X149" i="72"/>
  <c r="W149" i="72"/>
  <c r="V149" i="72"/>
  <c r="U149" i="72"/>
  <c r="T149" i="72"/>
  <c r="S149" i="72"/>
  <c r="R149" i="72"/>
  <c r="Q149" i="72"/>
  <c r="P149" i="72"/>
  <c r="O149" i="72"/>
  <c r="N149" i="72"/>
  <c r="M149" i="72"/>
  <c r="L149" i="72"/>
  <c r="K149" i="72"/>
  <c r="J149" i="72"/>
  <c r="I149" i="72"/>
  <c r="H149" i="72"/>
  <c r="G149" i="72"/>
  <c r="F149" i="72"/>
  <c r="E149" i="72"/>
  <c r="D149" i="72"/>
  <c r="C149" i="72"/>
  <c r="AG147" i="72"/>
  <c r="AF147" i="72"/>
  <c r="AE147" i="72"/>
  <c r="AD147" i="72"/>
  <c r="AC147" i="72"/>
  <c r="AB147" i="72"/>
  <c r="AA147" i="72"/>
  <c r="Z147" i="72"/>
  <c r="Y147" i="72"/>
  <c r="X147" i="72"/>
  <c r="W147" i="72"/>
  <c r="V147" i="72"/>
  <c r="U147" i="72"/>
  <c r="T147" i="72"/>
  <c r="S147" i="72"/>
  <c r="R147" i="72"/>
  <c r="Q147" i="72"/>
  <c r="P147" i="72"/>
  <c r="O147" i="72"/>
  <c r="N147" i="72"/>
  <c r="M147" i="72"/>
  <c r="L147" i="72"/>
  <c r="K147" i="72"/>
  <c r="J147" i="72"/>
  <c r="I147" i="72"/>
  <c r="H147" i="72"/>
  <c r="G147" i="72"/>
  <c r="F147" i="72"/>
  <c r="E147" i="72"/>
  <c r="D147" i="72"/>
  <c r="C147" i="72"/>
  <c r="AG146" i="72"/>
  <c r="AF146" i="72"/>
  <c r="AE146" i="72"/>
  <c r="AD146" i="72"/>
  <c r="AC146" i="72"/>
  <c r="AB146" i="72"/>
  <c r="AA146" i="72"/>
  <c r="Z146" i="72"/>
  <c r="Y146" i="72"/>
  <c r="X146" i="72"/>
  <c r="W146" i="72"/>
  <c r="V146" i="72"/>
  <c r="U146" i="72"/>
  <c r="T146" i="72"/>
  <c r="S146" i="72"/>
  <c r="R146" i="72"/>
  <c r="Q146" i="72"/>
  <c r="P146" i="72"/>
  <c r="O146" i="72"/>
  <c r="N146" i="72"/>
  <c r="M146" i="72"/>
  <c r="L146" i="72"/>
  <c r="K146" i="72"/>
  <c r="J146" i="72"/>
  <c r="I146" i="72"/>
  <c r="H146" i="72"/>
  <c r="G146" i="72"/>
  <c r="F146" i="72"/>
  <c r="E146" i="72"/>
  <c r="D146" i="72"/>
  <c r="C146" i="72"/>
  <c r="AG145" i="72"/>
  <c r="AF145" i="72"/>
  <c r="AE145" i="72"/>
  <c r="AD145" i="72"/>
  <c r="AC145" i="72"/>
  <c r="AB145" i="72"/>
  <c r="AA145" i="72"/>
  <c r="Z145" i="72"/>
  <c r="Y145" i="72"/>
  <c r="X145" i="72"/>
  <c r="W145" i="72"/>
  <c r="V145" i="72"/>
  <c r="U145" i="72"/>
  <c r="T145" i="72"/>
  <c r="S145" i="72"/>
  <c r="R145" i="72"/>
  <c r="Q145" i="72"/>
  <c r="P145" i="72"/>
  <c r="O145" i="72"/>
  <c r="N145" i="72"/>
  <c r="M145" i="72"/>
  <c r="L145" i="72"/>
  <c r="K145" i="72"/>
  <c r="J145" i="72"/>
  <c r="I145" i="72"/>
  <c r="H145" i="72"/>
  <c r="G145" i="72"/>
  <c r="F145" i="72"/>
  <c r="E145" i="72"/>
  <c r="D145" i="72"/>
  <c r="C145" i="72"/>
  <c r="AG140" i="72"/>
  <c r="AF140" i="72"/>
  <c r="AE140" i="72"/>
  <c r="AD140" i="72"/>
  <c r="AC140" i="72"/>
  <c r="AB140" i="72"/>
  <c r="AA140" i="72"/>
  <c r="Z140" i="72"/>
  <c r="Y140" i="72"/>
  <c r="X140" i="72"/>
  <c r="W140" i="72"/>
  <c r="V140" i="72"/>
  <c r="U140" i="72"/>
  <c r="T140" i="72"/>
  <c r="S140" i="72"/>
  <c r="R140" i="72"/>
  <c r="Q140" i="72"/>
  <c r="P140" i="72"/>
  <c r="O140" i="72"/>
  <c r="N140" i="72"/>
  <c r="M140" i="72"/>
  <c r="L140" i="72"/>
  <c r="K140" i="72"/>
  <c r="J140" i="72"/>
  <c r="I140" i="72"/>
  <c r="H140" i="72"/>
  <c r="G140" i="72"/>
  <c r="F140" i="72"/>
  <c r="E140" i="72"/>
  <c r="D140" i="72"/>
  <c r="C140" i="72"/>
  <c r="AG139" i="72"/>
  <c r="AF139" i="72"/>
  <c r="AE139" i="72"/>
  <c r="AD139" i="72"/>
  <c r="AC139" i="72"/>
  <c r="AB139" i="72"/>
  <c r="AA139" i="72"/>
  <c r="Z139" i="72"/>
  <c r="Y139" i="72"/>
  <c r="X139" i="72"/>
  <c r="W139" i="72"/>
  <c r="V139" i="72"/>
  <c r="U139" i="72"/>
  <c r="T139" i="72"/>
  <c r="S139" i="72"/>
  <c r="R139" i="72"/>
  <c r="Q139" i="72"/>
  <c r="P139" i="72"/>
  <c r="O139" i="72"/>
  <c r="N139" i="72"/>
  <c r="M139" i="72"/>
  <c r="L139" i="72"/>
  <c r="K139" i="72"/>
  <c r="J139" i="72"/>
  <c r="I139" i="72"/>
  <c r="H139" i="72"/>
  <c r="G139" i="72"/>
  <c r="F139" i="72"/>
  <c r="E139" i="72"/>
  <c r="D139" i="72"/>
  <c r="C139" i="72"/>
  <c r="AG137" i="72"/>
  <c r="AF137" i="72"/>
  <c r="AE137" i="72"/>
  <c r="AD137" i="72"/>
  <c r="AC137" i="72"/>
  <c r="AB137" i="72"/>
  <c r="AA137" i="72"/>
  <c r="Z137" i="72"/>
  <c r="Y137" i="72"/>
  <c r="X137" i="72"/>
  <c r="W137" i="72"/>
  <c r="V137" i="72"/>
  <c r="U137" i="72"/>
  <c r="T137" i="72"/>
  <c r="S137" i="72"/>
  <c r="R137" i="72"/>
  <c r="Q137" i="72"/>
  <c r="P137" i="72"/>
  <c r="O137" i="72"/>
  <c r="N137" i="72"/>
  <c r="M137" i="72"/>
  <c r="L137" i="72"/>
  <c r="K137" i="72"/>
  <c r="J137" i="72"/>
  <c r="I137" i="72"/>
  <c r="H137" i="72"/>
  <c r="G137" i="72"/>
  <c r="F137" i="72"/>
  <c r="E137" i="72"/>
  <c r="D137" i="72"/>
  <c r="C137" i="72"/>
  <c r="AG136" i="72"/>
  <c r="AF136" i="72"/>
  <c r="AE136" i="72"/>
  <c r="AD136" i="72"/>
  <c r="AC136" i="72"/>
  <c r="AB136" i="72"/>
  <c r="AA136" i="72"/>
  <c r="Z136" i="72"/>
  <c r="Y136" i="72"/>
  <c r="X136" i="72"/>
  <c r="W136" i="72"/>
  <c r="V136" i="72"/>
  <c r="U136" i="72"/>
  <c r="T136" i="72"/>
  <c r="S136" i="72"/>
  <c r="R136" i="72"/>
  <c r="Q136" i="72"/>
  <c r="P136" i="72"/>
  <c r="O136" i="72"/>
  <c r="N136" i="72"/>
  <c r="M136" i="72"/>
  <c r="L136" i="72"/>
  <c r="K136" i="72"/>
  <c r="J136" i="72"/>
  <c r="I136" i="72"/>
  <c r="H136" i="72"/>
  <c r="G136" i="72"/>
  <c r="F136" i="72"/>
  <c r="E136" i="72"/>
  <c r="D136" i="72"/>
  <c r="C136" i="72"/>
  <c r="AG132" i="72"/>
  <c r="AF132" i="72"/>
  <c r="AE132" i="72"/>
  <c r="AD132" i="72"/>
  <c r="AC132" i="72"/>
  <c r="AB132" i="72"/>
  <c r="AA132" i="72"/>
  <c r="Z132" i="72"/>
  <c r="Y132" i="72"/>
  <c r="X132" i="72"/>
  <c r="W132" i="72"/>
  <c r="V132" i="72"/>
  <c r="U132" i="72"/>
  <c r="T132" i="72"/>
  <c r="S132" i="72"/>
  <c r="R132" i="72"/>
  <c r="Q132" i="72"/>
  <c r="P132" i="72"/>
  <c r="O132" i="72"/>
  <c r="N132" i="72"/>
  <c r="M132" i="72"/>
  <c r="L132" i="72"/>
  <c r="K132" i="72"/>
  <c r="J132" i="72"/>
  <c r="I132" i="72"/>
  <c r="H132" i="72"/>
  <c r="G132" i="72"/>
  <c r="F132" i="72"/>
  <c r="E132" i="72"/>
  <c r="D132" i="72"/>
  <c r="C132" i="72"/>
  <c r="AG131" i="72"/>
  <c r="AF131" i="72"/>
  <c r="AE131" i="72"/>
  <c r="AD131" i="72"/>
  <c r="AC131" i="72"/>
  <c r="AB131" i="72"/>
  <c r="AA131" i="72"/>
  <c r="Z131" i="72"/>
  <c r="Y131" i="72"/>
  <c r="X131" i="72"/>
  <c r="W131" i="72"/>
  <c r="V131" i="72"/>
  <c r="U131" i="72"/>
  <c r="T131" i="72"/>
  <c r="S131" i="72"/>
  <c r="R131" i="72"/>
  <c r="Q131" i="72"/>
  <c r="P131" i="72"/>
  <c r="O131" i="72"/>
  <c r="N131" i="72"/>
  <c r="M131" i="72"/>
  <c r="L131" i="72"/>
  <c r="K131" i="72"/>
  <c r="J131" i="72"/>
  <c r="I131" i="72"/>
  <c r="H131" i="72"/>
  <c r="G131" i="72"/>
  <c r="F131" i="72"/>
  <c r="E131" i="72"/>
  <c r="D131" i="72"/>
  <c r="C131" i="72"/>
  <c r="AG130" i="72"/>
  <c r="AF130" i="72"/>
  <c r="AE130" i="72"/>
  <c r="AD130" i="72"/>
  <c r="AC130" i="72"/>
  <c r="AB130" i="72"/>
  <c r="AA130" i="72"/>
  <c r="Z130" i="72"/>
  <c r="Y130" i="72"/>
  <c r="X130" i="72"/>
  <c r="W130" i="72"/>
  <c r="V130" i="72"/>
  <c r="U130" i="72"/>
  <c r="T130" i="72"/>
  <c r="S130" i="72"/>
  <c r="R130" i="72"/>
  <c r="Q130" i="72"/>
  <c r="P130" i="72"/>
  <c r="O130" i="72"/>
  <c r="N130" i="72"/>
  <c r="M130" i="72"/>
  <c r="L130" i="72"/>
  <c r="K130" i="72"/>
  <c r="J130" i="72"/>
  <c r="I130" i="72"/>
  <c r="H130" i="72"/>
  <c r="G130" i="72"/>
  <c r="F130" i="72"/>
  <c r="E130" i="72"/>
  <c r="D130" i="72"/>
  <c r="C130" i="72"/>
  <c r="AG129" i="72"/>
  <c r="AF129" i="72"/>
  <c r="AE129" i="72"/>
  <c r="AD129" i="72"/>
  <c r="AC129" i="72"/>
  <c r="AB129" i="72"/>
  <c r="AA129" i="72"/>
  <c r="Z129" i="72"/>
  <c r="Y129" i="72"/>
  <c r="X129" i="72"/>
  <c r="W129" i="72"/>
  <c r="V129" i="72"/>
  <c r="U129" i="72"/>
  <c r="T129" i="72"/>
  <c r="S129" i="72"/>
  <c r="R129" i="72"/>
  <c r="Q129" i="72"/>
  <c r="P129" i="72"/>
  <c r="O129" i="72"/>
  <c r="N129" i="72"/>
  <c r="M129" i="72"/>
  <c r="L129" i="72"/>
  <c r="K129" i="72"/>
  <c r="J129" i="72"/>
  <c r="I129" i="72"/>
  <c r="H129" i="72"/>
  <c r="G129" i="72"/>
  <c r="F129" i="72"/>
  <c r="E129" i="72"/>
  <c r="D129" i="72"/>
  <c r="C129" i="72"/>
  <c r="AG127" i="72"/>
  <c r="AF127" i="72"/>
  <c r="AE127" i="72"/>
  <c r="AD127" i="72"/>
  <c r="AC127" i="72"/>
  <c r="AB127" i="72"/>
  <c r="AA127" i="72"/>
  <c r="Z127" i="72"/>
  <c r="Y127" i="72"/>
  <c r="X127" i="72"/>
  <c r="W127" i="72"/>
  <c r="V127" i="72"/>
  <c r="U127" i="72"/>
  <c r="T127" i="72"/>
  <c r="S127" i="72"/>
  <c r="R127" i="72"/>
  <c r="Q127" i="72"/>
  <c r="P127" i="72"/>
  <c r="O127" i="72"/>
  <c r="N127" i="72"/>
  <c r="M127" i="72"/>
  <c r="L127" i="72"/>
  <c r="K127" i="72"/>
  <c r="J127" i="72"/>
  <c r="I127" i="72"/>
  <c r="H127" i="72"/>
  <c r="G127" i="72"/>
  <c r="F127" i="72"/>
  <c r="E127" i="72"/>
  <c r="D127" i="72"/>
  <c r="C127" i="72"/>
  <c r="AG126" i="72"/>
  <c r="AF126" i="72"/>
  <c r="AE126" i="72"/>
  <c r="AD126" i="72"/>
  <c r="AC126" i="72"/>
  <c r="AB126" i="72"/>
  <c r="AA126" i="72"/>
  <c r="Z126" i="72"/>
  <c r="Y126" i="72"/>
  <c r="X126" i="72"/>
  <c r="W126" i="72"/>
  <c r="V126" i="72"/>
  <c r="U126" i="72"/>
  <c r="T126" i="72"/>
  <c r="S126" i="72"/>
  <c r="R126" i="72"/>
  <c r="Q126" i="72"/>
  <c r="P126" i="72"/>
  <c r="O126" i="72"/>
  <c r="N126" i="72"/>
  <c r="M126" i="72"/>
  <c r="L126" i="72"/>
  <c r="K126" i="72"/>
  <c r="J126" i="72"/>
  <c r="I126" i="72"/>
  <c r="H126" i="72"/>
  <c r="G126" i="72"/>
  <c r="F126" i="72"/>
  <c r="E126" i="72"/>
  <c r="D126" i="72"/>
  <c r="C126" i="72"/>
  <c r="AG125" i="72"/>
  <c r="AF125" i="72"/>
  <c r="AE125" i="72"/>
  <c r="AD125" i="72"/>
  <c r="AC125" i="72"/>
  <c r="AB125" i="72"/>
  <c r="AA125" i="72"/>
  <c r="Z125" i="72"/>
  <c r="Y125" i="72"/>
  <c r="X125" i="72"/>
  <c r="W125" i="72"/>
  <c r="V125" i="72"/>
  <c r="U125" i="72"/>
  <c r="T125" i="72"/>
  <c r="S125" i="72"/>
  <c r="R125" i="72"/>
  <c r="Q125" i="72"/>
  <c r="P125" i="72"/>
  <c r="O125" i="72"/>
  <c r="N125" i="72"/>
  <c r="M125" i="72"/>
  <c r="L125" i="72"/>
  <c r="K125" i="72"/>
  <c r="J125" i="72"/>
  <c r="I125" i="72"/>
  <c r="H125" i="72"/>
  <c r="G125" i="72"/>
  <c r="F125" i="72"/>
  <c r="E125" i="72"/>
  <c r="D125" i="72"/>
  <c r="C125" i="72"/>
  <c r="AG124" i="72"/>
  <c r="AF124" i="72"/>
  <c r="AE124" i="72"/>
  <c r="AD124" i="72"/>
  <c r="AC124" i="72"/>
  <c r="AB124" i="72"/>
  <c r="AA124" i="72"/>
  <c r="Z124" i="72"/>
  <c r="Y124" i="72"/>
  <c r="X124" i="72"/>
  <c r="W124" i="72"/>
  <c r="V124" i="72"/>
  <c r="U124" i="72"/>
  <c r="T124" i="72"/>
  <c r="S124" i="72"/>
  <c r="R124" i="72"/>
  <c r="Q124" i="72"/>
  <c r="P124" i="72"/>
  <c r="O124" i="72"/>
  <c r="N124" i="72"/>
  <c r="M124" i="72"/>
  <c r="L124" i="72"/>
  <c r="K124" i="72"/>
  <c r="J124" i="72"/>
  <c r="I124" i="72"/>
  <c r="H124" i="72"/>
  <c r="G124" i="72"/>
  <c r="F124" i="72"/>
  <c r="E124" i="72"/>
  <c r="D124" i="72"/>
  <c r="C124" i="72"/>
  <c r="AG123" i="72"/>
  <c r="AF123" i="72"/>
  <c r="AE123" i="72"/>
  <c r="AD123" i="72"/>
  <c r="AC123" i="72"/>
  <c r="AB123" i="72"/>
  <c r="AA123" i="72"/>
  <c r="Z123" i="72"/>
  <c r="Y123" i="72"/>
  <c r="X123" i="72"/>
  <c r="W123" i="72"/>
  <c r="V123" i="72"/>
  <c r="U123" i="72"/>
  <c r="T123" i="72"/>
  <c r="S123" i="72"/>
  <c r="R123" i="72"/>
  <c r="Q123" i="72"/>
  <c r="P123" i="72"/>
  <c r="O123" i="72"/>
  <c r="N123" i="72"/>
  <c r="M123" i="72"/>
  <c r="L123" i="72"/>
  <c r="K123" i="72"/>
  <c r="J123" i="72"/>
  <c r="I123" i="72"/>
  <c r="H123" i="72"/>
  <c r="G123" i="72"/>
  <c r="F123" i="72"/>
  <c r="E123" i="72"/>
  <c r="D123" i="72"/>
  <c r="C123" i="72"/>
  <c r="AG122" i="72"/>
  <c r="AF122" i="72"/>
  <c r="AE122" i="72"/>
  <c r="AD122" i="72"/>
  <c r="AC122" i="72"/>
  <c r="AB122" i="72"/>
  <c r="AA122" i="72"/>
  <c r="Z122" i="72"/>
  <c r="Y122" i="72"/>
  <c r="X122" i="72"/>
  <c r="W122" i="72"/>
  <c r="V122" i="72"/>
  <c r="U122" i="72"/>
  <c r="T122" i="72"/>
  <c r="S122" i="72"/>
  <c r="R122" i="72"/>
  <c r="Q122" i="72"/>
  <c r="P122" i="72"/>
  <c r="O122" i="72"/>
  <c r="N122" i="72"/>
  <c r="M122" i="72"/>
  <c r="L122" i="72"/>
  <c r="K122" i="72"/>
  <c r="J122" i="72"/>
  <c r="I122" i="72"/>
  <c r="H122" i="72"/>
  <c r="G122" i="72"/>
  <c r="F122" i="72"/>
  <c r="E122" i="72"/>
  <c r="D122" i="72"/>
  <c r="C122" i="72"/>
  <c r="AG120" i="72"/>
  <c r="AF120" i="72"/>
  <c r="AE120" i="72"/>
  <c r="AD120" i="72"/>
  <c r="AC120" i="72"/>
  <c r="AB120" i="72"/>
  <c r="AA120" i="72"/>
  <c r="Z120" i="72"/>
  <c r="Y120" i="72"/>
  <c r="X120" i="72"/>
  <c r="W120" i="72"/>
  <c r="V120" i="72"/>
  <c r="U120" i="72"/>
  <c r="T120" i="72"/>
  <c r="S120" i="72"/>
  <c r="R120" i="72"/>
  <c r="Q120" i="72"/>
  <c r="P120" i="72"/>
  <c r="O120" i="72"/>
  <c r="N120" i="72"/>
  <c r="M120" i="72"/>
  <c r="L120" i="72"/>
  <c r="K120" i="72"/>
  <c r="J120" i="72"/>
  <c r="I120" i="72"/>
  <c r="H120" i="72"/>
  <c r="G120" i="72"/>
  <c r="F120" i="72"/>
  <c r="E120" i="72"/>
  <c r="D120" i="72"/>
  <c r="C120" i="72"/>
  <c r="AG119" i="72"/>
  <c r="AF119" i="72"/>
  <c r="AE119" i="72"/>
  <c r="AD119" i="72"/>
  <c r="AC119" i="72"/>
  <c r="AB119" i="72"/>
  <c r="AA119" i="72"/>
  <c r="Z119" i="72"/>
  <c r="Y119" i="72"/>
  <c r="X119" i="72"/>
  <c r="W119" i="72"/>
  <c r="V119" i="72"/>
  <c r="U119" i="72"/>
  <c r="T119" i="72"/>
  <c r="S119" i="72"/>
  <c r="R119" i="72"/>
  <c r="Q119" i="72"/>
  <c r="P119" i="72"/>
  <c r="O119" i="72"/>
  <c r="N119" i="72"/>
  <c r="M119" i="72"/>
  <c r="L119" i="72"/>
  <c r="K119" i="72"/>
  <c r="J119" i="72"/>
  <c r="I119" i="72"/>
  <c r="H119" i="72"/>
  <c r="G119" i="72"/>
  <c r="F119" i="72"/>
  <c r="E119" i="72"/>
  <c r="D119" i="72"/>
  <c r="C119" i="72"/>
  <c r="AG118" i="72"/>
  <c r="AF118" i="72"/>
  <c r="AE118" i="72"/>
  <c r="AD118" i="72"/>
  <c r="AC118" i="72"/>
  <c r="AB118" i="72"/>
  <c r="AA118" i="72"/>
  <c r="Z118" i="72"/>
  <c r="Y118" i="72"/>
  <c r="X118" i="72"/>
  <c r="W118" i="72"/>
  <c r="V118" i="72"/>
  <c r="U118" i="72"/>
  <c r="T118" i="72"/>
  <c r="S118" i="72"/>
  <c r="R118" i="72"/>
  <c r="Q118" i="72"/>
  <c r="P118" i="72"/>
  <c r="O118" i="72"/>
  <c r="N118" i="72"/>
  <c r="M118" i="72"/>
  <c r="L118" i="72"/>
  <c r="K118" i="72"/>
  <c r="J118" i="72"/>
  <c r="I118" i="72"/>
  <c r="H118" i="72"/>
  <c r="G118" i="72"/>
  <c r="F118" i="72"/>
  <c r="E118" i="72"/>
  <c r="D118" i="72"/>
  <c r="C118" i="72"/>
  <c r="AG113" i="72"/>
  <c r="AF113" i="72"/>
  <c r="AE113" i="72"/>
  <c r="AD113" i="72"/>
  <c r="AC113" i="72"/>
  <c r="AB113" i="72"/>
  <c r="AA113" i="72"/>
  <c r="Z113" i="72"/>
  <c r="Y113" i="72"/>
  <c r="X113" i="72"/>
  <c r="W113" i="72"/>
  <c r="V113" i="72"/>
  <c r="U113" i="72"/>
  <c r="T113" i="72"/>
  <c r="S113" i="72"/>
  <c r="R113" i="72"/>
  <c r="Q113" i="72"/>
  <c r="P113" i="72"/>
  <c r="O113" i="72"/>
  <c r="N113" i="72"/>
  <c r="M113" i="72"/>
  <c r="L113" i="72"/>
  <c r="K113" i="72"/>
  <c r="J113" i="72"/>
  <c r="I113" i="72"/>
  <c r="H113" i="72"/>
  <c r="G113" i="72"/>
  <c r="F113" i="72"/>
  <c r="E113" i="72"/>
  <c r="D113" i="72"/>
  <c r="C113" i="72"/>
  <c r="AG112" i="72"/>
  <c r="AF112" i="72"/>
  <c r="AE112" i="72"/>
  <c r="AD112" i="72"/>
  <c r="AC112" i="72"/>
  <c r="AB112" i="72"/>
  <c r="AA112" i="72"/>
  <c r="Z112" i="72"/>
  <c r="Y112" i="72"/>
  <c r="X112" i="72"/>
  <c r="W112" i="72"/>
  <c r="V112" i="72"/>
  <c r="U112" i="72"/>
  <c r="T112" i="72"/>
  <c r="S112" i="72"/>
  <c r="R112" i="72"/>
  <c r="Q112" i="72"/>
  <c r="P112" i="72"/>
  <c r="O112" i="72"/>
  <c r="N112" i="72"/>
  <c r="M112" i="72"/>
  <c r="L112" i="72"/>
  <c r="K112" i="72"/>
  <c r="J112" i="72"/>
  <c r="I112" i="72"/>
  <c r="H112" i="72"/>
  <c r="G112" i="72"/>
  <c r="F112" i="72"/>
  <c r="E112" i="72"/>
  <c r="D112" i="72"/>
  <c r="C112" i="72"/>
  <c r="AG110" i="72"/>
  <c r="AF110" i="72"/>
  <c r="AE110" i="72"/>
  <c r="AD110" i="72"/>
  <c r="AC110" i="72"/>
  <c r="AB110" i="72"/>
  <c r="AA110" i="72"/>
  <c r="Z110" i="72"/>
  <c r="Y110" i="72"/>
  <c r="X110" i="72"/>
  <c r="W110" i="72"/>
  <c r="V110" i="72"/>
  <c r="U110" i="72"/>
  <c r="T110" i="72"/>
  <c r="S110" i="72"/>
  <c r="R110" i="72"/>
  <c r="Q110" i="72"/>
  <c r="P110" i="72"/>
  <c r="O110" i="72"/>
  <c r="N110" i="72"/>
  <c r="M110" i="72"/>
  <c r="L110" i="72"/>
  <c r="K110" i="72"/>
  <c r="J110" i="72"/>
  <c r="I110" i="72"/>
  <c r="H110" i="72"/>
  <c r="G110" i="72"/>
  <c r="F110" i="72"/>
  <c r="E110" i="72"/>
  <c r="D110" i="72"/>
  <c r="C110" i="72"/>
  <c r="AG109" i="72"/>
  <c r="AF109" i="72"/>
  <c r="AE109" i="72"/>
  <c r="AD109" i="72"/>
  <c r="AC109" i="72"/>
  <c r="AB109" i="72"/>
  <c r="AA109" i="72"/>
  <c r="Z109" i="72"/>
  <c r="Y109" i="72"/>
  <c r="X109" i="72"/>
  <c r="W109" i="72"/>
  <c r="V109" i="72"/>
  <c r="U109" i="72"/>
  <c r="T109" i="72"/>
  <c r="S109" i="72"/>
  <c r="R109" i="72"/>
  <c r="Q109" i="72"/>
  <c r="P109" i="72"/>
  <c r="O109" i="72"/>
  <c r="N109" i="72"/>
  <c r="M109" i="72"/>
  <c r="L109" i="72"/>
  <c r="K109" i="72"/>
  <c r="J109" i="72"/>
  <c r="I109" i="72"/>
  <c r="H109" i="72"/>
  <c r="G109" i="72"/>
  <c r="F109" i="72"/>
  <c r="E109" i="72"/>
  <c r="D109" i="72"/>
  <c r="C109" i="72"/>
  <c r="AG105" i="72"/>
  <c r="AF105" i="72"/>
  <c r="AE105" i="72"/>
  <c r="AD105" i="72"/>
  <c r="AC105" i="72"/>
  <c r="AB105" i="72"/>
  <c r="AA105" i="72"/>
  <c r="Z105" i="72"/>
  <c r="Y105" i="72"/>
  <c r="X105" i="72"/>
  <c r="W105" i="72"/>
  <c r="V105" i="72"/>
  <c r="U105" i="72"/>
  <c r="T105" i="72"/>
  <c r="S105" i="72"/>
  <c r="R105" i="72"/>
  <c r="Q105" i="72"/>
  <c r="P105" i="72"/>
  <c r="O105" i="72"/>
  <c r="N105" i="72"/>
  <c r="M105" i="72"/>
  <c r="L105" i="72"/>
  <c r="K105" i="72"/>
  <c r="J105" i="72"/>
  <c r="I105" i="72"/>
  <c r="H105" i="72"/>
  <c r="G105" i="72"/>
  <c r="F105" i="72"/>
  <c r="E105" i="72"/>
  <c r="D105" i="72"/>
  <c r="C105" i="72"/>
  <c r="AG104" i="72"/>
  <c r="AF104" i="72"/>
  <c r="AE104" i="72"/>
  <c r="AD104" i="72"/>
  <c r="AC104" i="72"/>
  <c r="AB104" i="72"/>
  <c r="AA104" i="72"/>
  <c r="Z104" i="72"/>
  <c r="Y104" i="72"/>
  <c r="X104" i="72"/>
  <c r="W104" i="72"/>
  <c r="V104" i="72"/>
  <c r="U104" i="72"/>
  <c r="T104" i="72"/>
  <c r="S104" i="72"/>
  <c r="R104" i="72"/>
  <c r="Q104" i="72"/>
  <c r="P104" i="72"/>
  <c r="O104" i="72"/>
  <c r="N104" i="72"/>
  <c r="M104" i="72"/>
  <c r="L104" i="72"/>
  <c r="K104" i="72"/>
  <c r="J104" i="72"/>
  <c r="I104" i="72"/>
  <c r="H104" i="72"/>
  <c r="G104" i="72"/>
  <c r="F104" i="72"/>
  <c r="E104" i="72"/>
  <c r="D104" i="72"/>
  <c r="C104" i="72"/>
  <c r="AG103" i="72"/>
  <c r="AF103" i="72"/>
  <c r="AE103" i="72"/>
  <c r="AD103" i="72"/>
  <c r="AC103" i="72"/>
  <c r="AB103" i="72"/>
  <c r="AA103" i="72"/>
  <c r="Z103" i="72"/>
  <c r="Y103" i="72"/>
  <c r="X103" i="72"/>
  <c r="W103" i="72"/>
  <c r="V103" i="72"/>
  <c r="U103" i="72"/>
  <c r="T103" i="72"/>
  <c r="S103" i="72"/>
  <c r="R103" i="72"/>
  <c r="Q103" i="72"/>
  <c r="P103" i="72"/>
  <c r="O103" i="72"/>
  <c r="N103" i="72"/>
  <c r="M103" i="72"/>
  <c r="L103" i="72"/>
  <c r="K103" i="72"/>
  <c r="J103" i="72"/>
  <c r="I103" i="72"/>
  <c r="H103" i="72"/>
  <c r="G103" i="72"/>
  <c r="F103" i="72"/>
  <c r="E103" i="72"/>
  <c r="D103" i="72"/>
  <c r="C103" i="72"/>
  <c r="AG102" i="72"/>
  <c r="AF102" i="72"/>
  <c r="AE102" i="72"/>
  <c r="AD102" i="72"/>
  <c r="AC102" i="72"/>
  <c r="AB102" i="72"/>
  <c r="AA102" i="72"/>
  <c r="Z102" i="72"/>
  <c r="Y102" i="72"/>
  <c r="X102" i="72"/>
  <c r="W102" i="72"/>
  <c r="V102" i="72"/>
  <c r="U102" i="72"/>
  <c r="T102" i="72"/>
  <c r="S102" i="72"/>
  <c r="R102" i="72"/>
  <c r="Q102" i="72"/>
  <c r="P102" i="72"/>
  <c r="O102" i="72"/>
  <c r="N102" i="72"/>
  <c r="M102" i="72"/>
  <c r="L102" i="72"/>
  <c r="K102" i="72"/>
  <c r="J102" i="72"/>
  <c r="I102" i="72"/>
  <c r="H102" i="72"/>
  <c r="G102" i="72"/>
  <c r="F102" i="72"/>
  <c r="E102" i="72"/>
  <c r="D102" i="72"/>
  <c r="C102" i="72"/>
  <c r="AG100" i="72"/>
  <c r="AF100" i="72"/>
  <c r="AE100" i="72"/>
  <c r="AD100" i="72"/>
  <c r="AC100" i="72"/>
  <c r="AB100" i="72"/>
  <c r="AA100" i="72"/>
  <c r="Z100" i="72"/>
  <c r="Y100" i="72"/>
  <c r="X100" i="72"/>
  <c r="W100" i="72"/>
  <c r="V100" i="72"/>
  <c r="U100" i="72"/>
  <c r="T100" i="72"/>
  <c r="S100" i="72"/>
  <c r="R100" i="72"/>
  <c r="Q100" i="72"/>
  <c r="P100" i="72"/>
  <c r="O100" i="72"/>
  <c r="N100" i="72"/>
  <c r="M100" i="72"/>
  <c r="L100" i="72"/>
  <c r="K100" i="72"/>
  <c r="J100" i="72"/>
  <c r="I100" i="72"/>
  <c r="H100" i="72"/>
  <c r="G100" i="72"/>
  <c r="F100" i="72"/>
  <c r="E100" i="72"/>
  <c r="D100" i="72"/>
  <c r="C100" i="72"/>
  <c r="AG99" i="72"/>
  <c r="AF99" i="72"/>
  <c r="AE99" i="72"/>
  <c r="AD99" i="72"/>
  <c r="AC99" i="72"/>
  <c r="AB99" i="72"/>
  <c r="AA99" i="72"/>
  <c r="Z99" i="72"/>
  <c r="Y99" i="72"/>
  <c r="X99" i="72"/>
  <c r="W99" i="72"/>
  <c r="V99" i="72"/>
  <c r="U99" i="72"/>
  <c r="T99" i="72"/>
  <c r="S99" i="72"/>
  <c r="R99" i="72"/>
  <c r="Q99" i="72"/>
  <c r="P99" i="72"/>
  <c r="O99" i="72"/>
  <c r="N99" i="72"/>
  <c r="M99" i="72"/>
  <c r="L99" i="72"/>
  <c r="K99" i="72"/>
  <c r="J99" i="72"/>
  <c r="I99" i="72"/>
  <c r="H99" i="72"/>
  <c r="G99" i="72"/>
  <c r="F99" i="72"/>
  <c r="E99" i="72"/>
  <c r="D99" i="72"/>
  <c r="C99" i="72"/>
  <c r="AG98" i="72"/>
  <c r="AF98" i="72"/>
  <c r="AE98" i="72"/>
  <c r="AD98" i="72"/>
  <c r="AC98" i="72"/>
  <c r="AB98" i="72"/>
  <c r="AA98" i="72"/>
  <c r="Z98" i="72"/>
  <c r="Y98" i="72"/>
  <c r="X98" i="72"/>
  <c r="W98" i="72"/>
  <c r="V98" i="72"/>
  <c r="U98" i="72"/>
  <c r="T98" i="72"/>
  <c r="S98" i="72"/>
  <c r="R98" i="72"/>
  <c r="Q98" i="72"/>
  <c r="P98" i="72"/>
  <c r="O98" i="72"/>
  <c r="N98" i="72"/>
  <c r="M98" i="72"/>
  <c r="L98" i="72"/>
  <c r="K98" i="72"/>
  <c r="J98" i="72"/>
  <c r="I98" i="72"/>
  <c r="H98" i="72"/>
  <c r="G98" i="72"/>
  <c r="F98" i="72"/>
  <c r="E98" i="72"/>
  <c r="D98" i="72"/>
  <c r="C98" i="72"/>
  <c r="AG97" i="72"/>
  <c r="AF97" i="72"/>
  <c r="AE97" i="72"/>
  <c r="AD97" i="72"/>
  <c r="AC97" i="72"/>
  <c r="AB97" i="72"/>
  <c r="AA97" i="72"/>
  <c r="Z97" i="72"/>
  <c r="Y97" i="72"/>
  <c r="X97" i="72"/>
  <c r="W97" i="72"/>
  <c r="V97" i="72"/>
  <c r="U97" i="72"/>
  <c r="T97" i="72"/>
  <c r="S97" i="72"/>
  <c r="R97" i="72"/>
  <c r="Q97" i="72"/>
  <c r="P97" i="72"/>
  <c r="O97" i="72"/>
  <c r="N97" i="72"/>
  <c r="M97" i="72"/>
  <c r="L97" i="72"/>
  <c r="K97" i="72"/>
  <c r="J97" i="72"/>
  <c r="I97" i="72"/>
  <c r="H97" i="72"/>
  <c r="G97" i="72"/>
  <c r="F97" i="72"/>
  <c r="E97" i="72"/>
  <c r="D97" i="72"/>
  <c r="C97" i="72"/>
  <c r="AG96" i="72"/>
  <c r="AF96" i="72"/>
  <c r="AE96" i="72"/>
  <c r="AD96" i="72"/>
  <c r="AC96" i="72"/>
  <c r="AB96" i="72"/>
  <c r="AA96" i="72"/>
  <c r="Z96" i="72"/>
  <c r="Y96" i="72"/>
  <c r="X96" i="72"/>
  <c r="W96" i="72"/>
  <c r="V96" i="72"/>
  <c r="U96" i="72"/>
  <c r="T96" i="72"/>
  <c r="S96" i="72"/>
  <c r="R96" i="72"/>
  <c r="Q96" i="72"/>
  <c r="P96" i="72"/>
  <c r="O96" i="72"/>
  <c r="N96" i="72"/>
  <c r="M96" i="72"/>
  <c r="L96" i="72"/>
  <c r="K96" i="72"/>
  <c r="J96" i="72"/>
  <c r="I96" i="72"/>
  <c r="H96" i="72"/>
  <c r="G96" i="72"/>
  <c r="F96" i="72"/>
  <c r="E96" i="72"/>
  <c r="D96" i="72"/>
  <c r="C96" i="72"/>
  <c r="AG95" i="72"/>
  <c r="AF95" i="72"/>
  <c r="AE95" i="72"/>
  <c r="AD95" i="72"/>
  <c r="AC95" i="72"/>
  <c r="AB95" i="72"/>
  <c r="AA95" i="72"/>
  <c r="Z95" i="72"/>
  <c r="Y95" i="72"/>
  <c r="X95" i="72"/>
  <c r="W95" i="72"/>
  <c r="V95" i="72"/>
  <c r="U95" i="72"/>
  <c r="T95" i="72"/>
  <c r="S95" i="72"/>
  <c r="R95" i="72"/>
  <c r="Q95" i="72"/>
  <c r="P95" i="72"/>
  <c r="O95" i="72"/>
  <c r="N95" i="72"/>
  <c r="M95" i="72"/>
  <c r="L95" i="72"/>
  <c r="K95" i="72"/>
  <c r="J95" i="72"/>
  <c r="I95" i="72"/>
  <c r="H95" i="72"/>
  <c r="G95" i="72"/>
  <c r="F95" i="72"/>
  <c r="E95" i="72"/>
  <c r="D95" i="72"/>
  <c r="C95" i="72"/>
  <c r="AG93" i="72"/>
  <c r="AF93" i="72"/>
  <c r="AE93" i="72"/>
  <c r="AD93" i="72"/>
  <c r="AC93" i="72"/>
  <c r="AB93" i="72"/>
  <c r="AA93" i="72"/>
  <c r="Z93" i="72"/>
  <c r="Y93" i="72"/>
  <c r="X93" i="72"/>
  <c r="W93" i="72"/>
  <c r="V93" i="72"/>
  <c r="U93" i="72"/>
  <c r="T93" i="72"/>
  <c r="S93" i="72"/>
  <c r="R93" i="72"/>
  <c r="Q93" i="72"/>
  <c r="P93" i="72"/>
  <c r="O93" i="72"/>
  <c r="N93" i="72"/>
  <c r="M93" i="72"/>
  <c r="L93" i="72"/>
  <c r="K93" i="72"/>
  <c r="J93" i="72"/>
  <c r="I93" i="72"/>
  <c r="H93" i="72"/>
  <c r="G93" i="72"/>
  <c r="F93" i="72"/>
  <c r="E93" i="72"/>
  <c r="D93" i="72"/>
  <c r="C93" i="72"/>
  <c r="AG92" i="72"/>
  <c r="AF92" i="72"/>
  <c r="AE92" i="72"/>
  <c r="AD92" i="72"/>
  <c r="AC92" i="72"/>
  <c r="AB92" i="72"/>
  <c r="AA92" i="72"/>
  <c r="Z92" i="72"/>
  <c r="Y92" i="72"/>
  <c r="X92" i="72"/>
  <c r="W92" i="72"/>
  <c r="V92" i="72"/>
  <c r="U92" i="72"/>
  <c r="T92" i="72"/>
  <c r="S92" i="72"/>
  <c r="R92" i="72"/>
  <c r="Q92" i="72"/>
  <c r="P92" i="72"/>
  <c r="O92" i="72"/>
  <c r="N92" i="72"/>
  <c r="M92" i="72"/>
  <c r="L92" i="72"/>
  <c r="K92" i="72"/>
  <c r="J92" i="72"/>
  <c r="I92" i="72"/>
  <c r="H92" i="72"/>
  <c r="G92" i="72"/>
  <c r="F92" i="72"/>
  <c r="E92" i="72"/>
  <c r="D92" i="72"/>
  <c r="C92" i="72"/>
  <c r="AG91" i="72"/>
  <c r="AF91" i="72"/>
  <c r="AE91" i="72"/>
  <c r="AD91" i="72"/>
  <c r="AC91" i="72"/>
  <c r="AB91" i="72"/>
  <c r="AA91" i="72"/>
  <c r="Z91" i="72"/>
  <c r="Y91" i="72"/>
  <c r="X91" i="72"/>
  <c r="W91" i="72"/>
  <c r="V91" i="72"/>
  <c r="U91" i="72"/>
  <c r="T91" i="72"/>
  <c r="S91" i="72"/>
  <c r="R91" i="72"/>
  <c r="Q91" i="72"/>
  <c r="P91" i="72"/>
  <c r="O91" i="72"/>
  <c r="N91" i="72"/>
  <c r="M91" i="72"/>
  <c r="L91" i="72"/>
  <c r="K91" i="72"/>
  <c r="J91" i="72"/>
  <c r="I91" i="72"/>
  <c r="H91" i="72"/>
  <c r="G91" i="72"/>
  <c r="F91" i="72"/>
  <c r="E91" i="72"/>
  <c r="D91" i="72"/>
  <c r="C91" i="72"/>
  <c r="AG86" i="72"/>
  <c r="AF86" i="72"/>
  <c r="AE86" i="72"/>
  <c r="AD86" i="72"/>
  <c r="AC86" i="72"/>
  <c r="AB86" i="72"/>
  <c r="AA86" i="72"/>
  <c r="Z86" i="72"/>
  <c r="Y86" i="72"/>
  <c r="X86" i="72"/>
  <c r="W86" i="72"/>
  <c r="V86" i="72"/>
  <c r="U86" i="72"/>
  <c r="T86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AG85" i="72"/>
  <c r="AF85" i="72"/>
  <c r="AE85" i="72"/>
  <c r="AD85" i="72"/>
  <c r="AC85" i="72"/>
  <c r="AB85" i="72"/>
  <c r="AA85" i="72"/>
  <c r="Z85" i="72"/>
  <c r="Y85" i="72"/>
  <c r="X85" i="72"/>
  <c r="W85" i="72"/>
  <c r="V85" i="72"/>
  <c r="U85" i="72"/>
  <c r="T85" i="72"/>
  <c r="S85" i="72"/>
  <c r="R85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AG83" i="72"/>
  <c r="AF83" i="72"/>
  <c r="AE83" i="72"/>
  <c r="AD83" i="72"/>
  <c r="AC83" i="72"/>
  <c r="AB83" i="72"/>
  <c r="AA83" i="72"/>
  <c r="Z83" i="72"/>
  <c r="Y83" i="72"/>
  <c r="X83" i="72"/>
  <c r="W83" i="72"/>
  <c r="V83" i="72"/>
  <c r="U83" i="72"/>
  <c r="T83" i="72"/>
  <c r="S83" i="72"/>
  <c r="R83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AG82" i="72"/>
  <c r="AF82" i="72"/>
  <c r="AE82" i="72"/>
  <c r="AD82" i="72"/>
  <c r="AC82" i="72"/>
  <c r="AB82" i="72"/>
  <c r="AA82" i="72"/>
  <c r="Z82" i="72"/>
  <c r="Y82" i="72"/>
  <c r="X82" i="72"/>
  <c r="W82" i="72"/>
  <c r="V82" i="72"/>
  <c r="U82" i="72"/>
  <c r="T82" i="72"/>
  <c r="S82" i="72"/>
  <c r="R82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AG78" i="72"/>
  <c r="AF78" i="72"/>
  <c r="AE78" i="72"/>
  <c r="AD78" i="72"/>
  <c r="AC78" i="72"/>
  <c r="AB78" i="72"/>
  <c r="AA78" i="72"/>
  <c r="Z78" i="72"/>
  <c r="Y78" i="72"/>
  <c r="X78" i="72"/>
  <c r="W78" i="72"/>
  <c r="V78" i="72"/>
  <c r="U78" i="72"/>
  <c r="T78" i="72"/>
  <c r="S78" i="72"/>
  <c r="R78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AG77" i="72"/>
  <c r="AF77" i="72"/>
  <c r="AE77" i="72"/>
  <c r="AD77" i="72"/>
  <c r="AC77" i="72"/>
  <c r="AB77" i="72"/>
  <c r="AA77" i="72"/>
  <c r="Z77" i="72"/>
  <c r="Y77" i="72"/>
  <c r="X77" i="72"/>
  <c r="W77" i="72"/>
  <c r="V77" i="72"/>
  <c r="U77" i="72"/>
  <c r="T77" i="72"/>
  <c r="S77" i="72"/>
  <c r="R77" i="72"/>
  <c r="Q77" i="72"/>
  <c r="P77" i="72"/>
  <c r="O77" i="72"/>
  <c r="N77" i="72"/>
  <c r="M77" i="72"/>
  <c r="L77" i="72"/>
  <c r="K77" i="72"/>
  <c r="J77" i="72"/>
  <c r="I77" i="72"/>
  <c r="H77" i="72"/>
  <c r="G77" i="72"/>
  <c r="F77" i="72"/>
  <c r="E77" i="72"/>
  <c r="D77" i="72"/>
  <c r="C77" i="72"/>
  <c r="AG76" i="72"/>
  <c r="AF76" i="72"/>
  <c r="AE76" i="72"/>
  <c r="AD76" i="72"/>
  <c r="AC76" i="72"/>
  <c r="AB76" i="72"/>
  <c r="AA76" i="72"/>
  <c r="Z76" i="72"/>
  <c r="Y76" i="72"/>
  <c r="X76" i="72"/>
  <c r="W76" i="72"/>
  <c r="V76" i="72"/>
  <c r="U76" i="72"/>
  <c r="T76" i="72"/>
  <c r="S76" i="72"/>
  <c r="R76" i="72"/>
  <c r="Q76" i="72"/>
  <c r="P76" i="72"/>
  <c r="O76" i="72"/>
  <c r="N76" i="72"/>
  <c r="M76" i="72"/>
  <c r="L76" i="72"/>
  <c r="K76" i="72"/>
  <c r="J76" i="72"/>
  <c r="I76" i="72"/>
  <c r="H76" i="72"/>
  <c r="G76" i="72"/>
  <c r="F76" i="72"/>
  <c r="E76" i="72"/>
  <c r="D76" i="72"/>
  <c r="C76" i="72"/>
  <c r="AG75" i="72"/>
  <c r="AF75" i="72"/>
  <c r="AE75" i="72"/>
  <c r="AD75" i="72"/>
  <c r="AC75" i="72"/>
  <c r="AB75" i="72"/>
  <c r="AA75" i="72"/>
  <c r="Z75" i="72"/>
  <c r="Y75" i="72"/>
  <c r="X75" i="72"/>
  <c r="W75" i="72"/>
  <c r="V75" i="72"/>
  <c r="U75" i="72"/>
  <c r="T75" i="72"/>
  <c r="S75" i="72"/>
  <c r="R75" i="72"/>
  <c r="Q75" i="72"/>
  <c r="P75" i="72"/>
  <c r="O75" i="72"/>
  <c r="N75" i="72"/>
  <c r="M75" i="72"/>
  <c r="L75" i="72"/>
  <c r="K75" i="72"/>
  <c r="J75" i="72"/>
  <c r="I75" i="72"/>
  <c r="H75" i="72"/>
  <c r="G75" i="72"/>
  <c r="F75" i="72"/>
  <c r="E75" i="72"/>
  <c r="D75" i="72"/>
  <c r="C75" i="72"/>
  <c r="AG73" i="72"/>
  <c r="AF73" i="72"/>
  <c r="AE73" i="72"/>
  <c r="AD73" i="72"/>
  <c r="AC73" i="72"/>
  <c r="AB73" i="72"/>
  <c r="AA73" i="72"/>
  <c r="Z73" i="72"/>
  <c r="Y73" i="72"/>
  <c r="X73" i="72"/>
  <c r="W73" i="72"/>
  <c r="V73" i="72"/>
  <c r="U73" i="72"/>
  <c r="T73" i="72"/>
  <c r="S73" i="72"/>
  <c r="R73" i="72"/>
  <c r="Q73" i="72"/>
  <c r="P73" i="72"/>
  <c r="O73" i="72"/>
  <c r="N73" i="72"/>
  <c r="M73" i="72"/>
  <c r="L73" i="72"/>
  <c r="K73" i="72"/>
  <c r="J73" i="72"/>
  <c r="I73" i="72"/>
  <c r="H73" i="72"/>
  <c r="G73" i="72"/>
  <c r="F73" i="72"/>
  <c r="E73" i="72"/>
  <c r="D73" i="72"/>
  <c r="C73" i="72"/>
  <c r="AG72" i="72"/>
  <c r="AF72" i="72"/>
  <c r="AE72" i="72"/>
  <c r="AD72" i="72"/>
  <c r="AC72" i="72"/>
  <c r="AB72" i="72"/>
  <c r="AA72" i="72"/>
  <c r="Z72" i="72"/>
  <c r="Y72" i="72"/>
  <c r="X72" i="72"/>
  <c r="W72" i="72"/>
  <c r="V72" i="72"/>
  <c r="U72" i="72"/>
  <c r="T72" i="72"/>
  <c r="S72" i="72"/>
  <c r="R72" i="72"/>
  <c r="Q72" i="72"/>
  <c r="P72" i="72"/>
  <c r="O72" i="72"/>
  <c r="N72" i="72"/>
  <c r="M72" i="72"/>
  <c r="L72" i="72"/>
  <c r="K72" i="72"/>
  <c r="J72" i="72"/>
  <c r="I72" i="72"/>
  <c r="H72" i="72"/>
  <c r="G72" i="72"/>
  <c r="F72" i="72"/>
  <c r="E72" i="72"/>
  <c r="D72" i="72"/>
  <c r="C72" i="72"/>
  <c r="AG71" i="72"/>
  <c r="AF71" i="72"/>
  <c r="AE71" i="72"/>
  <c r="AD71" i="72"/>
  <c r="AC71" i="72"/>
  <c r="AB71" i="72"/>
  <c r="AA71" i="72"/>
  <c r="Z71" i="72"/>
  <c r="Y71" i="72"/>
  <c r="X71" i="72"/>
  <c r="W71" i="72"/>
  <c r="V71" i="72"/>
  <c r="U71" i="72"/>
  <c r="T71" i="72"/>
  <c r="S71" i="72"/>
  <c r="R71" i="72"/>
  <c r="Q71" i="72"/>
  <c r="P71" i="72"/>
  <c r="O71" i="72"/>
  <c r="N71" i="72"/>
  <c r="M71" i="72"/>
  <c r="L71" i="72"/>
  <c r="K71" i="72"/>
  <c r="J71" i="72"/>
  <c r="I71" i="72"/>
  <c r="H71" i="72"/>
  <c r="G71" i="72"/>
  <c r="F71" i="72"/>
  <c r="E71" i="72"/>
  <c r="D71" i="72"/>
  <c r="C71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S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C70" i="72"/>
  <c r="AG69" i="72"/>
  <c r="AF69" i="72"/>
  <c r="AE69" i="72"/>
  <c r="AD69" i="72"/>
  <c r="AC69" i="72"/>
  <c r="AB69" i="72"/>
  <c r="AA69" i="72"/>
  <c r="Z69" i="72"/>
  <c r="Y69" i="72"/>
  <c r="X69" i="72"/>
  <c r="W69" i="72"/>
  <c r="V69" i="72"/>
  <c r="U69" i="72"/>
  <c r="T69" i="72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C69" i="72"/>
  <c r="AG68" i="72"/>
  <c r="AF68" i="72"/>
  <c r="AE68" i="72"/>
  <c r="AD68" i="72"/>
  <c r="AC68" i="72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C68" i="72"/>
  <c r="AG66" i="72"/>
  <c r="AF66" i="72"/>
  <c r="AE66" i="72"/>
  <c r="AD66" i="72"/>
  <c r="AC66" i="72"/>
  <c r="AB66" i="72"/>
  <c r="AA66" i="72"/>
  <c r="Z66" i="72"/>
  <c r="Y66" i="72"/>
  <c r="X66" i="72"/>
  <c r="W66" i="72"/>
  <c r="V66" i="72"/>
  <c r="U66" i="72"/>
  <c r="T66" i="72"/>
  <c r="S66" i="72"/>
  <c r="R66" i="72"/>
  <c r="Q66" i="72"/>
  <c r="P66" i="72"/>
  <c r="O66" i="72"/>
  <c r="N66" i="72"/>
  <c r="M66" i="72"/>
  <c r="L66" i="72"/>
  <c r="K66" i="72"/>
  <c r="J66" i="72"/>
  <c r="I66" i="72"/>
  <c r="H66" i="72"/>
  <c r="G66" i="72"/>
  <c r="F66" i="72"/>
  <c r="E66" i="72"/>
  <c r="D66" i="72"/>
  <c r="C66" i="72"/>
  <c r="AG65" i="72"/>
  <c r="AF65" i="72"/>
  <c r="AE65" i="72"/>
  <c r="AD65" i="72"/>
  <c r="AC65" i="72"/>
  <c r="AB65" i="72"/>
  <c r="AA65" i="72"/>
  <c r="Z65" i="72"/>
  <c r="Y65" i="72"/>
  <c r="X65" i="72"/>
  <c r="W65" i="72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AG64" i="72"/>
  <c r="AF64" i="72"/>
  <c r="AE64" i="72"/>
  <c r="AD64" i="72"/>
  <c r="AC64" i="72"/>
  <c r="AB64" i="72"/>
  <c r="AA64" i="72"/>
  <c r="Z64" i="72"/>
  <c r="Y64" i="72"/>
  <c r="X64" i="72"/>
  <c r="W64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AG59" i="72"/>
  <c r="AF59" i="72"/>
  <c r="AE59" i="72"/>
  <c r="AD59" i="72"/>
  <c r="AC59" i="72"/>
  <c r="AB59" i="72"/>
  <c r="AA59" i="72"/>
  <c r="Z59" i="72"/>
  <c r="Y59" i="72"/>
  <c r="X59" i="72"/>
  <c r="W59" i="72"/>
  <c r="V59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I59" i="72"/>
  <c r="H59" i="72"/>
  <c r="G59" i="72"/>
  <c r="F59" i="72"/>
  <c r="E59" i="72"/>
  <c r="D59" i="72"/>
  <c r="C59" i="72"/>
  <c r="AG58" i="72"/>
  <c r="AF58" i="72"/>
  <c r="AE58" i="72"/>
  <c r="AD58" i="72"/>
  <c r="AC58" i="72"/>
  <c r="AB58" i="72"/>
  <c r="AA58" i="72"/>
  <c r="Z58" i="72"/>
  <c r="Y58" i="72"/>
  <c r="X58" i="72"/>
  <c r="W58" i="72"/>
  <c r="V58" i="72"/>
  <c r="U58" i="72"/>
  <c r="T58" i="72"/>
  <c r="S58" i="72"/>
  <c r="R58" i="72"/>
  <c r="Q58" i="72"/>
  <c r="P58" i="72"/>
  <c r="O58" i="72"/>
  <c r="N58" i="72"/>
  <c r="M58" i="72"/>
  <c r="L58" i="72"/>
  <c r="K58" i="72"/>
  <c r="J58" i="72"/>
  <c r="I58" i="72"/>
  <c r="H58" i="72"/>
  <c r="G58" i="72"/>
  <c r="F58" i="72"/>
  <c r="E58" i="72"/>
  <c r="D58" i="72"/>
  <c r="C58" i="72"/>
  <c r="AG56" i="72"/>
  <c r="AF56" i="72"/>
  <c r="AE56" i="72"/>
  <c r="AD56" i="72"/>
  <c r="AC56" i="72"/>
  <c r="AB56" i="72"/>
  <c r="AA56" i="72"/>
  <c r="Z56" i="72"/>
  <c r="Y56" i="72"/>
  <c r="X56" i="72"/>
  <c r="W56" i="72"/>
  <c r="V56" i="72"/>
  <c r="U56" i="72"/>
  <c r="T56" i="72"/>
  <c r="S56" i="72"/>
  <c r="R56" i="72"/>
  <c r="Q56" i="72"/>
  <c r="P56" i="72"/>
  <c r="O56" i="72"/>
  <c r="N56" i="72"/>
  <c r="M56" i="72"/>
  <c r="L56" i="72"/>
  <c r="K56" i="72"/>
  <c r="J56" i="72"/>
  <c r="I56" i="72"/>
  <c r="H56" i="72"/>
  <c r="G56" i="72"/>
  <c r="F56" i="72"/>
  <c r="E56" i="72"/>
  <c r="D56" i="72"/>
  <c r="C56" i="72"/>
  <c r="AG55" i="72"/>
  <c r="AF55" i="72"/>
  <c r="AE55" i="72"/>
  <c r="AD55" i="72"/>
  <c r="AC55" i="72"/>
  <c r="AB55" i="72"/>
  <c r="AA55" i="72"/>
  <c r="Z55" i="72"/>
  <c r="Y55" i="72"/>
  <c r="X55" i="72"/>
  <c r="W55" i="72"/>
  <c r="V55" i="72"/>
  <c r="U55" i="72"/>
  <c r="T55" i="72"/>
  <c r="S55" i="72"/>
  <c r="R55" i="72"/>
  <c r="Q55" i="72"/>
  <c r="P55" i="72"/>
  <c r="O55" i="72"/>
  <c r="N55" i="72"/>
  <c r="M55" i="72"/>
  <c r="L55" i="72"/>
  <c r="K55" i="72"/>
  <c r="J55" i="72"/>
  <c r="I55" i="72"/>
  <c r="H55" i="72"/>
  <c r="G55" i="72"/>
  <c r="F55" i="72"/>
  <c r="E55" i="72"/>
  <c r="D55" i="72"/>
  <c r="C55" i="72"/>
  <c r="AG51" i="72"/>
  <c r="AF51" i="72"/>
  <c r="AE51" i="72"/>
  <c r="AD51" i="72"/>
  <c r="AC51" i="72"/>
  <c r="AB51" i="72"/>
  <c r="AA51" i="72"/>
  <c r="Z51" i="72"/>
  <c r="Y51" i="72"/>
  <c r="X51" i="72"/>
  <c r="W51" i="72"/>
  <c r="V51" i="72"/>
  <c r="U51" i="72"/>
  <c r="T51" i="72"/>
  <c r="S51" i="72"/>
  <c r="R51" i="72"/>
  <c r="Q51" i="72"/>
  <c r="P51" i="72"/>
  <c r="O51" i="72"/>
  <c r="N51" i="72"/>
  <c r="M51" i="72"/>
  <c r="L51" i="72"/>
  <c r="K51" i="72"/>
  <c r="J51" i="72"/>
  <c r="I51" i="72"/>
  <c r="H51" i="72"/>
  <c r="G51" i="72"/>
  <c r="F51" i="72"/>
  <c r="E51" i="72"/>
  <c r="D51" i="72"/>
  <c r="C51" i="72"/>
  <c r="AG50" i="72"/>
  <c r="AF50" i="72"/>
  <c r="AE50" i="72"/>
  <c r="AD50" i="72"/>
  <c r="AC50" i="72"/>
  <c r="AB50" i="72"/>
  <c r="AA50" i="72"/>
  <c r="Z50" i="72"/>
  <c r="Y50" i="72"/>
  <c r="X50" i="72"/>
  <c r="W50" i="72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I50" i="72"/>
  <c r="H50" i="72"/>
  <c r="G50" i="72"/>
  <c r="F50" i="72"/>
  <c r="E50" i="72"/>
  <c r="D50" i="72"/>
  <c r="C50" i="72"/>
  <c r="AG49" i="72"/>
  <c r="AF49" i="72"/>
  <c r="AE49" i="72"/>
  <c r="AD49" i="72"/>
  <c r="AC49" i="72"/>
  <c r="AB49" i="72"/>
  <c r="AA49" i="72"/>
  <c r="Z49" i="72"/>
  <c r="Y49" i="72"/>
  <c r="X49" i="72"/>
  <c r="W49" i="72"/>
  <c r="V49" i="72"/>
  <c r="U49" i="72"/>
  <c r="T49" i="72"/>
  <c r="S49" i="72"/>
  <c r="R49" i="72"/>
  <c r="Q49" i="72"/>
  <c r="P49" i="72"/>
  <c r="O49" i="72"/>
  <c r="N49" i="72"/>
  <c r="M49" i="72"/>
  <c r="L49" i="72"/>
  <c r="K49" i="72"/>
  <c r="J49" i="72"/>
  <c r="I49" i="72"/>
  <c r="H49" i="72"/>
  <c r="G49" i="72"/>
  <c r="F49" i="72"/>
  <c r="E49" i="72"/>
  <c r="D49" i="72"/>
  <c r="C49" i="72"/>
  <c r="AG48" i="72"/>
  <c r="AF48" i="72"/>
  <c r="AE48" i="72"/>
  <c r="AD48" i="72"/>
  <c r="AC48" i="72"/>
  <c r="AB48" i="72"/>
  <c r="AA48" i="72"/>
  <c r="Z48" i="72"/>
  <c r="Y48" i="72"/>
  <c r="X48" i="72"/>
  <c r="W48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I48" i="72"/>
  <c r="H48" i="72"/>
  <c r="G48" i="72"/>
  <c r="F48" i="72"/>
  <c r="E48" i="72"/>
  <c r="D48" i="72"/>
  <c r="C48" i="72"/>
  <c r="AG46" i="72"/>
  <c r="AF46" i="72"/>
  <c r="AE46" i="72"/>
  <c r="AD46" i="72"/>
  <c r="AC46" i="72"/>
  <c r="AB46" i="72"/>
  <c r="AA46" i="72"/>
  <c r="Z46" i="72"/>
  <c r="Y46" i="72"/>
  <c r="X46" i="72"/>
  <c r="W46" i="72"/>
  <c r="V46" i="72"/>
  <c r="U46" i="72"/>
  <c r="T46" i="72"/>
  <c r="S46" i="72"/>
  <c r="R46" i="72"/>
  <c r="Q46" i="72"/>
  <c r="P46" i="72"/>
  <c r="O46" i="72"/>
  <c r="N46" i="72"/>
  <c r="M46" i="72"/>
  <c r="L46" i="72"/>
  <c r="K46" i="72"/>
  <c r="J46" i="72"/>
  <c r="I46" i="72"/>
  <c r="H46" i="72"/>
  <c r="G46" i="72"/>
  <c r="F46" i="72"/>
  <c r="E46" i="72"/>
  <c r="D46" i="72"/>
  <c r="C46" i="72"/>
  <c r="AG45" i="72"/>
  <c r="AF45" i="72"/>
  <c r="AE45" i="72"/>
  <c r="AD45" i="72"/>
  <c r="AC45" i="72"/>
  <c r="AB45" i="72"/>
  <c r="AA45" i="72"/>
  <c r="Z45" i="72"/>
  <c r="Y45" i="72"/>
  <c r="X45" i="72"/>
  <c r="W45" i="72"/>
  <c r="V45" i="72"/>
  <c r="U45" i="72"/>
  <c r="T45" i="72"/>
  <c r="S45" i="72"/>
  <c r="R45" i="72"/>
  <c r="Q45" i="72"/>
  <c r="P45" i="72"/>
  <c r="O45" i="72"/>
  <c r="N45" i="72"/>
  <c r="M45" i="72"/>
  <c r="L45" i="72"/>
  <c r="K45" i="72"/>
  <c r="J45" i="72"/>
  <c r="I45" i="72"/>
  <c r="H45" i="72"/>
  <c r="G45" i="72"/>
  <c r="F45" i="72"/>
  <c r="E45" i="72"/>
  <c r="D45" i="72"/>
  <c r="C45" i="72"/>
  <c r="AG44" i="72"/>
  <c r="AF44" i="72"/>
  <c r="AE44" i="72"/>
  <c r="AD44" i="72"/>
  <c r="AC44" i="72"/>
  <c r="AB44" i="72"/>
  <c r="AA44" i="72"/>
  <c r="Z44" i="72"/>
  <c r="Y44" i="72"/>
  <c r="X44" i="72"/>
  <c r="W44" i="72"/>
  <c r="V44" i="72"/>
  <c r="U44" i="72"/>
  <c r="T44" i="72"/>
  <c r="S44" i="72"/>
  <c r="R44" i="72"/>
  <c r="Q44" i="72"/>
  <c r="P44" i="72"/>
  <c r="O44" i="72"/>
  <c r="N44" i="72"/>
  <c r="M44" i="72"/>
  <c r="L44" i="72"/>
  <c r="K44" i="72"/>
  <c r="J44" i="72"/>
  <c r="I44" i="72"/>
  <c r="H44" i="72"/>
  <c r="G44" i="72"/>
  <c r="F44" i="72"/>
  <c r="E44" i="72"/>
  <c r="D44" i="72"/>
  <c r="C44" i="72"/>
  <c r="AG43" i="72"/>
  <c r="AF43" i="72"/>
  <c r="AE43" i="72"/>
  <c r="AD43" i="72"/>
  <c r="AC43" i="72"/>
  <c r="AB43" i="72"/>
  <c r="AA43" i="72"/>
  <c r="Z43" i="72"/>
  <c r="Y43" i="72"/>
  <c r="X43" i="72"/>
  <c r="W43" i="72"/>
  <c r="V43" i="72"/>
  <c r="U43" i="72"/>
  <c r="T43" i="72"/>
  <c r="S43" i="72"/>
  <c r="R43" i="72"/>
  <c r="Q43" i="72"/>
  <c r="P43" i="72"/>
  <c r="O43" i="72"/>
  <c r="N43" i="72"/>
  <c r="M43" i="72"/>
  <c r="L43" i="72"/>
  <c r="K43" i="72"/>
  <c r="J43" i="72"/>
  <c r="I43" i="72"/>
  <c r="H43" i="72"/>
  <c r="G43" i="72"/>
  <c r="F43" i="72"/>
  <c r="E43" i="72"/>
  <c r="D43" i="72"/>
  <c r="C43" i="72"/>
  <c r="AG42" i="72"/>
  <c r="AF42" i="72"/>
  <c r="AE42" i="72"/>
  <c r="AD42" i="72"/>
  <c r="AC42" i="72"/>
  <c r="AB42" i="72"/>
  <c r="AA42" i="72"/>
  <c r="Z42" i="72"/>
  <c r="Y42" i="72"/>
  <c r="X42" i="72"/>
  <c r="W42" i="72"/>
  <c r="V42" i="72"/>
  <c r="U42" i="72"/>
  <c r="T42" i="72"/>
  <c r="S42" i="72"/>
  <c r="R42" i="72"/>
  <c r="Q42" i="72"/>
  <c r="P42" i="72"/>
  <c r="O42" i="72"/>
  <c r="N42" i="72"/>
  <c r="M42" i="72"/>
  <c r="L42" i="72"/>
  <c r="K42" i="72"/>
  <c r="J42" i="72"/>
  <c r="I42" i="72"/>
  <c r="H42" i="72"/>
  <c r="G42" i="72"/>
  <c r="F42" i="72"/>
  <c r="E42" i="72"/>
  <c r="D42" i="72"/>
  <c r="C42" i="72"/>
  <c r="AG41" i="72"/>
  <c r="AF41" i="72"/>
  <c r="AE41" i="72"/>
  <c r="AD41" i="72"/>
  <c r="AC41" i="72"/>
  <c r="AB41" i="72"/>
  <c r="AA41" i="72"/>
  <c r="Z41" i="72"/>
  <c r="Y41" i="72"/>
  <c r="X41" i="72"/>
  <c r="W41" i="72"/>
  <c r="V41" i="72"/>
  <c r="U41" i="72"/>
  <c r="T41" i="72"/>
  <c r="S41" i="72"/>
  <c r="R41" i="72"/>
  <c r="Q41" i="72"/>
  <c r="P41" i="72"/>
  <c r="O41" i="72"/>
  <c r="N41" i="72"/>
  <c r="M41" i="72"/>
  <c r="L41" i="72"/>
  <c r="K41" i="72"/>
  <c r="J41" i="72"/>
  <c r="I41" i="72"/>
  <c r="H41" i="72"/>
  <c r="G41" i="72"/>
  <c r="F41" i="72"/>
  <c r="E41" i="72"/>
  <c r="D41" i="72"/>
  <c r="C41" i="72"/>
  <c r="AG39" i="72"/>
  <c r="AF39" i="72"/>
  <c r="AE39" i="72"/>
  <c r="AD39" i="72"/>
  <c r="AC39" i="72"/>
  <c r="AB39" i="72"/>
  <c r="AA39" i="72"/>
  <c r="Z39" i="72"/>
  <c r="Y39" i="72"/>
  <c r="X39" i="72"/>
  <c r="W39" i="72"/>
  <c r="V39" i="72"/>
  <c r="U39" i="72"/>
  <c r="T39" i="72"/>
  <c r="S39" i="72"/>
  <c r="R39" i="72"/>
  <c r="Q39" i="72"/>
  <c r="P39" i="72"/>
  <c r="O39" i="72"/>
  <c r="N39" i="72"/>
  <c r="M39" i="72"/>
  <c r="L39" i="72"/>
  <c r="K39" i="72"/>
  <c r="J39" i="72"/>
  <c r="I39" i="72"/>
  <c r="H39" i="72"/>
  <c r="G39" i="72"/>
  <c r="F39" i="72"/>
  <c r="E39" i="72"/>
  <c r="D39" i="72"/>
  <c r="C39" i="72"/>
  <c r="AG38" i="72"/>
  <c r="AF38" i="72"/>
  <c r="AE38" i="72"/>
  <c r="AD38" i="72"/>
  <c r="AC38" i="72"/>
  <c r="AB38" i="72"/>
  <c r="AA38" i="72"/>
  <c r="Z38" i="72"/>
  <c r="Y38" i="72"/>
  <c r="X38" i="72"/>
  <c r="W38" i="72"/>
  <c r="V38" i="72"/>
  <c r="U38" i="72"/>
  <c r="T38" i="72"/>
  <c r="S38" i="72"/>
  <c r="R38" i="72"/>
  <c r="Q38" i="72"/>
  <c r="P38" i="72"/>
  <c r="O38" i="72"/>
  <c r="N38" i="72"/>
  <c r="M38" i="72"/>
  <c r="L38" i="72"/>
  <c r="K38" i="72"/>
  <c r="J38" i="72"/>
  <c r="I38" i="72"/>
  <c r="H38" i="72"/>
  <c r="G38" i="72"/>
  <c r="F38" i="72"/>
  <c r="E38" i="72"/>
  <c r="D38" i="72"/>
  <c r="C38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S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C37" i="72"/>
  <c r="AG33" i="72"/>
  <c r="AF33" i="72"/>
  <c r="AE33" i="72"/>
  <c r="AD33" i="72"/>
  <c r="AC33" i="72"/>
  <c r="AB33" i="72"/>
  <c r="AA33" i="72"/>
  <c r="Z33" i="72"/>
  <c r="Y33" i="72"/>
  <c r="X33" i="72"/>
  <c r="W33" i="72"/>
  <c r="V33" i="72"/>
  <c r="U33" i="72"/>
  <c r="T33" i="72"/>
  <c r="S33" i="72"/>
  <c r="R33" i="72"/>
  <c r="Q33" i="72"/>
  <c r="P33" i="72"/>
  <c r="O33" i="72"/>
  <c r="N33" i="72"/>
  <c r="M33" i="72"/>
  <c r="L33" i="72"/>
  <c r="K33" i="72"/>
  <c r="J33" i="72"/>
  <c r="I33" i="72"/>
  <c r="H33" i="72"/>
  <c r="G33" i="72"/>
  <c r="F33" i="72"/>
  <c r="E33" i="72"/>
  <c r="D33" i="72"/>
  <c r="C33" i="72"/>
  <c r="AG32" i="72"/>
  <c r="AF32" i="72"/>
  <c r="AE32" i="72"/>
  <c r="AD32" i="72"/>
  <c r="AC32" i="72"/>
  <c r="AB32" i="72"/>
  <c r="AA32" i="72"/>
  <c r="Z32" i="72"/>
  <c r="Y32" i="72"/>
  <c r="X32" i="72"/>
  <c r="W32" i="72"/>
  <c r="V32" i="72"/>
  <c r="U32" i="72"/>
  <c r="T32" i="72"/>
  <c r="S32" i="72"/>
  <c r="R32" i="72"/>
  <c r="Q32" i="72"/>
  <c r="P32" i="72"/>
  <c r="O32" i="72"/>
  <c r="N32" i="72"/>
  <c r="M32" i="72"/>
  <c r="L32" i="72"/>
  <c r="K32" i="72"/>
  <c r="J32" i="72"/>
  <c r="I32" i="72"/>
  <c r="H32" i="72"/>
  <c r="G32" i="72"/>
  <c r="F32" i="72"/>
  <c r="E32" i="72"/>
  <c r="D32" i="72"/>
  <c r="C32" i="72"/>
  <c r="AG31" i="72"/>
  <c r="AF31" i="72"/>
  <c r="AE31" i="72"/>
  <c r="AD31" i="72"/>
  <c r="AC31" i="72"/>
  <c r="AB31" i="72"/>
  <c r="AA31" i="72"/>
  <c r="Z31" i="72"/>
  <c r="Y31" i="72"/>
  <c r="X31" i="72"/>
  <c r="W31" i="72"/>
  <c r="V31" i="72"/>
  <c r="U31" i="72"/>
  <c r="T31" i="72"/>
  <c r="S31" i="72"/>
  <c r="R31" i="72"/>
  <c r="Q31" i="72"/>
  <c r="P31" i="72"/>
  <c r="O31" i="72"/>
  <c r="N31" i="72"/>
  <c r="M31" i="72"/>
  <c r="L31" i="72"/>
  <c r="K31" i="72"/>
  <c r="J31" i="72"/>
  <c r="I31" i="72"/>
  <c r="H31" i="72"/>
  <c r="G31" i="72"/>
  <c r="F31" i="72"/>
  <c r="E31" i="72"/>
  <c r="D31" i="72"/>
  <c r="C31" i="72"/>
  <c r="AG29" i="72"/>
  <c r="AF29" i="72"/>
  <c r="AE29" i="72"/>
  <c r="AD29" i="72"/>
  <c r="AC29" i="72"/>
  <c r="AB29" i="72"/>
  <c r="AA29" i="72"/>
  <c r="Z29" i="72"/>
  <c r="Y29" i="72"/>
  <c r="X29" i="72"/>
  <c r="W29" i="72"/>
  <c r="V29" i="72"/>
  <c r="U29" i="72"/>
  <c r="T2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AG28" i="72"/>
  <c r="AF28" i="72"/>
  <c r="AE28" i="72"/>
  <c r="AD28" i="72"/>
  <c r="AC28" i="72"/>
  <c r="AB28" i="72"/>
  <c r="AA28" i="72"/>
  <c r="Z28" i="72"/>
  <c r="Y28" i="72"/>
  <c r="X28" i="72"/>
  <c r="W28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AG24" i="72"/>
  <c r="AF24" i="72"/>
  <c r="AE24" i="72"/>
  <c r="AD24" i="72"/>
  <c r="AC24" i="72"/>
  <c r="AB24" i="72"/>
  <c r="AA24" i="72"/>
  <c r="Z24" i="72"/>
  <c r="Y24" i="72"/>
  <c r="X24" i="72"/>
  <c r="W24" i="72"/>
  <c r="V24" i="72"/>
  <c r="U24" i="72"/>
  <c r="T24" i="72"/>
  <c r="S24" i="72"/>
  <c r="R24" i="72"/>
  <c r="Q24" i="72"/>
  <c r="P24" i="72"/>
  <c r="O24" i="72"/>
  <c r="N24" i="72"/>
  <c r="M24" i="72"/>
  <c r="L24" i="72"/>
  <c r="K24" i="72"/>
  <c r="J24" i="72"/>
  <c r="I24" i="72"/>
  <c r="H24" i="72"/>
  <c r="G24" i="72"/>
  <c r="F24" i="72"/>
  <c r="E24" i="72"/>
  <c r="D24" i="72"/>
  <c r="C24" i="72"/>
  <c r="AG23" i="72"/>
  <c r="AF23" i="72"/>
  <c r="AE23" i="72"/>
  <c r="AD23" i="72"/>
  <c r="AC23" i="72"/>
  <c r="AB23" i="72"/>
  <c r="AA23" i="72"/>
  <c r="Z23" i="72"/>
  <c r="Y23" i="72"/>
  <c r="X23" i="72"/>
  <c r="W23" i="72"/>
  <c r="V23" i="72"/>
  <c r="U23" i="72"/>
  <c r="T23" i="72"/>
  <c r="S23" i="72"/>
  <c r="R23" i="72"/>
  <c r="Q23" i="72"/>
  <c r="P23" i="72"/>
  <c r="O23" i="72"/>
  <c r="N23" i="72"/>
  <c r="M23" i="72"/>
  <c r="L23" i="72"/>
  <c r="K23" i="72"/>
  <c r="J23" i="72"/>
  <c r="I23" i="72"/>
  <c r="H23" i="72"/>
  <c r="G23" i="72"/>
  <c r="F23" i="72"/>
  <c r="E23" i="72"/>
  <c r="D23" i="72"/>
  <c r="C23" i="72"/>
  <c r="AG22" i="72"/>
  <c r="AF22" i="72"/>
  <c r="AE22" i="72"/>
  <c r="AD22" i="72"/>
  <c r="AC22" i="72"/>
  <c r="AB22" i="72"/>
  <c r="AA22" i="72"/>
  <c r="Z22" i="72"/>
  <c r="Y22" i="72"/>
  <c r="X22" i="72"/>
  <c r="W22" i="72"/>
  <c r="V22" i="72"/>
  <c r="U22" i="72"/>
  <c r="T22" i="72"/>
  <c r="S22" i="72"/>
  <c r="R22" i="72"/>
  <c r="Q22" i="72"/>
  <c r="P22" i="72"/>
  <c r="O22" i="72"/>
  <c r="N22" i="72"/>
  <c r="M22" i="72"/>
  <c r="L22" i="72"/>
  <c r="K22" i="72"/>
  <c r="J22" i="72"/>
  <c r="I22" i="72"/>
  <c r="H22" i="72"/>
  <c r="G22" i="72"/>
  <c r="F22" i="72"/>
  <c r="E22" i="72"/>
  <c r="D22" i="72"/>
  <c r="C22" i="72"/>
  <c r="AG21" i="72"/>
  <c r="AF21" i="72"/>
  <c r="AE21" i="72"/>
  <c r="AD21" i="72"/>
  <c r="AC21" i="72"/>
  <c r="AB21" i="72"/>
  <c r="AA21" i="72"/>
  <c r="Z21" i="72"/>
  <c r="Y21" i="72"/>
  <c r="X21" i="72"/>
  <c r="W21" i="72"/>
  <c r="V21" i="72"/>
  <c r="U21" i="72"/>
  <c r="T21" i="72"/>
  <c r="S21" i="72"/>
  <c r="R21" i="72"/>
  <c r="Q21" i="72"/>
  <c r="P21" i="72"/>
  <c r="O21" i="72"/>
  <c r="N21" i="72"/>
  <c r="M21" i="72"/>
  <c r="L21" i="72"/>
  <c r="K21" i="72"/>
  <c r="J21" i="72"/>
  <c r="I21" i="72"/>
  <c r="H21" i="72"/>
  <c r="G21" i="72"/>
  <c r="F21" i="72"/>
  <c r="E21" i="72"/>
  <c r="D21" i="72"/>
  <c r="C21" i="72"/>
  <c r="AG19" i="72"/>
  <c r="AF19" i="72"/>
  <c r="AE19" i="72"/>
  <c r="AD19" i="72"/>
  <c r="AC19" i="72"/>
  <c r="AB19" i="72"/>
  <c r="AA19" i="72"/>
  <c r="Z19" i="72"/>
  <c r="Y19" i="72"/>
  <c r="X19" i="72"/>
  <c r="W19" i="72"/>
  <c r="V19" i="72"/>
  <c r="U19" i="72"/>
  <c r="T19" i="72"/>
  <c r="S19" i="72"/>
  <c r="R19" i="72"/>
  <c r="Q19" i="72"/>
  <c r="P19" i="72"/>
  <c r="O19" i="72"/>
  <c r="N19" i="72"/>
  <c r="M19" i="72"/>
  <c r="L19" i="72"/>
  <c r="K19" i="72"/>
  <c r="J19" i="72"/>
  <c r="I19" i="72"/>
  <c r="H19" i="72"/>
  <c r="G19" i="72"/>
  <c r="F19" i="72"/>
  <c r="E19" i="72"/>
  <c r="D19" i="72"/>
  <c r="C19" i="72"/>
  <c r="AG18" i="72"/>
  <c r="AF18" i="72"/>
  <c r="AE18" i="72"/>
  <c r="AD18" i="72"/>
  <c r="AC18" i="72"/>
  <c r="AB18" i="72"/>
  <c r="AA18" i="72"/>
  <c r="Z18" i="72"/>
  <c r="Y18" i="72"/>
  <c r="X18" i="72"/>
  <c r="W18" i="72"/>
  <c r="V18" i="72"/>
  <c r="U18" i="72"/>
  <c r="T18" i="72"/>
  <c r="S18" i="72"/>
  <c r="R18" i="72"/>
  <c r="Q18" i="72"/>
  <c r="P18" i="72"/>
  <c r="O18" i="72"/>
  <c r="N18" i="72"/>
  <c r="M18" i="72"/>
  <c r="L18" i="72"/>
  <c r="K18" i="72"/>
  <c r="J18" i="72"/>
  <c r="I18" i="72"/>
  <c r="H18" i="72"/>
  <c r="G18" i="72"/>
  <c r="F18" i="72"/>
  <c r="E18" i="72"/>
  <c r="D18" i="72"/>
  <c r="C18" i="72"/>
  <c r="AG17" i="72"/>
  <c r="AF17" i="72"/>
  <c r="AE17" i="72"/>
  <c r="AD17" i="72"/>
  <c r="AC17" i="72"/>
  <c r="AB17" i="72"/>
  <c r="AA17" i="72"/>
  <c r="Z17" i="72"/>
  <c r="Y17" i="72"/>
  <c r="X17" i="72"/>
  <c r="W17" i="72"/>
  <c r="V17" i="72"/>
  <c r="U17" i="72"/>
  <c r="T17" i="72"/>
  <c r="S17" i="72"/>
  <c r="R17" i="72"/>
  <c r="Q17" i="72"/>
  <c r="P17" i="72"/>
  <c r="O17" i="72"/>
  <c r="N17" i="72"/>
  <c r="M17" i="72"/>
  <c r="L17" i="72"/>
  <c r="K17" i="72"/>
  <c r="J17" i="72"/>
  <c r="I17" i="72"/>
  <c r="H17" i="72"/>
  <c r="G17" i="72"/>
  <c r="F17" i="72"/>
  <c r="E17" i="72"/>
  <c r="D17" i="72"/>
  <c r="C17" i="72"/>
  <c r="AG16" i="72"/>
  <c r="AF16" i="72"/>
  <c r="AE16" i="72"/>
  <c r="AD16" i="72"/>
  <c r="AC16" i="72"/>
  <c r="AB16" i="72"/>
  <c r="AA16" i="72"/>
  <c r="Z16" i="72"/>
  <c r="Y16" i="72"/>
  <c r="X16" i="72"/>
  <c r="W16" i="72"/>
  <c r="V16" i="72"/>
  <c r="U16" i="72"/>
  <c r="T16" i="72"/>
  <c r="S16" i="72"/>
  <c r="R16" i="72"/>
  <c r="Q16" i="72"/>
  <c r="P16" i="72"/>
  <c r="O16" i="72"/>
  <c r="N16" i="72"/>
  <c r="M16" i="72"/>
  <c r="L16" i="72"/>
  <c r="K16" i="72"/>
  <c r="J16" i="72"/>
  <c r="I16" i="72"/>
  <c r="H16" i="72"/>
  <c r="G16" i="72"/>
  <c r="F16" i="72"/>
  <c r="E16" i="72"/>
  <c r="D16" i="72"/>
  <c r="C16" i="72"/>
  <c r="AG15" i="72"/>
  <c r="AF15" i="72"/>
  <c r="AE15" i="72"/>
  <c r="AD15" i="72"/>
  <c r="AC15" i="72"/>
  <c r="AB15" i="72"/>
  <c r="AA15" i="72"/>
  <c r="Z15" i="72"/>
  <c r="Y15" i="72"/>
  <c r="X15" i="72"/>
  <c r="W15" i="72"/>
  <c r="V15" i="72"/>
  <c r="U15" i="72"/>
  <c r="T15" i="72"/>
  <c r="S15" i="72"/>
  <c r="R15" i="72"/>
  <c r="Q15" i="72"/>
  <c r="P15" i="72"/>
  <c r="O15" i="72"/>
  <c r="N15" i="72"/>
  <c r="M15" i="72"/>
  <c r="L15" i="72"/>
  <c r="K15" i="72"/>
  <c r="J15" i="72"/>
  <c r="I15" i="72"/>
  <c r="H15" i="72"/>
  <c r="G15" i="72"/>
  <c r="F15" i="72"/>
  <c r="E15" i="72"/>
  <c r="D15" i="72"/>
  <c r="C15" i="72"/>
  <c r="AG14" i="72"/>
  <c r="AF14" i="72"/>
  <c r="AE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R14" i="72"/>
  <c r="Q14" i="72"/>
  <c r="P14" i="72"/>
  <c r="O14" i="72"/>
  <c r="N14" i="72"/>
  <c r="M14" i="72"/>
  <c r="L14" i="72"/>
  <c r="K14" i="72"/>
  <c r="J14" i="72"/>
  <c r="I14" i="72"/>
  <c r="H14" i="72"/>
  <c r="G14" i="72"/>
  <c r="F14" i="72"/>
  <c r="E14" i="72"/>
  <c r="D14" i="72"/>
  <c r="C14" i="72"/>
  <c r="AG12" i="72"/>
  <c r="AF12" i="72"/>
  <c r="AE12" i="72"/>
  <c r="AD12" i="72"/>
  <c r="AC12" i="72"/>
  <c r="AB12" i="72"/>
  <c r="AA12" i="72"/>
  <c r="Z12" i="72"/>
  <c r="Y12" i="72"/>
  <c r="X12" i="72"/>
  <c r="W12" i="72"/>
  <c r="V12" i="72"/>
  <c r="U12" i="72"/>
  <c r="T12" i="72"/>
  <c r="S12" i="72"/>
  <c r="R12" i="72"/>
  <c r="Q12" i="72"/>
  <c r="P12" i="72"/>
  <c r="O12" i="72"/>
  <c r="N12" i="72"/>
  <c r="M12" i="72"/>
  <c r="L12" i="72"/>
  <c r="K12" i="72"/>
  <c r="J12" i="72"/>
  <c r="I12" i="72"/>
  <c r="H12" i="72"/>
  <c r="G12" i="72"/>
  <c r="F12" i="72"/>
  <c r="E12" i="72"/>
  <c r="D12" i="72"/>
  <c r="C12" i="72"/>
  <c r="AG11" i="72"/>
  <c r="AF11" i="72"/>
  <c r="AE11" i="72"/>
  <c r="AD11" i="72"/>
  <c r="AC11" i="72"/>
  <c r="AB11" i="72"/>
  <c r="AA11" i="72"/>
  <c r="Z11" i="72"/>
  <c r="Y11" i="72"/>
  <c r="X11" i="72"/>
  <c r="W11" i="72"/>
  <c r="V11" i="72"/>
  <c r="U11" i="72"/>
  <c r="T11" i="72"/>
  <c r="S11" i="72"/>
  <c r="R11" i="72"/>
  <c r="Q11" i="72"/>
  <c r="P11" i="72"/>
  <c r="O11" i="72"/>
  <c r="N11" i="72"/>
  <c r="M11" i="72"/>
  <c r="L11" i="72"/>
  <c r="K11" i="72"/>
  <c r="J11" i="72"/>
  <c r="I11" i="72"/>
  <c r="H11" i="72"/>
  <c r="G11" i="72"/>
  <c r="F11" i="72"/>
  <c r="E11" i="72"/>
  <c r="D11" i="72"/>
  <c r="C11" i="72"/>
  <c r="AG10" i="72"/>
  <c r="AF10" i="72"/>
  <c r="AE10" i="72"/>
  <c r="AD10" i="72"/>
  <c r="AC10" i="72"/>
  <c r="AB10" i="72"/>
  <c r="AA10" i="72"/>
  <c r="Z10" i="72"/>
  <c r="Y10" i="72"/>
  <c r="X10" i="72"/>
  <c r="W10" i="72"/>
  <c r="V10" i="72"/>
  <c r="U10" i="72"/>
  <c r="T10" i="72"/>
  <c r="S10" i="72"/>
  <c r="R10" i="72"/>
  <c r="Q10" i="72"/>
  <c r="P10" i="72"/>
  <c r="O10" i="72"/>
  <c r="N10" i="72"/>
  <c r="M10" i="72"/>
  <c r="L10" i="72"/>
  <c r="K10" i="72"/>
  <c r="J10" i="72"/>
  <c r="I10" i="72"/>
  <c r="H10" i="72"/>
  <c r="G10" i="72"/>
  <c r="F10" i="72"/>
  <c r="E10" i="72"/>
  <c r="D10" i="72"/>
  <c r="C10" i="72"/>
  <c r="AH51" i="71"/>
  <c r="AG51" i="71"/>
  <c r="AF51" i="71"/>
  <c r="AE51" i="71"/>
  <c r="AD51" i="71"/>
  <c r="AC51" i="71"/>
  <c r="AB51" i="71"/>
  <c r="AA51" i="71"/>
  <c r="Z51" i="71"/>
  <c r="Y51" i="71"/>
  <c r="X51" i="71"/>
  <c r="W51" i="71"/>
  <c r="V51" i="71"/>
  <c r="U51" i="71"/>
  <c r="T51" i="71"/>
  <c r="S51" i="71"/>
  <c r="R51" i="71"/>
  <c r="Q51" i="71"/>
  <c r="P51" i="71"/>
  <c r="O51" i="71"/>
  <c r="N51" i="71"/>
  <c r="M51" i="71"/>
  <c r="L51" i="71"/>
  <c r="K51" i="71"/>
  <c r="J51" i="71"/>
  <c r="I51" i="71"/>
  <c r="H51" i="71"/>
  <c r="G51" i="71"/>
  <c r="F51" i="71"/>
  <c r="E51" i="71"/>
  <c r="D51" i="71"/>
  <c r="C51" i="71"/>
  <c r="B41" i="71"/>
  <c r="A41" i="71"/>
  <c r="B40" i="71"/>
  <c r="A40" i="71"/>
  <c r="C36" i="71"/>
  <c r="B36" i="71"/>
  <c r="B42" i="71" s="1"/>
  <c r="A36" i="71"/>
  <c r="A42" i="71" s="1"/>
  <c r="C35" i="71"/>
  <c r="B35" i="71"/>
  <c r="A35" i="71"/>
  <c r="C34" i="71"/>
  <c r="B34" i="71"/>
  <c r="A34" i="71"/>
  <c r="D6" i="71"/>
  <c r="D36" i="71" s="1"/>
  <c r="D5" i="71"/>
  <c r="D35" i="71" s="1"/>
  <c r="D4" i="71"/>
  <c r="D34" i="71" s="1"/>
  <c r="E34" i="71" s="1"/>
  <c r="G34" i="71" s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C41" i="71" l="1"/>
  <c r="D41" i="71" s="1"/>
  <c r="E41" i="71" s="1"/>
  <c r="E35" i="71"/>
  <c r="G35" i="71" s="1"/>
  <c r="AH23" i="72"/>
  <c r="C42" i="71"/>
  <c r="D42" i="71" s="1"/>
  <c r="E42" i="71" s="1"/>
  <c r="F42" i="71" s="1"/>
  <c r="G42" i="71" s="1"/>
  <c r="H42" i="71" s="1"/>
  <c r="I42" i="71" s="1"/>
  <c r="J42" i="71" s="1"/>
  <c r="K42" i="71" s="1"/>
  <c r="L42" i="71" s="1"/>
  <c r="M42" i="71" s="1"/>
  <c r="N42" i="71" s="1"/>
  <c r="O42" i="71" s="1"/>
  <c r="P42" i="71" s="1"/>
  <c r="Q42" i="71" s="1"/>
  <c r="R42" i="71" s="1"/>
  <c r="S42" i="71" s="1"/>
  <c r="T42" i="71" s="1"/>
  <c r="U42" i="71" s="1"/>
  <c r="V42" i="71" s="1"/>
  <c r="W42" i="71" s="1"/>
  <c r="X42" i="71" s="1"/>
  <c r="Y42" i="71" s="1"/>
  <c r="Z42" i="71" s="1"/>
  <c r="AA42" i="71" s="1"/>
  <c r="AB42" i="71" s="1"/>
  <c r="AC42" i="71" s="1"/>
  <c r="AD42" i="71" s="1"/>
  <c r="AE42" i="71" s="1"/>
  <c r="AF42" i="71" s="1"/>
  <c r="AG42" i="71" s="1"/>
  <c r="AH42" i="71" s="1"/>
  <c r="E36" i="71"/>
  <c r="G36" i="71" s="1"/>
  <c r="F41" i="71"/>
  <c r="G41" i="71" s="1"/>
  <c r="H41" i="71" s="1"/>
  <c r="I41" i="71" s="1"/>
  <c r="J41" i="71" s="1"/>
  <c r="K41" i="71" s="1"/>
  <c r="L41" i="71" s="1"/>
  <c r="M41" i="71" s="1"/>
  <c r="E47" i="71"/>
  <c r="E52" i="71" s="1"/>
  <c r="C47" i="71"/>
  <c r="C52" i="71" s="1"/>
  <c r="D47" i="71"/>
  <c r="D52" i="71" s="1"/>
  <c r="G47" i="71"/>
  <c r="G52" i="71" s="1"/>
  <c r="C40" i="71"/>
  <c r="D40" i="71" s="1"/>
  <c r="E40" i="71" s="1"/>
  <c r="H47" i="71"/>
  <c r="H52" i="71" s="1"/>
  <c r="I47" i="71"/>
  <c r="I52" i="71" s="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F47" i="71" l="1"/>
  <c r="F52" i="71" s="1"/>
  <c r="D48" i="71"/>
  <c r="D53" i="71" s="1"/>
  <c r="C11" i="17" s="1"/>
  <c r="C48" i="71"/>
  <c r="C53" i="71" s="1"/>
  <c r="B11" i="17" s="1"/>
  <c r="J47" i="71"/>
  <c r="J52" i="71" s="1"/>
  <c r="L47" i="71"/>
  <c r="L52" i="71" s="1"/>
  <c r="K47" i="71"/>
  <c r="K52" i="71" s="1"/>
  <c r="M47" i="71"/>
  <c r="M52" i="71" s="1"/>
  <c r="N41" i="71"/>
  <c r="F40" i="71"/>
  <c r="E48" i="71"/>
  <c r="E53" i="71" s="1"/>
  <c r="D11" i="17" s="1"/>
  <c r="I48" i="48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G40" i="71" l="1"/>
  <c r="F48" i="71"/>
  <c r="F53" i="71" s="1"/>
  <c r="E11" i="17" s="1"/>
  <c r="O41" i="71"/>
  <c r="N47" i="71"/>
  <c r="N52" i="71" s="1"/>
  <c r="C46" i="48"/>
  <c r="I46" i="48"/>
  <c r="F46" i="48"/>
  <c r="K46" i="48" s="1"/>
  <c r="P41" i="71" l="1"/>
  <c r="O47" i="71"/>
  <c r="O52" i="71" s="1"/>
  <c r="H40" i="71"/>
  <c r="G48" i="71"/>
  <c r="G53" i="71" s="1"/>
  <c r="F11" i="17" s="1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I40" i="71" l="1"/>
  <c r="H48" i="71"/>
  <c r="H53" i="71" s="1"/>
  <c r="G11" i="17" s="1"/>
  <c r="Q41" i="71"/>
  <c r="P47" i="71"/>
  <c r="P52" i="71" s="1"/>
  <c r="C16" i="46"/>
  <c r="D16" i="46" s="1"/>
  <c r="C10" i="46"/>
  <c r="C13" i="46"/>
  <c r="C12" i="46"/>
  <c r="C11" i="46"/>
  <c r="C14" i="46"/>
  <c r="B26" i="44"/>
  <c r="B38" i="44" s="1"/>
  <c r="B25" i="44"/>
  <c r="B37" i="44" s="1"/>
  <c r="C37" i="44" s="1"/>
  <c r="R41" i="71" l="1"/>
  <c r="Q47" i="71"/>
  <c r="Q52" i="71" s="1"/>
  <c r="J40" i="71"/>
  <c r="I48" i="71"/>
  <c r="I53" i="71" s="1"/>
  <c r="H11" i="17" s="1"/>
  <c r="C38" i="44"/>
  <c r="B47" i="44"/>
  <c r="B51" i="44"/>
  <c r="B44" i="44"/>
  <c r="B46" i="44"/>
  <c r="B52" i="44"/>
  <c r="B48" i="44"/>
  <c r="B45" i="44"/>
  <c r="C39" i="44"/>
  <c r="K40" i="71" l="1"/>
  <c r="J48" i="71"/>
  <c r="J53" i="71" s="1"/>
  <c r="I11" i="17" s="1"/>
  <c r="S41" i="71"/>
  <c r="R47" i="71"/>
  <c r="R52" i="71" s="1"/>
  <c r="C44" i="44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T41" i="71" l="1"/>
  <c r="S47" i="71"/>
  <c r="S52" i="71" s="1"/>
  <c r="L40" i="71"/>
  <c r="K48" i="71"/>
  <c r="K53" i="71" s="1"/>
  <c r="J11" i="17" s="1"/>
  <c r="D15" i="17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U41" i="71" l="1"/>
  <c r="T47" i="71"/>
  <c r="T52" i="71" s="1"/>
  <c r="M40" i="71"/>
  <c r="L48" i="71"/>
  <c r="L53" i="71" s="1"/>
  <c r="K11" i="17" s="1"/>
  <c r="U47" i="71" l="1"/>
  <c r="U52" i="71" s="1"/>
  <c r="V41" i="71"/>
  <c r="N40" i="71"/>
  <c r="M48" i="71"/>
  <c r="M53" i="71" s="1"/>
  <c r="L11" i="17" s="1"/>
  <c r="W41" i="71" l="1"/>
  <c r="V47" i="71"/>
  <c r="V52" i="71" s="1"/>
  <c r="O40" i="71"/>
  <c r="N48" i="71"/>
  <c r="N53" i="71" s="1"/>
  <c r="M11" i="17" s="1"/>
  <c r="X41" i="71" l="1"/>
  <c r="W47" i="71"/>
  <c r="W52" i="71" s="1"/>
  <c r="P40" i="71"/>
  <c r="O48" i="71"/>
  <c r="O53" i="71" s="1"/>
  <c r="N11" i="17" s="1"/>
  <c r="Y41" i="71" l="1"/>
  <c r="X47" i="71"/>
  <c r="X52" i="71" s="1"/>
  <c r="Q40" i="71"/>
  <c r="P48" i="71"/>
  <c r="P53" i="71" s="1"/>
  <c r="O11" i="17" s="1"/>
  <c r="Z41" i="71" l="1"/>
  <c r="Y47" i="71"/>
  <c r="Y52" i="71" s="1"/>
  <c r="R40" i="71"/>
  <c r="Q48" i="71"/>
  <c r="Q53" i="71" s="1"/>
  <c r="P11" i="17" s="1"/>
  <c r="S40" i="71" l="1"/>
  <c r="R48" i="71"/>
  <c r="R53" i="71" s="1"/>
  <c r="Q11" i="17" s="1"/>
  <c r="AA41" i="71"/>
  <c r="Z47" i="71"/>
  <c r="Z52" i="71" s="1"/>
  <c r="AB41" i="71" l="1"/>
  <c r="AA47" i="71"/>
  <c r="AA52" i="71" s="1"/>
  <c r="T40" i="71"/>
  <c r="S48" i="71"/>
  <c r="S53" i="71" s="1"/>
  <c r="R11" i="17" s="1"/>
  <c r="U40" i="71" l="1"/>
  <c r="T48" i="71"/>
  <c r="T53" i="71" s="1"/>
  <c r="S11" i="17" s="1"/>
  <c r="AC41" i="71"/>
  <c r="AB47" i="71"/>
  <c r="AB52" i="71" s="1"/>
  <c r="AD41" i="71" l="1"/>
  <c r="AC47" i="71"/>
  <c r="AC52" i="71" s="1"/>
  <c r="V40" i="71"/>
  <c r="U48" i="71"/>
  <c r="U53" i="71" s="1"/>
  <c r="T11" i="17" s="1"/>
  <c r="W40" i="71" l="1"/>
  <c r="V48" i="71"/>
  <c r="V53" i="71" s="1"/>
  <c r="U11" i="17" s="1"/>
  <c r="AE41" i="71"/>
  <c r="AD47" i="71"/>
  <c r="AD52" i="71" s="1"/>
  <c r="AF41" i="71" l="1"/>
  <c r="AE47" i="71"/>
  <c r="AE52" i="71" s="1"/>
  <c r="X40" i="71"/>
  <c r="W48" i="71"/>
  <c r="W53" i="71" s="1"/>
  <c r="V11" i="17" s="1"/>
  <c r="Y40" i="71" l="1"/>
  <c r="X48" i="71"/>
  <c r="X53" i="71" s="1"/>
  <c r="W11" i="17" s="1"/>
  <c r="AG41" i="71"/>
  <c r="AF47" i="71"/>
  <c r="AF52" i="71" s="1"/>
  <c r="AH41" i="71" l="1"/>
  <c r="AH47" i="71" s="1"/>
  <c r="AH52" i="71" s="1"/>
  <c r="AG47" i="71"/>
  <c r="AG52" i="71" s="1"/>
  <c r="Z40" i="71"/>
  <c r="Y48" i="71"/>
  <c r="Y53" i="71" s="1"/>
  <c r="X11" i="17" s="1"/>
  <c r="AA40" i="71" l="1"/>
  <c r="Z48" i="71"/>
  <c r="Z53" i="71" s="1"/>
  <c r="Y11" i="17" s="1"/>
  <c r="AB40" i="71" l="1"/>
  <c r="AA48" i="71"/>
  <c r="AA53" i="71" s="1"/>
  <c r="Z11" i="17" s="1"/>
  <c r="AC40" i="71" l="1"/>
  <c r="AB48" i="71"/>
  <c r="AB53" i="71" s="1"/>
  <c r="AA11" i="17" s="1"/>
  <c r="AD40" i="71" l="1"/>
  <c r="AC48" i="71"/>
  <c r="AC53" i="71" s="1"/>
  <c r="AB11" i="17" s="1"/>
  <c r="AE40" i="71" l="1"/>
  <c r="AD48" i="71"/>
  <c r="AD53" i="71" s="1"/>
  <c r="AC11" i="17" s="1"/>
  <c r="AF40" i="71" l="1"/>
  <c r="AE48" i="71"/>
  <c r="AE53" i="71" s="1"/>
  <c r="AD11" i="17" s="1"/>
  <c r="AG40" i="71" l="1"/>
  <c r="AF48" i="71"/>
  <c r="AF53" i="71" s="1"/>
  <c r="AE11" i="17" s="1"/>
  <c r="AH40" i="71" l="1"/>
  <c r="AH48" i="71" s="1"/>
  <c r="AH53" i="71" s="1"/>
  <c r="AG48" i="71"/>
  <c r="AG53" i="7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<sst xmlns="http://schemas.openxmlformats.org/spreadsheetml/2006/main" count="12773" uniqueCount="2919">
  <si>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</si>
  <si>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</si>
  <si>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</si>
  <si>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</si>
  <si>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</si>
  <si>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</si>
  <si>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</si>
  <si>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</si>
  <si>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</si>
  <si>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</si>
  <si>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</si>
  <si>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</si>
  <si>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</si>
  <si>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</si>
  <si>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</si>
  <si>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</si>
  <si>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</si>
  <si>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</si>
  <si>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</si>
  <si>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</si>
  <si>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</si>
  <si>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</si>
  <si>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</si>
  <si>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</si>
  <si>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</si>
  <si>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</si>
  <si>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</si>
  <si>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</si>
  <si>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</si>
  <si>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</si>
  <si>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</si>
  <si>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</si>
  <si>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</si>
  <si>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</si>
  <si>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</si>
  <si>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</si>
  <si>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</si>
  <si>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</si>
  <si>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</si>
  <si>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</si>
  <si>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</si>
  <si>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</si>
  <si>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</si>
  <si>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</si>
  <si>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</si>
  <si>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</si>
  <si>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</si>
  <si>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</si>
  <si>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</si>
  <si>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</si>
  <si>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</si>
  <si>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</si>
  <si>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</si>
  <si>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</si>
  <si>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</si>
  <si>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</si>
  <si>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</si>
  <si>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</si>
  <si>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</si>
  <si>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</si>
  <si>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</si>
  <si>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</si>
  <si>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</si>
  <si>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</si>
  <si>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</si>
  <si>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</si>
  <si>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</si>
  <si>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</si>
  <si>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</si>
  <si>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</si>
  <si>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</si>
  <si>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</si>
  <si>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</si>
  <si>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</si>
  <si>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</si>
  <si>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</si>
  <si>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</si>
  <si>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</si>
  <si>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</si>
  <si>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</si>
  <si>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</si>
  <si>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</si>
  <si>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</si>
  <si>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</si>
  <si>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</si>
  <si>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</si>
  <si>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</si>
  <si>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</si>
  <si>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</si>
  <si>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</si>
  <si>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</si>
  <si>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</si>
  <si>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</si>
  <si>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</si>
  <si>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</si>
  <si>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</si>
  <si>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</si>
  <si>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</si>
  <si>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</si>
  <si>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</si>
  <si>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</si>
  <si>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</si>
  <si>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</si>
  <si>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</si>
  <si>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</si>
  <si>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</si>
  <si>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</si>
  <si>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</si>
  <si>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</si>
  <si>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</si>
  <si>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</si>
  <si>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</si>
  <si>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</si>
  <si>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</si>
  <si>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</si>
  <si>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</si>
  <si>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</si>
  <si>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</si>
  <si>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</si>
  <si>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</si>
  <si>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</si>
  <si>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</si>
  <si>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</si>
  <si>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</si>
  <si>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</si>
  <si>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</si>
  <si>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</si>
  <si>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</si>
  <si>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</si>
  <si>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</si>
  <si>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</si>
  <si>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</si>
  <si>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</si>
  <si>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</si>
  <si>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</si>
  <si>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</si>
  <si>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</si>
  <si>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</si>
  <si>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</si>
  <si>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</si>
  <si>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</si>
  <si>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</si>
  <si>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</si>
  <si>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</si>
  <si>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</si>
  <si>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</si>
  <si>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</si>
  <si>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</si>
  <si>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</si>
  <si>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</si>
  <si>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</si>
  <si>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</si>
  <si>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</si>
  <si>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</si>
  <si>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</si>
  <si>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</si>
  <si>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</si>
  <si>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</si>
  <si>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</si>
  <si>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</si>
  <si>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</si>
  <si>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</si>
  <si>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</si>
  <si>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</si>
  <si>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</si>
  <si>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</si>
  <si>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</si>
  <si>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</si>
  <si>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</si>
  <si>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</si>
  <si>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</si>
  <si>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</si>
  <si>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</si>
  <si>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</si>
  <si>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</si>
  <si>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</si>
  <si>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</si>
  <si>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</si>
  <si>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</si>
  <si>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</si>
  <si>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</si>
  <si>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</si>
  <si>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</si>
  <si>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</si>
  <si>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</si>
  <si>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</si>
  <si>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</si>
  <si>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</si>
  <si>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</si>
  <si>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</si>
  <si>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</si>
  <si>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</si>
  <si>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</si>
  <si>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</si>
  <si>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</si>
  <si>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</si>
  <si>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</si>
  <si>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</si>
  <si>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</si>
  <si>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</si>
  <si>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</si>
  <si>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</si>
  <si>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</si>
  <si>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</si>
  <si>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</si>
  <si>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</si>
  <si>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</si>
  <si>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</si>
  <si>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</si>
  <si>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</si>
  <si>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</si>
  <si>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</si>
  <si>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</si>
  <si>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</si>
  <si>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</si>
  <si>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</si>
  <si>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</si>
  <si>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</si>
  <si>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</si>
  <si>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</si>
  <si>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</si>
  <si>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</si>
  <si>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</si>
  <si>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</si>
  <si>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</si>
  <si>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</si>
  <si>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</si>
  <si>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</si>
  <si>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</si>
  <si>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</si>
  <si>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</si>
  <si>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</si>
  <si>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</si>
  <si>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</si>
  <si>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</si>
  <si>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</si>
  <si>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</si>
  <si>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</si>
  <si>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</si>
  <si>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</si>
  <si>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</si>
  <si>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</si>
  <si>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</si>
  <si>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</si>
  <si>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</si>
  <si>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</si>
  <si>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</si>
  <si>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</si>
  <si>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</si>
  <si>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</si>
  <si>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</si>
  <si>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</si>
  <si>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</si>
  <si>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</si>
  <si>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</si>
  <si>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</si>
  <si>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</si>
  <si>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</si>
  <si>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</si>
  <si>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</si>
  <si>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</si>
  <si>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</si>
  <si>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</si>
  <si>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</si>
  <si>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</si>
  <si>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</si>
  <si>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</si>
  <si>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</si>
  <si>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</si>
  <si>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</si>
  <si>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</si>
  <si>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</si>
  <si>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</si>
  <si>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</si>
  <si>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</si>
  <si>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</si>
  <si>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</si>
  <si>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</si>
  <si>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</si>
  <si>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</si>
  <si>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</si>
  <si>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</si>
  <si>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</si>
  <si>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</si>
  <si>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</si>
  <si>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</si>
  <si>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</si>
  <si>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</si>
  <si>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</si>
  <si>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</si>
  <si>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</si>
  <si>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</si>
  <si>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</si>
  <si>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</si>
  <si>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</si>
  <si>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</si>
  <si>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</si>
  <si>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</si>
  <si>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</si>
  <si>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</si>
  <si>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</si>
  <si>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</si>
  <si>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</si>
  <si>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</si>
  <si>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</si>
  <si>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</si>
  <si>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</si>
  <si>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</si>
  <si>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</si>
  <si>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</si>
  <si>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</si>
  <si>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</si>
  <si>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</si>
  <si>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</si>
  <si>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</si>
  <si>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</si>
  <si>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</si>
  <si>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</si>
  <si>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</si>
  <si>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</si>
  <si>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</si>
  <si>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</si>
  <si>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</si>
  <si>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</si>
  <si>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</si>
  <si>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</si>
  <si>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</si>
  <si>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</si>
  <si>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</si>
  <si>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</si>
  <si>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</si>
  <si>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</si>
  <si>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</si>
  <si>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</si>
  <si>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</si>
  <si>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</si>
  <si>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</si>
  <si>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</si>
  <si>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</si>
  <si>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</si>
  <si>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</si>
  <si>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</si>
  <si>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</si>
  <si>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</si>
  <si>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</si>
  <si>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</si>
  <si>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</si>
  <si>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</si>
  <si>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</si>
  <si>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</si>
  <si>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</si>
  <si>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</si>
  <si>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</si>
  <si>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</si>
  <si>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</si>
  <si>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</si>
  <si>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</si>
  <si>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</si>
  <si>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</si>
  <si>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</si>
  <si>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</si>
  <si>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</si>
  <si>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</si>
  <si>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</si>
  <si>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</si>
  <si>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</si>
  <si>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</si>
  <si>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</si>
  <si>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</si>
  <si>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</si>
  <si>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</si>
  <si>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</si>
  <si>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</si>
  <si>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</si>
  <si>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</si>
  <si>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</si>
  <si>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</si>
  <si>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</si>
  <si>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</si>
  <si>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</si>
  <si>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</si>
  <si>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</si>
  <si>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</si>
  <si>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</si>
  <si>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</si>
  <si>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</si>
  <si>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</si>
  <si>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</si>
  <si>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</si>
  <si>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</si>
  <si>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</si>
  <si>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</si>
  <si>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</si>
  <si>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</si>
  <si>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</si>
  <si>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</si>
  <si>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</si>
  <si>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</si>
  <si>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</si>
  <si>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</si>
  <si>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</si>
  <si>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</si>
  <si>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</si>
  <si>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</si>
  <si>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</si>
  <si>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</si>
  <si>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</si>
  <si>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</si>
  <si>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</si>
  <si>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</si>
  <si>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</si>
  <si>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</si>
  <si>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</si>
  <si>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</si>
  <si>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</si>
  <si>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</si>
  <si>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</si>
  <si>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</si>
  <si>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</si>
  <si>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</si>
  <si>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</si>
  <si>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</si>
  <si>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</si>
  <si>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</si>
  <si>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</si>
  <si>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</si>
  <si>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</si>
  <si>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</si>
  <si>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</si>
  <si>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</si>
  <si>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</si>
  <si>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</si>
  <si>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</si>
  <si>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</si>
  <si>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</si>
  <si>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</si>
  <si>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</si>
  <si>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</si>
  <si>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</si>
  <si>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</si>
  <si>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</si>
  <si>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</si>
  <si>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</si>
  <si>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</si>
  <si>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</si>
  <si>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</si>
  <si>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</si>
  <si>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</si>
  <si>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</si>
  <si>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</si>
  <si>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</si>
  <si>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</si>
  <si>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</si>
  <si>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</si>
  <si>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</si>
  <si>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</si>
  <si>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</si>
  <si>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</si>
  <si>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</si>
  <si>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</si>
  <si>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</si>
  <si>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</si>
  <si>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</si>
  <si>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</si>
  <si>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</si>
  <si>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</si>
  <si>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</si>
  <si>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</si>
  <si>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</si>
  <si>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</si>
  <si>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</si>
  <si>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</si>
  <si>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</si>
  <si>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</si>
  <si>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</si>
  <si>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</si>
  <si>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</si>
  <si>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</si>
  <si>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</si>
  <si>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</si>
  <si>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</si>
  <si>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</si>
  <si>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</si>
  <si>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</si>
  <si>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</si>
  <si>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</si>
  <si>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</si>
  <si>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</si>
  <si>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</si>
  <si>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</si>
  <si>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</si>
  <si>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</si>
  <si>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</si>
  <si>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</si>
  <si>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</si>
  <si>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</si>
  <si>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</si>
  <si>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</si>
  <si>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</si>
  <si>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</si>
  <si>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</si>
  <si>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</si>
  <si>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</si>
  <si>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</si>
  <si>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</si>
  <si>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</si>
  <si>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</si>
  <si>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</si>
  <si>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</si>
  <si>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</si>
  <si>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</si>
  <si>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</si>
  <si>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</si>
  <si>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</si>
  <si>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</si>
  <si>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</si>
  <si>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</si>
  <si>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</si>
  <si>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</si>
  <si>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</si>
  <si>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</si>
  <si>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</si>
  <si>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</si>
  <si>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</si>
  <si>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</si>
  <si>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</si>
  <si>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</si>
  <si>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</si>
  <si>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</si>
  <si>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</si>
  <si>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</si>
  <si>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</si>
  <si>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</si>
  <si>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</si>
  <si>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</si>
  <si>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</si>
  <si>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</si>
  <si>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</si>
  <si>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</si>
  <si>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</si>
  <si>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</si>
  <si>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</si>
  <si>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</si>
  <si>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</si>
  <si>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</si>
  <si>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</si>
  <si>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</si>
  <si>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</si>
  <si>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</si>
  <si>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</si>
  <si>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</si>
  <si>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</si>
  <si>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</si>
  <si>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</si>
  <si>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</si>
  <si>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</si>
  <si>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</si>
  <si>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</si>
  <si>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</si>
  <si>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</si>
  <si>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</si>
  <si>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</si>
  <si>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</si>
  <si>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</si>
  <si>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</si>
  <si>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</si>
  <si>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</si>
  <si>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</si>
  <si>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</si>
  <si>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</si>
  <si>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</si>
  <si>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</si>
  <si>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</si>
  <si>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</si>
  <si>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</si>
  <si>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</si>
  <si>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</si>
  <si>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</si>
  <si>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</si>
  <si>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</si>
  <si>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</si>
  <si>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</si>
  <si>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</si>
  <si>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</si>
  <si>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</si>
  <si>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</si>
  <si>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</si>
  <si>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</si>
  <si>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</si>
  <si>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</si>
  <si>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</si>
  <si>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</si>
  <si>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</si>
  <si>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</si>
  <si>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</si>
  <si>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</si>
  <si>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</si>
  <si>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</si>
  <si>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</si>
  <si>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</si>
  <si>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</si>
  <si>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</si>
  <si>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</si>
  <si>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</si>
  <si>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</si>
  <si>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</si>
  <si>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</si>
  <si>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</si>
  <si>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</si>
  <si>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</si>
  <si>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</si>
  <si>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</si>
  <si>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</si>
  <si>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</si>
  <si>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</si>
  <si>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</si>
  <si>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</si>
  <si>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</si>
  <si>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</si>
  <si>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</si>
  <si>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</si>
  <si>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</si>
  <si>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</si>
  <si>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</si>
  <si>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</si>
  <si>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</si>
  <si>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</si>
  <si>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</si>
  <si>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</si>
  <si>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</si>
  <si>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</si>
  <si>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</si>
  <si>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</si>
  <si>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</si>
  <si>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</si>
  <si>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</si>
  <si>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</si>
  <si>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</si>
  <si>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</si>
  <si>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</si>
  <si>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</si>
  <si>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</si>
  <si>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</si>
  <si>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</si>
  <si>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</si>
  <si>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</si>
  <si>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</si>
  <si>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</si>
  <si>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</si>
  <si>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</si>
  <si>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</si>
  <si>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</si>
  <si>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</si>
  <si>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</si>
  <si>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</si>
  <si>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</si>
  <si>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</si>
  <si>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</si>
  <si>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</si>
  <si>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</si>
  <si>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</si>
  <si>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</si>
  <si>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</si>
  <si>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</si>
  <si>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</si>
  <si>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</si>
  <si>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</si>
  <si>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</si>
  <si>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</si>
  <si>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</si>
  <si>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</si>
  <si>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</si>
  <si>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</si>
  <si>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</si>
  <si>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</si>
  <si>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</si>
  <si>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</si>
  <si>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</si>
  <si>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</si>
  <si>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</si>
  <si>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</si>
  <si>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</si>
  <si>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</si>
  <si>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</si>
  <si>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</si>
  <si>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</si>
  <si>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</si>
  <si>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</si>
  <si>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</si>
  <si>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</si>
  <si>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</si>
  <si>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</si>
  <si>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</si>
  <si>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</si>
  <si>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</si>
  <si>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</si>
  <si>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</si>
  <si>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</si>
  <si>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</si>
  <si>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</si>
  <si>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</si>
  <si>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</si>
  <si>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</si>
  <si>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</si>
  <si>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</si>
  <si>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</si>
  <si>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</si>
  <si>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</si>
  <si>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</si>
  <si>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</si>
  <si>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</si>
  <si>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</si>
  <si>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</si>
  <si>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</si>
  <si>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</si>
  <si>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</si>
  <si>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</si>
  <si>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</si>
  <si>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</si>
  <si>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</si>
  <si>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</si>
  <si>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</si>
  <si>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</si>
  <si>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</si>
  <si>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</si>
  <si>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</si>
  <si>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</si>
  <si>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</si>
  <si>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</si>
  <si>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</si>
  <si>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</si>
  <si>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</si>
  <si>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</si>
  <si>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</si>
  <si>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</si>
  <si>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</si>
  <si>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</si>
  <si>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</si>
  <si>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</si>
  <si>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</si>
  <si>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</si>
  <si>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</si>
  <si>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</si>
  <si>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</si>
  <si>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</si>
  <si>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</si>
  <si>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</si>
  <si>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</si>
  <si>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</si>
  <si>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</si>
  <si>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</si>
  <si>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</si>
  <si>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</si>
  <si>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</si>
  <si>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</si>
  <si>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</si>
  <si>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</si>
  <si>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</si>
  <si>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</si>
  <si>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</si>
  <si>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</si>
  <si>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</si>
  <si>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</si>
  <si>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</si>
  <si>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</si>
  <si>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</si>
  <si>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</si>
  <si>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</si>
  <si>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</si>
  <si>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</si>
  <si>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</si>
  <si>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</si>
  <si>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</si>
  <si>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</si>
  <si>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</si>
  <si>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</si>
  <si>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</si>
  <si>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</si>
  <si>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</si>
  <si>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</si>
  <si>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</si>
  <si>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</si>
  <si>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</si>
  <si>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</si>
  <si>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</si>
  <si>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</si>
  <si>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</si>
  <si>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</si>
  <si>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</si>
  <si>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</si>
  <si>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</si>
  <si>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</si>
  <si>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</si>
  <si>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</si>
  <si>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</si>
  <si>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</si>
  <si>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</si>
  <si>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</si>
  <si>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</si>
  <si>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</si>
  <si>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</si>
  <si>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</si>
  <si>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</si>
  <si>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</si>
  <si>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</si>
  <si>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</si>
  <si>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</si>
  <si>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</si>
  <si>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</si>
  <si>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</si>
  <si>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</si>
  <si>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</si>
  <si>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</si>
  <si>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</si>
  <si>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</si>
  <si>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</si>
  <si>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</si>
  <si>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</si>
  <si>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</si>
  <si>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</si>
  <si>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</si>
  <si>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</si>
  <si>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</si>
  <si>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</si>
  <si>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</si>
  <si>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</si>
  <si>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</si>
  <si>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</si>
  <si>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</si>
  <si>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</si>
  <si>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</si>
  <si>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</si>
  <si>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</si>
  <si>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</si>
  <si>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</si>
  <si>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</si>
  <si>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</si>
  <si>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</si>
  <si>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</si>
  <si>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</si>
  <si>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</si>
  <si>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</si>
  <si>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</si>
  <si>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</si>
  <si>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</si>
  <si>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</si>
  <si>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</si>
  <si>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</si>
  <si>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</si>
  <si>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</si>
  <si>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</si>
  <si>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</si>
  <si>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</si>
  <si>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</si>
  <si>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</si>
  <si>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</si>
  <si>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</si>
  <si>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</si>
  <si>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</si>
  <si>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</si>
  <si>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</si>
  <si>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</si>
  <si>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</si>
  <si>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</si>
  <si>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</si>
  <si>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</si>
  <si>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</si>
  <si>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</si>
  <si>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</si>
  <si>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</si>
  <si>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</si>
  <si>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</si>
  <si>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</si>
  <si>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</si>
  <si>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</si>
  <si>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</si>
  <si>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</si>
  <si>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</si>
  <si>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</si>
  <si>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</si>
  <si>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</si>
  <si>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</si>
  <si>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</si>
  <si>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</si>
  <si>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</si>
  <si>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</si>
  <si>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</si>
  <si>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</si>
  <si>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</si>
  <si>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</si>
  <si>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</si>
  <si>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</si>
  <si>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</si>
  <si>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</si>
  <si>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</si>
  <si>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</si>
  <si>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</si>
  <si>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</si>
  <si>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</si>
  <si>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</si>
  <si>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</si>
  <si>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</si>
  <si>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</si>
  <si>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</si>
  <si>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</si>
  <si>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</si>
  <si>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</si>
  <si>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</si>
  <si>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</si>
  <si>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</si>
  <si>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</si>
  <si>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</si>
  <si>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</si>
  <si>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</si>
  <si>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</si>
  <si>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</si>
  <si>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</si>
  <si>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</si>
  <si>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</si>
  <si>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</si>
  <si>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</si>
  <si>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</si>
  <si>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</si>
  <si>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</si>
  <si>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</si>
  <si>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</si>
  <si>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</si>
  <si>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</si>
  <si>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</si>
  <si>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</si>
  <si>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</si>
  <si>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</si>
  <si>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</si>
  <si>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</si>
  <si>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</si>
  <si>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</si>
  <si>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</si>
  <si>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</si>
  <si>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</si>
  <si>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</si>
  <si>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</si>
  <si>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</si>
  <si>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</si>
  <si>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</si>
  <si>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</si>
  <si>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</si>
  <si>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</si>
  <si>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</si>
  <si>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</si>
  <si>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</si>
  <si>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</si>
  <si>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</si>
  <si>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</si>
  <si>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</si>
  <si>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</si>
  <si>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</si>
  <si>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</si>
  <si>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</si>
  <si>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</si>
  <si>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</si>
  <si>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</si>
  <si>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</si>
  <si>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</si>
  <si>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</si>
  <si>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</si>
  <si>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</si>
  <si>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</si>
  <si>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</si>
  <si>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</si>
  <si>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</si>
  <si>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</si>
  <si>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</si>
  <si>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</si>
  <si>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</si>
  <si>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</si>
  <si>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</si>
  <si>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</si>
  <si>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</si>
  <si>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</si>
  <si>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</si>
  <si>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</si>
  <si>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</si>
  <si>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</si>
  <si>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</si>
  <si>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</si>
  <si>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</si>
  <si>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</si>
  <si>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</si>
  <si>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</si>
  <si>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</si>
  <si>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</si>
  <si>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</si>
  <si>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</si>
  <si>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</si>
  <si>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</si>
  <si>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</si>
  <si>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</si>
  <si>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</si>
  <si>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</si>
  <si>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</si>
  <si>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</si>
  <si>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</si>
  <si>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</si>
  <si>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</si>
  <si>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</si>
  <si>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</si>
  <si>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</si>
  <si>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</si>
  <si>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</si>
  <si>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</si>
  <si>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</si>
  <si>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</si>
  <si>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</si>
  <si>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</si>
  <si>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</si>
  <si>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</si>
  <si>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</si>
  <si>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</si>
  <si>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</si>
  <si>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</si>
  <si>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</si>
  <si>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</si>
  <si>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</si>
  <si>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</si>
  <si>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</si>
  <si>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</si>
  <si>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</si>
  <si>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</si>
  <si>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</si>
  <si>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</si>
  <si>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</si>
  <si>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</si>
  <si>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</si>
  <si>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</si>
  <si>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</si>
  <si>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</si>
  <si>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</si>
  <si>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</si>
  <si>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</si>
  <si>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</si>
  <si>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</si>
  <si>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</si>
  <si>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</si>
  <si>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</si>
  <si>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</si>
  <si>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</si>
  <si>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</si>
  <si>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</si>
  <si>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</si>
  <si>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</si>
  <si>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</si>
  <si>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</si>
  <si>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</si>
  <si>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</si>
  <si>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</si>
  <si>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</si>
  <si>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</si>
  <si>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</si>
  <si>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</si>
  <si>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</si>
  <si>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</si>
  <si>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</si>
  <si>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</si>
  <si>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</si>
  <si>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</si>
  <si>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</si>
  <si>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</si>
  <si>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</si>
  <si>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</si>
  <si>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</si>
  <si>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</si>
  <si>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</si>
  <si>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</si>
  <si>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</si>
  <si>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</si>
  <si>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</si>
  <si>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</si>
  <si>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</si>
  <si>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</si>
  <si>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</si>
  <si>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</si>
  <si>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</si>
  <si>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</si>
  <si>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</si>
  <si>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</si>
  <si>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</si>
  <si>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</si>
  <si>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</si>
  <si>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</si>
  <si>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</si>
  <si>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</si>
  <si>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</si>
  <si>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</si>
  <si>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</si>
  <si>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</si>
  <si>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</si>
  <si>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</si>
  <si>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</si>
  <si>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</si>
  <si>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</si>
  <si>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</si>
  <si>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</si>
  <si>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</si>
  <si>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</si>
  <si>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</si>
  <si>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</si>
  <si>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</si>
  <si>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</si>
  <si>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</si>
  <si>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</si>
  <si>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</si>
  <si>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</si>
  <si>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</si>
  <si>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</si>
  <si>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</si>
  <si>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</si>
  <si>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</si>
  <si>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</si>
  <si>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</si>
  <si>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</si>
  <si>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</si>
  <si>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</si>
  <si>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</si>
  <si>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</si>
  <si>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</si>
  <si>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</si>
  <si>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</si>
  <si>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</si>
  <si>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</si>
  <si>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</si>
  <si>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</si>
  <si>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</si>
  <si>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</si>
  <si>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</si>
  <si>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</si>
  <si>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</si>
  <si>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</si>
  <si>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</si>
  <si>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</si>
  <si>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</si>
  <si>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</si>
  <si>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</si>
  <si>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</si>
  <si>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</si>
  <si>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</si>
  <si>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</si>
  <si>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</si>
  <si>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</si>
  <si>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</si>
  <si>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</si>
  <si>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</si>
  <si>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</si>
  <si>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</si>
  <si>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</si>
  <si>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</si>
  <si>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</si>
  <si>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</si>
  <si>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</si>
  <si>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</si>
  <si>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</si>
  <si>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</si>
  <si>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</si>
  <si>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</si>
  <si>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</si>
  <si>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</si>
  <si>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</si>
  <si>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</si>
  <si>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</si>
  <si>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</si>
  <si>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</si>
  <si>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</si>
  <si>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</si>
  <si>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</si>
  <si>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</si>
  <si>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</si>
  <si>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</si>
  <si>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</si>
  <si>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</si>
  <si>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</si>
  <si>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</si>
  <si>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</si>
  <si>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</si>
  <si>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</si>
  <si>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</si>
  <si>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</si>
  <si>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</si>
  <si>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</si>
  <si>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</si>
  <si>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</si>
  <si>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</si>
  <si>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</si>
  <si>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</si>
  <si>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</si>
  <si>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</si>
  <si>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</si>
  <si>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</si>
  <si>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</si>
  <si>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</si>
  <si>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</si>
  <si>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</si>
  <si>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</si>
  <si>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</si>
  <si>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</si>
  <si>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</si>
  <si>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</si>
  <si>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</si>
  <si>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</si>
  <si>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</si>
  <si>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</si>
  <si>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</si>
  <si>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</si>
  <si>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</si>
  <si>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</si>
  <si>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</si>
  <si>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</si>
  <si>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</si>
  <si>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</si>
  <si>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</si>
  <si>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</si>
  <si>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</si>
  <si>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</si>
  <si>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</si>
  <si>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</si>
  <si>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</si>
  <si>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</si>
  <si>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</si>
  <si>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</si>
  <si>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</si>
  <si>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</si>
  <si>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</si>
  <si>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</si>
  <si>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</si>
  <si>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</si>
  <si>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</si>
  <si>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</si>
  <si>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</si>
  <si>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</si>
  <si>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</si>
  <si>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</si>
  <si>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</si>
  <si>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</si>
  <si>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</si>
  <si>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</si>
  <si>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</si>
  <si>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</si>
  <si>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</si>
  <si>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</si>
  <si>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</si>
  <si>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</si>
  <si>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</si>
  <si>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</si>
  <si>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</si>
  <si>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</si>
  <si>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</si>
  <si>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</si>
  <si>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</si>
  <si>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</si>
  <si>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</si>
  <si>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</si>
  <si>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</si>
  <si>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</si>
  <si>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</si>
  <si>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</si>
  <si>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</si>
  <si>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</si>
  <si>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</si>
  <si>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</si>
  <si>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</si>
  <si>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</si>
  <si>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</si>
  <si>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</si>
  <si>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</si>
  <si>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</si>
  <si>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</si>
  <si>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</si>
  <si>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</si>
  <si>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</si>
  <si>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</si>
  <si>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</si>
  <si>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</si>
  <si>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</si>
  <si>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</si>
  <si>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</si>
  <si>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</si>
  <si>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</si>
  <si>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</si>
  <si>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</si>
  <si>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</si>
  <si>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</si>
  <si>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</si>
  <si>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</si>
  <si>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</si>
  <si>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</si>
  <si>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</si>
  <si>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</si>
  <si>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</si>
  <si>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</si>
  <si>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</si>
  <si>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</si>
  <si>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</si>
  <si>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</si>
  <si>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</si>
  <si>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</si>
  <si>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</si>
  <si>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</si>
  <si>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</si>
  <si>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</si>
  <si>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</si>
  <si>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</si>
  <si>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</si>
  <si>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</si>
  <si>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</si>
  <si>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</si>
  <si>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</si>
  <si>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</si>
  <si>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</si>
  <si>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</si>
  <si>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</si>
  <si>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</si>
  <si>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</si>
  <si>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</si>
  <si>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</si>
  <si>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</si>
  <si>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</si>
  <si>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</si>
  <si>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</si>
  <si>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</si>
  <si>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</si>
  <si>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</si>
  <si>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</si>
  <si>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</si>
  <si>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</si>
  <si>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</si>
  <si>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</si>
  <si>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</si>
  <si>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</si>
  <si>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</si>
  <si>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</si>
  <si>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</si>
  <si>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</si>
  <si>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</si>
  <si>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</si>
  <si>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</si>
  <si>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</si>
  <si>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</si>
  <si>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</si>
  <si>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</si>
  <si>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</si>
  <si>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</si>
  <si>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</si>
  <si>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</si>
  <si>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</si>
  <si>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</si>
  <si>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</si>
  <si>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</si>
  <si>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</si>
  <si>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</si>
  <si>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</si>
  <si>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</si>
  <si>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</si>
  <si>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</si>
  <si>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</si>
  <si>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</si>
  <si>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</si>
  <si>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</si>
  <si>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</si>
  <si>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</si>
  <si>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</si>
  <si>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</si>
  <si>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</si>
  <si>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</si>
  <si>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</si>
  <si>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</si>
  <si>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</si>
  <si>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</si>
  <si>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</si>
  <si>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</si>
  <si>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</si>
  <si>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</si>
  <si>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</si>
  <si>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</si>
  <si>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</si>
  <si>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</si>
  <si>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</si>
  <si>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</si>
  <si>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</si>
  <si>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</si>
  <si>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</si>
  <si>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</si>
  <si>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</si>
  <si>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</si>
  <si>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</si>
  <si>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</si>
  <si>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</si>
  <si>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</si>
  <si>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</si>
  <si>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</si>
  <si>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</si>
  <si>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</si>
  <si>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</si>
  <si>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</si>
  <si>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</si>
  <si>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</si>
  <si>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</si>
  <si>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</si>
  <si>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</si>
  <si>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</si>
  <si>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</si>
  <si>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</si>
  <si>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</si>
  <si>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</si>
  <si>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</si>
  <si>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</si>
  <si>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</si>
  <si>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</si>
  <si>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</si>
  <si>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</si>
  <si>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</si>
  <si>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</si>
  <si>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</si>
  <si>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</si>
  <si>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</si>
  <si>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</si>
  <si>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</si>
  <si>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</si>
  <si>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</si>
  <si>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</si>
  <si>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</si>
  <si>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</si>
  <si>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</si>
  <si>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</si>
  <si>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</si>
  <si>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</si>
  <si>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</si>
  <si>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</si>
  <si>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</si>
  <si>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</si>
  <si>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</si>
  <si>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</si>
  <si>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</si>
  <si>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</si>
  <si>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</si>
  <si>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</si>
  <si>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</si>
  <si>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</si>
  <si>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</si>
  <si>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</si>
  <si>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</si>
  <si>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</si>
  <si>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</si>
  <si>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</si>
  <si>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</si>
  <si>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</si>
  <si>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</si>
  <si>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</si>
  <si>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</si>
  <si>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</si>
  <si>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</si>
  <si>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</si>
  <si>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</si>
  <si>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</si>
  <si>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</si>
  <si>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</si>
  <si>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</si>
  <si>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</si>
  <si>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</si>
  <si>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</si>
  <si>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</si>
  <si>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</si>
  <si>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</si>
  <si>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</si>
  <si>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</si>
  <si>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</si>
  <si>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</si>
  <si>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</si>
  <si>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</si>
  <si>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</si>
  <si>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</si>
  <si>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</si>
  <si>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</si>
  <si>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</si>
  <si>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</si>
  <si>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</si>
  <si>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</si>
  <si>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</si>
  <si>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</si>
  <si>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</si>
  <si>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</si>
  <si>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</si>
  <si>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</si>
  <si>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</si>
  <si>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</si>
  <si>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</si>
  <si>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</si>
  <si>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</si>
  <si>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</si>
  <si>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</si>
  <si>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</si>
  <si>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</si>
  <si>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</si>
  <si>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</si>
  <si>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</si>
  <si>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</si>
  <si>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</si>
  <si>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</si>
  <si>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</si>
  <si>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</si>
  <si>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</si>
  <si>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</si>
  <si>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</si>
  <si>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</si>
  <si>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</si>
  <si>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</si>
  <si>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</si>
  <si>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</si>
  <si>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</si>
  <si>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</si>
  <si>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</si>
  <si>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</si>
  <si>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</si>
  <si>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</si>
  <si>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</si>
  <si>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</si>
  <si>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</si>
  <si>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</si>
  <si>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</si>
  <si>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</si>
  <si>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</si>
  <si>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</si>
  <si>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</si>
  <si>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</si>
  <si>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</si>
  <si>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</si>
  <si>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</si>
  <si>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</si>
  <si>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</si>
  <si>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</si>
  <si>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</si>
  <si>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</si>
  <si>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</si>
  <si>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</si>
  <si>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</si>
  <si>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</si>
  <si>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</si>
  <si>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</si>
  <si>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</si>
  <si>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</si>
  <si>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</si>
  <si>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</si>
  <si>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</si>
  <si>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</si>
  <si>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</si>
  <si>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</si>
  <si>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</si>
  <si>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</si>
  <si>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</si>
  <si>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</si>
  <si>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</si>
  <si>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</si>
  <si>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</si>
  <si>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</si>
  <si>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</si>
  <si>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</si>
  <si>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</si>
  <si>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</si>
  <si>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</si>
  <si>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</si>
  <si>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</si>
  <si>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</si>
  <si>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</si>
  <si>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</si>
  <si>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</si>
  <si>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</si>
  <si>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</si>
  <si>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</si>
  <si>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</si>
  <si>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</si>
  <si>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</si>
  <si>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</si>
  <si>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</si>
  <si>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</si>
  <si>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</si>
  <si>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</si>
  <si>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</si>
  <si>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</si>
  <si>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</si>
  <si>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</si>
  <si>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</si>
  <si>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</si>
  <si>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</si>
  <si>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</si>
  <si>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</si>
  <si>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</si>
  <si>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</si>
  <si>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</si>
  <si>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</si>
  <si>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</si>
  <si>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</si>
  <si>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</si>
  <si>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</si>
  <si>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</si>
  <si>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</si>
  <si>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</si>
  <si>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</si>
  <si>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</si>
  <si>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</si>
  <si>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</si>
  <si>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</si>
  <si>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</si>
  <si>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</si>
  <si>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</si>
  <si>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</si>
  <si>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</si>
  <si>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</si>
  <si>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</si>
  <si>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</si>
  <si>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</si>
  <si>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</si>
  <si>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</si>
  <si>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</si>
  <si>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</si>
  <si>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</si>
  <si>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</si>
  <si>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</si>
  <si>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</si>
  <si>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</si>
  <si>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</si>
  <si>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</si>
  <si>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</si>
  <si>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</si>
  <si>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</si>
  <si>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</si>
  <si>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</si>
  <si>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</si>
  <si>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</si>
  <si>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</si>
  <si>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</si>
  <si>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</si>
  <si>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</si>
  <si>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</si>
  <si>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</si>
  <si>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</si>
  <si>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</si>
  <si>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</si>
  <si>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</si>
  <si>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</si>
  <si>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</si>
  <si>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</si>
  <si>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</si>
  <si>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</si>
  <si>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</si>
  <si>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</si>
  <si>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</si>
  <si>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</si>
  <si>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</si>
  <si>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</si>
  <si>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</si>
  <si>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</si>
  <si>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</si>
  <si>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</si>
  <si>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</si>
  <si>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</si>
  <si>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</si>
  <si>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</si>
  <si>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</si>
  <si>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</si>
  <si>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</si>
  <si>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</si>
  <si>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</si>
  <si>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</si>
  <si>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</si>
  <si>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</si>
  <si>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</si>
  <si>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</si>
  <si>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</si>
  <si>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</si>
  <si>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</si>
  <si>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</si>
  <si>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</si>
  <si>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</si>
  <si>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</si>
  <si>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</si>
  <si>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</si>
  <si>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</si>
  <si>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</si>
  <si>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</si>
  <si>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</si>
  <si>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</si>
  <si>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</si>
  <si>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</si>
  <si>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</si>
  <si>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</si>
  <si>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</si>
  <si>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</si>
  <si>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</si>
  <si>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</si>
  <si>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</si>
  <si>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</si>
  <si>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</si>
  <si>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</si>
  <si>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</si>
  <si>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</si>
  <si>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</si>
  <si>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</si>
  <si>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</si>
  <si>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</si>
  <si>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</si>
  <si>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</si>
  <si>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</si>
  <si>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</si>
  <si>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</si>
  <si>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</si>
  <si>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</si>
  <si>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</si>
  <si>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</si>
  <si>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</si>
  <si>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</si>
  <si>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</si>
  <si>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</si>
  <si>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</si>
  <si>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</si>
  <si>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</si>
  <si>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</si>
  <si>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</si>
  <si>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</si>
  <si>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</si>
  <si>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</si>
  <si>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</si>
  <si>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</si>
  <si>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</si>
  <si>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</si>
  <si>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</si>
  <si>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</si>
  <si>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</si>
  <si>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</si>
  <si>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</si>
  <si>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</si>
  <si>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</si>
  <si>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</si>
  <si>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</si>
  <si>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</si>
  <si>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</si>
  <si>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</si>
  <si>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</si>
  <si>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</si>
  <si>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</si>
  <si>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</si>
  <si>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</si>
  <si>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</si>
  <si>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</si>
  <si>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</si>
  <si>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</si>
  <si>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</si>
  <si>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</si>
  <si>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</si>
  <si>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</si>
  <si>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</si>
  <si>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</si>
  <si>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</si>
  <si>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</si>
  <si>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</si>
  <si>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</si>
  <si>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</si>
  <si>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</si>
  <si>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</si>
  <si>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</si>
  <si>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</si>
  <si>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</si>
  <si>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</si>
  <si>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</si>
  <si>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</si>
  <si>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</si>
  <si>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</si>
  <si>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</si>
  <si>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</si>
  <si>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</si>
  <si>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</si>
  <si>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</si>
  <si>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</si>
  <si>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</si>
  <si>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</si>
  <si>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</si>
  <si>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</si>
  <si>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</si>
  <si>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</si>
  <si>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</si>
  <si>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</si>
  <si>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</si>
  <si>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</si>
  <si>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</si>
  <si>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</si>
  <si>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</si>
  <si>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</si>
  <si>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</si>
  <si>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</si>
  <si>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</si>
  <si>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</si>
  <si>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</si>
  <si>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</si>
  <si>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</si>
  <si>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</si>
  <si>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</si>
  <si>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</si>
  <si>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</si>
  <si>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</si>
  <si>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</si>
  <si>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</si>
  <si>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</si>
  <si>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</si>
  <si>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</si>
  <si>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</si>
  <si>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</si>
  <si>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</si>
  <si>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</si>
  <si>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</si>
  <si>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</si>
  <si>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</si>
  <si>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</si>
  <si>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</si>
  <si>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</si>
  <si>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</si>
  <si>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</si>
  <si>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</si>
  <si>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</si>
  <si>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</si>
  <si>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</si>
  <si>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</si>
  <si>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</si>
  <si>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</si>
  <si>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</si>
  <si>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</si>
  <si>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</si>
  <si>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</si>
  <si>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</si>
  <si>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</si>
  <si>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</si>
  <si>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</si>
  <si>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</si>
  <si>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</si>
  <si>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</si>
  <si>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</si>
  <si>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</si>
  <si>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</si>
  <si>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</si>
  <si>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</si>
  <si>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</si>
  <si>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</si>
  <si>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</si>
  <si>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</si>
  <si>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</si>
  <si>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</si>
  <si>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</si>
  <si>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</si>
  <si>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</si>
  <si>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</si>
  <si>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</si>
  <si>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</si>
  <si>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</si>
  <si>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</si>
  <si>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</si>
  <si>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</si>
  <si>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</si>
  <si>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</si>
  <si>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</si>
  <si>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</si>
  <si>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</si>
  <si>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</si>
  <si>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</si>
  <si>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</si>
  <si>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</si>
  <si>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</si>
  <si>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</si>
  <si>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</si>
  <si>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</si>
  <si>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</si>
  <si>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</si>
  <si>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</si>
  <si>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</si>
  <si>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</si>
  <si>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</si>
  <si>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</si>
  <si>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</si>
  <si>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</si>
  <si>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</si>
  <si>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</si>
  <si>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</si>
  <si>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</si>
  <si>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</si>
  <si>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</si>
  <si>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</si>
  <si>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</si>
  <si>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</si>
  <si>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</si>
  <si>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</si>
  <si>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</si>
  <si>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</si>
  <si>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</si>
  <si>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</si>
  <si>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</si>
  <si>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</si>
  <si>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</si>
  <si>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</si>
  <si>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</si>
  <si>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</si>
  <si>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</si>
  <si>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</si>
  <si>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</si>
  <si>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</si>
  <si>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</si>
  <si>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</si>
  <si>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</si>
  <si>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</si>
  <si>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</si>
  <si>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</si>
  <si>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</si>
  <si>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</si>
  <si>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</si>
  <si>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</si>
  <si>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</si>
  <si>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</si>
  <si>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</si>
  <si>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</si>
  <si>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</si>
  <si>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</si>
  <si>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</si>
  <si>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</si>
  <si>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</si>
  <si>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</si>
  <si>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</si>
  <si>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</si>
  <si>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</si>
  <si>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</si>
  <si>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</si>
  <si>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</si>
  <si>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</si>
  <si>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</si>
  <si>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</si>
  <si>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</si>
  <si>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</si>
  <si>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</si>
  <si>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</si>
  <si>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</si>
  <si>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</si>
  <si>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</si>
  <si>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</si>
  <si>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</si>
  <si>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</si>
  <si>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</si>
  <si>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</si>
  <si>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</si>
  <si>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</si>
  <si>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</si>
  <si>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</si>
  <si>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</si>
  <si>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</si>
  <si>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</si>
  <si>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</si>
  <si>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</si>
  <si>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</si>
  <si>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</si>
  <si>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</si>
  <si>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</si>
  <si>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</si>
  <si>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</si>
  <si>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</si>
  <si>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</si>
  <si>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</si>
  <si>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</si>
  <si>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</si>
  <si>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</si>
  <si>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</si>
  <si>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</si>
  <si>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</si>
  <si>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</si>
  <si>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</si>
  <si>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</si>
  <si>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</si>
  <si>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</si>
  <si>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</si>
  <si>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</si>
  <si>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</si>
  <si>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</si>
  <si>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</si>
  <si>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</si>
  <si>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</si>
  <si>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</si>
  <si>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</si>
  <si>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</si>
  <si>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</si>
  <si>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</si>
  <si>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</si>
  <si>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</si>
  <si>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</si>
  <si>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</si>
  <si>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</si>
  <si>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</si>
  <si>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</si>
  <si>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</si>
  <si>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</si>
  <si>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</si>
  <si>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</si>
  <si>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</si>
  <si>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</si>
  <si>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</si>
  <si>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</si>
  <si>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</si>
  <si>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</si>
  <si>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</si>
  <si>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</si>
  <si>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</si>
  <si>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</si>
  <si>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</si>
  <si>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</si>
  <si>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</si>
  <si>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</si>
  <si>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</si>
  <si>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</si>
  <si>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</si>
  <si>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</si>
  <si>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</si>
  <si>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</si>
  <si>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</si>
  <si>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</si>
  <si>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</si>
  <si>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</si>
  <si>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</si>
  <si>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</si>
  <si>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</si>
  <si>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</si>
  <si>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</si>
  <si>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</si>
  <si>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</si>
  <si>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</si>
  <si>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</si>
  <si>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</si>
  <si>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</si>
  <si>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</si>
  <si>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</si>
  <si>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</si>
  <si>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</si>
  <si>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</si>
  <si>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</si>
  <si>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</si>
  <si>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</si>
  <si>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</si>
  <si>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</si>
  <si>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</si>
  <si>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</si>
  <si>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</si>
  <si>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</si>
  <si>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</si>
  <si>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</si>
  <si>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</si>
  <si>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</si>
  <si>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</si>
  <si>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</si>
  <si>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</si>
  <si>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</si>
  <si>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</si>
  <si>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</si>
  <si>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</si>
  <si>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</si>
  <si>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</si>
  <si>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</si>
  <si>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</si>
  <si>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</si>
  <si>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</si>
  <si>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</si>
  <si>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</si>
  <si>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</si>
  <si>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</si>
  <si>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</si>
  <si>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</si>
  <si>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</si>
  <si>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</si>
  <si>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</si>
  <si>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</si>
  <si>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</si>
  <si>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</si>
  <si>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</si>
  <si>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</si>
  <si>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</si>
  <si>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</si>
  <si>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</si>
  <si>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</si>
  <si>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</si>
  <si>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</si>
  <si>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</si>
  <si>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</si>
  <si>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</si>
  <si>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</si>
  <si>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</si>
  <si>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</si>
  <si>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</si>
  <si>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</si>
  <si>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</si>
  <si>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</si>
  <si>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</si>
  <si>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</si>
  <si>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</si>
  <si>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</si>
  <si>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</si>
  <si>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</si>
  <si>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</si>
  <si>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</si>
  <si>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</si>
  <si>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</si>
  <si>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</si>
  <si>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</si>
  <si>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</si>
  <si>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</si>
  <si>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</si>
  <si>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</si>
  <si>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</si>
  <si>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</si>
  <si>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</si>
  <si>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</si>
  <si>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</si>
  <si>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</si>
  <si>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</si>
  <si>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</si>
  <si>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</si>
  <si>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</si>
  <si>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</si>
  <si>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</si>
  <si>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</si>
  <si>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</si>
  <si>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</si>
  <si>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</si>
  <si>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</si>
  <si>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</si>
  <si>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</si>
  <si>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</si>
  <si>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</si>
  <si>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</si>
  <si>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</si>
  <si>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</si>
  <si>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</si>
  <si>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</si>
  <si>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</si>
  <si>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</si>
  <si>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</si>
  <si>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</si>
  <si>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</si>
  <si>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</si>
  <si>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</si>
  <si>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</si>
  <si>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</si>
  <si>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</si>
  <si>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</si>
  <si>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</si>
  <si>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</si>
  <si>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</si>
  <si>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</si>
  <si>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</si>
  <si>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</si>
  <si>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</si>
  <si>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</si>
  <si>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</si>
  <si>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</si>
  <si>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</si>
  <si>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</si>
  <si>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</si>
  <si>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</si>
  <si>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</si>
  <si>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</si>
  <si>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</si>
  <si>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</si>
  <si>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</si>
  <si>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</si>
  <si>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</si>
  <si>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</si>
  <si>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</si>
  <si>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</si>
  <si>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</si>
  <si>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</si>
  <si>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</si>
  <si>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</si>
  <si>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</si>
  <si>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</si>
  <si>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</si>
  <si>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</si>
  <si>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</si>
  <si>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</si>
  <si>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</si>
  <si>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</si>
  <si>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</si>
  <si>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</si>
  <si>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</si>
  <si>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</si>
  <si>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</si>
  <si>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</si>
  <si>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</si>
  <si>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</si>
  <si>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</si>
  <si>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</si>
  <si>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</si>
  <si>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</si>
  <si>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</si>
  <si>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</si>
  <si>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</si>
  <si>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</si>
  <si>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</si>
  <si>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</si>
  <si>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</si>
  <si>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</si>
  <si>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</si>
  <si>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</si>
  <si>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</si>
  <si>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</si>
  <si>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</si>
  <si>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</si>
  <si>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</si>
  <si>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</si>
  <si>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</si>
  <si>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</si>
  <si>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</si>
  <si>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</si>
  <si>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</si>
  <si>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</si>
  <si>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</si>
  <si>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</si>
  <si>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</si>
  <si>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</si>
  <si>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</si>
  <si>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</si>
  <si>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</si>
  <si>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</si>
  <si>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</si>
  <si>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</si>
  <si>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</si>
  <si>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</si>
  <si>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</si>
  <si>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</si>
  <si>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</si>
  <si>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</si>
  <si>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</si>
  <si>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</si>
  <si>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</si>
  <si>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</si>
  <si>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</si>
  <si>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</si>
  <si>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</si>
  <si>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</si>
  <si>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</si>
  <si>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</si>
  <si>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</si>
  <si>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</si>
  <si>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</si>
  <si>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</si>
  <si>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</si>
  <si>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</si>
  <si>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</si>
  <si>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</si>
  <si>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</si>
  <si>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</si>
  <si>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</si>
  <si>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</si>
  <si>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</si>
  <si>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</si>
  <si>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</si>
  <si>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</si>
  <si>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</si>
  <si>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</si>
  <si>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</si>
  <si>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</si>
  <si>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</si>
  <si>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</si>
  <si>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</si>
  <si>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</si>
  <si>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</si>
  <si>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</si>
  <si>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</si>
  <si>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</si>
  <si>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</si>
  <si>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</si>
  <si>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</si>
  <si>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</si>
  <si>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</si>
  <si>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</si>
  <si>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</si>
  <si>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</si>
  <si>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</si>
  <si>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</si>
  <si>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</si>
  <si>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</si>
  <si>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</si>
  <si>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</si>
  <si>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</si>
  <si>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</si>
  <si>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</si>
  <si>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</si>
  <si>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</si>
  <si>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</si>
  <si>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</si>
  <si>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</si>
  <si>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</si>
  <si>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</si>
  <si>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</si>
  <si>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</si>
  <si>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</si>
  <si>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</si>
  <si>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</si>
  <si>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</si>
  <si>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</si>
  <si>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</si>
  <si>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</si>
  <si>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</si>
  <si>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</si>
  <si>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</si>
  <si>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</si>
  <si>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</si>
  <si>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</si>
  <si>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</si>
  <si>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</si>
  <si>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</si>
  <si>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</si>
  <si>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</si>
  <si>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</si>
  <si>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</si>
  <si>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</si>
  <si>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</si>
  <si>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</si>
  <si>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</si>
  <si>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</si>
  <si>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</si>
  <si>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</si>
  <si>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</si>
  <si>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</si>
  <si>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</si>
  <si>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</si>
  <si>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</si>
  <si>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</si>
  <si>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</si>
  <si>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</si>
  <si>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</si>
  <si>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</si>
  <si>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</si>
  <si>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</si>
  <si>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</si>
  <si>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</si>
  <si>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</si>
  <si>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</si>
  <si>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</si>
  <si>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</si>
  <si>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</si>
  <si>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</si>
  <si>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</si>
  <si>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</si>
  <si>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</si>
  <si>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</si>
  <si>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</si>
  <si>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</si>
  <si>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</si>
  <si>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</si>
  <si>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</si>
  <si>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</si>
  <si>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</si>
  <si>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</si>
  <si>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</si>
  <si>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</si>
  <si>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</si>
  <si>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</si>
  <si>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</si>
  <si>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</si>
  <si>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</si>
  <si>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</si>
  <si>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</si>
  <si>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</si>
  <si>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</si>
  <si>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</si>
  <si>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</si>
  <si>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</si>
  <si>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</si>
  <si>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</si>
  <si>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</si>
  <si>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</si>
  <si>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</si>
  <si>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</si>
  <si>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</si>
  <si>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</si>
  <si>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</si>
  <si>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</si>
  <si>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</si>
  <si>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</si>
  <si>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</si>
  <si>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</si>
  <si>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</si>
  <si>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</si>
  <si>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</si>
  <si>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</si>
  <si>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</si>
  <si>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</si>
  <si>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</si>
  <si>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</si>
  <si>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</si>
  <si>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</si>
  <si>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</si>
  <si>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</si>
  <si>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</si>
  <si>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</si>
  <si>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</si>
  <si>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</si>
  <si>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</si>
  <si>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</si>
  <si>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</si>
  <si>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</si>
  <si>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</si>
  <si>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</si>
  <si>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</si>
  <si>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</si>
  <si>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</si>
  <si>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</si>
  <si>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</si>
  <si>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</si>
  <si>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</si>
  <si>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</si>
  <si>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</si>
  <si>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</si>
  <si>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</si>
  <si>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</si>
  <si>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</si>
  <si>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</si>
  <si>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</si>
  <si>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</si>
  <si>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</si>
  <si>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</si>
  <si>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</si>
  <si>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</si>
  <si>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</si>
  <si>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</si>
  <si>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</si>
  <si>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</si>
  <si>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</si>
  <si>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</si>
  <si>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</si>
  <si>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</si>
  <si>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</si>
  <si>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</si>
  <si>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</si>
  <si>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</si>
  <si>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</si>
  <si>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</si>
  <si>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</si>
  <si>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</si>
  <si>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</si>
  <si>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</si>
  <si>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</si>
  <si>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</si>
  <si>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</si>
  <si>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</si>
  <si>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</si>
  <si>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</si>
  <si>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</si>
  <si>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</si>
  <si>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</si>
  <si>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</si>
  <si>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</si>
  <si>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</si>
  <si>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</si>
  <si>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</si>
  <si>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</si>
  <si>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</si>
  <si>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</si>
  <si>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</si>
  <si>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</si>
  <si>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</si>
  <si>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</si>
  <si>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</si>
  <si>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</si>
  <si>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</si>
  <si>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</si>
  <si>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</si>
  <si>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</si>
  <si>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</si>
  <si>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</si>
  <si>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</si>
  <si>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</si>
  <si>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</si>
  <si>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</si>
  <si>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</si>
  <si>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</si>
  <si>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</si>
  <si>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</si>
  <si>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</si>
  <si>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</si>
  <si>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</si>
  <si>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</si>
  <si>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</si>
  <si>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</si>
  <si>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</si>
  <si>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</si>
  <si>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</si>
  <si>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</si>
  <si>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</si>
  <si>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</si>
  <si>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</si>
  <si>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</si>
  <si>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</si>
  <si>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</si>
  <si>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</si>
  <si>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</si>
  <si>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</si>
  <si>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</si>
  <si>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</si>
  <si>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</si>
  <si>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</si>
  <si>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</si>
  <si>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</si>
  <si>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</si>
  <si>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</si>
  <si>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</si>
  <si>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</si>
  <si>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</si>
  <si>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</si>
  <si>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</si>
  <si>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</si>
  <si>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</si>
  <si>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</si>
  <si>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</si>
  <si>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</si>
  <si>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</si>
  <si>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</si>
  <si>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</si>
  <si>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</si>
  <si>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</si>
  <si>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</si>
  <si>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</si>
  <si>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</si>
  <si>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</si>
  <si>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</si>
  <si>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</si>
  <si>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</si>
  <si>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</si>
  <si>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</si>
  <si>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</si>
  <si>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</si>
  <si>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</si>
  <si>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</si>
  <si>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</si>
  <si>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</si>
  <si>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</si>
  <si>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</si>
  <si>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</si>
  <si>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</si>
  <si>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</si>
  <si>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</si>
  <si>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</si>
  <si>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</si>
  <si>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</si>
  <si>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</si>
  <si>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</si>
  <si>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</si>
  <si>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</si>
  <si>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</si>
  <si>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</si>
  <si>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</si>
  <si>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</si>
  <si>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</si>
  <si>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</si>
  <si>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</si>
  <si>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</si>
  <si>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</si>
  <si>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</si>
  <si>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</si>
  <si>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</si>
  <si>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</si>
  <si>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</si>
  <si>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</si>
  <si>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</si>
  <si>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</si>
  <si>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</si>
  <si>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</si>
  <si>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</si>
  <si>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</si>
  <si>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</si>
  <si>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</si>
  <si>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</si>
  <si>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</si>
  <si>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</si>
  <si>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</si>
  <si>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</si>
  <si>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</si>
  <si>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</si>
  <si>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</si>
  <si>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</si>
  <si>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</si>
  <si>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</si>
  <si>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</si>
  <si>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</si>
  <si>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</si>
  <si>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</si>
  <si>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</si>
  <si>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</si>
  <si>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</si>
  <si>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</si>
  <si>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</si>
  <si>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</si>
  <si>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</si>
  <si>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</si>
  <si>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</si>
  <si>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</si>
  <si>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</si>
  <si>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</si>
  <si>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</si>
  <si>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</si>
  <si>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</si>
  <si>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</si>
  <si>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</si>
  <si>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</si>
  <si>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</si>
  <si>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</si>
  <si>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</si>
  <si>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</si>
  <si>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</si>
  <si>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</si>
  <si>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</si>
  <si>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</si>
  <si>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</si>
  <si>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</si>
  <si>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</si>
  <si>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</si>
  <si>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</si>
  <si>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</si>
  <si>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</si>
  <si>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</si>
  <si>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</si>
  <si>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</si>
  <si>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</si>
  <si>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</si>
  <si>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</si>
  <si>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</si>
  <si>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</si>
  <si>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</si>
  <si>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</si>
  <si>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</si>
  <si>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</si>
  <si>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</si>
  <si>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</si>
  <si>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</si>
  <si>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</si>
  <si>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</si>
  <si>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</si>
  <si>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</si>
  <si>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</si>
  <si>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</si>
  <si>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</si>
  <si>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</si>
  <si>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</si>
  <si>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</si>
  <si>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</si>
  <si>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</si>
  <si>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</si>
  <si>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</si>
  <si>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</si>
  <si>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</si>
  <si>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</si>
  <si>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</si>
  <si>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</si>
  <si>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</si>
  <si>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</si>
  <si>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</si>
  <si>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</si>
  <si>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</si>
  <si>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</si>
  <si>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</si>
  <si>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</si>
  <si>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</si>
  <si>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</si>
  <si>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</si>
  <si>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</si>
  <si>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</si>
  <si>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</si>
  <si>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</si>
  <si>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</si>
  <si>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</si>
  <si>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</si>
  <si>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</si>
  <si>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</si>
  <si>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</si>
  <si>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</si>
  <si>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</si>
  <si>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</si>
  <si>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</si>
  <si>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</si>
  <si>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</si>
  <si>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</si>
  <si>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</si>
  <si>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</si>
  <si>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</si>
  <si>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</si>
  <si>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</si>
  <si>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</si>
  <si>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</si>
  <si>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</si>
  <si>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</si>
  <si>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</si>
  <si>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</si>
  <si>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</si>
  <si>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</si>
  <si>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</si>
  <si>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</si>
  <si>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</si>
  <si>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</si>
  <si>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</si>
  <si>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</si>
  <si>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</si>
  <si>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</si>
  <si>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</si>
  <si>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</si>
  <si>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</si>
  <si>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</si>
  <si>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</si>
  <si>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</si>
  <si>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</si>
  <si>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</si>
  <si>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</si>
  <si>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</si>
  <si>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</si>
  <si>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</si>
  <si>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</si>
  <si>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</si>
  <si>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</si>
  <si>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</si>
  <si>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</si>
  <si>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</si>
  <si>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</si>
  <si>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</si>
  <si>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</si>
  <si>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</si>
  <si>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</si>
  <si>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</si>
  <si>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</si>
  <si>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</si>
  <si>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</si>
  <si>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</si>
  <si>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</si>
  <si>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</si>
  <si>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</si>
  <si>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</si>
  <si>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</si>
  <si>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</si>
  <si>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</si>
  <si>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</si>
  <si>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</si>
  <si>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</si>
  <si>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</si>
  <si>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</si>
  <si>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</si>
  <si>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</si>
  <si>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</si>
  <si>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</si>
  <si>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</si>
  <si>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</si>
  <si>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</si>
  <si>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</si>
  <si>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</si>
  <si>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</si>
  <si>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</si>
  <si>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</si>
  <si>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</si>
  <si>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</si>
  <si>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</si>
  <si>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</si>
  <si>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</si>
  <si>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</si>
  <si>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</si>
  <si>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</si>
  <si>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</si>
  <si>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</si>
  <si>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</si>
  <si>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</si>
  <si>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</si>
  <si>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</si>
  <si>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</si>
  <si>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</si>
  <si>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</si>
  <si>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</si>
  <si>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</si>
  <si>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</si>
  <si>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</si>
  <si>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</si>
  <si>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</si>
  <si>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</si>
  <si>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</si>
  <si>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</si>
  <si>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</si>
  <si>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</si>
  <si>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</si>
  <si>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</si>
  <si>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</si>
  <si>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</si>
  <si>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</si>
  <si>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</si>
  <si>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</si>
  <si>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</si>
  <si>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</si>
  <si>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</si>
  <si>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</si>
  <si>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</si>
  <si>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</si>
  <si>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</si>
  <si>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</si>
  <si>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</si>
  <si>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</si>
  <si>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</si>
  <si>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</si>
  <si>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</si>
  <si>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</si>
  <si>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</si>
  <si>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</si>
  <si>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</si>
  <si>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</si>
  <si>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</si>
  <si>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</si>
  <si>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</si>
  <si>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</si>
  <si>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</si>
  <si>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</si>
  <si>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</si>
  <si>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</si>
  <si>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</si>
  <si>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</si>
  <si>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</si>
  <si>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</si>
  <si>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</si>
  <si>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</si>
  <si>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</si>
  <si>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</si>
  <si>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</si>
  <si>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</si>
  <si>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</si>
  <si>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</si>
  <si>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</si>
  <si>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</si>
  <si>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</si>
  <si>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</si>
  <si>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</si>
  <si>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</si>
  <si>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</si>
  <si>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</si>
  <si>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</si>
  <si>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</si>
  <si>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</si>
  <si>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</si>
  <si>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</si>
  <si>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</si>
  <si>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</si>
  <si>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</si>
  <si>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</si>
  <si>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</si>
  <si>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</si>
  <si>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</si>
  <si>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</si>
  <si>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</si>
  <si>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</si>
  <si>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</si>
  <si>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</si>
  <si>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</si>
  <si>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Share of generation on-site**</t>
  </si>
  <si>
    <t>On-site Natural Gas Feedstock Consumption (BTU/year)</t>
  </si>
  <si>
    <t>** in the US model, we account for only merchant hydrogen, hence needing to classify on- vs off-site H2. Here we account for all non-byproduct H2</t>
  </si>
  <si>
    <t>Hydrogen Demand [BTU] ***</t>
  </si>
  <si>
    <t>*** although the "dedicated production" category is made by the chemicals industry, we tie its growth to refining output, as the consumer is refineries</t>
  </si>
  <si>
    <t>Hydrogen Demand [BTU]</t>
  </si>
  <si>
    <t>Reduction in Natural Gas Use by Industry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</si>
  <si>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</si>
  <si>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</si>
  <si>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</si>
  <si>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</si>
  <si>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</si>
  <si>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</si>
  <si>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</si>
  <si>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</si>
  <si>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</si>
  <si>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</si>
  <si>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</si>
  <si>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</si>
  <si>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</si>
  <si>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</si>
  <si>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</si>
  <si>
    <t>EU27 Distribution losses</t>
  </si>
  <si>
    <t>UK Distribution losses</t>
  </si>
  <si>
    <t>EU28 Distribution losses</t>
  </si>
  <si>
    <t>UK Consumption in Coke ovens and Blast Furnace</t>
  </si>
  <si>
    <t>EU28 Consumption in Coke ovens and Blast Furnace</t>
  </si>
  <si>
    <t>EU27 Transformation output - Coke ovens</t>
  </si>
  <si>
    <t>UK Transformation output - Coke ovens</t>
  </si>
  <si>
    <t>EU28 Transformation output - Coke ovens</t>
  </si>
  <si>
    <t>EU27 Transformation input - Blast furnaces</t>
  </si>
  <si>
    <t>UK Transformation input - Blast furnaces</t>
  </si>
  <si>
    <t>EU28 Transformation input - Blast furnaces</t>
  </si>
  <si>
    <t>EU27 Transformation output - Blast furnaces</t>
  </si>
  <si>
    <t>UK Transformation output - Blast furnaces</t>
  </si>
  <si>
    <t>EU28 Transformation output - Blast furnaces</t>
  </si>
  <si>
    <t>calc for 2021</t>
  </si>
  <si>
    <t>formula:</t>
  </si>
  <si>
    <t>inputs coke oven</t>
  </si>
  <si>
    <t>outputs coke oven</t>
  </si>
  <si>
    <t>+</t>
  </si>
  <si>
    <t>inputs blast furnace</t>
  </si>
  <si>
    <t>outputs blast furnace</t>
  </si>
  <si>
    <t>amount of the products of coke ovens and blast furnaces consumed in coke ovens and blast furnaces themselves</t>
  </si>
  <si>
    <t xml:space="preserve"> +</t>
  </si>
  <si>
    <t xml:space="preserve"> losses of these gases</t>
  </si>
  <si>
    <t>inputs to the iron and steel industry (isi), excluding coke</t>
  </si>
  <si>
    <t>sheet:</t>
  </si>
  <si>
    <t>tick</t>
  </si>
  <si>
    <t>tock</t>
  </si>
  <si>
    <t>tibf</t>
  </si>
  <si>
    <t>tobf</t>
  </si>
  <si>
    <t>cenisb</t>
  </si>
  <si>
    <t>LOS</t>
  </si>
  <si>
    <t>isi</t>
  </si>
  <si>
    <t>value:</t>
  </si>
  <si>
    <t>sum:</t>
  </si>
  <si>
    <t>The quantity used for energy purposes by the iron and steel industry + quantity used as feedstocks by the iron and steel industry</t>
  </si>
  <si>
    <t>quantity used as feedstocks by the iron and steel industry (coke)</t>
  </si>
  <si>
    <t>Coal consumption used for iron and steel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</si>
</sst>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</numFmts>
  <fonts count="7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  <font>
      <sz val="10"/>
      <name val="Arial"/>
      <family val="2"/>
      <charset val="161"/>
    </font>
  </fonts>
  <fills count="5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</fills>
  <borders count="7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4" fillId="0" borderId="1" applyNumberFormat="0" applyProtection="0">
      <alignment wrapText="1"/>
    </xf>
    <xf numFmtId="0" fontId="5" fillId="0" borderId="2" applyNumberFormat="0" applyFont="0" applyProtection="0">
      <alignment wrapText="1"/>
    </xf>
    <xf numFmtId="0" fontId="4" fillId="0" borderId="7" applyNumberFormat="0" applyProtection="0">
      <alignment horizontal="left" wrapText="1"/>
    </xf>
    <xf numFmtId="0" fontId="4" fillId="0" borderId="6" applyNumberFormat="0" applyFill="0" applyProtection="0">
      <alignment wrapText="1"/>
    </xf>
    <xf numFmtId="0" fontId="4" fillId="0" borderId="4" applyNumberFormat="0" applyProtection="0">
      <alignment wrapText="1"/>
    </xf>
    <xf numFmtId="0" fontId="5" fillId="0" borderId="3" applyNumberFormat="0" applyProtection="0">
      <alignment vertical="top" wrapText="1"/>
    </xf>
    <xf numFmtId="0" fontId="5" fillId="0" borderId="5" applyNumberFormat="0" applyFont="0" applyFill="0" applyProtection="0">
      <alignment wrapText="1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 applyNumberFormat="0" applyProtection="0">
      <alignment vertical="top" wrapText="1"/>
    </xf>
    <xf numFmtId="0" fontId="8" fillId="0" borderId="0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5" fillId="0" borderId="0" applyNumberFormat="0" applyFill="0" applyBorder="0" applyAlignment="0" applyProtection="0"/>
    <xf numFmtId="0" fontId="13" fillId="0" borderId="10" applyNumberFormat="0" applyProtection="0">
      <alignment wrapText="1"/>
    </xf>
    <xf numFmtId="0" fontId="18" fillId="0" borderId="0" applyNumberFormat="0" applyProtection="0">
      <alignment horizontal="left"/>
    </xf>
    <xf numFmtId="0" fontId="13" fillId="0" borderId="9" applyNumberFormat="0" applyProtection="0">
      <alignment wrapText="1"/>
    </xf>
    <xf numFmtId="0" fontId="15" fillId="0" borderId="8" applyNumberFormat="0" applyFont="0" applyProtection="0">
      <alignment wrapText="1"/>
    </xf>
    <xf numFmtId="0" fontId="15" fillId="0" borderId="11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7" borderId="14" applyNumberFormat="0" applyAlignment="0" applyProtection="0"/>
    <xf numFmtId="0" fontId="27" fillId="8" borderId="15" applyNumberFormat="0" applyAlignment="0" applyProtection="0"/>
    <xf numFmtId="0" fontId="28" fillId="8" borderId="14" applyNumberFormat="0" applyAlignment="0" applyProtection="0"/>
    <xf numFmtId="0" fontId="29" fillId="0" borderId="16" applyNumberFormat="0" applyFill="0" applyAlignment="0" applyProtection="0"/>
    <xf numFmtId="0" fontId="30" fillId="9" borderId="17" applyNumberFormat="0" applyAlignment="0" applyProtection="0"/>
    <xf numFmtId="0" fontId="14" fillId="0" borderId="0" applyNumberFormat="0" applyFill="0" applyBorder="0" applyAlignment="0" applyProtection="0"/>
    <xf numFmtId="0" fontId="11" fillId="10" borderId="18" applyNumberFormat="0" applyFont="0" applyAlignment="0" applyProtection="0"/>
    <xf numFmtId="0" fontId="31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32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32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32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32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32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32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3" fillId="6" borderId="0" applyNumberFormat="0" applyBorder="0" applyAlignment="0" applyProtection="0"/>
    <xf numFmtId="0" fontId="32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11" fillId="10" borderId="18" applyNumberFormat="0" applyFont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5" fillId="0" borderId="0"/>
    <xf numFmtId="0" fontId="11" fillId="0" borderId="0"/>
    <xf numFmtId="0" fontId="11" fillId="0" borderId="0"/>
    <xf numFmtId="43" fontId="3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6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175" fontId="11" fillId="0" borderId="0" applyFont="0" applyFill="0" applyBorder="0" applyAlignment="0" applyProtection="0"/>
    <xf numFmtId="0" fontId="69" fillId="0" borderId="0"/>
    <xf numFmtId="0" fontId="2" fillId="0" borderId="0"/>
  </cellStyleXfs>
  <cellXfs count="409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9" fillId="0" borderId="0" xfId="9" applyFont="1" applyAlignment="1" applyProtection="1"/>
    <xf numFmtId="0" fontId="10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3" fillId="0" borderId="9" xfId="5" applyFont="1" applyBorder="1">
      <alignment wrapText="1"/>
    </xf>
    <xf numFmtId="164" fontId="4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4" fillId="0" borderId="4" xfId="5" applyNumberFormat="1" applyAlignment="1">
      <alignment horizontal="right" wrapText="1"/>
    </xf>
    <xf numFmtId="1" fontId="3" fillId="0" borderId="0" xfId="0" applyNumberFormat="1" applyFont="1"/>
    <xf numFmtId="0" fontId="3" fillId="0" borderId="0" xfId="8" applyFont="1" applyFill="1"/>
    <xf numFmtId="0" fontId="3" fillId="0" borderId="0" xfId="2" applyFont="1" applyBorder="1">
      <alignment wrapText="1"/>
    </xf>
    <xf numFmtId="0" fontId="3" fillId="3" borderId="0" xfId="0" applyFont="1" applyFill="1"/>
    <xf numFmtId="0" fontId="0" fillId="3" borderId="0" xfId="0" applyFill="1"/>
    <xf numFmtId="0" fontId="14" fillId="0" borderId="8" xfId="2" applyFont="1" applyBorder="1">
      <alignment wrapText="1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/>
    <xf numFmtId="1" fontId="5" fillId="0" borderId="0" xfId="0" applyNumberFormat="1" applyFont="1"/>
    <xf numFmtId="166" fontId="0" fillId="0" borderId="0" xfId="0" applyNumberFormat="1"/>
    <xf numFmtId="0" fontId="19" fillId="0" borderId="0" xfId="0" applyFont="1"/>
    <xf numFmtId="0" fontId="13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6" fillId="0" borderId="0" xfId="0" applyFont="1"/>
    <xf numFmtId="0" fontId="17" fillId="0" borderId="0" xfId="0" applyFont="1"/>
    <xf numFmtId="0" fontId="15" fillId="0" borderId="0" xfId="19"/>
    <xf numFmtId="0" fontId="13" fillId="0" borderId="10" xfId="20">
      <alignment wrapText="1"/>
    </xf>
    <xf numFmtId="0" fontId="18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5" fillId="0" borderId="0" xfId="18"/>
    <xf numFmtId="0" fontId="17" fillId="0" borderId="0" xfId="18" applyFont="1"/>
    <xf numFmtId="0" fontId="19" fillId="0" borderId="0" xfId="18" applyFont="1"/>
    <xf numFmtId="165" fontId="13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3" fillId="0" borderId="9" xfId="22" applyNumberFormat="1" applyAlignment="1">
      <alignment horizontal="right" wrapText="1"/>
    </xf>
    <xf numFmtId="3" fontId="13" fillId="0" borderId="9" xfId="22" applyNumberFormat="1" applyAlignment="1">
      <alignment horizontal="right" wrapText="1"/>
    </xf>
    <xf numFmtId="0" fontId="15" fillId="0" borderId="0" xfId="18" applyAlignment="1">
      <alignment horizontal="left"/>
    </xf>
    <xf numFmtId="0" fontId="3" fillId="35" borderId="0" xfId="0" applyFont="1" applyFill="1"/>
    <xf numFmtId="0" fontId="0" fillId="35" borderId="0" xfId="0" applyFill="1"/>
    <xf numFmtId="0" fontId="34" fillId="0" borderId="0" xfId="0" applyFont="1"/>
    <xf numFmtId="0" fontId="3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5" fillId="0" borderId="0" xfId="8"/>
    <xf numFmtId="0" fontId="4" fillId="0" borderId="1" xfId="1">
      <alignment wrapText="1"/>
    </xf>
    <xf numFmtId="0" fontId="36" fillId="0" borderId="0" xfId="0" applyFont="1"/>
    <xf numFmtId="0" fontId="8" fillId="0" borderId="0" xfId="12">
      <alignment horizontal="left"/>
    </xf>
    <xf numFmtId="0" fontId="4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4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7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5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7" fillId="0" borderId="0" xfId="79" applyFont="1" applyAlignment="1">
      <alignment vertical="center"/>
    </xf>
    <xf numFmtId="0" fontId="38" fillId="0" borderId="0" xfId="79" applyFont="1"/>
    <xf numFmtId="0" fontId="38" fillId="0" borderId="0" xfId="79" applyFont="1" applyAlignment="1">
      <alignment vertical="center"/>
    </xf>
    <xf numFmtId="0" fontId="38" fillId="0" borderId="0" xfId="80" applyFont="1"/>
    <xf numFmtId="0" fontId="38" fillId="0" borderId="20" xfId="79" applyFont="1" applyBorder="1" applyAlignment="1">
      <alignment vertical="center"/>
    </xf>
    <xf numFmtId="0" fontId="38" fillId="0" borderId="21" xfId="79" applyFont="1" applyBorder="1" applyAlignment="1">
      <alignment vertical="center"/>
    </xf>
    <xf numFmtId="0" fontId="38" fillId="0" borderId="22" xfId="79" applyFont="1" applyBorder="1" applyAlignment="1">
      <alignment vertical="center"/>
    </xf>
    <xf numFmtId="0" fontId="38" fillId="0" borderId="23" xfId="79" applyFont="1" applyBorder="1" applyAlignment="1">
      <alignment horizontal="center" textRotation="90" wrapText="1"/>
    </xf>
    <xf numFmtId="0" fontId="38" fillId="0" borderId="24" xfId="79" applyFont="1" applyBorder="1" applyAlignment="1">
      <alignment horizontal="center" textRotation="90" wrapText="1"/>
    </xf>
    <xf numFmtId="0" fontId="38" fillId="0" borderId="25" xfId="79" applyFont="1" applyBorder="1" applyAlignment="1">
      <alignment horizontal="center" textRotation="90" wrapText="1"/>
    </xf>
    <xf numFmtId="0" fontId="39" fillId="0" borderId="26" xfId="79" applyFont="1" applyBorder="1" applyAlignment="1">
      <alignment horizontal="center" textRotation="90" wrapText="1"/>
    </xf>
    <xf numFmtId="0" fontId="38" fillId="0" borderId="0" xfId="80" applyFont="1" applyAlignment="1">
      <alignment wrapText="1"/>
    </xf>
    <xf numFmtId="0" fontId="40" fillId="2" borderId="27" xfId="84" applyFont="1" applyFill="1" applyBorder="1" applyAlignment="1">
      <alignment horizontal="center"/>
    </xf>
    <xf numFmtId="0" fontId="40" fillId="3" borderId="28" xfId="84" applyFont="1" applyFill="1" applyBorder="1" applyAlignment="1">
      <alignment horizontal="center"/>
    </xf>
    <xf numFmtId="0" fontId="40" fillId="2" borderId="29" xfId="84" applyFont="1" applyFill="1" applyBorder="1" applyAlignment="1">
      <alignment horizontal="center"/>
    </xf>
    <xf numFmtId="0" fontId="38" fillId="2" borderId="30" xfId="81" applyFont="1" applyFill="1" applyBorder="1" applyAlignment="1">
      <alignment horizontal="center"/>
    </xf>
    <xf numFmtId="0" fontId="38" fillId="2" borderId="31" xfId="81" applyFont="1" applyFill="1" applyBorder="1" applyAlignment="1">
      <alignment horizontal="center"/>
    </xf>
    <xf numFmtId="0" fontId="38" fillId="2" borderId="32" xfId="81" applyFont="1" applyFill="1" applyBorder="1" applyAlignment="1">
      <alignment horizontal="center"/>
    </xf>
    <xf numFmtId="0" fontId="39" fillId="2" borderId="33" xfId="81" applyFont="1" applyFill="1" applyBorder="1" applyAlignment="1">
      <alignment horizontal="center"/>
    </xf>
    <xf numFmtId="0" fontId="38" fillId="2" borderId="30" xfId="79" applyFont="1" applyFill="1" applyBorder="1" applyAlignment="1">
      <alignment horizontal="center"/>
    </xf>
    <xf numFmtId="0" fontId="38" fillId="2" borderId="31" xfId="79" applyFont="1" applyFill="1" applyBorder="1" applyAlignment="1">
      <alignment horizontal="center"/>
    </xf>
    <xf numFmtId="0" fontId="38" fillId="2" borderId="32" xfId="79" applyFont="1" applyFill="1" applyBorder="1" applyAlignment="1">
      <alignment horizontal="center"/>
    </xf>
    <xf numFmtId="0" fontId="40" fillId="3" borderId="34" xfId="84" applyFont="1" applyFill="1" applyBorder="1" applyAlignment="1">
      <alignment horizontal="left"/>
    </xf>
    <xf numFmtId="0" fontId="40" fillId="3" borderId="34" xfId="84" applyFont="1" applyFill="1" applyBorder="1" applyAlignment="1">
      <alignment horizontal="center"/>
    </xf>
    <xf numFmtId="0" fontId="40" fillId="3" borderId="35" xfId="84" applyFont="1" applyFill="1" applyBorder="1" applyAlignment="1">
      <alignment horizontal="center"/>
    </xf>
    <xf numFmtId="0" fontId="38" fillId="3" borderId="36" xfId="81" applyFont="1" applyFill="1" applyBorder="1" applyAlignment="1">
      <alignment horizontal="center"/>
    </xf>
    <xf numFmtId="0" fontId="38" fillId="3" borderId="34" xfId="81" applyFont="1" applyFill="1" applyBorder="1" applyAlignment="1">
      <alignment horizontal="center"/>
    </xf>
    <xf numFmtId="0" fontId="38" fillId="3" borderId="37" xfId="81" applyFont="1" applyFill="1" applyBorder="1" applyAlignment="1">
      <alignment horizontal="center"/>
    </xf>
    <xf numFmtId="0" fontId="38" fillId="0" borderId="38" xfId="81" applyFont="1" applyBorder="1" applyAlignment="1">
      <alignment horizontal="center"/>
    </xf>
    <xf numFmtId="0" fontId="38" fillId="0" borderId="39" xfId="81" applyFont="1" applyBorder="1" applyAlignment="1">
      <alignment horizontal="center"/>
    </xf>
    <xf numFmtId="0" fontId="38" fillId="0" borderId="34" xfId="81" applyFont="1" applyBorder="1" applyAlignment="1">
      <alignment horizontal="center"/>
    </xf>
    <xf numFmtId="0" fontId="38" fillId="0" borderId="37" xfId="81" applyFont="1" applyBorder="1" applyAlignment="1">
      <alignment horizontal="center"/>
    </xf>
    <xf numFmtId="0" fontId="39" fillId="0" borderId="40" xfId="81" applyFont="1" applyBorder="1" applyAlignment="1">
      <alignment horizontal="center"/>
    </xf>
    <xf numFmtId="0" fontId="38" fillId="0" borderId="41" xfId="79" applyFont="1" applyBorder="1" applyAlignment="1">
      <alignment horizontal="left"/>
    </xf>
    <xf numFmtId="0" fontId="38" fillId="3" borderId="0" xfId="79" applyFont="1" applyFill="1" applyAlignment="1">
      <alignment horizontal="left"/>
    </xf>
    <xf numFmtId="0" fontId="38" fillId="0" borderId="42" xfId="79" applyFont="1" applyBorder="1" applyAlignment="1">
      <alignment horizontal="left"/>
    </xf>
    <xf numFmtId="3" fontId="38" fillId="0" borderId="43" xfId="82" applyNumberFormat="1" applyFont="1" applyFill="1" applyBorder="1" applyAlignment="1">
      <alignment horizontal="right"/>
    </xf>
    <xf numFmtId="3" fontId="38" fillId="0" borderId="44" xfId="82" applyNumberFormat="1" applyFont="1" applyFill="1" applyBorder="1" applyAlignment="1">
      <alignment horizontal="right"/>
    </xf>
    <xf numFmtId="3" fontId="38" fillId="0" borderId="45" xfId="82" applyNumberFormat="1" applyFont="1" applyFill="1" applyBorder="1" applyAlignment="1">
      <alignment horizontal="right"/>
    </xf>
    <xf numFmtId="3" fontId="39" fillId="0" borderId="46" xfId="82" applyNumberFormat="1" applyFont="1" applyFill="1" applyBorder="1" applyAlignment="1">
      <alignment horizontal="right"/>
    </xf>
    <xf numFmtId="0" fontId="38" fillId="0" borderId="0" xfId="79" applyFont="1" applyAlignment="1">
      <alignment horizontal="left"/>
    </xf>
    <xf numFmtId="3" fontId="37" fillId="0" borderId="47" xfId="79" applyNumberFormat="1" applyFont="1" applyBorder="1" applyAlignment="1">
      <alignment horizontal="left"/>
    </xf>
    <xf numFmtId="3" fontId="37" fillId="0" borderId="48" xfId="79" applyNumberFormat="1" applyFont="1" applyBorder="1" applyAlignment="1">
      <alignment horizontal="left"/>
    </xf>
    <xf numFmtId="3" fontId="37" fillId="0" borderId="49" xfId="79" applyNumberFormat="1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Alignment="1">
      <alignment horizontal="right"/>
    </xf>
    <xf numFmtId="0" fontId="39" fillId="0" borderId="47" xfId="79" applyFont="1" applyBorder="1" applyAlignment="1">
      <alignment horizontal="left"/>
    </xf>
    <xf numFmtId="0" fontId="39" fillId="0" borderId="48" xfId="79" applyFont="1" applyBorder="1" applyAlignment="1">
      <alignment horizontal="left"/>
    </xf>
    <xf numFmtId="0" fontId="39" fillId="0" borderId="49" xfId="79" applyFont="1" applyBorder="1" applyAlignment="1">
      <alignment horizontal="left"/>
    </xf>
    <xf numFmtId="3" fontId="39" fillId="0" borderId="50" xfId="82" applyNumberFormat="1" applyFont="1" applyFill="1" applyBorder="1" applyAlignment="1">
      <alignment horizontal="right"/>
    </xf>
    <xf numFmtId="3" fontId="39" fillId="0" borderId="51" xfId="82" applyNumberFormat="1" applyFont="1" applyFill="1" applyBorder="1" applyAlignment="1">
      <alignment horizontal="right"/>
    </xf>
    <xf numFmtId="3" fontId="39" fillId="0" borderId="52" xfId="82" applyNumberFormat="1" applyFont="1" applyFill="1" applyBorder="1" applyAlignment="1">
      <alignment horizontal="right"/>
    </xf>
    <xf numFmtId="3" fontId="39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Border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168" fontId="38" fillId="0" borderId="0" xfId="82" applyNumberFormat="1" applyFont="1" applyFill="1"/>
    <xf numFmtId="0" fontId="41" fillId="0" borderId="0" xfId="79" applyFont="1"/>
    <xf numFmtId="1" fontId="0" fillId="0" borderId="0" xfId="0" applyNumberFormat="1"/>
    <xf numFmtId="0" fontId="42" fillId="0" borderId="0" xfId="0" applyFont="1"/>
    <xf numFmtId="1" fontId="42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3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9" fontId="0" fillId="0" borderId="0" xfId="0" applyNumberFormat="1"/>
    <xf numFmtId="3" fontId="4" fillId="0" borderId="4" xfId="5" applyNumberFormat="1" applyAlignment="1">
      <alignment horizontal="right" wrapText="1"/>
    </xf>
    <xf numFmtId="0" fontId="0" fillId="0" borderId="11" xfId="0" applyBorder="1"/>
    <xf numFmtId="0" fontId="19" fillId="0" borderId="0" xfId="6" applyFont="1" applyBorder="1" applyAlignment="1">
      <alignment wrapText="1"/>
    </xf>
    <xf numFmtId="0" fontId="43" fillId="0" borderId="0" xfId="0" applyFont="1" applyAlignment="1">
      <alignment horizontal="right"/>
    </xf>
    <xf numFmtId="0" fontId="4" fillId="0" borderId="1" xfId="1" applyAlignment="1">
      <alignment horizontal="right"/>
    </xf>
    <xf numFmtId="0" fontId="43" fillId="0" borderId="1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5" applyBorder="1">
      <alignment wrapText="1"/>
    </xf>
    <xf numFmtId="3" fontId="4" fillId="0" borderId="0" xfId="5" applyNumberFormat="1" applyBorder="1" applyAlignment="1">
      <alignment horizontal="right" wrapText="1"/>
    </xf>
    <xf numFmtId="165" fontId="4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6" fillId="0" borderId="0" xfId="9" applyAlignment="1" applyProtection="1"/>
    <xf numFmtId="0" fontId="46" fillId="40" borderId="55" xfId="0" applyFont="1" applyFill="1" applyBorder="1" applyAlignment="1">
      <alignment wrapText="1"/>
    </xf>
    <xf numFmtId="0" fontId="46" fillId="40" borderId="56" xfId="0" applyFont="1" applyFill="1" applyBorder="1" applyAlignment="1">
      <alignment wrapText="1"/>
    </xf>
    <xf numFmtId="0" fontId="46" fillId="40" borderId="56" xfId="0" applyFont="1" applyFill="1" applyBorder="1" applyAlignment="1">
      <alignment horizontal="center" vertical="center" wrapText="1"/>
    </xf>
    <xf numFmtId="0" fontId="46" fillId="40" borderId="57" xfId="0" applyFont="1" applyFill="1" applyBorder="1" applyAlignment="1">
      <alignment horizontal="center" vertical="center" wrapText="1"/>
    </xf>
    <xf numFmtId="0" fontId="46" fillId="41" borderId="58" xfId="0" applyFont="1" applyFill="1" applyBorder="1" applyAlignment="1">
      <alignment vertical="center" wrapText="1"/>
    </xf>
    <xf numFmtId="0" fontId="46" fillId="41" borderId="0" xfId="0" applyFont="1" applyFill="1" applyAlignment="1">
      <alignment vertical="center" wrapText="1"/>
    </xf>
    <xf numFmtId="0" fontId="46" fillId="41" borderId="0" xfId="0" applyFont="1" applyFill="1" applyAlignment="1">
      <alignment horizontal="center" vertical="center" wrapText="1"/>
    </xf>
    <xf numFmtId="0" fontId="46" fillId="41" borderId="59" xfId="0" applyFont="1" applyFill="1" applyBorder="1" applyAlignment="1">
      <alignment horizontal="center" vertical="center" wrapText="1"/>
    </xf>
    <xf numFmtId="0" fontId="16" fillId="40" borderId="58" xfId="0" applyFont="1" applyFill="1" applyBorder="1" applyAlignment="1">
      <alignment vertical="center" wrapText="1"/>
    </xf>
    <xf numFmtId="0" fontId="46" fillId="40" borderId="0" xfId="0" applyFont="1" applyFill="1" applyAlignment="1">
      <alignment horizontal="left" vertical="center" wrapText="1"/>
    </xf>
    <xf numFmtId="1" fontId="16" fillId="40" borderId="0" xfId="0" applyNumberFormat="1" applyFont="1" applyFill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169" fontId="16" fillId="40" borderId="0" xfId="0" applyNumberFormat="1" applyFont="1" applyFill="1" applyAlignment="1">
      <alignment horizontal="center" vertical="center"/>
    </xf>
    <xf numFmtId="170" fontId="16" fillId="0" borderId="59" xfId="0" applyNumberFormat="1" applyFont="1" applyBorder="1" applyAlignment="1">
      <alignment horizontal="center" vertical="center" wrapText="1"/>
    </xf>
    <xf numFmtId="0" fontId="46" fillId="40" borderId="0" xfId="0" applyFont="1" applyFill="1" applyAlignment="1">
      <alignment vertical="center" wrapText="1"/>
    </xf>
    <xf numFmtId="1" fontId="16" fillId="40" borderId="0" xfId="0" applyNumberFormat="1" applyFont="1" applyFill="1" applyAlignment="1">
      <alignment horizontal="center" vertical="center" wrapText="1"/>
    </xf>
    <xf numFmtId="3" fontId="16" fillId="40" borderId="0" xfId="0" applyNumberFormat="1" applyFont="1" applyFill="1" applyAlignment="1">
      <alignment horizontal="center" vertical="center"/>
    </xf>
    <xf numFmtId="2" fontId="16" fillId="40" borderId="0" xfId="0" applyNumberFormat="1" applyFont="1" applyFill="1" applyAlignment="1">
      <alignment horizontal="center" vertical="center"/>
    </xf>
    <xf numFmtId="170" fontId="16" fillId="40" borderId="0" xfId="0" applyNumberFormat="1" applyFont="1" applyFill="1" applyAlignment="1">
      <alignment horizontal="center" vertical="center"/>
    </xf>
    <xf numFmtId="3" fontId="16" fillId="40" borderId="0" xfId="0" applyNumberFormat="1" applyFont="1" applyFill="1" applyAlignment="1">
      <alignment horizontal="center" vertical="center" wrapText="1"/>
    </xf>
    <xf numFmtId="2" fontId="16" fillId="40" borderId="59" xfId="0" applyNumberFormat="1" applyFont="1" applyFill="1" applyBorder="1" applyAlignment="1">
      <alignment horizontal="center" vertical="center" wrapText="1"/>
    </xf>
    <xf numFmtId="170" fontId="16" fillId="40" borderId="59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9" fillId="0" borderId="3" xfId="6" applyFont="1" applyAlignment="1">
      <alignment wrapText="1"/>
    </xf>
    <xf numFmtId="0" fontId="15" fillId="0" borderId="11" xfId="18" applyBorder="1"/>
    <xf numFmtId="0" fontId="15" fillId="0" borderId="0" xfId="86"/>
    <xf numFmtId="0" fontId="13" fillId="0" borderId="10" xfId="88">
      <alignment wrapText="1"/>
    </xf>
    <xf numFmtId="0" fontId="16" fillId="0" borderId="0" xfId="18" applyFont="1"/>
    <xf numFmtId="0" fontId="47" fillId="0" borderId="0" xfId="90" applyFont="1">
      <alignment horizontal="left"/>
    </xf>
    <xf numFmtId="0" fontId="43" fillId="0" borderId="0" xfId="18" applyFont="1" applyAlignment="1">
      <alignment horizontal="right"/>
    </xf>
    <xf numFmtId="0" fontId="19" fillId="0" borderId="0" xfId="86" applyFont="1"/>
    <xf numFmtId="0" fontId="19" fillId="0" borderId="0" xfId="18" applyFont="1" applyAlignment="1">
      <alignment horizontal="left"/>
    </xf>
    <xf numFmtId="0" fontId="43" fillId="0" borderId="10" xfId="88" applyFont="1">
      <alignment wrapText="1"/>
    </xf>
    <xf numFmtId="0" fontId="43" fillId="0" borderId="10" xfId="88" applyFont="1" applyAlignment="1">
      <alignment horizontal="right"/>
    </xf>
    <xf numFmtId="0" fontId="43" fillId="0" borderId="9" xfId="89" applyFont="1">
      <alignment wrapText="1"/>
    </xf>
    <xf numFmtId="0" fontId="19" fillId="0" borderId="8" xfId="85" applyFont="1">
      <alignment wrapText="1"/>
    </xf>
    <xf numFmtId="4" fontId="19" fillId="0" borderId="8" xfId="85" applyNumberFormat="1" applyFont="1" applyAlignment="1">
      <alignment horizontal="right" wrapText="1"/>
    </xf>
    <xf numFmtId="165" fontId="19" fillId="0" borderId="8" xfId="85" applyNumberFormat="1" applyFont="1" applyAlignment="1">
      <alignment horizontal="right" wrapText="1"/>
    </xf>
    <xf numFmtId="4" fontId="43" fillId="0" borderId="9" xfId="89" applyNumberFormat="1" applyFont="1" applyAlignment="1">
      <alignment horizontal="right" wrapText="1"/>
    </xf>
    <xf numFmtId="165" fontId="43" fillId="0" borderId="9" xfId="89" applyNumberFormat="1" applyFont="1" applyAlignment="1">
      <alignment horizontal="right" wrapText="1"/>
    </xf>
    <xf numFmtId="3" fontId="19" fillId="0" borderId="8" xfId="85" applyNumberFormat="1" applyFont="1" applyAlignment="1">
      <alignment horizontal="right" wrapText="1"/>
    </xf>
    <xf numFmtId="164" fontId="19" fillId="0" borderId="8" xfId="85" applyNumberFormat="1" applyFont="1" applyAlignment="1">
      <alignment horizontal="right" wrapText="1"/>
    </xf>
    <xf numFmtId="0" fontId="48" fillId="0" borderId="0" xfId="18" applyFont="1"/>
    <xf numFmtId="165" fontId="43" fillId="0" borderId="9" xfId="104" applyNumberFormat="1" applyFont="1" applyAlignment="1">
      <alignment horizontal="right" wrapText="1"/>
    </xf>
    <xf numFmtId="4" fontId="0" fillId="0" borderId="0" xfId="0" applyNumberFormat="1"/>
    <xf numFmtId="3" fontId="43" fillId="0" borderId="9" xfId="104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10" fontId="0" fillId="0" borderId="0" xfId="0" applyNumberFormat="1"/>
    <xf numFmtId="0" fontId="15" fillId="0" borderId="0" xfId="101"/>
    <xf numFmtId="0" fontId="13" fillId="0" borderId="10" xfId="103">
      <alignment wrapText="1"/>
    </xf>
    <xf numFmtId="0" fontId="47" fillId="0" borderId="0" xfId="105" applyFont="1">
      <alignment horizontal="left"/>
    </xf>
    <xf numFmtId="0" fontId="19" fillId="0" borderId="0" xfId="101" applyFont="1"/>
    <xf numFmtId="0" fontId="43" fillId="0" borderId="10" xfId="103" applyFont="1">
      <alignment wrapText="1"/>
    </xf>
    <xf numFmtId="0" fontId="43" fillId="0" borderId="10" xfId="103" applyFont="1" applyAlignment="1">
      <alignment horizontal="right"/>
    </xf>
    <xf numFmtId="164" fontId="19" fillId="0" borderId="8" xfId="100" applyNumberFormat="1" applyFont="1" applyAlignment="1">
      <alignment horizontal="right" wrapText="1"/>
    </xf>
    <xf numFmtId="164" fontId="43" fillId="0" borderId="9" xfId="104" applyNumberFormat="1" applyFont="1" applyAlignment="1">
      <alignment horizontal="right" wrapText="1"/>
    </xf>
    <xf numFmtId="4" fontId="19" fillId="0" borderId="8" xfId="100" applyNumberFormat="1" applyFont="1" applyAlignment="1">
      <alignment horizontal="right" wrapText="1"/>
    </xf>
    <xf numFmtId="4" fontId="43" fillId="0" borderId="9" xfId="104" applyNumberFormat="1" applyFont="1" applyAlignment="1">
      <alignment horizontal="right" wrapText="1"/>
    </xf>
    <xf numFmtId="0" fontId="19" fillId="0" borderId="11" xfId="102" applyFont="1">
      <alignment wrapText="1"/>
    </xf>
    <xf numFmtId="0" fontId="19" fillId="0" borderId="11" xfId="18" applyFont="1" applyBorder="1"/>
    <xf numFmtId="0" fontId="19" fillId="0" borderId="11" xfId="102" applyFont="1" applyAlignment="1"/>
    <xf numFmtId="0" fontId="50" fillId="3" borderId="60" xfId="18" applyFont="1" applyFill="1" applyBorder="1" applyAlignment="1">
      <alignment horizontal="left" vertical="center"/>
    </xf>
    <xf numFmtId="1" fontId="51" fillId="42" borderId="60" xfId="18" applyNumberFormat="1" applyFont="1" applyFill="1" applyBorder="1" applyAlignment="1">
      <alignment horizontal="center" vertical="center"/>
    </xf>
    <xf numFmtId="0" fontId="52" fillId="43" borderId="0" xfId="18" applyFont="1" applyFill="1" applyAlignment="1">
      <alignment vertical="center"/>
    </xf>
    <xf numFmtId="170" fontId="53" fillId="0" borderId="0" xfId="18" applyNumberFormat="1" applyFont="1" applyAlignment="1">
      <alignment vertical="center"/>
    </xf>
    <xf numFmtId="1" fontId="52" fillId="43" borderId="0" xfId="18" applyNumberFormat="1" applyFont="1" applyFill="1" applyAlignment="1">
      <alignment vertical="center"/>
    </xf>
    <xf numFmtId="0" fontId="54" fillId="44" borderId="60" xfId="18" applyFont="1" applyFill="1" applyBorder="1" applyAlignment="1">
      <alignment horizontal="left" vertical="center"/>
    </xf>
    <xf numFmtId="171" fontId="52" fillId="44" borderId="60" xfId="18" applyNumberFormat="1" applyFont="1" applyFill="1" applyBorder="1" applyAlignment="1">
      <alignment vertical="center"/>
    </xf>
    <xf numFmtId="0" fontId="55" fillId="0" borderId="61" xfId="18" applyFont="1" applyBorder="1" applyAlignment="1">
      <alignment horizontal="left" vertical="center" indent="1"/>
    </xf>
    <xf numFmtId="171" fontId="55" fillId="0" borderId="61" xfId="18" applyNumberFormat="1" applyFont="1" applyBorder="1" applyAlignment="1">
      <alignment vertical="center"/>
    </xf>
    <xf numFmtId="0" fontId="55" fillId="0" borderId="0" xfId="18" applyFont="1" applyAlignment="1">
      <alignment horizontal="left" vertical="center" indent="2"/>
    </xf>
    <xf numFmtId="171" fontId="55" fillId="0" borderId="0" xfId="18" applyNumberFormat="1" applyFont="1" applyAlignment="1">
      <alignment vertical="center"/>
    </xf>
    <xf numFmtId="0" fontId="55" fillId="0" borderId="62" xfId="18" applyFont="1" applyBorder="1" applyAlignment="1">
      <alignment horizontal="left" vertical="center" indent="1"/>
    </xf>
    <xf numFmtId="171" fontId="55" fillId="0" borderId="62" xfId="18" applyNumberFormat="1" applyFont="1" applyBorder="1" applyAlignment="1">
      <alignment vertical="center"/>
    </xf>
    <xf numFmtId="170" fontId="53" fillId="0" borderId="28" xfId="18" applyNumberFormat="1" applyFont="1" applyBorder="1" applyAlignment="1">
      <alignment vertical="center"/>
    </xf>
    <xf numFmtId="1" fontId="52" fillId="43" borderId="28" xfId="18" applyNumberFormat="1" applyFont="1" applyFill="1" applyBorder="1" applyAlignment="1">
      <alignment vertical="center"/>
    </xf>
    <xf numFmtId="164" fontId="52" fillId="44" borderId="60" xfId="18" applyNumberFormat="1" applyFont="1" applyFill="1" applyBorder="1" applyAlignment="1">
      <alignment vertical="center"/>
    </xf>
    <xf numFmtId="0" fontId="55" fillId="0" borderId="28" xfId="18" applyFont="1" applyBorder="1" applyAlignment="1">
      <alignment horizontal="left" vertical="center" indent="1"/>
    </xf>
    <xf numFmtId="171" fontId="55" fillId="0" borderId="28" xfId="18" applyNumberFormat="1" applyFont="1" applyBorder="1" applyAlignment="1">
      <alignment vertical="center"/>
    </xf>
    <xf numFmtId="0" fontId="55" fillId="0" borderId="0" xfId="18" applyFont="1" applyAlignment="1">
      <alignment horizontal="left" vertical="center" indent="1"/>
    </xf>
    <xf numFmtId="0" fontId="55" fillId="0" borderId="63" xfId="18" applyFont="1" applyBorder="1" applyAlignment="1">
      <alignment horizontal="left" vertical="center" indent="1"/>
    </xf>
    <xf numFmtId="171" fontId="55" fillId="0" borderId="63" xfId="18" applyNumberFormat="1" applyFont="1" applyBorder="1" applyAlignment="1">
      <alignment vertical="center"/>
    </xf>
    <xf numFmtId="2" fontId="52" fillId="43" borderId="28" xfId="18" applyNumberFormat="1" applyFont="1" applyFill="1" applyBorder="1" applyAlignment="1">
      <alignment vertical="center"/>
    </xf>
    <xf numFmtId="172" fontId="41" fillId="44" borderId="60" xfId="18" applyNumberFormat="1" applyFont="1" applyFill="1" applyBorder="1" applyAlignment="1">
      <alignment vertical="center"/>
    </xf>
    <xf numFmtId="0" fontId="54" fillId="0" borderId="28" xfId="18" applyFont="1" applyBorder="1" applyAlignment="1">
      <alignment horizontal="left" vertical="center" indent="1"/>
    </xf>
    <xf numFmtId="173" fontId="56" fillId="0" borderId="28" xfId="18" applyNumberFormat="1" applyFont="1" applyBorder="1" applyAlignment="1">
      <alignment vertical="center"/>
    </xf>
    <xf numFmtId="0" fontId="54" fillId="0" borderId="0" xfId="18" applyFont="1" applyAlignment="1">
      <alignment horizontal="left" vertical="center" indent="1"/>
    </xf>
    <xf numFmtId="173" fontId="56" fillId="0" borderId="0" xfId="18" applyNumberFormat="1" applyFont="1" applyAlignment="1">
      <alignment vertical="center"/>
    </xf>
    <xf numFmtId="0" fontId="54" fillId="0" borderId="63" xfId="18" applyFont="1" applyBorder="1" applyAlignment="1">
      <alignment horizontal="left" vertical="center" indent="1"/>
    </xf>
    <xf numFmtId="173" fontId="56" fillId="0" borderId="63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1"/>
    </xf>
    <xf numFmtId="170" fontId="52" fillId="43" borderId="0" xfId="18" applyNumberFormat="1" applyFont="1" applyFill="1" applyAlignment="1">
      <alignment vertical="center"/>
    </xf>
    <xf numFmtId="3" fontId="52" fillId="44" borderId="60" xfId="18" applyNumberFormat="1" applyFont="1" applyFill="1" applyBorder="1" applyAlignment="1">
      <alignment vertical="center"/>
    </xf>
    <xf numFmtId="0" fontId="57" fillId="45" borderId="60" xfId="18" applyFont="1" applyFill="1" applyBorder="1" applyAlignment="1">
      <alignment horizontal="left" vertical="center" indent="1"/>
    </xf>
    <xf numFmtId="171" fontId="52" fillId="45" borderId="60" xfId="18" applyNumberFormat="1" applyFont="1" applyFill="1" applyBorder="1" applyAlignment="1">
      <alignment vertical="center"/>
    </xf>
    <xf numFmtId="0" fontId="52" fillId="43" borderId="61" xfId="18" applyFont="1" applyFill="1" applyBorder="1" applyAlignment="1">
      <alignment horizontal="left" vertical="center" indent="2"/>
    </xf>
    <xf numFmtId="171" fontId="52" fillId="0" borderId="61" xfId="18" applyNumberFormat="1" applyFont="1" applyBorder="1" applyAlignment="1">
      <alignment vertical="center"/>
    </xf>
    <xf numFmtId="0" fontId="52" fillId="43" borderId="64" xfId="18" applyFont="1" applyFill="1" applyBorder="1" applyAlignment="1">
      <alignment horizontal="left" vertical="center" indent="2"/>
    </xf>
    <xf numFmtId="171" fontId="52" fillId="0" borderId="64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3"/>
    </xf>
    <xf numFmtId="171" fontId="52" fillId="0" borderId="0" xfId="18" applyNumberFormat="1" applyFont="1" applyAlignment="1">
      <alignment vertical="center"/>
    </xf>
    <xf numFmtId="0" fontId="52" fillId="43" borderId="63" xfId="18" applyFont="1" applyFill="1" applyBorder="1" applyAlignment="1">
      <alignment horizontal="left" vertical="center" indent="2"/>
    </xf>
    <xf numFmtId="171" fontId="52" fillId="0" borderId="63" xfId="18" applyNumberFormat="1" applyFont="1" applyBorder="1" applyAlignment="1">
      <alignment vertical="center"/>
    </xf>
    <xf numFmtId="0" fontId="55" fillId="0" borderId="28" xfId="18" applyFont="1" applyBorder="1" applyAlignment="1">
      <alignment horizontal="left" vertical="center" indent="2"/>
    </xf>
    <xf numFmtId="0" fontId="55" fillId="0" borderId="63" xfId="18" applyFont="1" applyBorder="1" applyAlignment="1">
      <alignment horizontal="left" vertical="center" indent="2"/>
    </xf>
    <xf numFmtId="171" fontId="52" fillId="46" borderId="60" xfId="18" applyNumberFormat="1" applyFont="1" applyFill="1" applyBorder="1" applyAlignment="1">
      <alignment vertical="center"/>
    </xf>
    <xf numFmtId="0" fontId="52" fillId="0" borderId="0" xfId="18" applyFont="1" applyAlignment="1">
      <alignment vertical="center"/>
    </xf>
    <xf numFmtId="0" fontId="58" fillId="3" borderId="32" xfId="0" applyFont="1" applyFill="1" applyBorder="1"/>
    <xf numFmtId="0" fontId="58" fillId="42" borderId="28" xfId="0" applyFont="1" applyFill="1" applyBorder="1"/>
    <xf numFmtId="0" fontId="58" fillId="42" borderId="32" xfId="0" quotePrefix="1" applyFont="1" applyFill="1" applyBorder="1" applyAlignment="1">
      <alignment horizontal="center"/>
    </xf>
    <xf numFmtId="0" fontId="58" fillId="42" borderId="28" xfId="0" quotePrefix="1" applyFont="1" applyFill="1" applyBorder="1" applyAlignment="1">
      <alignment horizontal="center"/>
    </xf>
    <xf numFmtId="0" fontId="58" fillId="42" borderId="30" xfId="0" quotePrefix="1" applyFont="1" applyFill="1" applyBorder="1" applyAlignment="1">
      <alignment horizontal="center"/>
    </xf>
    <xf numFmtId="49" fontId="58" fillId="0" borderId="66" xfId="0" applyNumberFormat="1" applyFont="1" applyBorder="1"/>
    <xf numFmtId="49" fontId="58" fillId="0" borderId="61" xfId="0" applyNumberFormat="1" applyFont="1" applyBorder="1"/>
    <xf numFmtId="174" fontId="58" fillId="0" borderId="66" xfId="0" applyNumberFormat="1" applyFont="1" applyBorder="1"/>
    <xf numFmtId="49" fontId="59" fillId="0" borderId="67" xfId="0" applyNumberFormat="1" applyFont="1" applyBorder="1" applyAlignment="1">
      <alignment indent="1"/>
    </xf>
    <xf numFmtId="49" fontId="59" fillId="0" borderId="64" xfId="0" applyNumberFormat="1" applyFont="1" applyBorder="1"/>
    <xf numFmtId="174" fontId="59" fillId="0" borderId="67" xfId="0" applyNumberFormat="1" applyFont="1" applyBorder="1"/>
    <xf numFmtId="49" fontId="60" fillId="0" borderId="45" xfId="0" applyNumberFormat="1" applyFont="1" applyBorder="1" applyAlignment="1">
      <alignment indent="2"/>
    </xf>
    <xf numFmtId="49" fontId="60" fillId="0" borderId="0" xfId="0" applyNumberFormat="1" applyFont="1"/>
    <xf numFmtId="174" fontId="60" fillId="0" borderId="45" xfId="0" applyNumberFormat="1" applyFont="1" applyBorder="1"/>
    <xf numFmtId="49" fontId="61" fillId="0" borderId="45" xfId="0" applyNumberFormat="1" applyFont="1" applyBorder="1" applyAlignment="1">
      <alignment indent="3"/>
    </xf>
    <xf numFmtId="49" fontId="61" fillId="0" borderId="0" xfId="0" applyNumberFormat="1" applyFont="1"/>
    <xf numFmtId="174" fontId="61" fillId="0" borderId="45" xfId="0" applyNumberFormat="1" applyFont="1" applyBorder="1"/>
    <xf numFmtId="49" fontId="62" fillId="0" borderId="45" xfId="0" applyNumberFormat="1" applyFont="1" applyBorder="1" applyAlignment="1">
      <alignment indent="4"/>
    </xf>
    <xf numFmtId="49" fontId="62" fillId="0" borderId="0" xfId="0" applyNumberFormat="1" applyFont="1"/>
    <xf numFmtId="174" fontId="62" fillId="0" borderId="45" xfId="0" applyNumberFormat="1" applyFont="1" applyBorder="1"/>
    <xf numFmtId="49" fontId="59" fillId="0" borderId="68" xfId="0" applyNumberFormat="1" applyFont="1" applyBorder="1" applyAlignment="1">
      <alignment indent="1"/>
    </xf>
    <xf numFmtId="49" fontId="59" fillId="0" borderId="65" xfId="0" applyNumberFormat="1" applyFont="1" applyBorder="1"/>
    <xf numFmtId="174" fontId="59" fillId="0" borderId="68" xfId="0" applyNumberFormat="1" applyFont="1" applyBorder="1"/>
    <xf numFmtId="49" fontId="59" fillId="0" borderId="69" xfId="0" applyNumberFormat="1" applyFont="1" applyBorder="1" applyAlignment="1">
      <alignment indent="1"/>
    </xf>
    <xf numFmtId="49" fontId="59" fillId="0" borderId="62" xfId="0" applyNumberFormat="1" applyFont="1" applyBorder="1"/>
    <xf numFmtId="174" fontId="59" fillId="0" borderId="69" xfId="0" applyNumberFormat="1" applyFont="1" applyBorder="1"/>
    <xf numFmtId="0" fontId="63" fillId="0" borderId="0" xfId="0" applyFont="1"/>
    <xf numFmtId="0" fontId="58" fillId="42" borderId="32" xfId="0" applyFont="1" applyFill="1" applyBorder="1"/>
    <xf numFmtId="0" fontId="64" fillId="0" borderId="0" xfId="0" applyFont="1"/>
    <xf numFmtId="0" fontId="65" fillId="0" borderId="0" xfId="0" applyFont="1"/>
    <xf numFmtId="49" fontId="61" fillId="3" borderId="45" xfId="0" applyNumberFormat="1" applyFont="1" applyFill="1" applyBorder="1" applyAlignment="1">
      <alignment indent="3"/>
    </xf>
    <xf numFmtId="49" fontId="61" fillId="3" borderId="0" xfId="0" applyNumberFormat="1" applyFont="1" applyFill="1"/>
    <xf numFmtId="174" fontId="61" fillId="3" borderId="45" xfId="0" applyNumberFormat="1" applyFont="1" applyFill="1" applyBorder="1"/>
    <xf numFmtId="0" fontId="52" fillId="0" borderId="28" xfId="18" applyFont="1" applyBorder="1" applyAlignment="1">
      <alignment vertical="center"/>
    </xf>
    <xf numFmtId="0" fontId="52" fillId="43" borderId="28" xfId="18" applyFont="1" applyFill="1" applyBorder="1" applyAlignment="1">
      <alignment vertical="center"/>
    </xf>
    <xf numFmtId="0" fontId="52" fillId="43" borderId="65" xfId="18" applyFont="1" applyFill="1" applyBorder="1" applyAlignment="1">
      <alignment horizontal="left" vertical="center" indent="2"/>
    </xf>
    <xf numFmtId="171" fontId="52" fillId="0" borderId="65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2"/>
    </xf>
    <xf numFmtId="174" fontId="58" fillId="0" borderId="61" xfId="0" applyNumberFormat="1" applyFont="1" applyBorder="1"/>
    <xf numFmtId="174" fontId="58" fillId="0" borderId="70" xfId="0" applyNumberFormat="1" applyFont="1" applyBorder="1"/>
    <xf numFmtId="174" fontId="59" fillId="0" borderId="64" xfId="0" applyNumberFormat="1" applyFont="1" applyBorder="1"/>
    <xf numFmtId="174" fontId="59" fillId="0" borderId="71" xfId="0" applyNumberFormat="1" applyFont="1" applyBorder="1"/>
    <xf numFmtId="174" fontId="60" fillId="0" borderId="0" xfId="0" applyNumberFormat="1" applyFont="1"/>
    <xf numFmtId="174" fontId="60" fillId="0" borderId="43" xfId="0" applyNumberFormat="1" applyFont="1" applyBorder="1"/>
    <xf numFmtId="174" fontId="61" fillId="0" borderId="0" xfId="0" applyNumberFormat="1" applyFont="1"/>
    <xf numFmtId="174" fontId="61" fillId="0" borderId="43" xfId="0" applyNumberFormat="1" applyFont="1" applyBorder="1"/>
    <xf numFmtId="174" fontId="62" fillId="0" borderId="0" xfId="0" applyNumberFormat="1" applyFont="1"/>
    <xf numFmtId="174" fontId="62" fillId="0" borderId="43" xfId="0" applyNumberFormat="1" applyFont="1" applyBorder="1"/>
    <xf numFmtId="174" fontId="59" fillId="0" borderId="65" xfId="0" applyNumberFormat="1" applyFont="1" applyBorder="1"/>
    <xf numFmtId="174" fontId="59" fillId="0" borderId="72" xfId="0" applyNumberFormat="1" applyFont="1" applyBorder="1"/>
    <xf numFmtId="174" fontId="59" fillId="0" borderId="62" xfId="0" applyNumberFormat="1" applyFont="1" applyBorder="1"/>
    <xf numFmtId="174" fontId="59" fillId="0" borderId="73" xfId="0" applyNumberFormat="1" applyFont="1" applyBorder="1"/>
    <xf numFmtId="0" fontId="3" fillId="0" borderId="60" xfId="0" applyFont="1" applyBorder="1" applyAlignment="1">
      <alignment wrapText="1"/>
    </xf>
    <xf numFmtId="0" fontId="0" fillId="0" borderId="60" xfId="0" applyBorder="1" applyAlignment="1">
      <alignment wrapText="1"/>
    </xf>
    <xf numFmtId="0" fontId="0" fillId="0" borderId="60" xfId="0" applyBorder="1"/>
    <xf numFmtId="0" fontId="6" fillId="0" borderId="60" xfId="106" applyBorder="1" applyAlignment="1" applyProtection="1"/>
    <xf numFmtId="0" fontId="6" fillId="0" borderId="0" xfId="106" applyAlignment="1" applyProtection="1"/>
    <xf numFmtId="0" fontId="66" fillId="0" borderId="0" xfId="107"/>
    <xf numFmtId="0" fontId="3" fillId="0" borderId="0" xfId="0" applyFont="1" applyAlignment="1">
      <alignment vertical="center" wrapText="1"/>
    </xf>
    <xf numFmtId="0" fontId="3" fillId="47" borderId="0" xfId="0" applyFont="1" applyFill="1"/>
    <xf numFmtId="0" fontId="0" fillId="47" borderId="0" xfId="0" applyFill="1"/>
    <xf numFmtId="0" fontId="3" fillId="0" borderId="26" xfId="0" applyFont="1" applyBorder="1"/>
    <xf numFmtId="0" fontId="34" fillId="0" borderId="46" xfId="0" applyFont="1" applyBorder="1"/>
    <xf numFmtId="0" fontId="0" fillId="48" borderId="46" xfId="0" applyFill="1" applyBorder="1"/>
    <xf numFmtId="0" fontId="0" fillId="49" borderId="46" xfId="0" applyFill="1" applyBorder="1"/>
    <xf numFmtId="0" fontId="0" fillId="50" borderId="74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51" borderId="0" xfId="0" applyFill="1" applyAlignment="1">
      <alignment horizontal="left" indent="1"/>
    </xf>
    <xf numFmtId="11" fontId="67" fillId="0" borderId="0" xfId="108" applyNumberFormat="1" applyFont="1" applyFill="1"/>
    <xf numFmtId="0" fontId="0" fillId="52" borderId="0" xfId="0" applyFill="1" applyAlignment="1">
      <alignment horizontal="left" indent="1"/>
    </xf>
    <xf numFmtId="0" fontId="0" fillId="49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53" borderId="0" xfId="0" applyFill="1" applyAlignment="1">
      <alignment horizontal="left" indent="1"/>
    </xf>
    <xf numFmtId="0" fontId="0" fillId="48" borderId="0" xfId="0" applyFill="1" applyAlignment="1">
      <alignment horizontal="left" indent="1"/>
    </xf>
    <xf numFmtId="11" fontId="0" fillId="54" borderId="0" xfId="0" applyNumberFormat="1" applyFill="1"/>
    <xf numFmtId="0" fontId="68" fillId="0" borderId="0" xfId="0" applyFont="1"/>
    <xf numFmtId="0" fontId="50" fillId="3" borderId="60" xfId="109" applyFont="1" applyFill="1" applyBorder="1" applyAlignment="1">
      <alignment horizontal="left" vertical="center"/>
    </xf>
    <xf numFmtId="1" fontId="51" fillId="42" borderId="60" xfId="109" applyNumberFormat="1" applyFont="1" applyFill="1" applyBorder="1" applyAlignment="1">
      <alignment horizontal="center" vertical="center"/>
    </xf>
    <xf numFmtId="0" fontId="52" fillId="43" borderId="0" xfId="109" applyFont="1" applyFill="1" applyAlignment="1">
      <alignment vertical="center"/>
    </xf>
    <xf numFmtId="0" fontId="52" fillId="0" borderId="0" xfId="109" applyFont="1" applyAlignment="1">
      <alignment vertical="center"/>
    </xf>
    <xf numFmtId="0" fontId="54" fillId="44" borderId="60" xfId="109" applyFont="1" applyFill="1" applyBorder="1" applyAlignment="1">
      <alignment horizontal="left" vertical="center"/>
    </xf>
    <xf numFmtId="171" fontId="52" fillId="44" borderId="60" xfId="109" applyNumberFormat="1" applyFont="1" applyFill="1" applyBorder="1" applyAlignment="1">
      <alignment vertical="center"/>
    </xf>
    <xf numFmtId="0" fontId="55" fillId="0" borderId="28" xfId="109" applyFont="1" applyBorder="1" applyAlignment="1">
      <alignment horizontal="left" vertical="center" indent="1"/>
    </xf>
    <xf numFmtId="171" fontId="55" fillId="0" borderId="28" xfId="109" applyNumberFormat="1" applyFont="1" applyBorder="1" applyAlignment="1">
      <alignment vertical="center"/>
    </xf>
    <xf numFmtId="0" fontId="55" fillId="0" borderId="63" xfId="109" applyFont="1" applyBorder="1" applyAlignment="1">
      <alignment horizontal="left" vertical="center" indent="1"/>
    </xf>
    <xf numFmtId="171" fontId="55" fillId="0" borderId="63" xfId="109" applyNumberFormat="1" applyFont="1" applyBorder="1" applyAlignment="1">
      <alignment vertical="center"/>
    </xf>
    <xf numFmtId="0" fontId="52" fillId="0" borderId="28" xfId="109" applyFont="1" applyBorder="1" applyAlignment="1">
      <alignment vertical="center"/>
    </xf>
    <xf numFmtId="0" fontId="52" fillId="43" borderId="28" xfId="109" applyFont="1" applyFill="1" applyBorder="1" applyAlignment="1">
      <alignment vertical="center"/>
    </xf>
    <xf numFmtId="172" fontId="41" fillId="44" borderId="60" xfId="109" applyNumberFormat="1" applyFont="1" applyFill="1" applyBorder="1" applyAlignment="1">
      <alignment vertical="center"/>
    </xf>
    <xf numFmtId="0" fontId="54" fillId="0" borderId="28" xfId="109" applyFont="1" applyBorder="1" applyAlignment="1">
      <alignment horizontal="left" vertical="center" indent="1"/>
    </xf>
    <xf numFmtId="173" fontId="56" fillId="0" borderId="28" xfId="109" applyNumberFormat="1" applyFont="1" applyBorder="1" applyAlignment="1">
      <alignment vertical="center"/>
    </xf>
    <xf numFmtId="0" fontId="54" fillId="0" borderId="0" xfId="109" applyFont="1" applyAlignment="1">
      <alignment horizontal="left" vertical="center" indent="1"/>
    </xf>
    <xf numFmtId="173" fontId="56" fillId="0" borderId="0" xfId="109" applyNumberFormat="1" applyFont="1" applyAlignment="1">
      <alignment vertical="center"/>
    </xf>
    <xf numFmtId="0" fontId="54" fillId="0" borderId="63" xfId="109" applyFont="1" applyBorder="1" applyAlignment="1">
      <alignment horizontal="left" vertical="center" indent="1"/>
    </xf>
    <xf numFmtId="173" fontId="56" fillId="0" borderId="63" xfId="109" applyNumberFormat="1" applyFont="1" applyBorder="1" applyAlignment="1">
      <alignment vertical="center"/>
    </xf>
    <xf numFmtId="3" fontId="52" fillId="44" borderId="60" xfId="109" applyNumberFormat="1" applyFont="1" applyFill="1" applyBorder="1" applyAlignment="1">
      <alignment vertical="center"/>
    </xf>
    <xf numFmtId="0" fontId="57" fillId="45" borderId="60" xfId="109" applyFont="1" applyFill="1" applyBorder="1" applyAlignment="1">
      <alignment horizontal="left" vertical="center" indent="1"/>
    </xf>
    <xf numFmtId="171" fontId="52" fillId="45" borderId="60" xfId="109" applyNumberFormat="1" applyFont="1" applyFill="1" applyBorder="1" applyAlignment="1">
      <alignment vertical="center"/>
    </xf>
    <xf numFmtId="0" fontId="52" fillId="43" borderId="61" xfId="109" applyFont="1" applyFill="1" applyBorder="1" applyAlignment="1">
      <alignment horizontal="left" vertical="center" indent="2"/>
    </xf>
    <xf numFmtId="171" fontId="52" fillId="0" borderId="61" xfId="109" applyNumberFormat="1" applyFont="1" applyBorder="1" applyAlignment="1">
      <alignment vertical="center"/>
    </xf>
    <xf numFmtId="0" fontId="52" fillId="43" borderId="0" xfId="109" applyFont="1" applyFill="1" applyAlignment="1">
      <alignment horizontal="left" vertical="center" indent="3"/>
    </xf>
    <xf numFmtId="171" fontId="52" fillId="0" borderId="0" xfId="109" applyNumberFormat="1" applyFont="1" applyAlignment="1">
      <alignment vertical="center"/>
    </xf>
    <xf numFmtId="0" fontId="52" fillId="43" borderId="64" xfId="109" applyFont="1" applyFill="1" applyBorder="1" applyAlignment="1">
      <alignment horizontal="left" vertical="center" indent="2"/>
    </xf>
    <xf numFmtId="171" fontId="52" fillId="0" borderId="64" xfId="109" applyNumberFormat="1" applyFont="1" applyBorder="1" applyAlignment="1">
      <alignment vertical="center"/>
    </xf>
    <xf numFmtId="0" fontId="52" fillId="43" borderId="65" xfId="109" applyFont="1" applyFill="1" applyBorder="1" applyAlignment="1">
      <alignment horizontal="left" vertical="center" indent="2"/>
    </xf>
    <xf numFmtId="171" fontId="52" fillId="0" borderId="65" xfId="109" applyNumberFormat="1" applyFont="1" applyBorder="1" applyAlignment="1">
      <alignment vertical="center"/>
    </xf>
    <xf numFmtId="0" fontId="52" fillId="43" borderId="0" xfId="109" applyFont="1" applyFill="1" applyAlignment="1">
      <alignment horizontal="left" vertical="center" indent="2"/>
    </xf>
    <xf numFmtId="0" fontId="52" fillId="43" borderId="63" xfId="109" applyFont="1" applyFill="1" applyBorder="1" applyAlignment="1">
      <alignment horizontal="left" vertical="center" indent="2"/>
    </xf>
    <xf numFmtId="171" fontId="52" fillId="0" borderId="63" xfId="109" applyNumberFormat="1" applyFont="1" applyBorder="1" applyAlignment="1">
      <alignment vertical="center"/>
    </xf>
    <xf numFmtId="0" fontId="55" fillId="0" borderId="28" xfId="109" applyFont="1" applyBorder="1" applyAlignment="1">
      <alignment horizontal="left" vertical="center" indent="2"/>
    </xf>
    <xf numFmtId="0" fontId="55" fillId="0" borderId="63" xfId="109" applyFont="1" applyBorder="1" applyAlignment="1">
      <alignment horizontal="left" vertical="center" indent="2"/>
    </xf>
    <xf numFmtId="0" fontId="58" fillId="55" borderId="28" xfId="0" quotePrefix="1" applyFont="1" applyFill="1" applyBorder="1" applyAlignment="1">
      <alignment horizontal="center"/>
    </xf>
    <xf numFmtId="0" fontId="58" fillId="55" borderId="28" xfId="0" applyFont="1" applyFill="1" applyBorder="1"/>
    <xf numFmtId="0" fontId="58" fillId="55" borderId="32" xfId="0" quotePrefix="1" applyFont="1" applyFill="1" applyBorder="1" applyAlignment="1">
      <alignment horizontal="center"/>
    </xf>
    <xf numFmtId="0" fontId="58" fillId="55" borderId="30" xfId="0" quotePrefix="1" applyFont="1" applyFill="1" applyBorder="1" applyAlignment="1">
      <alignment horizontal="center"/>
    </xf>
    <xf numFmtId="0" fontId="2" fillId="0" borderId="0" xfId="110"/>
    <xf numFmtId="0" fontId="0" fillId="0" borderId="0" xfId="0"/>
    <xf numFmtId="0" fontId="15" fillId="0" borderId="0" xfId="18"/>
    <xf numFmtId="0" fontId="49" fillId="0" borderId="11" xfId="87" applyFont="1">
      <alignment wrapText="1"/>
    </xf>
    <xf numFmtId="0" fontId="15" fillId="0" borderId="11" xfId="18" applyBorder="1"/>
    <xf numFmtId="0" fontId="19" fillId="0" borderId="0" xfId="18" applyFont="1"/>
    <xf numFmtId="0" fontId="49" fillId="0" borderId="11" xfId="102" applyFont="1">
      <alignment wrapText="1"/>
    </xf>
    <xf numFmtId="0" fontId="19" fillId="0" borderId="3" xfId="6" applyFont="1" applyAlignment="1">
      <alignment wrapText="1"/>
    </xf>
    <xf numFmtId="0" fontId="0" fillId="0" borderId="11" xfId="0" applyBorder="1"/>
    <xf numFmtId="0" fontId="3" fillId="0" borderId="0" xfId="0" applyFont="1" applyAlignment="1">
      <alignment horizontal="center" vertical="center" wrapText="1"/>
    </xf>
    <xf numFmtId="0" fontId="44" fillId="39" borderId="0" xfId="0" applyFont="1" applyFill="1" applyAlignment="1">
      <alignment wrapText="1"/>
    </xf>
    <xf numFmtId="0" fontId="16" fillId="0" borderId="54" xfId="0" applyFont="1" applyBorder="1" applyAlignment="1">
      <alignment horizontal="left" wrapText="1"/>
    </xf>
    <xf numFmtId="0" fontId="46" fillId="40" borderId="56" xfId="0" applyFont="1" applyFill="1" applyBorder="1" applyAlignment="1">
      <alignment horizontal="center" vertical="center" wrapText="1"/>
    </xf>
    <xf numFmtId="0" fontId="49" fillId="0" borderId="0" xfId="18" applyFont="1"/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3" fontId="43" fillId="0" borderId="9" xfId="104" applyNumberFormat="1" applyFont="1" applyAlignment="1">
      <alignment horizontal="right" wrapText="1"/>
    </xf>
    <xf numFmtId="165" fontId="43" fillId="0" borderId="9" xfId="104" applyNumberFormat="1" applyFont="1" applyAlignment="1">
      <alignment horizontal="right" wrapText="1"/>
    </xf>
    <xf numFmtId="0" fontId="15" fillId="0" borderId="11" xfId="24">
      <alignment wrapText="1"/>
    </xf>
    <xf numFmtId="0" fontId="1" fillId="0" borderId="0" xfId="110" applyFont="1"/>
  </cellXfs>
  <cellStyles count="111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2 3" xfId="109" xr:uid="{AC3AE6D9-25F9-4DDE-97BF-CC9953D29DDE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 7" xfId="110" xr:uid="{94E1E5C8-61F4-4A2A-9239-288D36621627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2.xml"/><Relationship Id="rId69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970445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IFUbC-natural-gas.csv" TargetMode="External"/><Relationship Id="rId1" Type="http://schemas.openxmlformats.org/officeDocument/2006/relationships/externalLinkPath" Target="/Modeling/EPS/EU/eps-eu/InputData/indst/BIFUbC/BIFUbC-natural-ga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NFM"/>
      <sheetName val="gla"/>
      <sheetName val="cem"/>
      <sheetName val="cer"/>
      <sheetName val="cpi"/>
      <sheetName val="MAE"/>
      <sheetName val="TRE"/>
      <sheetName val="OIS"/>
      <sheetName val="cenpren"/>
      <sheetName val="LOS"/>
      <sheetName val="cenisb"/>
      <sheetName val="cenoth"/>
      <sheetName val="tick"/>
      <sheetName val="tock"/>
      <sheetName val="tibf"/>
      <sheetName val="tobf"/>
      <sheetName val="tigw"/>
      <sheetName val="tipf"/>
      <sheetName val="tibr"/>
      <sheetName val="ticl"/>
      <sheetName val="tibg"/>
      <sheetName val="tigl"/>
      <sheetName val="tich"/>
      <sheetName val="nech"/>
      <sheetName val="tirf"/>
      <sheetName val="Waste Water"/>
      <sheetName val="Eurostat Coal Mining Data"/>
      <sheetName val="Eurostat Oil and Gas Ext. Data"/>
      <sheetName val="Coal and Oil-Gas Ext. Calcs"/>
      <sheetName val="TOTOT"/>
      <sheetName val="Hydrogen Calculations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79">
          <cell r="C179">
            <v>39683051000</v>
          </cell>
        </row>
        <row r="182">
          <cell r="C182">
            <v>3412000000</v>
          </cell>
        </row>
        <row r="184">
          <cell r="C184">
            <v>134509803921568.64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0">
          <cell r="W60">
            <v>13186.412324026342</v>
          </cell>
          <cell r="X60">
            <v>13075.579048070729</v>
          </cell>
          <cell r="Y60">
            <v>13414.063340285293</v>
          </cell>
          <cell r="Z60">
            <v>13335.678559576332</v>
          </cell>
          <cell r="AA60">
            <v>13250.259967404187</v>
          </cell>
          <cell r="AB60">
            <v>13065.391624242353</v>
          </cell>
          <cell r="AC60">
            <v>12955.194393010139</v>
          </cell>
          <cell r="AD60">
            <v>12876.076833684743</v>
          </cell>
          <cell r="AE60">
            <v>12843.738593212775</v>
          </cell>
          <cell r="AF60">
            <v>13009.538699668759</v>
          </cell>
          <cell r="AG60">
            <v>12951.950048936211</v>
          </cell>
          <cell r="AH60">
            <v>12840.966780254441</v>
          </cell>
          <cell r="AI60">
            <v>13090.536518272167</v>
          </cell>
          <cell r="AJ60">
            <v>13031.283296317401</v>
          </cell>
          <cell r="AK60">
            <v>13015.709516247305</v>
          </cell>
          <cell r="AL60">
            <v>12896.468963318755</v>
          </cell>
          <cell r="AM60">
            <v>12826.957813528665</v>
          </cell>
          <cell r="AN60">
            <v>12855.879870495408</v>
          </cell>
          <cell r="AO60">
            <v>12800.792675615956</v>
          </cell>
          <cell r="AP60">
            <v>12713.570716124073</v>
          </cell>
          <cell r="AQ60">
            <v>12602.645045272538</v>
          </cell>
          <cell r="AR60">
            <v>12478.067434850404</v>
          </cell>
          <cell r="AS60">
            <v>12386.968657450021</v>
          </cell>
          <cell r="AT60">
            <v>12187.834657115971</v>
          </cell>
          <cell r="AU60">
            <v>11925.764769943031</v>
          </cell>
          <cell r="AV60">
            <v>11605.797938978441</v>
          </cell>
          <cell r="AW60">
            <v>11279.34033876317</v>
          </cell>
          <cell r="AX60">
            <v>10864.687889331839</v>
          </cell>
          <cell r="AY60">
            <v>10165.920024398192</v>
          </cell>
          <cell r="AZ60">
            <v>9719.7335649687066</v>
          </cell>
          <cell r="BA60">
            <v>9044.214083624116</v>
          </cell>
        </row>
      </sheetData>
      <sheetData sheetId="7">
        <row r="13">
          <cell r="V13">
            <v>1179.3852388453479</v>
          </cell>
          <cell r="W13">
            <v>1189.5742437170538</v>
          </cell>
          <cell r="X13">
            <v>1204.1775035999513</v>
          </cell>
          <cell r="Y13">
            <v>1219.7351318137144</v>
          </cell>
          <cell r="Z13">
            <v>1221.3434839845629</v>
          </cell>
          <cell r="AA13">
            <v>1218.9301002021505</v>
          </cell>
          <cell r="AB13">
            <v>1231.1887152202119</v>
          </cell>
          <cell r="AC13">
            <v>1243.1748744347587</v>
          </cell>
          <cell r="AD13">
            <v>1237.4379526803898</v>
          </cell>
          <cell r="AE13">
            <v>1242.2311852787602</v>
          </cell>
          <cell r="AF13">
            <v>1218.8881445298721</v>
          </cell>
          <cell r="AG13">
            <v>1171.7269572607645</v>
          </cell>
          <cell r="AH13">
            <v>1156.4660581883347</v>
          </cell>
          <cell r="AI13">
            <v>1140.6598913736088</v>
          </cell>
          <cell r="AJ13">
            <v>1106.2839295051408</v>
          </cell>
          <cell r="AK13">
            <v>1087.5968836996549</v>
          </cell>
          <cell r="AL13">
            <v>1081.9792481165109</v>
          </cell>
          <cell r="AM13">
            <v>1067.5152468912706</v>
          </cell>
          <cell r="AN13">
            <v>1041.4404637400241</v>
          </cell>
          <cell r="AO13">
            <v>1023.3754212373225</v>
          </cell>
          <cell r="AP13">
            <v>983.42903045814819</v>
          </cell>
          <cell r="AQ13">
            <v>933.89617123730898</v>
          </cell>
          <cell r="AR13">
            <v>902.58136917707259</v>
          </cell>
          <cell r="AS13">
            <v>870.4816489114055</v>
          </cell>
          <cell r="AT13">
            <v>841.35663990165551</v>
          </cell>
          <cell r="AU13">
            <v>826.83626472813751</v>
          </cell>
          <cell r="AV13">
            <v>805.25532104656986</v>
          </cell>
          <cell r="AW13">
            <v>778.67732004655147</v>
          </cell>
          <cell r="AX13">
            <v>756.17954420058118</v>
          </cell>
          <cell r="AY13">
            <v>732.3720728462082</v>
          </cell>
          <cell r="AZ13">
            <v>711.31078095827377</v>
          </cell>
        </row>
        <row r="15">
          <cell r="V15">
            <v>597.17166973662665</v>
          </cell>
          <cell r="W15">
            <v>605.9149918021717</v>
          </cell>
          <cell r="X15">
            <v>613.6433814453203</v>
          </cell>
          <cell r="Y15">
            <v>621.08650194781535</v>
          </cell>
          <cell r="Z15">
            <v>635.38028385816096</v>
          </cell>
          <cell r="AA15">
            <v>648.66017791256627</v>
          </cell>
          <cell r="AB15">
            <v>654.64968774075601</v>
          </cell>
          <cell r="AC15">
            <v>666.98116269190928</v>
          </cell>
          <cell r="AD15">
            <v>678.51176910390473</v>
          </cell>
          <cell r="AE15">
            <v>691.64959843281645</v>
          </cell>
          <cell r="AF15">
            <v>703.30235103159009</v>
          </cell>
          <cell r="AG15">
            <v>735.2535413964107</v>
          </cell>
          <cell r="AH15">
            <v>747.81856119031465</v>
          </cell>
          <cell r="AI15">
            <v>773.63190904388898</v>
          </cell>
          <cell r="AJ15">
            <v>797.81397606138989</v>
          </cell>
          <cell r="AK15">
            <v>827.99848933610156</v>
          </cell>
          <cell r="AL15">
            <v>836.68447241078627</v>
          </cell>
          <cell r="AM15">
            <v>849.4419374423843</v>
          </cell>
          <cell r="AN15">
            <v>863.54976803220416</v>
          </cell>
          <cell r="AO15">
            <v>877.98860692376024</v>
          </cell>
          <cell r="AP15">
            <v>892.20426051852701</v>
          </cell>
          <cell r="AQ15">
            <v>912.19820810818987</v>
          </cell>
          <cell r="AR15">
            <v>924.99384579474054</v>
          </cell>
          <cell r="AS15">
            <v>942.13178939660804</v>
          </cell>
          <cell r="AT15">
            <v>955.9935737995695</v>
          </cell>
          <cell r="AU15">
            <v>972.42872761382432</v>
          </cell>
          <cell r="AV15">
            <v>985.17014099603421</v>
          </cell>
          <cell r="AW15">
            <v>999.82141443513137</v>
          </cell>
          <cell r="AX15">
            <v>1014.0278072315299</v>
          </cell>
          <cell r="AY15">
            <v>1028.8032858713891</v>
          </cell>
          <cell r="AZ15">
            <v>1043.864149467707</v>
          </cell>
        </row>
        <row r="16">
          <cell r="V16">
            <v>13323.34773234895</v>
          </cell>
          <cell r="W16">
            <v>13371.389225135541</v>
          </cell>
          <cell r="X16">
            <v>13454.289568140133</v>
          </cell>
          <cell r="Y16">
            <v>13493.612322536264</v>
          </cell>
          <cell r="Z16">
            <v>13381.212401573199</v>
          </cell>
          <cell r="AA16">
            <v>13247.317086801377</v>
          </cell>
          <cell r="AB16">
            <v>13296.246823282825</v>
          </cell>
          <cell r="AC16">
            <v>13263.186092939937</v>
          </cell>
          <cell r="AD16">
            <v>13185.756870904648</v>
          </cell>
          <cell r="AE16">
            <v>13105.146360064276</v>
          </cell>
          <cell r="AF16">
            <v>12978.475262956939</v>
          </cell>
          <cell r="AG16">
            <v>12603.466409746592</v>
          </cell>
          <cell r="AH16">
            <v>12495.264059736823</v>
          </cell>
          <cell r="AI16">
            <v>12133.363045872362</v>
          </cell>
          <cell r="AJ16">
            <v>11831.439284095584</v>
          </cell>
          <cell r="AK16">
            <v>11513.64049029005</v>
          </cell>
          <cell r="AL16">
            <v>11553.882223833338</v>
          </cell>
          <cell r="AM16">
            <v>11501.172262825234</v>
          </cell>
          <cell r="AN16">
            <v>11441.151949137506</v>
          </cell>
          <cell r="AO16">
            <v>11359.198318844456</v>
          </cell>
          <cell r="AP16">
            <v>11271.361945453564</v>
          </cell>
          <cell r="AQ16">
            <v>11105.768649482376</v>
          </cell>
          <cell r="AR16">
            <v>11050.762840762458</v>
          </cell>
          <cell r="AS16">
            <v>10885.721485821938</v>
          </cell>
          <cell r="AT16">
            <v>10829.199834308456</v>
          </cell>
          <cell r="AU16">
            <v>10764.985008480699</v>
          </cell>
          <cell r="AV16">
            <v>10758.798573149144</v>
          </cell>
          <cell r="AW16">
            <v>10752.984659056649</v>
          </cell>
          <cell r="AX16">
            <v>10734.989307067644</v>
          </cell>
          <cell r="AY16">
            <v>10698.70928342325</v>
          </cell>
          <cell r="AZ16">
            <v>10667.212436566151</v>
          </cell>
        </row>
        <row r="17">
          <cell r="V17">
            <v>642.30878417899771</v>
          </cell>
          <cell r="W17">
            <v>646.23137252843571</v>
          </cell>
          <cell r="X17">
            <v>649.05175423522087</v>
          </cell>
          <cell r="Y17">
            <v>646.10861428023179</v>
          </cell>
          <cell r="Z17">
            <v>644.34338912909936</v>
          </cell>
          <cell r="AA17">
            <v>635.55683730788667</v>
          </cell>
          <cell r="AB17">
            <v>636.16066831271667</v>
          </cell>
          <cell r="AC17">
            <v>632.77373182805161</v>
          </cell>
          <cell r="AD17">
            <v>629.15699442510697</v>
          </cell>
          <cell r="AE17">
            <v>620.48491103316678</v>
          </cell>
          <cell r="AF17">
            <v>615.32984632973762</v>
          </cell>
          <cell r="AG17">
            <v>612.01343183002905</v>
          </cell>
          <cell r="AH17">
            <v>607.70345469243227</v>
          </cell>
          <cell r="AI17">
            <v>601.63849528293019</v>
          </cell>
          <cell r="AJ17">
            <v>605.25569020088494</v>
          </cell>
          <cell r="AK17">
            <v>607.69007161414038</v>
          </cell>
          <cell r="AL17">
            <v>610.34276345376452</v>
          </cell>
          <cell r="AM17">
            <v>610.04597954511746</v>
          </cell>
          <cell r="AN17">
            <v>610.20151033622858</v>
          </cell>
          <cell r="AO17">
            <v>606.02829011355141</v>
          </cell>
          <cell r="AP17">
            <v>606.94800040821838</v>
          </cell>
          <cell r="AQ17">
            <v>608.51184062545792</v>
          </cell>
          <cell r="AR17">
            <v>609.54159327367654</v>
          </cell>
          <cell r="AS17">
            <v>609.29606068336295</v>
          </cell>
          <cell r="AT17">
            <v>612.82061035833033</v>
          </cell>
          <cell r="AU17">
            <v>617.079189077141</v>
          </cell>
          <cell r="AV17">
            <v>621.47574453694153</v>
          </cell>
          <cell r="AW17">
            <v>625.20680327522814</v>
          </cell>
          <cell r="AX17">
            <v>628.33266093549116</v>
          </cell>
          <cell r="AY17">
            <v>631.63571565407335</v>
          </cell>
          <cell r="AZ17">
            <v>634.82744252004863</v>
          </cell>
        </row>
        <row r="18">
          <cell r="V18">
            <v>3672.084998472913</v>
          </cell>
          <cell r="W18">
            <v>3723.8655436492127</v>
          </cell>
          <cell r="X18">
            <v>3766.5926838886708</v>
          </cell>
          <cell r="Y18">
            <v>3817.0586963351866</v>
          </cell>
          <cell r="Z18">
            <v>3882.6579204278182</v>
          </cell>
          <cell r="AA18">
            <v>3961.3773300130647</v>
          </cell>
          <cell r="AB18">
            <v>3992.3313679692087</v>
          </cell>
          <cell r="AC18">
            <v>4048.1418406057592</v>
          </cell>
          <cell r="AD18">
            <v>4110.1351037622799</v>
          </cell>
          <cell r="AE18">
            <v>4186.7319554752512</v>
          </cell>
          <cell r="AF18">
            <v>4242.8224078279882</v>
          </cell>
          <cell r="AG18">
            <v>4377.7769449983971</v>
          </cell>
          <cell r="AH18">
            <v>4445.5453484122781</v>
          </cell>
          <cell r="AI18">
            <v>4597.2250306886217</v>
          </cell>
          <cell r="AJ18">
            <v>4715.7730335824144</v>
          </cell>
          <cell r="AK18">
            <v>4823.9488640568061</v>
          </cell>
          <cell r="AL18">
            <v>4862.4246884433478</v>
          </cell>
          <cell r="AM18">
            <v>4910.4683049491859</v>
          </cell>
          <cell r="AN18">
            <v>4964.2894758611083</v>
          </cell>
          <cell r="AO18">
            <v>5023.7586259286909</v>
          </cell>
          <cell r="AP18">
            <v>5075.3929969854089</v>
          </cell>
          <cell r="AQ18">
            <v>5157.0598386172978</v>
          </cell>
          <cell r="AR18">
            <v>5213.0280810808335</v>
          </cell>
          <cell r="AS18">
            <v>5295.7773051543218</v>
          </cell>
          <cell r="AT18">
            <v>5363.8578148567303</v>
          </cell>
          <cell r="AU18">
            <v>5423.7725337054135</v>
          </cell>
          <cell r="AV18">
            <v>5476.4128772082104</v>
          </cell>
          <cell r="AW18">
            <v>5530.2912994065955</v>
          </cell>
          <cell r="AX18">
            <v>5581.7116782908579</v>
          </cell>
          <cell r="AY18">
            <v>5635.3305720569842</v>
          </cell>
          <cell r="AZ18">
            <v>5690.3878471342105</v>
          </cell>
        </row>
        <row r="20">
          <cell r="V20">
            <v>1586.056666845074</v>
          </cell>
          <cell r="W20">
            <v>1639.4391445742026</v>
          </cell>
          <cell r="X20">
            <v>1676.1014277772776</v>
          </cell>
          <cell r="Y20">
            <v>1724.1005299486249</v>
          </cell>
          <cell r="Z20">
            <v>1810.2345743122673</v>
          </cell>
          <cell r="AA20">
            <v>1928.8170562485507</v>
          </cell>
          <cell r="AB20">
            <v>1970.2449669826367</v>
          </cell>
          <cell r="AC20">
            <v>2045.8193526057375</v>
          </cell>
          <cell r="AD20">
            <v>2142.2011455936413</v>
          </cell>
          <cell r="AE20">
            <v>2232.6353132067666</v>
          </cell>
          <cell r="AF20">
            <v>2367.4764489695285</v>
          </cell>
          <cell r="AG20">
            <v>2579.8090075523123</v>
          </cell>
          <cell r="AH20">
            <v>2703.2687720121125</v>
          </cell>
          <cell r="AI20">
            <v>2879.4153605426959</v>
          </cell>
          <cell r="AJ20">
            <v>3041.5971651199288</v>
          </cell>
          <cell r="AK20">
            <v>3187.4307570089209</v>
          </cell>
          <cell r="AL20">
            <v>3247.908700441435</v>
          </cell>
          <cell r="AM20">
            <v>3337.3017491466348</v>
          </cell>
          <cell r="AN20">
            <v>3435.9519959365794</v>
          </cell>
          <cell r="AO20">
            <v>3528.8503069876706</v>
          </cell>
          <cell r="AP20">
            <v>3638.5629336181564</v>
          </cell>
          <cell r="AQ20">
            <v>3768.5667758065229</v>
          </cell>
          <cell r="AR20">
            <v>3866.5110616670181</v>
          </cell>
          <cell r="AS20">
            <v>3975.0855258214488</v>
          </cell>
          <cell r="AT20">
            <v>4062.6826897224164</v>
          </cell>
          <cell r="AU20">
            <v>4139.3489927482824</v>
          </cell>
          <cell r="AV20">
            <v>4211.4092716725445</v>
          </cell>
          <cell r="AW20">
            <v>4292.5136278089167</v>
          </cell>
          <cell r="AX20">
            <v>4369.5754978684308</v>
          </cell>
          <cell r="AY20">
            <v>4445.977199032749</v>
          </cell>
          <cell r="AZ20">
            <v>4521.8812939489826</v>
          </cell>
        </row>
        <row r="21">
          <cell r="V21">
            <v>306.63640617672252</v>
          </cell>
          <cell r="W21">
            <v>316.62581511583585</v>
          </cell>
          <cell r="X21">
            <v>325.58944747526914</v>
          </cell>
          <cell r="Y21">
            <v>335.30129083254729</v>
          </cell>
          <cell r="Z21">
            <v>346.58343924197231</v>
          </cell>
          <cell r="AA21">
            <v>360.15481377507911</v>
          </cell>
          <cell r="AB21">
            <v>370.674432202052</v>
          </cell>
          <cell r="AC21">
            <v>383.71858412803289</v>
          </cell>
          <cell r="AD21">
            <v>399.26644517214731</v>
          </cell>
          <cell r="AE21">
            <v>417.2014109645387</v>
          </cell>
          <cell r="AF21">
            <v>435.58145214933108</v>
          </cell>
          <cell r="AG21">
            <v>462.1739358992607</v>
          </cell>
          <cell r="AH21">
            <v>480.99944713556681</v>
          </cell>
          <cell r="AI21">
            <v>507.88994709703059</v>
          </cell>
          <cell r="AJ21">
            <v>530.65693189457011</v>
          </cell>
          <cell r="AK21">
            <v>553.47338761176604</v>
          </cell>
          <cell r="AL21">
            <v>569.72345352523212</v>
          </cell>
          <cell r="AM21">
            <v>587.56607664969863</v>
          </cell>
          <cell r="AN21">
            <v>608.3587126555143</v>
          </cell>
          <cell r="AO21">
            <v>630.45888442219928</v>
          </cell>
          <cell r="AP21">
            <v>654.65629872988211</v>
          </cell>
          <cell r="AQ21">
            <v>684.15389696561181</v>
          </cell>
          <cell r="AR21">
            <v>710.32333670907269</v>
          </cell>
          <cell r="AS21">
            <v>740.32388733012112</v>
          </cell>
          <cell r="AT21">
            <v>769.23308339089135</v>
          </cell>
          <cell r="AU21">
            <v>797.7840864447877</v>
          </cell>
          <cell r="AV21">
            <v>827.81249050139934</v>
          </cell>
          <cell r="AW21">
            <v>860.39431106115831</v>
          </cell>
          <cell r="AX21">
            <v>894.56446955408524</v>
          </cell>
          <cell r="AY21">
            <v>931.15879072872644</v>
          </cell>
          <cell r="AZ21">
            <v>969.75526482953376</v>
          </cell>
        </row>
        <row r="22">
          <cell r="V22">
            <v>75.618896528242317</v>
          </cell>
          <cell r="W22">
            <v>82.829085151930272</v>
          </cell>
          <cell r="X22">
            <v>90.441549247484005</v>
          </cell>
          <cell r="Y22">
            <v>97.7341581008167</v>
          </cell>
          <cell r="Z22">
            <v>104.31085039314955</v>
          </cell>
          <cell r="AA22">
            <v>110.52947008828842</v>
          </cell>
          <cell r="AB22">
            <v>118.16823475330651</v>
          </cell>
          <cell r="AC22">
            <v>125.15249835114808</v>
          </cell>
          <cell r="AD22">
            <v>131.96486200284835</v>
          </cell>
          <cell r="AE22">
            <v>138.5390956660143</v>
          </cell>
          <cell r="AF22">
            <v>144.8403731120861</v>
          </cell>
          <cell r="AG22">
            <v>147.1700249704578</v>
          </cell>
          <cell r="AH22">
            <v>151.58505385171796</v>
          </cell>
          <cell r="AI22">
            <v>152.54658024421423</v>
          </cell>
          <cell r="AJ22">
            <v>155.06238126659508</v>
          </cell>
          <cell r="AK22">
            <v>156.84231476199705</v>
          </cell>
          <cell r="AL22">
            <v>162.94703440187425</v>
          </cell>
          <cell r="AM22">
            <v>167.88999557615352</v>
          </cell>
          <cell r="AN22">
            <v>172.87106459975209</v>
          </cell>
          <cell r="AO22">
            <v>177.3100109003673</v>
          </cell>
          <cell r="AP22">
            <v>181.70229627799355</v>
          </cell>
          <cell r="AQ22">
            <v>185.29576382262158</v>
          </cell>
          <cell r="AR22">
            <v>189.90448256504192</v>
          </cell>
          <cell r="AS22">
            <v>192.79776215414691</v>
          </cell>
          <cell r="AT22">
            <v>197.69594920477834</v>
          </cell>
          <cell r="AU22">
            <v>202.3774212597493</v>
          </cell>
          <cell r="AV22">
            <v>208.08713382488963</v>
          </cell>
          <cell r="AW22">
            <v>213.86641844610446</v>
          </cell>
          <cell r="AX22">
            <v>219.37746873218472</v>
          </cell>
          <cell r="AY22">
            <v>224.64583625913386</v>
          </cell>
          <cell r="AZ22">
            <v>229.95640057011573</v>
          </cell>
        </row>
        <row r="25">
          <cell r="V25">
            <v>311.13981131480739</v>
          </cell>
          <cell r="W25">
            <v>319.24890730978882</v>
          </cell>
          <cell r="X25">
            <v>326.19381922080487</v>
          </cell>
          <cell r="Y25">
            <v>332.44768450772852</v>
          </cell>
          <cell r="Z25">
            <v>344.80790788793854</v>
          </cell>
          <cell r="AA25">
            <v>361.84107118795885</v>
          </cell>
          <cell r="AB25">
            <v>368.77834662965603</v>
          </cell>
          <cell r="AC25">
            <v>382.677773699277</v>
          </cell>
          <cell r="AD25">
            <v>396.99197440192717</v>
          </cell>
          <cell r="AE25">
            <v>411.52914261858893</v>
          </cell>
          <cell r="AF25">
            <v>432.40067139290437</v>
          </cell>
          <cell r="AG25">
            <v>468.67759087384962</v>
          </cell>
          <cell r="AH25">
            <v>486.425116996621</v>
          </cell>
          <cell r="AI25">
            <v>509.04139933015699</v>
          </cell>
          <cell r="AJ25">
            <v>530.53607987701264</v>
          </cell>
          <cell r="AK25">
            <v>551.43338073989764</v>
          </cell>
          <cell r="AL25">
            <v>560.26785826954358</v>
          </cell>
          <cell r="AM25">
            <v>572.85386808144938</v>
          </cell>
          <cell r="AN25">
            <v>585.55717841672299</v>
          </cell>
          <cell r="AO25">
            <v>596.53685140804441</v>
          </cell>
          <cell r="AP25">
            <v>610.40314663628556</v>
          </cell>
          <cell r="AQ25">
            <v>626.46005128920672</v>
          </cell>
          <cell r="AR25">
            <v>640.433351467693</v>
          </cell>
          <cell r="AS25">
            <v>653.14709690006828</v>
          </cell>
          <cell r="AT25">
            <v>667.88708766897275</v>
          </cell>
          <cell r="AU25">
            <v>676.13659120957823</v>
          </cell>
          <cell r="AV25">
            <v>688.72204235017819</v>
          </cell>
          <cell r="AW25">
            <v>703.16431722940899</v>
          </cell>
          <cell r="AX25">
            <v>716.35132251757796</v>
          </cell>
          <cell r="AY25">
            <v>729.7514005929952</v>
          </cell>
          <cell r="AZ25">
            <v>742.47220367081206</v>
          </cell>
        </row>
        <row r="26">
          <cell r="V26">
            <v>4715.9515456996678</v>
          </cell>
          <cell r="W26">
            <v>4760.7601640015728</v>
          </cell>
          <cell r="X26">
            <v>4805.8131631159968</v>
          </cell>
          <cell r="Y26">
            <v>4837.8809534122629</v>
          </cell>
          <cell r="Z26">
            <v>4856.6253927307243</v>
          </cell>
          <cell r="AA26">
            <v>4878.5271146490122</v>
          </cell>
          <cell r="AB26">
            <v>4914.3435195499751</v>
          </cell>
          <cell r="AC26">
            <v>4946.2715775023835</v>
          </cell>
          <cell r="AD26">
            <v>4963.8764775976388</v>
          </cell>
          <cell r="AE26">
            <v>4992.2894102685968</v>
          </cell>
          <cell r="AF26">
            <v>5018.4725175210415</v>
          </cell>
          <cell r="AG26">
            <v>5042.2781693876423</v>
          </cell>
          <cell r="AH26">
            <v>5073.3431331531574</v>
          </cell>
          <cell r="AI26">
            <v>5101.614204098827</v>
          </cell>
          <cell r="AJ26">
            <v>5150.1564531687554</v>
          </cell>
          <cell r="AK26">
            <v>5176.587936649219</v>
          </cell>
          <cell r="AL26">
            <v>5215.5481017353304</v>
          </cell>
          <cell r="AM26">
            <v>5248.3544582106406</v>
          </cell>
          <cell r="AN26">
            <v>5283.3418268668156</v>
          </cell>
          <cell r="AO26">
            <v>5313.4671246218195</v>
          </cell>
          <cell r="AP26">
            <v>5339.8690981190466</v>
          </cell>
          <cell r="AQ26">
            <v>5364.6311812039439</v>
          </cell>
          <cell r="AR26">
            <v>5401.5782663712107</v>
          </cell>
          <cell r="AS26">
            <v>5424.3517971707333</v>
          </cell>
          <cell r="AT26">
            <v>5467.2055485484325</v>
          </cell>
          <cell r="AU26">
            <v>5498.9066368824679</v>
          </cell>
          <cell r="AV26">
            <v>5542.4408155856418</v>
          </cell>
          <cell r="AW26">
            <v>5582.8819162375257</v>
          </cell>
          <cell r="AX26">
            <v>5623.1949843596403</v>
          </cell>
          <cell r="AY26">
            <v>5664.1566335890766</v>
          </cell>
          <cell r="AZ26">
            <v>5706.5287044011811</v>
          </cell>
        </row>
      </sheetData>
      <sheetData sheetId="8">
        <row r="14">
          <cell r="V14">
            <v>1236.0252954978016</v>
          </cell>
          <cell r="W14">
            <v>1247.5912075663853</v>
          </cell>
          <cell r="X14">
            <v>1252.3544073720798</v>
          </cell>
          <cell r="Y14">
            <v>1243.831660165117</v>
          </cell>
          <cell r="Z14">
            <v>1213.5250049743329</v>
          </cell>
          <cell r="AA14">
            <v>1196.9720894439445</v>
          </cell>
          <cell r="AB14">
            <v>1188.911819246701</v>
          </cell>
          <cell r="AC14">
            <v>1148.9097558193971</v>
          </cell>
          <cell r="AD14">
            <v>1144.8321783010902</v>
          </cell>
          <cell r="AE14">
            <v>1119.2687828536571</v>
          </cell>
          <cell r="AF14">
            <v>1092.5026398828679</v>
          </cell>
          <cell r="AG14">
            <v>1057.8242737999074</v>
          </cell>
          <cell r="AH14">
            <v>984.93993189807099</v>
          </cell>
          <cell r="AI14">
            <v>927.56367815926728</v>
          </cell>
          <cell r="AJ14">
            <v>903.55860750020133</v>
          </cell>
          <cell r="AK14">
            <v>827.61365490967057</v>
          </cell>
          <cell r="AL14">
            <v>826.93524460610126</v>
          </cell>
          <cell r="AM14">
            <v>789.38658873300506</v>
          </cell>
          <cell r="AN14">
            <v>750.65919465910099</v>
          </cell>
          <cell r="AO14">
            <v>719.02956266135118</v>
          </cell>
          <cell r="AP14">
            <v>686.00987182398455</v>
          </cell>
          <cell r="AQ14">
            <v>677.62058127054524</v>
          </cell>
          <cell r="AR14">
            <v>658.92607286070586</v>
          </cell>
          <cell r="AS14">
            <v>629.91877849898469</v>
          </cell>
          <cell r="AT14">
            <v>587.61141264053867</v>
          </cell>
          <cell r="AU14">
            <v>552.90660873597528</v>
          </cell>
          <cell r="AV14">
            <v>520.48877554155195</v>
          </cell>
          <cell r="AW14">
            <v>468.25126012501607</v>
          </cell>
          <cell r="AX14">
            <v>451.33267643559913</v>
          </cell>
          <cell r="AY14">
            <v>419.93483332810928</v>
          </cell>
          <cell r="AZ14">
            <v>393.58048997212109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369.05372220751542</v>
          </cell>
          <cell r="W17">
            <v>372.21623497466737</v>
          </cell>
          <cell r="X17">
            <v>374.74685123174078</v>
          </cell>
          <cell r="Y17">
            <v>372.53464009313001</v>
          </cell>
          <cell r="Z17">
            <v>372.60143948454248</v>
          </cell>
          <cell r="AA17">
            <v>372.61357381045133</v>
          </cell>
          <cell r="AB17">
            <v>368.12931860388773</v>
          </cell>
          <cell r="AC17">
            <v>367.35190692100906</v>
          </cell>
          <cell r="AD17">
            <v>364.44723475506606</v>
          </cell>
          <cell r="AE17">
            <v>357.31449115583882</v>
          </cell>
          <cell r="AF17">
            <v>355.93090284577431</v>
          </cell>
          <cell r="AG17">
            <v>351.03644148751027</v>
          </cell>
          <cell r="AH17">
            <v>347.13018309162561</v>
          </cell>
          <cell r="AI17">
            <v>341.01661346556403</v>
          </cell>
          <cell r="AJ17">
            <v>334.55239910969755</v>
          </cell>
          <cell r="AK17">
            <v>329.05460089566037</v>
          </cell>
          <cell r="AL17">
            <v>330.67707142397859</v>
          </cell>
          <cell r="AM17">
            <v>329.23777874693201</v>
          </cell>
          <cell r="AN17">
            <v>327.58525132446141</v>
          </cell>
          <cell r="AO17">
            <v>326.36695795433809</v>
          </cell>
          <cell r="AP17">
            <v>324.72621366437124</v>
          </cell>
          <cell r="AQ17">
            <v>326.43349631571539</v>
          </cell>
          <cell r="AR17">
            <v>326.47426376631961</v>
          </cell>
          <cell r="AS17">
            <v>325.26813827191125</v>
          </cell>
          <cell r="AT17">
            <v>325.08958958381584</v>
          </cell>
          <cell r="AU17">
            <v>324.44020484071075</v>
          </cell>
          <cell r="AV17">
            <v>321.91860040964258</v>
          </cell>
          <cell r="AW17">
            <v>321.88791843527622</v>
          </cell>
          <cell r="AX17">
            <v>321.02197393299218</v>
          </cell>
          <cell r="AY17">
            <v>319.52856289178158</v>
          </cell>
          <cell r="AZ17">
            <v>319.52047806083363</v>
          </cell>
        </row>
        <row r="18">
          <cell r="V18">
            <v>701.66650736812869</v>
          </cell>
          <cell r="W18">
            <v>704.43054584587276</v>
          </cell>
          <cell r="X18">
            <v>694.24897727974951</v>
          </cell>
          <cell r="Y18">
            <v>681.00005186250041</v>
          </cell>
          <cell r="Z18">
            <v>669.02981394778681</v>
          </cell>
          <cell r="AA18">
            <v>657.57674001514556</v>
          </cell>
          <cell r="AB18">
            <v>644.93480298343582</v>
          </cell>
          <cell r="AC18">
            <v>638.88609034482465</v>
          </cell>
          <cell r="AD18">
            <v>635.80335351122608</v>
          </cell>
          <cell r="AE18">
            <v>618.00338840683787</v>
          </cell>
          <cell r="AF18">
            <v>611.34211629420304</v>
          </cell>
          <cell r="AG18">
            <v>601.83622914820307</v>
          </cell>
          <cell r="AH18">
            <v>581.64270211222129</v>
          </cell>
          <cell r="AI18">
            <v>557.03389029910738</v>
          </cell>
          <cell r="AJ18">
            <v>538.03929964152724</v>
          </cell>
          <cell r="AK18">
            <v>521.99175192452799</v>
          </cell>
          <cell r="AL18">
            <v>517.28425007615783</v>
          </cell>
          <cell r="AM18">
            <v>501.61650882502033</v>
          </cell>
          <cell r="AN18">
            <v>490.98275032197967</v>
          </cell>
          <cell r="AO18">
            <v>483.40560042746841</v>
          </cell>
          <cell r="AP18">
            <v>476.75264850831547</v>
          </cell>
          <cell r="AQ18">
            <v>474.66113229136602</v>
          </cell>
          <cell r="AR18">
            <v>462.61851764675259</v>
          </cell>
          <cell r="AS18">
            <v>452.06457158645242</v>
          </cell>
          <cell r="AT18">
            <v>441.87127366429536</v>
          </cell>
          <cell r="AU18">
            <v>431.71515072198031</v>
          </cell>
          <cell r="AV18">
            <v>419.76618948603465</v>
          </cell>
          <cell r="AW18">
            <v>412.22561259817633</v>
          </cell>
          <cell r="AX18">
            <v>408.31024008293264</v>
          </cell>
          <cell r="AY18">
            <v>394.64655908267122</v>
          </cell>
          <cell r="AZ18">
            <v>388.05763708197333</v>
          </cell>
        </row>
        <row r="19">
          <cell r="V19">
            <v>534.97436390136954</v>
          </cell>
          <cell r="W19">
            <v>535.96772012739643</v>
          </cell>
          <cell r="X19">
            <v>528.76128161460588</v>
          </cell>
          <cell r="Y19">
            <v>507.98031824737643</v>
          </cell>
          <cell r="Z19">
            <v>498.78745540901025</v>
          </cell>
          <cell r="AA19">
            <v>480.07525980684329</v>
          </cell>
          <cell r="AB19">
            <v>449.24661055005191</v>
          </cell>
          <cell r="AC19">
            <v>437.27255470448802</v>
          </cell>
          <cell r="AD19">
            <v>409.70639322517712</v>
          </cell>
          <cell r="AE19">
            <v>378.81390436549844</v>
          </cell>
          <cell r="AF19">
            <v>364.88989461537381</v>
          </cell>
          <cell r="AG19">
            <v>339.74914975988912</v>
          </cell>
          <cell r="AH19">
            <v>308.16420185975937</v>
          </cell>
          <cell r="AI19">
            <v>278.21472183374868</v>
          </cell>
          <cell r="AJ19">
            <v>242.88712549545312</v>
          </cell>
          <cell r="AK19">
            <v>216.23976472119915</v>
          </cell>
          <cell r="AL19">
            <v>206.95751213379708</v>
          </cell>
          <cell r="AM19">
            <v>186.03238834373306</v>
          </cell>
          <cell r="AN19">
            <v>169.64320387018273</v>
          </cell>
          <cell r="AO19">
            <v>158.31545286995654</v>
          </cell>
          <cell r="AP19">
            <v>147.55054061691675</v>
          </cell>
          <cell r="AQ19">
            <v>144.14690057488738</v>
          </cell>
          <cell r="AR19">
            <v>134.9463306545731</v>
          </cell>
          <cell r="AS19">
            <v>123.80870099357395</v>
          </cell>
          <cell r="AT19">
            <v>117.21288226754616</v>
          </cell>
          <cell r="AU19">
            <v>107.25979038165663</v>
          </cell>
          <cell r="AV19">
            <v>94.026916775338435</v>
          </cell>
          <cell r="AW19">
            <v>87.086379583772398</v>
          </cell>
          <cell r="AX19">
            <v>78.620077553662725</v>
          </cell>
          <cell r="AY19">
            <v>68.792142450657195</v>
          </cell>
          <cell r="AZ19">
            <v>63.689184348835944</v>
          </cell>
        </row>
        <row r="20">
          <cell r="V20">
            <v>54.328838562733026</v>
          </cell>
          <cell r="W20">
            <v>54.909427140587162</v>
          </cell>
          <cell r="X20">
            <v>53.614927994802827</v>
          </cell>
          <cell r="Y20">
            <v>53.710147839724996</v>
          </cell>
          <cell r="Z20">
            <v>53.972783263225587</v>
          </cell>
          <cell r="AA20">
            <v>47.922241714704192</v>
          </cell>
          <cell r="AB20">
            <v>45.084256605489955</v>
          </cell>
          <cell r="AC20">
            <v>45.399040516838987</v>
          </cell>
          <cell r="AD20">
            <v>45.626359968603488</v>
          </cell>
          <cell r="AE20">
            <v>45.828876545008107</v>
          </cell>
          <cell r="AF20">
            <v>45.824839077625207</v>
          </cell>
          <cell r="AG20">
            <v>39.298034566776593</v>
          </cell>
          <cell r="AH20">
            <v>39.205342513607697</v>
          </cell>
          <cell r="AI20">
            <v>35.437102589548218</v>
          </cell>
          <cell r="AJ20">
            <v>31.739377378952923</v>
          </cell>
          <cell r="AK20">
            <v>23.684236973053817</v>
          </cell>
          <cell r="AL20">
            <v>23.437886965920679</v>
          </cell>
          <cell r="AM20">
            <v>18.780535379428979</v>
          </cell>
          <cell r="AN20">
            <v>14.955085585566449</v>
          </cell>
          <cell r="AO20">
            <v>12.913881010403294</v>
          </cell>
          <cell r="AP20">
            <v>11.286218524848895</v>
          </cell>
          <cell r="AQ20">
            <v>10.719001488558394</v>
          </cell>
          <cell r="AR20">
            <v>9.6326142637007948</v>
          </cell>
          <cell r="AS20">
            <v>9.0802439883311781</v>
          </cell>
          <cell r="AT20">
            <v>8.5920969906461142</v>
          </cell>
          <cell r="AU20">
            <v>6.5455163100623777</v>
          </cell>
          <cell r="AV20">
            <v>5.3057019703191353</v>
          </cell>
          <cell r="AW20">
            <v>4.9253927537502857</v>
          </cell>
          <cell r="AX20">
            <v>4.6645464503015841</v>
          </cell>
          <cell r="AY20">
            <v>4.3207656419776219</v>
          </cell>
          <cell r="AZ20">
            <v>4.0701352553963739</v>
          </cell>
        </row>
        <row r="21">
          <cell r="V21">
            <v>13357.760741569955</v>
          </cell>
        </row>
        <row r="22">
          <cell r="W22">
            <v>13470.744390508402</v>
          </cell>
          <cell r="X22">
            <v>13614.991239499204</v>
          </cell>
          <cell r="Y22">
            <v>13712.782058296028</v>
          </cell>
          <cell r="Z22">
            <v>13751.41469465449</v>
          </cell>
          <cell r="AA22">
            <v>13828.824368612517</v>
          </cell>
          <cell r="AB22">
            <v>13912.757317606935</v>
          </cell>
          <cell r="AC22">
            <v>14038.263526053821</v>
          </cell>
          <cell r="AD22">
            <v>14121.729692766403</v>
          </cell>
          <cell r="AE22">
            <v>14190.757460892286</v>
          </cell>
          <cell r="AF22">
            <v>14274.624132713172</v>
          </cell>
          <cell r="AG22">
            <v>14324.967509302844</v>
          </cell>
          <cell r="AH22">
            <v>14368.928341334566</v>
          </cell>
          <cell r="AI22">
            <v>14393.875291273951</v>
          </cell>
          <cell r="AJ22">
            <v>14406.391785468046</v>
          </cell>
          <cell r="AK22">
            <v>14453.196964983861</v>
          </cell>
          <cell r="AL22">
            <v>14546.573934716866</v>
          </cell>
          <cell r="AM22">
            <v>14567.687693280201</v>
          </cell>
          <cell r="AN22">
            <v>14579.317595517665</v>
          </cell>
          <cell r="AO22">
            <v>14588.870628849485</v>
          </cell>
          <cell r="AP22">
            <v>14592.785734613011</v>
          </cell>
          <cell r="AQ22">
            <v>14689.975570708475</v>
          </cell>
          <cell r="AR22">
            <v>14748.655942665655</v>
          </cell>
          <cell r="AS22">
            <v>14791.008861823357</v>
          </cell>
          <cell r="AT22">
            <v>14777.071473227721</v>
          </cell>
          <cell r="AU22">
            <v>14766.006956638814</v>
          </cell>
          <cell r="AV22">
            <v>14749.058416305488</v>
          </cell>
          <cell r="AW22">
            <v>14784.566744471933</v>
          </cell>
          <cell r="AX22">
            <v>14809.149459143444</v>
          </cell>
          <cell r="AY22">
            <v>14812.35456044849</v>
          </cell>
          <cell r="AZ22">
            <v>14849.123095447085</v>
          </cell>
        </row>
        <row r="25">
          <cell r="V25">
            <v>886.61082676618162</v>
          </cell>
          <cell r="W25">
            <v>901.22135616401999</v>
          </cell>
          <cell r="X25">
            <v>928.08133672068652</v>
          </cell>
          <cell r="Y25">
            <v>966.74327874274718</v>
          </cell>
          <cell r="Z25">
            <v>988.25465651634022</v>
          </cell>
          <cell r="AA25">
            <v>1016.8324587081726</v>
          </cell>
          <cell r="AB25">
            <v>1054.5010331782098</v>
          </cell>
          <cell r="AC25">
            <v>1076.3736735429889</v>
          </cell>
          <cell r="AD25">
            <v>1100.9278965237147</v>
          </cell>
          <cell r="AE25">
            <v>1131.4406417228636</v>
          </cell>
          <cell r="AF25">
            <v>1157.0562846194862</v>
          </cell>
          <cell r="AG25">
            <v>1188.7933149246016</v>
          </cell>
          <cell r="AH25">
            <v>1223.5832477637398</v>
          </cell>
          <cell r="AI25">
            <v>1262.0229495133785</v>
          </cell>
          <cell r="AJ25">
            <v>1303.5053709759379</v>
          </cell>
          <cell r="AK25">
            <v>1344.1659469762335</v>
          </cell>
          <cell r="AL25">
            <v>1363.2613143043322</v>
          </cell>
          <cell r="AM25">
            <v>1407.3044712710355</v>
          </cell>
          <cell r="AN25">
            <v>1459.9762631533442</v>
          </cell>
          <cell r="AO25">
            <v>1511.8417603886242</v>
          </cell>
          <cell r="AP25">
            <v>1562.9485359416508</v>
          </cell>
          <cell r="AQ25">
            <v>1582.9806001251698</v>
          </cell>
          <cell r="AR25">
            <v>1607.9372013587533</v>
          </cell>
          <cell r="AS25">
            <v>1628.42372343753</v>
          </cell>
          <cell r="AT25">
            <v>1649.1687171490105</v>
          </cell>
          <cell r="AU25">
            <v>1674.5149359741076</v>
          </cell>
          <cell r="AV25">
            <v>1686.7938152691172</v>
          </cell>
          <cell r="AW25">
            <v>1709.041962524866</v>
          </cell>
          <cell r="AX25">
            <v>1714.1935048631221</v>
          </cell>
          <cell r="AY25">
            <v>1724.1708193872159</v>
          </cell>
          <cell r="AZ25">
            <v>1737.6956516156145</v>
          </cell>
        </row>
        <row r="27">
          <cell r="V27">
            <v>1405.8191550806177</v>
          </cell>
          <cell r="W27">
            <v>1417.1766267510081</v>
          </cell>
          <cell r="X27">
            <v>1441.1706539027311</v>
          </cell>
          <cell r="Y27">
            <v>1463.4721488888572</v>
          </cell>
          <cell r="Z27">
            <v>1486.837962517998</v>
          </cell>
          <cell r="AA27">
            <v>1522.1240012597366</v>
          </cell>
          <cell r="AB27">
            <v>1554.701039343297</v>
          </cell>
          <cell r="AC27">
            <v>1584.0294406114049</v>
          </cell>
          <cell r="AD27">
            <v>1614.2365893734886</v>
          </cell>
          <cell r="AE27">
            <v>1647.0729544857932</v>
          </cell>
          <cell r="AF27">
            <v>1678.6645514011093</v>
          </cell>
          <cell r="AG27">
            <v>1718.2450325756356</v>
          </cell>
          <cell r="AH27">
            <v>1770.1545489317411</v>
          </cell>
          <cell r="AI27">
            <v>1816.6201304888373</v>
          </cell>
          <cell r="AJ27">
            <v>1859.6225139377473</v>
          </cell>
          <cell r="AK27">
            <v>1913.8403851108762</v>
          </cell>
          <cell r="AL27">
            <v>1946.6685478120401</v>
          </cell>
          <cell r="AM27">
            <v>2013.7594657152786</v>
          </cell>
          <cell r="AN27">
            <v>2075.9936588357546</v>
          </cell>
          <cell r="AO27">
            <v>2123.0693147888992</v>
          </cell>
          <cell r="AP27">
            <v>2161.4041879795222</v>
          </cell>
          <cell r="AQ27">
            <v>2192.0753085304386</v>
          </cell>
          <cell r="AR27">
            <v>2227.8539364163034</v>
          </cell>
          <cell r="AS27">
            <v>2269.9132055113487</v>
          </cell>
          <cell r="AT27">
            <v>2325.1877936108613</v>
          </cell>
          <cell r="AU27">
            <v>2404.6915833693752</v>
          </cell>
          <cell r="AV27">
            <v>2444.1580596269969</v>
          </cell>
          <cell r="AW27">
            <v>2515.9821647651975</v>
          </cell>
          <cell r="AX27">
            <v>2581.9500101559606</v>
          </cell>
          <cell r="AY27">
            <v>2608.6867030237427</v>
          </cell>
          <cell r="AZ27">
            <v>2674.3905116764331</v>
          </cell>
        </row>
        <row r="28">
          <cell r="V28">
            <v>9823.9772464754551</v>
          </cell>
          <cell r="W28">
            <v>9853.8418483462065</v>
          </cell>
          <cell r="X28">
            <v>9951.6567252464138</v>
          </cell>
          <cell r="Y28">
            <v>10052.610030815647</v>
          </cell>
          <cell r="Z28">
            <v>10164.119265526762</v>
          </cell>
          <cell r="AA28">
            <v>10189.649570616346</v>
          </cell>
          <cell r="AB28">
            <v>10266.828766098039</v>
          </cell>
          <cell r="AC28">
            <v>10339.70105278172</v>
          </cell>
          <cell r="AD28">
            <v>10434.192639575454</v>
          </cell>
          <cell r="AE28">
            <v>10497.647096131368</v>
          </cell>
          <cell r="AF28">
            <v>10586.804445504127</v>
          </cell>
          <cell r="AG28">
            <v>10669.177598142018</v>
          </cell>
          <cell r="AH28">
            <v>10768.428823823897</v>
          </cell>
          <cell r="AI28">
            <v>10863.05997291634</v>
          </cell>
          <cell r="AJ28">
            <v>10946.177214676487</v>
          </cell>
          <cell r="AK28">
            <v>11004.630623128243</v>
          </cell>
          <cell r="AL28">
            <v>11088.953578010534</v>
          </cell>
          <cell r="AM28">
            <v>11170.623281480868</v>
          </cell>
          <cell r="AN28">
            <v>11262.904240979697</v>
          </cell>
          <cell r="AO28">
            <v>11337.984461610964</v>
          </cell>
          <cell r="AP28">
            <v>11418.290430726354</v>
          </cell>
          <cell r="AQ28">
            <v>11509.598639881389</v>
          </cell>
          <cell r="AR28">
            <v>11591.40290551838</v>
          </cell>
          <cell r="AS28">
            <v>11664.395925845642</v>
          </cell>
          <cell r="AT28">
            <v>11738.488721442318</v>
          </cell>
          <cell r="AU28">
            <v>11817.649367369395</v>
          </cell>
          <cell r="AV28">
            <v>11911.622098304315</v>
          </cell>
          <cell r="AW28">
            <v>11996.553213678535</v>
          </cell>
          <cell r="AX28">
            <v>12084.054407441032</v>
          </cell>
          <cell r="AY28">
            <v>12150.052878551996</v>
          </cell>
          <cell r="AZ28">
            <v>12231.92694099194</v>
          </cell>
        </row>
      </sheetData>
      <sheetData sheetId="9">
        <row r="14">
          <cell r="V14">
            <v>21.286338097642592</v>
          </cell>
          <cell r="W14">
            <v>21.359672100707776</v>
          </cell>
          <cell r="X14">
            <v>22.021011626081084</v>
          </cell>
          <cell r="Y14">
            <v>21.073317337372444</v>
          </cell>
          <cell r="Z14">
            <v>21.006618699912416</v>
          </cell>
          <cell r="AA14">
            <v>20.896830042154555</v>
          </cell>
          <cell r="AB14">
            <v>21.201524821695635</v>
          </cell>
          <cell r="AC14">
            <v>20.799748542996717</v>
          </cell>
          <cell r="AD14">
            <v>20.900961240378777</v>
          </cell>
          <cell r="AE14">
            <v>20.965979043371391</v>
          </cell>
          <cell r="AF14">
            <v>20.590499622643975</v>
          </cell>
          <cell r="AG14">
            <v>19.829304615224697</v>
          </cell>
          <cell r="AH14">
            <v>19.94408775594885</v>
          </cell>
          <cell r="AI14">
            <v>18.590842909747778</v>
          </cell>
          <cell r="AJ14">
            <v>17.530794532332294</v>
          </cell>
          <cell r="AK14">
            <v>17.024169141407363</v>
          </cell>
          <cell r="AL14">
            <v>16.785605352471805</v>
          </cell>
          <cell r="AM14">
            <v>16.285045715988367</v>
          </cell>
          <cell r="AN14">
            <v>15.78268325849788</v>
          </cell>
          <cell r="AO14">
            <v>15.24445546980672</v>
          </cell>
          <cell r="AP14">
            <v>14.684452074994461</v>
          </cell>
          <cell r="AQ14">
            <v>14.630507534628048</v>
          </cell>
          <cell r="AR14">
            <v>13.916774767996788</v>
          </cell>
          <cell r="AS14">
            <v>12.342379349150875</v>
          </cell>
          <cell r="AT14">
            <v>12.174808918131259</v>
          </cell>
          <cell r="AU14">
            <v>11.926453022808534</v>
          </cell>
          <cell r="AV14">
            <v>11.510766002344322</v>
          </cell>
          <cell r="AW14">
            <v>10.635889321418631</v>
          </cell>
          <cell r="AX14">
            <v>10.527689721183956</v>
          </cell>
          <cell r="AY14">
            <v>10.438897434868197</v>
          </cell>
          <cell r="AZ14">
            <v>9.9785866343389937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40.502320110065426</v>
          </cell>
          <cell r="W17">
            <v>40.003369599761911</v>
          </cell>
          <cell r="X17">
            <v>39.298569616621641</v>
          </cell>
          <cell r="Y17">
            <v>39.222082959445693</v>
          </cell>
          <cell r="Z17">
            <v>39.084026901939957</v>
          </cell>
          <cell r="AA17">
            <v>39.067219346111571</v>
          </cell>
          <cell r="AB17">
            <v>38.781297603955139</v>
          </cell>
          <cell r="AC17">
            <v>38.566830721616839</v>
          </cell>
          <cell r="AD17">
            <v>37.870484228896053</v>
          </cell>
          <cell r="AE17">
            <v>37.606248325191409</v>
          </cell>
          <cell r="AF17">
            <v>37.344518638132783</v>
          </cell>
          <cell r="AG17">
            <v>36.791890094090121</v>
          </cell>
          <cell r="AH17">
            <v>36.461165706540953</v>
          </cell>
          <cell r="AI17">
            <v>35.723080630930276</v>
          </cell>
          <cell r="AJ17">
            <v>35.082408728828163</v>
          </cell>
          <cell r="AK17">
            <v>32.441948902448623</v>
          </cell>
          <cell r="AL17">
            <v>32.287085526826203</v>
          </cell>
          <cell r="AM17">
            <v>31.576734138240923</v>
          </cell>
          <cell r="AN17">
            <v>31.122212667451272</v>
          </cell>
          <cell r="AO17">
            <v>30.686053722446342</v>
          </cell>
          <cell r="AP17">
            <v>30.188798740844643</v>
          </cell>
          <cell r="AQ17">
            <v>29.982663660472834</v>
          </cell>
          <cell r="AR17">
            <v>29.619748104937141</v>
          </cell>
          <cell r="AS17">
            <v>29.57707951247291</v>
          </cell>
          <cell r="AT17">
            <v>29.624287140772598</v>
          </cell>
          <cell r="AU17">
            <v>29.708594088617712</v>
          </cell>
          <cell r="AV17">
            <v>29.646256223690912</v>
          </cell>
          <cell r="AW17">
            <v>29.570288700933112</v>
          </cell>
          <cell r="AX17">
            <v>29.145312846475004</v>
          </cell>
          <cell r="AY17">
            <v>29.130491840025826</v>
          </cell>
          <cell r="AZ17">
            <v>29.031661604326619</v>
          </cell>
        </row>
        <row r="18">
          <cell r="V18">
            <v>85.012050077449771</v>
          </cell>
          <cell r="W18">
            <v>83.471489293334372</v>
          </cell>
          <cell r="X18">
            <v>80.27903789211787</v>
          </cell>
          <cell r="Y18">
            <v>78.401158396251247</v>
          </cell>
          <cell r="Z18">
            <v>77.195062885026914</v>
          </cell>
          <cell r="AA18">
            <v>74.669968823703357</v>
          </cell>
          <cell r="AB18">
            <v>73.067501735972826</v>
          </cell>
          <cell r="AC18">
            <v>70.786516266694932</v>
          </cell>
          <cell r="AD18">
            <v>70.774019623117738</v>
          </cell>
          <cell r="AE18">
            <v>70.894548231507883</v>
          </cell>
          <cell r="AF18">
            <v>70.611355931076872</v>
          </cell>
          <cell r="AG18">
            <v>66.858851112800778</v>
          </cell>
          <cell r="AH18">
            <v>64.33631098717953</v>
          </cell>
          <cell r="AI18">
            <v>62.217813067547922</v>
          </cell>
          <cell r="AJ18">
            <v>59.896392663998554</v>
          </cell>
          <cell r="AK18">
            <v>55.537729039639004</v>
          </cell>
          <cell r="AL18">
            <v>53.941909418930877</v>
          </cell>
          <cell r="AM18">
            <v>52.571964312771513</v>
          </cell>
          <cell r="AN18">
            <v>52.2002763639817</v>
          </cell>
          <cell r="AO18">
            <v>51.563507353722017</v>
          </cell>
          <cell r="AP18">
            <v>50.715645667760647</v>
          </cell>
          <cell r="AQ18">
            <v>49.997279481106844</v>
          </cell>
          <cell r="AR18">
            <v>48.106435486906143</v>
          </cell>
          <cell r="AS18">
            <v>47.232066436971614</v>
          </cell>
          <cell r="AT18">
            <v>47.024727584349748</v>
          </cell>
          <cell r="AU18">
            <v>46.436114152420203</v>
          </cell>
          <cell r="AV18">
            <v>45.649308147227387</v>
          </cell>
          <cell r="AW18">
            <v>44.412974231512969</v>
          </cell>
          <cell r="AX18">
            <v>44.035627500124633</v>
          </cell>
          <cell r="AY18">
            <v>43.66239253641735</v>
          </cell>
          <cell r="AZ18">
            <v>42.599976562922379</v>
          </cell>
        </row>
        <row r="19">
          <cell r="V19">
            <v>56.101053864245323</v>
          </cell>
          <cell r="W19">
            <v>55.9122849608937</v>
          </cell>
          <cell r="X19">
            <v>52.129837475131396</v>
          </cell>
          <cell r="Y19">
            <v>51.445363482621545</v>
          </cell>
          <cell r="Z19">
            <v>51.096552950506506</v>
          </cell>
          <cell r="AA19">
            <v>50.788083571121419</v>
          </cell>
          <cell r="AB19">
            <v>46.305189781398305</v>
          </cell>
          <cell r="AC19">
            <v>45.246740613068503</v>
          </cell>
          <cell r="AD19">
            <v>43.70960941118831</v>
          </cell>
          <cell r="AE19">
            <v>43.209786350191543</v>
          </cell>
          <cell r="AF19">
            <v>42.004906172779748</v>
          </cell>
          <cell r="AG19">
            <v>37.234955121947721</v>
          </cell>
          <cell r="AH19">
            <v>32.858650896762327</v>
          </cell>
          <cell r="AI19">
            <v>28.084693923098726</v>
          </cell>
          <cell r="AJ19">
            <v>26.847167228816094</v>
          </cell>
          <cell r="AK19">
            <v>20.674015561705563</v>
          </cell>
          <cell r="AL19">
            <v>20.062212570011056</v>
          </cell>
          <cell r="AM19">
            <v>16.717990825991006</v>
          </cell>
          <cell r="AN19">
            <v>15.64523597414254</v>
          </cell>
          <cell r="AO19">
            <v>15.125720495861772</v>
          </cell>
          <cell r="AP19">
            <v>14.608187510559823</v>
          </cell>
          <cell r="AQ19">
            <v>14.52728992833786</v>
          </cell>
          <cell r="AR19">
            <v>12.179739336015301</v>
          </cell>
          <cell r="AS19">
            <v>11.61543917408218</v>
          </cell>
          <cell r="AT19">
            <v>11.548924500943778</v>
          </cell>
          <cell r="AU19">
            <v>11.455416454597209</v>
          </cell>
          <cell r="AV19">
            <v>9.6904277013505826</v>
          </cell>
          <cell r="AW19">
            <v>9.1677507521129371</v>
          </cell>
          <cell r="AX19">
            <v>8.5941683817242502</v>
          </cell>
          <cell r="AY19">
            <v>8.4487868832339537</v>
          </cell>
          <cell r="AZ19">
            <v>8.0281383976581679</v>
          </cell>
        </row>
        <row r="20">
          <cell r="V20">
            <v>0.83664385741807634</v>
          </cell>
          <cell r="W20">
            <v>0.84143720634557762</v>
          </cell>
          <cell r="X20">
            <v>0.80021421493611078</v>
          </cell>
          <cell r="Y20">
            <v>0.78819913908654915</v>
          </cell>
          <cell r="Z20">
            <v>0.78700557368962221</v>
          </cell>
          <cell r="AA20">
            <v>0.7849823217237355</v>
          </cell>
          <cell r="AB20">
            <v>0.78521540776672727</v>
          </cell>
          <cell r="AC20">
            <v>0.78676924295237249</v>
          </cell>
          <cell r="AD20">
            <v>0.78616027417435697</v>
          </cell>
          <cell r="AE20">
            <v>0.71783006827991536</v>
          </cell>
          <cell r="AF20">
            <v>0.60512095394767595</v>
          </cell>
          <cell r="AG20">
            <v>0.60708473117726225</v>
          </cell>
          <cell r="AH20">
            <v>0.60784018084382707</v>
          </cell>
          <cell r="AI20">
            <v>0.48259970568250349</v>
          </cell>
          <cell r="AJ20">
            <v>0.35380764597018621</v>
          </cell>
          <cell r="AK20">
            <v>0.33519062379194825</v>
          </cell>
          <cell r="AL20">
            <v>0.33178695291065546</v>
          </cell>
          <cell r="AM20">
            <v>0.3250851754561247</v>
          </cell>
          <cell r="AN20">
            <v>0.32099475415742412</v>
          </cell>
          <cell r="AO20">
            <v>0.30828595597741154</v>
          </cell>
          <cell r="AP20">
            <v>0.2718385215580878</v>
          </cell>
          <cell r="AQ20">
            <v>0.26757743453238941</v>
          </cell>
          <cell r="AR20">
            <v>0.21293722038592475</v>
          </cell>
          <cell r="AS20">
            <v>0.19506372413676554</v>
          </cell>
          <cell r="AT20">
            <v>0.19231002852433049</v>
          </cell>
          <cell r="AU20">
            <v>0.19121382713321933</v>
          </cell>
          <cell r="AV20">
            <v>0.18921602107913071</v>
          </cell>
          <cell r="AW20">
            <v>0.18610278425701451</v>
          </cell>
          <cell r="AX20">
            <v>0.18542109765223813</v>
          </cell>
          <cell r="AY20">
            <v>0.15890992451089955</v>
          </cell>
          <cell r="AZ20">
            <v>0.11740481782766055</v>
          </cell>
        </row>
        <row r="21">
          <cell r="V21">
            <v>1714.3537739970893</v>
          </cell>
        </row>
        <row r="22">
          <cell r="W22">
            <v>1708.7312792777891</v>
          </cell>
          <cell r="X22">
            <v>1693.9843056887598</v>
          </cell>
          <cell r="Y22">
            <v>1689.1647700965711</v>
          </cell>
          <cell r="Z22">
            <v>1677.404025825927</v>
          </cell>
          <cell r="AA22">
            <v>1670.7624366484354</v>
          </cell>
          <cell r="AB22">
            <v>1664.3015057968453</v>
          </cell>
          <cell r="AC22">
            <v>1653.8283220212097</v>
          </cell>
          <cell r="AD22">
            <v>1653.576556693524</v>
          </cell>
          <cell r="AE22">
            <v>1651.8858372933282</v>
          </cell>
          <cell r="AF22">
            <v>1644.6483088237651</v>
          </cell>
          <cell r="AG22">
            <v>1632.8791842741664</v>
          </cell>
          <cell r="AH22">
            <v>1625.986967381589</v>
          </cell>
          <cell r="AI22">
            <v>1614.8831703881172</v>
          </cell>
          <cell r="AJ22">
            <v>1610.6432800158743</v>
          </cell>
          <cell r="AK22">
            <v>1594.7607598207132</v>
          </cell>
          <cell r="AL22">
            <v>1597.4924357209352</v>
          </cell>
          <cell r="AM22">
            <v>1591.9001624355474</v>
          </cell>
          <cell r="AN22">
            <v>1587.1706890877508</v>
          </cell>
          <cell r="AO22">
            <v>1582.2330110681357</v>
          </cell>
          <cell r="AP22">
            <v>1577.7746057229915</v>
          </cell>
          <cell r="AQ22">
            <v>1582.0277926600556</v>
          </cell>
          <cell r="AR22">
            <v>1572.5757565556037</v>
          </cell>
          <cell r="AS22">
            <v>1574.1568343276826</v>
          </cell>
          <cell r="AT22">
            <v>1578.0499002430422</v>
          </cell>
          <cell r="AU22">
            <v>1581.9891586235478</v>
          </cell>
          <cell r="AV22">
            <v>1580.2564264459406</v>
          </cell>
          <cell r="AW22">
            <v>1574.967157839335</v>
          </cell>
          <cell r="AX22">
            <v>1580.1948216795922</v>
          </cell>
          <cell r="AY22">
            <v>1584.7432734274942</v>
          </cell>
          <cell r="AZ22">
            <v>1584.0375387459108</v>
          </cell>
        </row>
        <row r="25">
          <cell r="V25">
            <v>15.942410596419052</v>
          </cell>
          <cell r="W25">
            <v>16.014027112217263</v>
          </cell>
          <cell r="X25">
            <v>16.341083198807688</v>
          </cell>
          <cell r="Y25">
            <v>16.793758915717969</v>
          </cell>
          <cell r="Z25">
            <v>16.842194494311432</v>
          </cell>
          <cell r="AA25">
            <v>17.053273124300404</v>
          </cell>
          <cell r="AB25">
            <v>17.395238720135872</v>
          </cell>
          <cell r="AC25">
            <v>17.902635197295879</v>
          </cell>
          <cell r="AD25">
            <v>18.000113821863611</v>
          </cell>
          <cell r="AE25">
            <v>18.039655263541505</v>
          </cell>
          <cell r="AF25">
            <v>18.276025899369074</v>
          </cell>
          <cell r="AG25">
            <v>18.840371626880991</v>
          </cell>
          <cell r="AH25">
            <v>19.114401680347886</v>
          </cell>
          <cell r="AI25">
            <v>19.535729152933619</v>
          </cell>
          <cell r="AJ25">
            <v>19.957325134332581</v>
          </cell>
          <cell r="AK25">
            <v>20.523274402082752</v>
          </cell>
          <cell r="AL25">
            <v>20.886588079323662</v>
          </cell>
          <cell r="AM25">
            <v>21.039482353960715</v>
          </cell>
          <cell r="AN25">
            <v>21.400076821962049</v>
          </cell>
          <cell r="AO25">
            <v>21.938009713101597</v>
          </cell>
          <cell r="AP25">
            <v>22.4403325249639</v>
          </cell>
          <cell r="AQ25">
            <v>22.542636863805473</v>
          </cell>
          <cell r="AR25">
            <v>22.75242361441838</v>
          </cell>
          <cell r="AS25">
            <v>23.029739393041279</v>
          </cell>
          <cell r="AT25">
            <v>23.127450985038628</v>
          </cell>
          <cell r="AU25">
            <v>23.188444695518868</v>
          </cell>
          <cell r="AV25">
            <v>23.317540313591536</v>
          </cell>
          <cell r="AW25">
            <v>23.385623918525535</v>
          </cell>
          <cell r="AX25">
            <v>23.466987209052256</v>
          </cell>
          <cell r="AY25">
            <v>23.504853227448404</v>
          </cell>
          <cell r="AZ25">
            <v>23.53052398208586</v>
          </cell>
        </row>
        <row r="27">
          <cell r="V27">
            <v>172.33136445151612</v>
          </cell>
          <cell r="W27">
            <v>172.36115445969008</v>
          </cell>
          <cell r="X27">
            <v>173.36904061265673</v>
          </cell>
          <cell r="Y27">
            <v>173.20730924565933</v>
          </cell>
          <cell r="Z27">
            <v>172.80793397977754</v>
          </cell>
          <cell r="AA27">
            <v>173.03851686706383</v>
          </cell>
          <cell r="AB27">
            <v>174.38838505547383</v>
          </cell>
          <cell r="AC27">
            <v>175.62651167435493</v>
          </cell>
          <cell r="AD27">
            <v>175.91630970498318</v>
          </cell>
          <cell r="AE27">
            <v>176.5292390387873</v>
          </cell>
          <cell r="AF27">
            <v>178.03355955646998</v>
          </cell>
          <cell r="AG27">
            <v>180.36875002712625</v>
          </cell>
          <cell r="AH27">
            <v>181.81081352173479</v>
          </cell>
          <cell r="AI27">
            <v>185.27581040126438</v>
          </cell>
          <cell r="AJ27">
            <v>186.30493564864037</v>
          </cell>
          <cell r="AK27">
            <v>190.29882421759069</v>
          </cell>
          <cell r="AL27">
            <v>190.95398709167623</v>
          </cell>
          <cell r="AM27">
            <v>193.02712177584158</v>
          </cell>
          <cell r="AN27">
            <v>195.34584607733402</v>
          </cell>
          <cell r="AO27">
            <v>197.45909954089592</v>
          </cell>
          <cell r="AP27">
            <v>198.78268626057303</v>
          </cell>
          <cell r="AQ27">
            <v>199.38300179345171</v>
          </cell>
          <cell r="AR27">
            <v>201.79686990066887</v>
          </cell>
          <cell r="AS27">
            <v>202.53315659751971</v>
          </cell>
          <cell r="AT27">
            <v>203.05752888003261</v>
          </cell>
          <cell r="AU27">
            <v>203.47634328878095</v>
          </cell>
          <cell r="AV27">
            <v>204.45091541348287</v>
          </cell>
          <cell r="AW27">
            <v>205.18919973676324</v>
          </cell>
          <cell r="AX27">
            <v>205.52427429901385</v>
          </cell>
          <cell r="AY27">
            <v>205.73361968745303</v>
          </cell>
          <cell r="AZ27">
            <v>205.99303042794293</v>
          </cell>
        </row>
        <row r="28">
          <cell r="V28">
            <v>1548.7792369386766</v>
          </cell>
          <cell r="W28">
            <v>1525.4214821189948</v>
          </cell>
          <cell r="X28">
            <v>1521.7205573601625</v>
          </cell>
          <cell r="Y28">
            <v>1521.8232330951062</v>
          </cell>
          <cell r="Z28">
            <v>1531.0016407026185</v>
          </cell>
          <cell r="AA28">
            <v>1509.0962110514986</v>
          </cell>
          <cell r="AB28">
            <v>1506.3576073308409</v>
          </cell>
          <cell r="AC28">
            <v>1504.2211570425079</v>
          </cell>
          <cell r="AD28">
            <v>1508.1346329227463</v>
          </cell>
          <cell r="AE28">
            <v>1502.4909011161162</v>
          </cell>
          <cell r="AF28">
            <v>1507.6038161758902</v>
          </cell>
          <cell r="AG28">
            <v>1512.6450387234806</v>
          </cell>
          <cell r="AH28">
            <v>1515.0135773399206</v>
          </cell>
          <cell r="AI28">
            <v>1523.7816787891566</v>
          </cell>
          <cell r="AJ28">
            <v>1528.6371771593842</v>
          </cell>
          <cell r="AK28">
            <v>1527.4217815546745</v>
          </cell>
          <cell r="AL28">
            <v>1531.4602224480959</v>
          </cell>
          <cell r="AM28">
            <v>1532.0688002589845</v>
          </cell>
          <cell r="AN28">
            <v>1535.5435137625359</v>
          </cell>
          <cell r="AO28">
            <v>1538.2180753863615</v>
          </cell>
          <cell r="AP28">
            <v>1541.361169150646</v>
          </cell>
          <cell r="AQ28">
            <v>1544.3011762135047</v>
          </cell>
          <cell r="AR28">
            <v>1547.4960230543563</v>
          </cell>
          <cell r="AS28">
            <v>1547.8927660175209</v>
          </cell>
          <cell r="AT28">
            <v>1551.9226613267649</v>
          </cell>
          <cell r="AU28">
            <v>1554.3495581125726</v>
          </cell>
          <cell r="AV28">
            <v>1559.139186228703</v>
          </cell>
          <cell r="AW28">
            <v>1561.9978445703825</v>
          </cell>
          <cell r="AX28">
            <v>1566.8591024893744</v>
          </cell>
          <cell r="AY28">
            <v>1571.9190153031491</v>
          </cell>
          <cell r="AZ28">
            <v>1576.0362043519028</v>
          </cell>
        </row>
      </sheetData>
      <sheetData sheetId="10">
        <row r="14">
          <cell r="V14">
            <v>48.581358711593765</v>
          </cell>
          <cell r="W14">
            <v>47.99183845304718</v>
          </cell>
          <cell r="X14">
            <v>48.151076468643787</v>
          </cell>
          <cell r="Y14">
            <v>48.843380363059531</v>
          </cell>
          <cell r="Z14">
            <v>49.142757577044023</v>
          </cell>
          <cell r="AA14">
            <v>49.473467205735226</v>
          </cell>
          <cell r="AB14">
            <v>49.200075512085753</v>
          </cell>
          <cell r="AC14">
            <v>47.419291530996134</v>
          </cell>
          <cell r="AD14">
            <v>46.327814640871921</v>
          </cell>
          <cell r="AE14">
            <v>46.47664871648044</v>
          </cell>
          <cell r="AF14">
            <v>45.662307337529946</v>
          </cell>
          <cell r="AG14">
            <v>45.019232913924078</v>
          </cell>
          <cell r="AH14">
            <v>45.187116957869399</v>
          </cell>
          <cell r="AI14">
            <v>42.585207427193296</v>
          </cell>
          <cell r="AJ14">
            <v>42.924186349497027</v>
          </cell>
          <cell r="AK14">
            <v>41.990306014549958</v>
          </cell>
          <cell r="AL14">
            <v>41.553804315461903</v>
          </cell>
          <cell r="AM14">
            <v>40.613799388845017</v>
          </cell>
          <cell r="AN14">
            <v>40.453603050868374</v>
          </cell>
          <cell r="AO14">
            <v>40.339450489690414</v>
          </cell>
          <cell r="AP14">
            <v>40.283818622702491</v>
          </cell>
          <cell r="AQ14">
            <v>35.004787593634305</v>
          </cell>
          <cell r="AR14">
            <v>33.78058353989789</v>
          </cell>
          <cell r="AS14">
            <v>33.2438647686145</v>
          </cell>
          <cell r="AT14">
            <v>31.657148153956435</v>
          </cell>
          <cell r="AU14">
            <v>30.71746485633669</v>
          </cell>
          <cell r="AV14">
            <v>29.19689419045352</v>
          </cell>
          <cell r="AW14">
            <v>25.712636244717217</v>
          </cell>
          <cell r="AX14">
            <v>24.069976702118979</v>
          </cell>
          <cell r="AY14">
            <v>23.256058559477875</v>
          </cell>
          <cell r="AZ14">
            <v>22.083015845204915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19.499767026371195</v>
          </cell>
          <cell r="W17">
            <v>18.743937466681615</v>
          </cell>
          <cell r="X17">
            <v>18.793861378957676</v>
          </cell>
          <cell r="Y17">
            <v>18.85496676888285</v>
          </cell>
          <cell r="Z17">
            <v>18.702171227083998</v>
          </cell>
          <cell r="AA17">
            <v>18.684871782055932</v>
          </cell>
          <cell r="AB17">
            <v>18.663201234579894</v>
          </cell>
          <cell r="AC17">
            <v>17.94308004512045</v>
          </cell>
          <cell r="AD17">
            <v>17.909164577878318</v>
          </cell>
          <cell r="AE17">
            <v>17.727108965894629</v>
          </cell>
          <cell r="AF17">
            <v>17.731763394834619</v>
          </cell>
          <cell r="AG17">
            <v>17.648051922375728</v>
          </cell>
          <cell r="AH17">
            <v>17.690666836842173</v>
          </cell>
          <cell r="AI17">
            <v>17.631990169668796</v>
          </cell>
          <cell r="AJ17">
            <v>17.623950540090114</v>
          </cell>
          <cell r="AK17">
            <v>17.394121821887772</v>
          </cell>
          <cell r="AL17">
            <v>17.478307197537248</v>
          </cell>
          <cell r="AM17">
            <v>17.497459212448316</v>
          </cell>
          <cell r="AN17">
            <v>17.600269945392306</v>
          </cell>
          <cell r="AO17">
            <v>17.695767691951485</v>
          </cell>
          <cell r="AP17">
            <v>17.790252748294481</v>
          </cell>
          <cell r="AQ17">
            <v>17.326382857514712</v>
          </cell>
          <cell r="AR17">
            <v>17.381727335774279</v>
          </cell>
          <cell r="AS17">
            <v>17.434038274291304</v>
          </cell>
          <cell r="AT17">
            <v>17.407021943485226</v>
          </cell>
          <cell r="AU17">
            <v>17.441022375195583</v>
          </cell>
          <cell r="AV17">
            <v>17.460624151993553</v>
          </cell>
          <cell r="AW17">
            <v>17.626579460718627</v>
          </cell>
          <cell r="AX17">
            <v>17.698092438680263</v>
          </cell>
          <cell r="AY17">
            <v>17.780012551436403</v>
          </cell>
          <cell r="AZ17">
            <v>17.864021035533366</v>
          </cell>
        </row>
        <row r="18">
          <cell r="V18">
            <v>177.84830976782757</v>
          </cell>
          <cell r="W18">
            <v>160.74290423510664</v>
          </cell>
          <cell r="X18">
            <v>160.46427229001765</v>
          </cell>
          <cell r="Y18">
            <v>160.30995111430147</v>
          </cell>
          <cell r="Z18">
            <v>154.81063783876948</v>
          </cell>
          <cell r="AA18">
            <v>154.72477900480513</v>
          </cell>
          <cell r="AB18">
            <v>152.77493969060106</v>
          </cell>
          <cell r="AC18">
            <v>148.11815656671249</v>
          </cell>
          <cell r="AD18">
            <v>146.23108994856463</v>
          </cell>
          <cell r="AE18">
            <v>145.57939139107839</v>
          </cell>
          <cell r="AF18">
            <v>145.97428768316132</v>
          </cell>
          <cell r="AG18">
            <v>144.35720881759175</v>
          </cell>
          <cell r="AH18">
            <v>143.43083492346031</v>
          </cell>
          <cell r="AI18">
            <v>142.68175008130041</v>
          </cell>
          <cell r="AJ18">
            <v>139.72846806918673</v>
          </cell>
          <cell r="AK18">
            <v>131.41310742661341</v>
          </cell>
          <cell r="AL18">
            <v>130.65780959739723</v>
          </cell>
          <cell r="AM18">
            <v>129.32458927468764</v>
          </cell>
          <cell r="AN18">
            <v>129.51461437803115</v>
          </cell>
          <cell r="AO18">
            <v>129.5737790074223</v>
          </cell>
          <cell r="AP18">
            <v>129.86047971031081</v>
          </cell>
          <cell r="AQ18">
            <v>115.86690811258788</v>
          </cell>
          <cell r="AR18">
            <v>114.94306275054001</v>
          </cell>
          <cell r="AS18">
            <v>114.48523722890768</v>
          </cell>
          <cell r="AT18">
            <v>111.02165867878121</v>
          </cell>
          <cell r="AU18">
            <v>110.32438770462882</v>
          </cell>
          <cell r="AV18">
            <v>108.76149777843094</v>
          </cell>
          <cell r="AW18">
            <v>106.29753225210257</v>
          </cell>
          <cell r="AX18">
            <v>105.42296252321827</v>
          </cell>
          <cell r="AY18">
            <v>104.60586172943471</v>
          </cell>
          <cell r="AZ18">
            <v>104.45934073117661</v>
          </cell>
        </row>
        <row r="19">
          <cell r="V19">
            <v>25.324237843275657</v>
          </cell>
          <cell r="W19">
            <v>23.337937224763056</v>
          </cell>
          <cell r="X19">
            <v>23.288923261798363</v>
          </cell>
          <cell r="Y19">
            <v>22.835214234129641</v>
          </cell>
          <cell r="Z19">
            <v>21.039893660001905</v>
          </cell>
          <cell r="AA19">
            <v>20.030279339126785</v>
          </cell>
          <cell r="AB19">
            <v>18.715993806017579</v>
          </cell>
          <cell r="AC19">
            <v>16.031375964158581</v>
          </cell>
          <cell r="AD19">
            <v>15.229958996852876</v>
          </cell>
          <cell r="AE19">
            <v>14.429637978319658</v>
          </cell>
          <cell r="AF19">
            <v>14.220961612959009</v>
          </cell>
          <cell r="AG19">
            <v>13.802509984663034</v>
          </cell>
          <cell r="AH19">
            <v>13.680830071805271</v>
          </cell>
          <cell r="AI19">
            <v>13.250164066373637</v>
          </cell>
          <cell r="AJ19">
            <v>12.888919075027053</v>
          </cell>
          <cell r="AK19">
            <v>11.743086769943963</v>
          </cell>
          <cell r="AL19">
            <v>11.399026801568928</v>
          </cell>
          <cell r="AM19">
            <v>10.562324767802611</v>
          </cell>
          <cell r="AN19">
            <v>10.433659173546568</v>
          </cell>
          <cell r="AO19">
            <v>10.337717777623324</v>
          </cell>
          <cell r="AP19">
            <v>10.269785996666535</v>
          </cell>
          <cell r="AQ19">
            <v>7.8805361137328287</v>
          </cell>
          <cell r="AR19">
            <v>7.6039885722634697</v>
          </cell>
          <cell r="AS19">
            <v>7.1450032689909611</v>
          </cell>
          <cell r="AT19">
            <v>5.9488036829345754</v>
          </cell>
          <cell r="AU19">
            <v>5.3939356894543504</v>
          </cell>
          <cell r="AV19">
            <v>4.760196382062869</v>
          </cell>
          <cell r="AW19">
            <v>3.527208965650932</v>
          </cell>
          <cell r="AX19">
            <v>3.2059519142315378</v>
          </cell>
          <cell r="AY19">
            <v>2.8402453850856211</v>
          </cell>
          <cell r="AZ19">
            <v>2.7076591902321203</v>
          </cell>
        </row>
        <row r="20">
          <cell r="V20">
            <v>2.0086418150334716E-4</v>
          </cell>
          <cell r="W20">
            <v>5.4738919906400433E-4</v>
          </cell>
          <cell r="X20">
            <v>5.8835443277651983E-4</v>
          </cell>
          <cell r="Y20">
            <v>6.5316004149837501E-4</v>
          </cell>
          <cell r="Z20">
            <v>7.4649659626658486E-4</v>
          </cell>
          <cell r="AA20">
            <v>8.1238420970278029E-4</v>
          </cell>
          <cell r="AB20">
            <v>8.70539962519169E-4</v>
          </cell>
          <cell r="AC20">
            <v>9.6033171131076726E-4</v>
          </cell>
          <cell r="AD20">
            <v>9.9038660796342938E-4</v>
          </cell>
          <cell r="AE20">
            <v>1.0388397145187529E-3</v>
          </cell>
          <cell r="AF20">
            <v>1.0632388141568725E-3</v>
          </cell>
          <cell r="AG20">
            <v>1.0911479687507131E-3</v>
          </cell>
          <cell r="AH20">
            <v>1.1042004454517795E-3</v>
          </cell>
          <cell r="AI20">
            <v>1.1191861450719383E-3</v>
          </cell>
          <cell r="AJ20">
            <v>1.1472794203295439E-3</v>
          </cell>
          <cell r="AK20">
            <v>1.1668374487670071E-3</v>
          </cell>
          <cell r="AL20">
            <v>1.1131613633916365E-3</v>
          </cell>
          <cell r="AM20">
            <v>1.0340384180166243E-3</v>
          </cell>
          <cell r="AN20">
            <v>1.0164194478326429E-3</v>
          </cell>
          <cell r="AO20">
            <v>1.0041463748896111E-3</v>
          </cell>
          <cell r="AP20">
            <v>9.9390544754107105E-4</v>
          </cell>
          <cell r="AQ20">
            <v>6.8192262921727568E-4</v>
          </cell>
          <cell r="AR20">
            <v>6.4399240394322687E-4</v>
          </cell>
          <cell r="AS20">
            <v>5.8329080327169068E-4</v>
          </cell>
          <cell r="AT20">
            <v>4.9784719102394389E-4</v>
          </cell>
          <cell r="AU20">
            <v>4.3687044762575971E-4</v>
          </cell>
          <cell r="AV20">
            <v>3.8357020407114628E-4</v>
          </cell>
          <cell r="AW20">
            <v>3.0136852533726093E-4</v>
          </cell>
          <cell r="AX20">
            <v>2.7367052416674977E-4</v>
          </cell>
          <cell r="AY20">
            <v>2.2842434406213116E-4</v>
          </cell>
          <cell r="AZ20">
            <v>2.0571476726040239E-4</v>
          </cell>
        </row>
        <row r="21">
          <cell r="V21">
            <v>535.06508504749399</v>
          </cell>
        </row>
        <row r="22">
          <cell r="W22">
            <v>537.91285257978598</v>
          </cell>
          <cell r="X22">
            <v>542.85210845118627</v>
          </cell>
          <cell r="Y22">
            <v>544.52620105892947</v>
          </cell>
          <cell r="Z22">
            <v>543.4415453372294</v>
          </cell>
          <cell r="AA22">
            <v>539.55586085306368</v>
          </cell>
          <cell r="AB22">
            <v>537.5236173270589</v>
          </cell>
          <cell r="AC22">
            <v>538.59428311342344</v>
          </cell>
          <cell r="AD22">
            <v>540.92327248913625</v>
          </cell>
          <cell r="AE22">
            <v>541.00797518863828</v>
          </cell>
          <cell r="AF22">
            <v>542.62213043783936</v>
          </cell>
          <cell r="AG22">
            <v>541.64673180862042</v>
          </cell>
          <cell r="AH22">
            <v>542.04672626885531</v>
          </cell>
          <cell r="AI22">
            <v>544.37150468411801</v>
          </cell>
          <cell r="AJ22">
            <v>542.39624018534812</v>
          </cell>
          <cell r="AK22">
            <v>545.02199469260665</v>
          </cell>
          <cell r="AL22">
            <v>545.94432031874612</v>
          </cell>
          <cell r="AM22">
            <v>548.42262478724786</v>
          </cell>
          <cell r="AN22">
            <v>550.94961801744762</v>
          </cell>
          <cell r="AO22">
            <v>552.48452050075855</v>
          </cell>
          <cell r="AP22">
            <v>554.66537496423473</v>
          </cell>
          <cell r="AQ22">
            <v>553.74731944944949</v>
          </cell>
          <cell r="AR22">
            <v>556.4149616875053</v>
          </cell>
          <cell r="AS22">
            <v>557.16474485580534</v>
          </cell>
          <cell r="AT22">
            <v>557.54661693590811</v>
          </cell>
          <cell r="AU22">
            <v>556.63092674583595</v>
          </cell>
          <cell r="AV22">
            <v>556.70603862345092</v>
          </cell>
          <cell r="AW22">
            <v>558.15024280797047</v>
          </cell>
          <cell r="AX22">
            <v>560.49222993695878</v>
          </cell>
          <cell r="AY22">
            <v>561.29497063095664</v>
          </cell>
          <cell r="AZ22">
            <v>563.81190464830661</v>
          </cell>
        </row>
        <row r="25">
          <cell r="V25">
            <v>5145.6313560771468</v>
          </cell>
          <cell r="W25">
            <v>5126.2923725398186</v>
          </cell>
          <cell r="X25">
            <v>5183.0057910991309</v>
          </cell>
          <cell r="Y25">
            <v>5219.8165260465512</v>
          </cell>
          <cell r="Z25">
            <v>5233.5000527627781</v>
          </cell>
          <cell r="AA25">
            <v>5262.0967819897569</v>
          </cell>
          <cell r="AB25">
            <v>5285.7924123657558</v>
          </cell>
          <cell r="AC25">
            <v>5296.9273622780311</v>
          </cell>
          <cell r="AD25">
            <v>5320.5742437660174</v>
          </cell>
          <cell r="AE25">
            <v>5333.8990594192346</v>
          </cell>
          <cell r="AF25">
            <v>5353.947251295097</v>
          </cell>
          <cell r="AG25">
            <v>5372.6931305945345</v>
          </cell>
          <cell r="AH25">
            <v>5400.3333657890962</v>
          </cell>
          <cell r="AI25">
            <v>5426.3533615997876</v>
          </cell>
          <cell r="AJ25">
            <v>5433.7935592797403</v>
          </cell>
          <cell r="AK25">
            <v>5443.7013606341452</v>
          </cell>
          <cell r="AL25">
            <v>5473.5071387780408</v>
          </cell>
          <cell r="AM25">
            <v>5499.812118592612</v>
          </cell>
          <cell r="AN25">
            <v>5534.800029916496</v>
          </cell>
          <cell r="AO25">
            <v>5568.598789320743</v>
          </cell>
          <cell r="AP25">
            <v>5604.5798153495043</v>
          </cell>
          <cell r="AQ25">
            <v>5561.0162426209463</v>
          </cell>
          <cell r="AR25">
            <v>5587.9259848442452</v>
          </cell>
          <cell r="AS25">
            <v>5597.9081689960531</v>
          </cell>
          <cell r="AT25">
            <v>5596.4467828777942</v>
          </cell>
          <cell r="AU25">
            <v>5597.5788785802051</v>
          </cell>
          <cell r="AV25">
            <v>5599.9637933895729</v>
          </cell>
          <cell r="AW25">
            <v>5593.0498368464778</v>
          </cell>
          <cell r="AX25">
            <v>5605.4224443086096</v>
          </cell>
          <cell r="AY25">
            <v>5603.4335414984844</v>
          </cell>
          <cell r="AZ25">
            <v>5616.9756864700894</v>
          </cell>
        </row>
        <row r="27">
          <cell r="V27">
            <v>530.78867226862269</v>
          </cell>
          <cell r="W27">
            <v>534.1177476079024</v>
          </cell>
          <cell r="X27">
            <v>540.3793599304654</v>
          </cell>
          <cell r="Y27">
            <v>543.95433333110736</v>
          </cell>
          <cell r="Z27">
            <v>545.36713708885645</v>
          </cell>
          <cell r="AA27">
            <v>549.23693818842492</v>
          </cell>
          <cell r="AB27">
            <v>552.84463502628785</v>
          </cell>
          <cell r="AC27">
            <v>555.03740159195229</v>
          </cell>
          <cell r="AD27">
            <v>559.61080247012001</v>
          </cell>
          <cell r="AE27">
            <v>564.14539659662182</v>
          </cell>
          <cell r="AF27">
            <v>568.1089597196634</v>
          </cell>
          <cell r="AG27">
            <v>571.77412066648458</v>
          </cell>
          <cell r="AH27">
            <v>577.03087404553457</v>
          </cell>
          <cell r="AI27">
            <v>580.84371557428017</v>
          </cell>
          <cell r="AJ27">
            <v>585.42880812071428</v>
          </cell>
          <cell r="AK27">
            <v>590.57630238229501</v>
          </cell>
          <cell r="AL27">
            <v>594.85643737159398</v>
          </cell>
          <cell r="AM27">
            <v>597.03052052119733</v>
          </cell>
          <cell r="AN27">
            <v>600.35323591357474</v>
          </cell>
          <cell r="AO27">
            <v>602.84552947537793</v>
          </cell>
          <cell r="AP27">
            <v>605.03683322848542</v>
          </cell>
          <cell r="AQ27">
            <v>605.79616813244979</v>
          </cell>
          <cell r="AR27">
            <v>609.21052157769032</v>
          </cell>
          <cell r="AS27">
            <v>613.4279663564372</v>
          </cell>
          <cell r="AT27">
            <v>617.65443587369248</v>
          </cell>
          <cell r="AU27">
            <v>619.51580705501044</v>
          </cell>
          <cell r="AV27">
            <v>620.18528803899278</v>
          </cell>
          <cell r="AW27">
            <v>610.10228367002696</v>
          </cell>
          <cell r="AX27">
            <v>611.4424266809765</v>
          </cell>
          <cell r="AY27">
            <v>611.94671366702607</v>
          </cell>
          <cell r="AZ27">
            <v>614.27156796695624</v>
          </cell>
        </row>
        <row r="28">
          <cell r="V28">
            <v>2226.3809007680306</v>
          </cell>
          <cell r="W28">
            <v>2210.6302988153343</v>
          </cell>
          <cell r="X28">
            <v>2220.8166762849723</v>
          </cell>
          <cell r="Y28">
            <v>2231.5202710754056</v>
          </cell>
          <cell r="Z28">
            <v>2241.6057028250825</v>
          </cell>
          <cell r="AA28">
            <v>2232.201646973474</v>
          </cell>
          <cell r="AB28">
            <v>2232.6189658542507</v>
          </cell>
          <cell r="AC28">
            <v>2231.7582128899694</v>
          </cell>
          <cell r="AD28">
            <v>2243.4065177428588</v>
          </cell>
          <cell r="AE28">
            <v>2248.359689978925</v>
          </cell>
          <cell r="AF28">
            <v>2258.1881820173371</v>
          </cell>
          <cell r="AG28">
            <v>2236.8776568103767</v>
          </cell>
          <cell r="AH28">
            <v>2245.8104823194935</v>
          </cell>
          <cell r="AI28">
            <v>2251.0947126900055</v>
          </cell>
          <cell r="AJ28">
            <v>2252.6945496314952</v>
          </cell>
          <cell r="AK28">
            <v>2253.1825490487845</v>
          </cell>
          <cell r="AL28">
            <v>2259.2459028997555</v>
          </cell>
          <cell r="AM28">
            <v>2260.0401456282648</v>
          </cell>
          <cell r="AN28">
            <v>2270.3088745032392</v>
          </cell>
          <cell r="AO28">
            <v>2280.1546509103041</v>
          </cell>
          <cell r="AP28">
            <v>2292.0610148591213</v>
          </cell>
          <cell r="AQ28">
            <v>2295.5928901821208</v>
          </cell>
          <cell r="AR28">
            <v>2308.4893825682925</v>
          </cell>
          <cell r="AS28">
            <v>2319.0790382681639</v>
          </cell>
          <cell r="AT28">
            <v>2327.9090575219884</v>
          </cell>
          <cell r="AU28">
            <v>2335.3199799169197</v>
          </cell>
          <cell r="AV28">
            <v>2346.1324508560197</v>
          </cell>
          <cell r="AW28">
            <v>2355.2101712254885</v>
          </cell>
          <cell r="AX28">
            <v>2368.8363462050224</v>
          </cell>
          <cell r="AY28">
            <v>2379.6221709909046</v>
          </cell>
          <cell r="AZ28">
            <v>2392.9639071723636</v>
          </cell>
        </row>
      </sheetData>
      <sheetData sheetId="11">
        <row r="21">
          <cell r="V21">
            <v>985.93787106243894</v>
          </cell>
          <cell r="W21">
            <v>977.39312530760333</v>
          </cell>
          <cell r="X21">
            <v>952.23057183837159</v>
          </cell>
          <cell r="Y21">
            <v>934.64120240327748</v>
          </cell>
          <cell r="Z21">
            <v>917.11934925235914</v>
          </cell>
          <cell r="AA21">
            <v>900.62705572797006</v>
          </cell>
          <cell r="AB21">
            <v>886.71757397418219</v>
          </cell>
          <cell r="AC21">
            <v>872.6736324163395</v>
          </cell>
          <cell r="AD21">
            <v>859.02634374679201</v>
          </cell>
          <cell r="AE21">
            <v>839.81364242150858</v>
          </cell>
          <cell r="AF21">
            <v>820.661871967867</v>
          </cell>
          <cell r="AG21">
            <v>798.43177527649971</v>
          </cell>
          <cell r="AH21">
            <v>764.58983479618644</v>
          </cell>
          <cell r="AI21">
            <v>703.5448436229683</v>
          </cell>
          <cell r="AJ21">
            <v>649.75881998582122</v>
          </cell>
          <cell r="AK21">
            <v>587.01198287298485</v>
          </cell>
          <cell r="AL21">
            <v>546.31891209176808</v>
          </cell>
          <cell r="AM21">
            <v>466.0199399128295</v>
          </cell>
          <cell r="AN21">
            <v>447.56705198277695</v>
          </cell>
          <cell r="AO21">
            <v>436.40643718485262</v>
          </cell>
          <cell r="AP21">
            <v>378.61371274275228</v>
          </cell>
          <cell r="AQ21">
            <v>378.49684951731115</v>
          </cell>
          <cell r="AR21">
            <v>337.28888143522209</v>
          </cell>
          <cell r="AS21">
            <v>322.78265495665863</v>
          </cell>
          <cell r="AT21">
            <v>289.30483354073073</v>
          </cell>
          <cell r="AU21">
            <v>271.0594792636914</v>
          </cell>
          <cell r="AV21">
            <v>269.1921419682908</v>
          </cell>
          <cell r="AW21">
            <v>241.52605821168137</v>
          </cell>
          <cell r="AX21">
            <v>222.41529422375132</v>
          </cell>
          <cell r="AY21">
            <v>201.11882329608559</v>
          </cell>
          <cell r="AZ21">
            <v>183.612024928388</v>
          </cell>
        </row>
        <row r="23"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</row>
        <row r="24">
          <cell r="V24">
            <v>140.09493078848138</v>
          </cell>
          <cell r="W24">
            <v>138.43355767822746</v>
          </cell>
          <cell r="X24">
            <v>134.94401663053998</v>
          </cell>
          <cell r="Y24">
            <v>131.90412542868407</v>
          </cell>
          <cell r="Z24">
            <v>128.94367059799103</v>
          </cell>
          <cell r="AA24">
            <v>126.33529847069161</v>
          </cell>
          <cell r="AB24">
            <v>123.99815508327126</v>
          </cell>
          <cell r="AC24">
            <v>121.71426295279815</v>
          </cell>
          <cell r="AD24">
            <v>119.65108017538815</v>
          </cell>
          <cell r="AE24">
            <v>116.96483503107771</v>
          </cell>
          <cell r="AF24">
            <v>114.32299116246622</v>
          </cell>
          <cell r="AG24">
            <v>112.71116216250169</v>
          </cell>
          <cell r="AH24">
            <v>111.25407211474517</v>
          </cell>
          <cell r="AI24">
            <v>104.7602206891837</v>
          </cell>
          <cell r="AJ24">
            <v>96.768342326315747</v>
          </cell>
          <cell r="AK24">
            <v>89.481487926364323</v>
          </cell>
          <cell r="AL24">
            <v>86.613727675861725</v>
          </cell>
          <cell r="AM24">
            <v>75.947986240989778</v>
          </cell>
          <cell r="AN24">
            <v>75.744896269908182</v>
          </cell>
          <cell r="AO24">
            <v>75.004857089671873</v>
          </cell>
          <cell r="AP24">
            <v>68.948033850011328</v>
          </cell>
          <cell r="AQ24">
            <v>67.710634991848792</v>
          </cell>
          <cell r="AR24">
            <v>62.660506075109737</v>
          </cell>
          <cell r="AS24">
            <v>62.227986914731275</v>
          </cell>
          <cell r="AT24">
            <v>60.436477161500058</v>
          </cell>
          <cell r="AU24">
            <v>58.421020793914536</v>
          </cell>
          <cell r="AV24">
            <v>58.355835706146671</v>
          </cell>
          <cell r="AW24">
            <v>57.580356911578114</v>
          </cell>
          <cell r="AX24">
            <v>55.965885611959365</v>
          </cell>
          <cell r="AY24">
            <v>53.296299650570752</v>
          </cell>
          <cell r="AZ24">
            <v>49.851772652163618</v>
          </cell>
        </row>
        <row r="25">
          <cell r="V25">
            <v>149.62941369458756</v>
          </cell>
          <cell r="W25">
            <v>147.7562946455237</v>
          </cell>
          <cell r="X25">
            <v>144.31617962400185</v>
          </cell>
          <cell r="Y25">
            <v>141.3120103897032</v>
          </cell>
          <cell r="Z25">
            <v>138.18319935446053</v>
          </cell>
          <cell r="AA25">
            <v>135.38229341583025</v>
          </cell>
          <cell r="AB25">
            <v>132.98682662340627</v>
          </cell>
          <cell r="AC25">
            <v>130.81932425834313</v>
          </cell>
          <cell r="AD25">
            <v>128.81155713785841</v>
          </cell>
          <cell r="AE25">
            <v>126.25432083370922</v>
          </cell>
          <cell r="AF25">
            <v>123.57112149667557</v>
          </cell>
          <cell r="AG25">
            <v>117.1935102340323</v>
          </cell>
          <cell r="AH25">
            <v>114.80588203907378</v>
          </cell>
          <cell r="AI25">
            <v>111.06647355920762</v>
          </cell>
          <cell r="AJ25">
            <v>104.65561419029703</v>
          </cell>
          <cell r="AK25">
            <v>94.060405734793079</v>
          </cell>
          <cell r="AL25">
            <v>85.387410979803079</v>
          </cell>
          <cell r="AM25">
            <v>79.631401058624206</v>
          </cell>
          <cell r="AN25">
            <v>78.998619219574095</v>
          </cell>
          <cell r="AO25">
            <v>78.481751885354669</v>
          </cell>
          <cell r="AP25">
            <v>74.283292620037429</v>
          </cell>
          <cell r="AQ25">
            <v>70.199562841591145</v>
          </cell>
          <cell r="AR25">
            <v>66.325294889785908</v>
          </cell>
          <cell r="AS25">
            <v>65.236934718324846</v>
          </cell>
          <cell r="AT25">
            <v>62.418021442654066</v>
          </cell>
          <cell r="AU25">
            <v>55.791400726666495</v>
          </cell>
          <cell r="AV25">
            <v>55.419401771017952</v>
          </cell>
          <cell r="AW25">
            <v>54.356936117817021</v>
          </cell>
          <cell r="AX25">
            <v>52.132220770798234</v>
          </cell>
          <cell r="AY25">
            <v>49.065326676865638</v>
          </cell>
          <cell r="AZ25">
            <v>45.884723679046481</v>
          </cell>
        </row>
        <row r="26">
          <cell r="V26">
            <v>373.7040443638794</v>
          </cell>
          <cell r="W26">
            <v>367.22032513257318</v>
          </cell>
          <cell r="X26">
            <v>355.1039218241304</v>
          </cell>
          <cell r="Y26">
            <v>345.11313784681408</v>
          </cell>
          <cell r="Z26">
            <v>335.24466637512893</v>
          </cell>
          <cell r="AA26">
            <v>326.05461228363737</v>
          </cell>
          <cell r="AB26">
            <v>316.90652953437541</v>
          </cell>
          <cell r="AC26">
            <v>307.87037464956711</v>
          </cell>
          <cell r="AD26">
            <v>298.72807122840612</v>
          </cell>
          <cell r="AE26">
            <v>288.23816930227127</v>
          </cell>
          <cell r="AF26">
            <v>277.69119249456662</v>
          </cell>
          <cell r="AG26">
            <v>262.864352791903</v>
          </cell>
          <cell r="AH26">
            <v>252.45389196687972</v>
          </cell>
          <cell r="AI26">
            <v>233.08094157796776</v>
          </cell>
          <cell r="AJ26">
            <v>197.39002644973172</v>
          </cell>
          <cell r="AK26">
            <v>183.49936060394543</v>
          </cell>
          <cell r="AL26">
            <v>174.09470010014886</v>
          </cell>
          <cell r="AM26">
            <v>141.39354320491302</v>
          </cell>
          <cell r="AN26">
            <v>138.64414897893403</v>
          </cell>
          <cell r="AO26">
            <v>133.72929907217735</v>
          </cell>
          <cell r="AP26">
            <v>119.10933433152454</v>
          </cell>
          <cell r="AQ26">
            <v>104.97294216963263</v>
          </cell>
          <cell r="AR26">
            <v>95.320537497412175</v>
          </cell>
          <cell r="AS26">
            <v>90.146466650017288</v>
          </cell>
          <cell r="AT26">
            <v>84.505751102361643</v>
          </cell>
          <cell r="AU26">
            <v>69.8395623329248</v>
          </cell>
          <cell r="AV26">
            <v>69.568711494836833</v>
          </cell>
          <cell r="AW26">
            <v>65.604015742007888</v>
          </cell>
          <cell r="AX26">
            <v>60.494713527138913</v>
          </cell>
          <cell r="AY26">
            <v>54.570113698779231</v>
          </cell>
          <cell r="AZ26">
            <v>48.646104086435301</v>
          </cell>
        </row>
        <row r="27">
          <cell r="V27">
            <v>0.86688618670413287</v>
          </cell>
          <cell r="W27">
            <v>0.85670019768943295</v>
          </cell>
          <cell r="X27">
            <v>0.83315533979520562</v>
          </cell>
          <cell r="Y27">
            <v>0.81277886479266237</v>
          </cell>
          <cell r="Z27">
            <v>0.79278573145495079</v>
          </cell>
          <cell r="AA27">
            <v>0.77347371762028561</v>
          </cell>
          <cell r="AB27">
            <v>0.75620307278855281</v>
          </cell>
          <cell r="AC27">
            <v>0.73689531705138034</v>
          </cell>
          <cell r="AD27">
            <v>0.71873063934353354</v>
          </cell>
          <cell r="AE27">
            <v>0.6956748225247823</v>
          </cell>
          <cell r="AF27">
            <v>0.67479742114206698</v>
          </cell>
          <cell r="AG27">
            <v>0.67684681652506562</v>
          </cell>
          <cell r="AH27">
            <v>0.62324164274770033</v>
          </cell>
          <cell r="AI27">
            <v>0.57039357538211743</v>
          </cell>
          <cell r="AJ27">
            <v>0.56905423863412352</v>
          </cell>
          <cell r="AK27">
            <v>0.45993063866402184</v>
          </cell>
          <cell r="AL27">
            <v>0.40606055853942269</v>
          </cell>
          <cell r="AM27">
            <v>0.35054742717698906</v>
          </cell>
          <cell r="AN27">
            <v>0.34959316616792496</v>
          </cell>
          <cell r="AO27">
            <v>0.34888853985192486</v>
          </cell>
          <cell r="AP27">
            <v>0.29376486981065403</v>
          </cell>
          <cell r="AQ27">
            <v>0.29373873095232023</v>
          </cell>
          <cell r="AR27">
            <v>0.2393031745037511</v>
          </cell>
          <cell r="AS27">
            <v>0.23894317034306467</v>
          </cell>
          <cell r="AT27">
            <v>0.18470955311074236</v>
          </cell>
          <cell r="AU27">
            <v>0.18461540349124658</v>
          </cell>
          <cell r="AV27">
            <v>0.18394606501246843</v>
          </cell>
          <cell r="AW27">
            <v>0.1795168119340628</v>
          </cell>
          <cell r="AX27">
            <v>0.17100459919008762</v>
          </cell>
          <cell r="AY27">
            <v>0.14756647152077948</v>
          </cell>
          <cell r="AZ27">
            <v>0.1283364090292371</v>
          </cell>
        </row>
        <row r="28">
          <cell r="V28">
            <v>6625.0519570990973</v>
          </cell>
        </row>
        <row r="29">
          <cell r="W29">
            <v>6618.5591448800596</v>
          </cell>
          <cell r="X29">
            <v>6550.9060716430868</v>
          </cell>
          <cell r="Y29">
            <v>6495.7651203754722</v>
          </cell>
          <cell r="Z29">
            <v>6434.4554504197758</v>
          </cell>
          <cell r="AA29">
            <v>6396.8274587810401</v>
          </cell>
          <cell r="AB29">
            <v>6380.5569839353575</v>
          </cell>
          <cell r="AC29">
            <v>6369.4058367518564</v>
          </cell>
          <cell r="AD29">
            <v>6356.3046318963916</v>
          </cell>
          <cell r="AE29">
            <v>6323.1892668287201</v>
          </cell>
          <cell r="AF29">
            <v>6282.1308128158898</v>
          </cell>
          <cell r="AG29">
            <v>6240.4060480492772</v>
          </cell>
          <cell r="AH29">
            <v>6180.5899484970032</v>
          </cell>
          <cell r="AI29">
            <v>6103.2885486971727</v>
          </cell>
          <cell r="AJ29">
            <v>5902.5388380098784</v>
          </cell>
          <cell r="AK29">
            <v>5771.4150534582641</v>
          </cell>
          <cell r="AL29">
            <v>5646.0222401035953</v>
          </cell>
          <cell r="AM29">
            <v>5459.2847956983942</v>
          </cell>
          <cell r="AN29">
            <v>5446.5841730962593</v>
          </cell>
          <cell r="AO29">
            <v>5439.0257036264165</v>
          </cell>
          <cell r="AP29">
            <v>5356.9337409368836</v>
          </cell>
          <cell r="AQ29">
            <v>5333.3215716187642</v>
          </cell>
          <cell r="AR29">
            <v>5260.3235512561305</v>
          </cell>
          <cell r="AS29">
            <v>5229.7926466981135</v>
          </cell>
          <cell r="AT29">
            <v>5064.9975702886413</v>
          </cell>
          <cell r="AU29">
            <v>4959.3984086436976</v>
          </cell>
          <cell r="AV29">
            <v>4955.086068770579</v>
          </cell>
          <cell r="AW29">
            <v>4882.0139626441342</v>
          </cell>
          <cell r="AX29">
            <v>4804.6560160520658</v>
          </cell>
          <cell r="AY29">
            <v>4631.5957875488257</v>
          </cell>
          <cell r="AZ29">
            <v>4456.6484165123484</v>
          </cell>
        </row>
        <row r="32">
          <cell r="V32">
            <v>12650.820007139837</v>
          </cell>
          <cell r="W32">
            <v>12775.540274566438</v>
          </cell>
          <cell r="X32">
            <v>12898.310062442173</v>
          </cell>
          <cell r="Y32">
            <v>12987.547777366817</v>
          </cell>
          <cell r="Z32">
            <v>13062.87513225869</v>
          </cell>
          <cell r="AA32">
            <v>13162.710375139404</v>
          </cell>
          <cell r="AB32">
            <v>13250.655515578157</v>
          </cell>
          <cell r="AC32">
            <v>13345.046814929628</v>
          </cell>
          <cell r="AD32">
            <v>13430.115775009854</v>
          </cell>
          <cell r="AE32">
            <v>13507.726914576308</v>
          </cell>
          <cell r="AF32">
            <v>13587.562741132311</v>
          </cell>
          <cell r="AG32">
            <v>13722.299274355764</v>
          </cell>
          <cell r="AH32">
            <v>13822.441578072485</v>
          </cell>
          <cell r="AI32">
            <v>13977.184654244515</v>
          </cell>
          <cell r="AJ32">
            <v>14205.583651022553</v>
          </cell>
          <cell r="AK32">
            <v>14360.932956136965</v>
          </cell>
          <cell r="AL32">
            <v>14534.285685477002</v>
          </cell>
          <cell r="AM32">
            <v>14805.420423780044</v>
          </cell>
          <cell r="AN32">
            <v>14932.474850322211</v>
          </cell>
          <cell r="AO32">
            <v>15023.087613939888</v>
          </cell>
          <cell r="AP32">
            <v>15172.984195356066</v>
          </cell>
          <cell r="AQ32">
            <v>15321.422714717179</v>
          </cell>
          <cell r="AR32">
            <v>15404.93097534701</v>
          </cell>
          <cell r="AS32">
            <v>15365.558797401789</v>
          </cell>
          <cell r="AT32">
            <v>15570.610338120043</v>
          </cell>
          <cell r="AU32">
            <v>15767.357813468558</v>
          </cell>
          <cell r="AV32">
            <v>15921.039622339855</v>
          </cell>
          <cell r="AW32">
            <v>16099.202177678397</v>
          </cell>
          <cell r="AX32">
            <v>16320.922208490854</v>
          </cell>
          <cell r="AY32">
            <v>16557.119784198137</v>
          </cell>
          <cell r="AZ32">
            <v>16783.243793095251</v>
          </cell>
        </row>
        <row r="34">
          <cell r="V34">
            <v>2457.5360633298333</v>
          </cell>
          <cell r="W34">
            <v>2487.5980395079896</v>
          </cell>
          <cell r="X34">
            <v>2524.2491999729104</v>
          </cell>
          <cell r="Y34">
            <v>2550.6279600823527</v>
          </cell>
          <cell r="Z34">
            <v>2579.0473280600554</v>
          </cell>
          <cell r="AA34">
            <v>2613.7355343213917</v>
          </cell>
          <cell r="AB34">
            <v>2650.2197558674898</v>
          </cell>
          <cell r="AC34">
            <v>2686.5314298011617</v>
          </cell>
          <cell r="AD34">
            <v>2719.8367440706202</v>
          </cell>
          <cell r="AE34">
            <v>2756.9408087589909</v>
          </cell>
          <cell r="AF34">
            <v>2790.0638694820623</v>
          </cell>
          <cell r="AG34">
            <v>2812.72896830125</v>
          </cell>
          <cell r="AH34">
            <v>2876.150185366509</v>
          </cell>
          <cell r="AI34">
            <v>2957.5712910942189</v>
          </cell>
          <cell r="AJ34">
            <v>3030.9363938764172</v>
          </cell>
          <cell r="AK34">
            <v>3158.0164725075069</v>
          </cell>
          <cell r="AL34">
            <v>3255.4401615967154</v>
          </cell>
          <cell r="AM34">
            <v>3381.9040005207962</v>
          </cell>
          <cell r="AN34">
            <v>3408.1066994002886</v>
          </cell>
          <cell r="AO34">
            <v>3431.9487575454591</v>
          </cell>
          <cell r="AP34">
            <v>3545.4737995826213</v>
          </cell>
          <cell r="AQ34">
            <v>3599.7680267868614</v>
          </cell>
          <cell r="AR34">
            <v>3722.9767592032968</v>
          </cell>
          <cell r="AS34">
            <v>3769.7317985668278</v>
          </cell>
          <cell r="AT34">
            <v>3916.3704174178033</v>
          </cell>
          <cell r="AU34">
            <v>4005.0606267464277</v>
          </cell>
          <cell r="AV34">
            <v>4040.1381551870086</v>
          </cell>
          <cell r="AW34">
            <v>4102.1226210386203</v>
          </cell>
          <cell r="AX34">
            <v>4163.7420964556231</v>
          </cell>
          <cell r="AY34">
            <v>4289.847915099449</v>
          </cell>
          <cell r="AZ34">
            <v>4421.0120687341077</v>
          </cell>
        </row>
        <row r="35">
          <cell r="V35">
            <v>9553.0066293437558</v>
          </cell>
          <cell r="W35">
            <v>9598.2422381132346</v>
          </cell>
          <cell r="X35">
            <v>9711.7625378349385</v>
          </cell>
          <cell r="Y35">
            <v>9676.0801668055228</v>
          </cell>
          <cell r="Z35">
            <v>9654.6436939855776</v>
          </cell>
          <cell r="AA35">
            <v>9698.2775840524318</v>
          </cell>
          <cell r="AB35">
            <v>9662.4983552458398</v>
          </cell>
          <cell r="AC35">
            <v>9682.2722824030552</v>
          </cell>
          <cell r="AD35">
            <v>9732.5844995324496</v>
          </cell>
          <cell r="AE35">
            <v>9746.051638862069</v>
          </cell>
          <cell r="AF35">
            <v>9768.3497728357324</v>
          </cell>
          <cell r="AG35">
            <v>9788.7132870322002</v>
          </cell>
          <cell r="AH35">
            <v>9807.8702004619427</v>
          </cell>
          <cell r="AI35">
            <v>9807.4556958404464</v>
          </cell>
          <cell r="AJ35">
            <v>9802.5821595182406</v>
          </cell>
          <cell r="AK35">
            <v>9828.4553142976201</v>
          </cell>
          <cell r="AL35">
            <v>9905.6479855689104</v>
          </cell>
          <cell r="AM35">
            <v>9933.4344389594462</v>
          </cell>
          <cell r="AN35">
            <v>9992.9521711992638</v>
          </cell>
          <cell r="AO35">
            <v>10048.134102542081</v>
          </cell>
          <cell r="AP35">
            <v>10095.379090578759</v>
          </cell>
          <cell r="AQ35">
            <v>10179.26449269811</v>
          </cell>
          <cell r="AR35">
            <v>10219.795633693218</v>
          </cell>
          <cell r="AS35">
            <v>10236.543794432417</v>
          </cell>
          <cell r="AT35">
            <v>10295.447856190032</v>
          </cell>
          <cell r="AU35">
            <v>10348.50089854474</v>
          </cell>
          <cell r="AV35">
            <v>10437.55480019774</v>
          </cell>
          <cell r="AW35">
            <v>10503.876200671475</v>
          </cell>
          <cell r="AX35">
            <v>10585.418024207225</v>
          </cell>
          <cell r="AY35">
            <v>10666.216991644629</v>
          </cell>
          <cell r="AZ35">
            <v>10736.532295708383</v>
          </cell>
        </row>
      </sheetData>
      <sheetData sheetId="12">
        <row r="2">
          <cell r="X2">
            <v>42353.997979473112</v>
          </cell>
          <cell r="Y2">
            <v>42132.605881454547</v>
          </cell>
          <cell r="Z2">
            <v>41883.427983076785</v>
          </cell>
          <cell r="AA2">
            <v>41290.659676275311</v>
          </cell>
          <cell r="AB2">
            <v>40707.962108324326</v>
          </cell>
          <cell r="AC2">
            <v>40178.108489789956</v>
          </cell>
          <cell r="AD2">
            <v>39639.478220004792</v>
          </cell>
          <cell r="AE2">
            <v>38868.205666939699</v>
          </cell>
          <cell r="AF2">
            <v>38417.177679177075</v>
          </cell>
          <cell r="AG2">
            <v>38034.129054398014</v>
          </cell>
          <cell r="AH2">
            <v>37303.867785629343</v>
          </cell>
          <cell r="AI2">
            <v>36853.228379683656</v>
          </cell>
          <cell r="AJ2">
            <v>36470.585372530462</v>
          </cell>
          <cell r="AK2">
            <v>35992.937409307066</v>
          </cell>
          <cell r="AL2">
            <v>35580.827607276842</v>
          </cell>
          <cell r="AM2">
            <v>35097.328736169591</v>
          </cell>
          <cell r="AN2">
            <v>34844.846113491207</v>
          </cell>
          <cell r="AO2">
            <v>34462.941933311398</v>
          </cell>
          <cell r="AP2">
            <v>34086.742538494291</v>
          </cell>
          <cell r="AQ2">
            <v>33690.861101439325</v>
          </cell>
          <cell r="AR2">
            <v>33253.442423414795</v>
          </cell>
          <cell r="AS2">
            <v>32874.898706276312</v>
          </cell>
          <cell r="AT2">
            <v>32495.146212115309</v>
          </cell>
          <cell r="AU2">
            <v>31861.522437349442</v>
          </cell>
          <cell r="AV2">
            <v>31410.305387226865</v>
          </cell>
          <cell r="AW2">
            <v>30952.317830297638</v>
          </cell>
          <cell r="AX2">
            <v>30380.328594058061</v>
          </cell>
          <cell r="AY2">
            <v>29675.537235712094</v>
          </cell>
          <cell r="AZ2">
            <v>29199.712775030275</v>
          </cell>
          <cell r="BA2">
            <v>28764.980364903491</v>
          </cell>
          <cell r="BB2">
            <v>28067.357134806083</v>
          </cell>
        </row>
        <row r="3">
          <cell r="A3" t="str">
            <v>Coal</v>
          </cell>
          <cell r="X3">
            <v>22.255299286560042</v>
          </cell>
          <cell r="Y3">
            <v>23.11963111382121</v>
          </cell>
          <cell r="Z3">
            <v>22.306284715365749</v>
          </cell>
          <cell r="AA3">
            <v>22.097970101676751</v>
          </cell>
          <cell r="AB3">
            <v>22.427139079167212</v>
          </cell>
          <cell r="AC3">
            <v>22.928284658221809</v>
          </cell>
          <cell r="AD3">
            <v>22.866005267025532</v>
          </cell>
          <cell r="AE3">
            <v>22.771899030782308</v>
          </cell>
          <cell r="AF3">
            <v>22.68952149671599</v>
          </cell>
          <cell r="AG3">
            <v>22.116693512641977</v>
          </cell>
          <cell r="AH3">
            <v>21.370468411360559</v>
          </cell>
          <cell r="AI3">
            <v>21.084342285752008</v>
          </cell>
          <cell r="AJ3">
            <v>20.019236209576182</v>
          </cell>
          <cell r="AK3">
            <v>18.890621172183589</v>
          </cell>
          <cell r="AL3">
            <v>18.171583424675628</v>
          </cell>
          <cell r="AM3">
            <v>17.764137192281666</v>
          </cell>
          <cell r="AN3">
            <v>17.711684509637458</v>
          </cell>
          <cell r="AO3">
            <v>17.027024059757206</v>
          </cell>
          <cell r="AP3">
            <v>16.417255159522181</v>
          </cell>
          <cell r="AQ3">
            <v>15.968226737897051</v>
          </cell>
          <cell r="AR3">
            <v>15.469466239751107</v>
          </cell>
          <cell r="AS3">
            <v>15.253896325262666</v>
          </cell>
          <cell r="AT3">
            <v>14.879394017286863</v>
          </cell>
          <cell r="AU3">
            <v>14.293619760402795</v>
          </cell>
          <cell r="AV3">
            <v>13.866315839385173</v>
          </cell>
          <cell r="AW3">
            <v>13.538898770132372</v>
          </cell>
          <cell r="AX3">
            <v>12.974241301962692</v>
          </cell>
          <cell r="AY3">
            <v>12.194357203287097</v>
          </cell>
          <cell r="AZ3">
            <v>11.902229053782184</v>
          </cell>
          <cell r="BA3">
            <v>11.290732517028227</v>
          </cell>
          <cell r="BB3">
            <v>10.651184491135522</v>
          </cell>
        </row>
        <row r="4">
          <cell r="A4" t="str">
            <v/>
          </cell>
          <cell r="X4">
            <v>21.992953523264173</v>
          </cell>
          <cell r="Y4">
            <v>22.846790120739104</v>
          </cell>
          <cell r="Z4">
            <v>22.043812217889695</v>
          </cell>
          <cell r="AA4">
            <v>21.838128172118626</v>
          </cell>
          <cell r="AB4">
            <v>22.163395268798638</v>
          </cell>
          <cell r="AC4">
            <v>22.658362562198139</v>
          </cell>
          <cell r="AD4">
            <v>22.596480558273598</v>
          </cell>
          <cell r="AE4">
            <v>22.503163306163469</v>
          </cell>
          <cell r="AF4">
            <v>22.42145242905481</v>
          </cell>
          <cell r="AG4">
            <v>21.855611782238565</v>
          </cell>
          <cell r="AH4">
            <v>21.118349308579461</v>
          </cell>
          <cell r="AI4">
            <v>20.835508637560263</v>
          </cell>
          <cell r="AJ4">
            <v>19.783596330327768</v>
          </cell>
          <cell r="AK4">
            <v>18.668554784424135</v>
          </cell>
          <cell r="AL4">
            <v>17.958361349496677</v>
          </cell>
          <cell r="AM4">
            <v>17.555883816463027</v>
          </cell>
          <cell r="AN4">
            <v>17.504030378172921</v>
          </cell>
          <cell r="AO4">
            <v>16.827623480168924</v>
          </cell>
          <cell r="AP4">
            <v>16.225151298667722</v>
          </cell>
          <cell r="AQ4">
            <v>15.781453907268817</v>
          </cell>
          <cell r="AR4">
            <v>15.288614502768603</v>
          </cell>
          <cell r="AS4">
            <v>15.075542019914726</v>
          </cell>
          <cell r="AT4">
            <v>14.705469482708285</v>
          </cell>
          <cell r="AU4">
            <v>14.126591107125718</v>
          </cell>
          <cell r="AV4">
            <v>13.704389210975013</v>
          </cell>
          <cell r="AW4">
            <v>13.38077163768823</v>
          </cell>
          <cell r="AX4">
            <v>12.822760157192741</v>
          </cell>
          <cell r="AY4">
            <v>12.052147598838099</v>
          </cell>
          <cell r="AZ4">
            <v>11.763409472235358</v>
          </cell>
          <cell r="BA4">
            <v>11.159170220641411</v>
          </cell>
          <cell r="BB4">
            <v>10.527154535675399</v>
          </cell>
        </row>
        <row r="5">
          <cell r="A5" t="str">
            <v/>
          </cell>
          <cell r="X5">
            <v>21.992953523264173</v>
          </cell>
          <cell r="Y5">
            <v>22.846790120739104</v>
          </cell>
          <cell r="Z5">
            <v>22.043812217889695</v>
          </cell>
          <cell r="AA5">
            <v>21.838128172118626</v>
          </cell>
          <cell r="AB5">
            <v>22.163395268798638</v>
          </cell>
          <cell r="AC5">
            <v>22.658362562198139</v>
          </cell>
          <cell r="AD5">
            <v>22.596480558273598</v>
          </cell>
          <cell r="AE5">
            <v>22.503163306163469</v>
          </cell>
          <cell r="AF5">
            <v>22.42145242905481</v>
          </cell>
          <cell r="AG5">
            <v>21.855611782238565</v>
          </cell>
          <cell r="AH5">
            <v>21.118349308579461</v>
          </cell>
          <cell r="AI5">
            <v>20.835508637560263</v>
          </cell>
          <cell r="AJ5">
            <v>19.783596330327768</v>
          </cell>
          <cell r="AK5">
            <v>18.668554784424135</v>
          </cell>
          <cell r="AL5">
            <v>17.958361349496677</v>
          </cell>
          <cell r="AM5">
            <v>17.555883816463027</v>
          </cell>
          <cell r="AN5">
            <v>17.504030378172921</v>
          </cell>
          <cell r="AO5">
            <v>16.827623480168924</v>
          </cell>
          <cell r="AP5">
            <v>16.225151298667722</v>
          </cell>
          <cell r="AQ5">
            <v>15.781453907268817</v>
          </cell>
          <cell r="AR5">
            <v>15.288614502768603</v>
          </cell>
          <cell r="AS5">
            <v>15.075542019914726</v>
          </cell>
          <cell r="AT5">
            <v>14.705469482708285</v>
          </cell>
          <cell r="AU5">
            <v>14.126591107125718</v>
          </cell>
          <cell r="AV5">
            <v>13.704389210975013</v>
          </cell>
          <cell r="AW5">
            <v>13.38077163768823</v>
          </cell>
          <cell r="AX5">
            <v>12.822760157192741</v>
          </cell>
          <cell r="AY5">
            <v>12.052147598838099</v>
          </cell>
          <cell r="AZ5">
            <v>11.763409472235358</v>
          </cell>
          <cell r="BA5">
            <v>11.159170220641411</v>
          </cell>
          <cell r="BB5">
            <v>10.527154535675399</v>
          </cell>
        </row>
        <row r="6">
          <cell r="A6" t="str">
            <v/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str">
            <v/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str">
            <v/>
          </cell>
          <cell r="X8">
            <v>21.992953523264173</v>
          </cell>
          <cell r="Y8">
            <v>22.846790120739104</v>
          </cell>
          <cell r="Z8">
            <v>22.043812217889695</v>
          </cell>
          <cell r="AA8">
            <v>21.838128172118626</v>
          </cell>
          <cell r="AB8">
            <v>22.163395268798638</v>
          </cell>
          <cell r="AC8">
            <v>22.658362562198139</v>
          </cell>
          <cell r="AD8">
            <v>22.596480558273598</v>
          </cell>
          <cell r="AE8">
            <v>22.503163306163469</v>
          </cell>
          <cell r="AF8">
            <v>22.42145242905481</v>
          </cell>
          <cell r="AG8">
            <v>21.855611782238565</v>
          </cell>
          <cell r="AH8">
            <v>21.118349308579461</v>
          </cell>
          <cell r="AI8">
            <v>20.835508637560263</v>
          </cell>
          <cell r="AJ8">
            <v>19.783596330327768</v>
          </cell>
          <cell r="AK8">
            <v>18.668554784424135</v>
          </cell>
          <cell r="AL8">
            <v>17.958361349496677</v>
          </cell>
          <cell r="AM8">
            <v>17.555883816463027</v>
          </cell>
          <cell r="AN8">
            <v>17.504030378172921</v>
          </cell>
          <cell r="AO8">
            <v>16.827623480168924</v>
          </cell>
          <cell r="AP8">
            <v>16.225151298667722</v>
          </cell>
          <cell r="AQ8">
            <v>15.781453907268817</v>
          </cell>
          <cell r="AR8">
            <v>15.288614502768603</v>
          </cell>
          <cell r="AS8">
            <v>15.075542019914726</v>
          </cell>
          <cell r="AT8">
            <v>14.705469482708285</v>
          </cell>
          <cell r="AU8">
            <v>14.126591107125718</v>
          </cell>
          <cell r="AV8">
            <v>13.704389210975013</v>
          </cell>
          <cell r="AW8">
            <v>13.38077163768823</v>
          </cell>
          <cell r="AX8">
            <v>12.822760157192741</v>
          </cell>
          <cell r="AY8">
            <v>12.052147598838099</v>
          </cell>
          <cell r="AZ8">
            <v>11.763409472235358</v>
          </cell>
          <cell r="BA8">
            <v>11.159170220641411</v>
          </cell>
          <cell r="BB8">
            <v>10.527154535675399</v>
          </cell>
        </row>
        <row r="9">
          <cell r="A9" t="str">
            <v/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/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A11" t="str">
            <v/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A12" t="str">
            <v/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A13" t="str">
            <v/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str">
            <v/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str">
            <v/>
          </cell>
          <cell r="X15">
            <v>0.26234576329587123</v>
          </cell>
          <cell r="Y15">
            <v>0.27284099308210547</v>
          </cell>
          <cell r="Z15">
            <v>0.26247249747605256</v>
          </cell>
          <cell r="AA15">
            <v>0.25984192955812513</v>
          </cell>
          <cell r="AB15">
            <v>0.26374381036857381</v>
          </cell>
          <cell r="AC15">
            <v>0.26992209602367151</v>
          </cell>
          <cell r="AD15">
            <v>0.2695247087519359</v>
          </cell>
          <cell r="AE15">
            <v>0.26873572461883743</v>
          </cell>
          <cell r="AF15">
            <v>0.2680690676611785</v>
          </cell>
          <cell r="AG15">
            <v>0.26108173040341426</v>
          </cell>
          <cell r="AH15">
            <v>0.25211910278109462</v>
          </cell>
          <cell r="AI15">
            <v>0.2488336481917445</v>
          </cell>
          <cell r="AJ15">
            <v>0.23563987924841157</v>
          </cell>
          <cell r="AK15">
            <v>0.22206638775945731</v>
          </cell>
          <cell r="AL15">
            <v>0.2132220751789535</v>
          </cell>
          <cell r="AM15">
            <v>0.20825337581863912</v>
          </cell>
          <cell r="AN15">
            <v>0.20765413146453707</v>
          </cell>
          <cell r="AO15">
            <v>0.19940057958828433</v>
          </cell>
          <cell r="AP15">
            <v>0.19210386085446141</v>
          </cell>
          <cell r="AQ15">
            <v>0.18677283062823313</v>
          </cell>
          <cell r="AR15">
            <v>0.18085173698250487</v>
          </cell>
          <cell r="AS15">
            <v>0.17835430534793908</v>
          </cell>
          <cell r="AT15">
            <v>0.17392453457857879</v>
          </cell>
          <cell r="AU15">
            <v>0.16702865327707569</v>
          </cell>
          <cell r="AV15">
            <v>0.16192662841016009</v>
          </cell>
          <cell r="AW15">
            <v>0.15812713244413917</v>
          </cell>
          <cell r="AX15">
            <v>0.15148114476994815</v>
          </cell>
          <cell r="AY15">
            <v>0.14220960444899733</v>
          </cell>
          <cell r="AZ15">
            <v>0.13881958154682714</v>
          </cell>
          <cell r="BA15">
            <v>0.13156229638681519</v>
          </cell>
          <cell r="BB15">
            <v>0.12402995546012208</v>
          </cell>
        </row>
        <row r="16">
          <cell r="A16" t="str">
            <v/>
          </cell>
          <cell r="X16">
            <v>0.26234576329587123</v>
          </cell>
          <cell r="Y16">
            <v>0.27284099308210547</v>
          </cell>
          <cell r="Z16">
            <v>0.26247249747605256</v>
          </cell>
          <cell r="AA16">
            <v>0.25984192955812513</v>
          </cell>
          <cell r="AB16">
            <v>0.26374381036857381</v>
          </cell>
          <cell r="AC16">
            <v>0.26992209602367151</v>
          </cell>
          <cell r="AD16">
            <v>0.2695247087519359</v>
          </cell>
          <cell r="AE16">
            <v>0.26873572461883743</v>
          </cell>
          <cell r="AF16">
            <v>0.2680690676611785</v>
          </cell>
          <cell r="AG16">
            <v>0.26108173040341426</v>
          </cell>
          <cell r="AH16">
            <v>0.25211910278109462</v>
          </cell>
          <cell r="AI16">
            <v>0.2488336481917445</v>
          </cell>
          <cell r="AJ16">
            <v>0.23563987924841157</v>
          </cell>
          <cell r="AK16">
            <v>0.22206638775945731</v>
          </cell>
          <cell r="AL16">
            <v>0.2132220751789535</v>
          </cell>
          <cell r="AM16">
            <v>0.20825337581863912</v>
          </cell>
          <cell r="AN16">
            <v>0.20765413146453707</v>
          </cell>
          <cell r="AO16">
            <v>0.19940057958828433</v>
          </cell>
          <cell r="AP16">
            <v>0.19210386085446141</v>
          </cell>
          <cell r="AQ16">
            <v>0.18677283062823313</v>
          </cell>
          <cell r="AR16">
            <v>0.18085173698250487</v>
          </cell>
          <cell r="AS16">
            <v>0.17835430534793908</v>
          </cell>
          <cell r="AT16">
            <v>0.17392453457857879</v>
          </cell>
          <cell r="AU16">
            <v>0.16702865327707569</v>
          </cell>
          <cell r="AV16">
            <v>0.16192662841016009</v>
          </cell>
          <cell r="AW16">
            <v>0.15812713244413917</v>
          </cell>
          <cell r="AX16">
            <v>0.15148114476994815</v>
          </cell>
          <cell r="AY16">
            <v>0.14220960444899733</v>
          </cell>
          <cell r="AZ16">
            <v>0.13881958154682714</v>
          </cell>
          <cell r="BA16">
            <v>0.13156229638681519</v>
          </cell>
          <cell r="BB16">
            <v>0.12402995546012208</v>
          </cell>
        </row>
        <row r="17">
          <cell r="A17" t="str">
            <v/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/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/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A20" t="str">
            <v/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str">
            <v/>
          </cell>
          <cell r="X21">
            <v>28422.9003525064</v>
          </cell>
          <cell r="Y21">
            <v>28213.126915288431</v>
          </cell>
          <cell r="Z21">
            <v>27948.570969667398</v>
          </cell>
          <cell r="AA21">
            <v>27551.017273231162</v>
          </cell>
          <cell r="AB21">
            <v>27170.136318183169</v>
          </cell>
          <cell r="AC21">
            <v>26847.685982872339</v>
          </cell>
          <cell r="AD21">
            <v>26561.043826745808</v>
          </cell>
          <cell r="AE21">
            <v>26177.563299704401</v>
          </cell>
          <cell r="AF21">
            <v>25970.466400819012</v>
          </cell>
          <cell r="AG21">
            <v>25754.752150567074</v>
          </cell>
          <cell r="AH21">
            <v>25422.956631817913</v>
          </cell>
          <cell r="AI21">
            <v>25123.223013426374</v>
          </cell>
          <cell r="AJ21">
            <v>24886.726898125966</v>
          </cell>
          <cell r="AK21">
            <v>24600.495540457316</v>
          </cell>
          <cell r="AL21">
            <v>24318.746461803235</v>
          </cell>
          <cell r="AM21">
            <v>24012.682796158813</v>
          </cell>
          <cell r="AN21">
            <v>23817.347989412538</v>
          </cell>
          <cell r="AO21">
            <v>23545.399908708157</v>
          </cell>
          <cell r="AP21">
            <v>23228.623169271974</v>
          </cell>
          <cell r="AQ21">
            <v>22896.554818595054</v>
          </cell>
          <cell r="AR21">
            <v>22619.482070675222</v>
          </cell>
          <cell r="AS21">
            <v>22308.757205790524</v>
          </cell>
          <cell r="AT21">
            <v>21965.359427781095</v>
          </cell>
          <cell r="AU21">
            <v>21534.877285797294</v>
          </cell>
          <cell r="AV21">
            <v>21222.895972549501</v>
          </cell>
          <cell r="AW21">
            <v>20965.651745314168</v>
          </cell>
          <cell r="AX21">
            <v>20680.495534954684</v>
          </cell>
          <cell r="AY21">
            <v>20329.270028054965</v>
          </cell>
          <cell r="AZ21">
            <v>20093.724495758153</v>
          </cell>
          <cell r="BA21">
            <v>19835.293796104539</v>
          </cell>
          <cell r="BB21">
            <v>19512.940375628034</v>
          </cell>
        </row>
        <row r="22">
          <cell r="A22" t="str">
            <v/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str">
            <v>Crude Oil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str">
            <v/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str">
            <v/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str">
            <v/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str">
            <v/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str">
            <v/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str">
            <v/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str">
            <v/>
          </cell>
          <cell r="X30">
            <v>28422.9003525064</v>
          </cell>
          <cell r="Y30">
            <v>28213.126915288431</v>
          </cell>
          <cell r="Z30">
            <v>27948.570969667398</v>
          </cell>
          <cell r="AA30">
            <v>27551.017273231162</v>
          </cell>
          <cell r="AB30">
            <v>27170.136318183169</v>
          </cell>
          <cell r="AC30">
            <v>26847.685982872339</v>
          </cell>
          <cell r="AD30">
            <v>26561.043826745808</v>
          </cell>
          <cell r="AE30">
            <v>26177.563299704401</v>
          </cell>
          <cell r="AF30">
            <v>25970.466400819012</v>
          </cell>
          <cell r="AG30">
            <v>25754.752150567074</v>
          </cell>
          <cell r="AH30">
            <v>25422.956631817913</v>
          </cell>
          <cell r="AI30">
            <v>25123.223013426374</v>
          </cell>
          <cell r="AJ30">
            <v>24886.726898125966</v>
          </cell>
          <cell r="AK30">
            <v>24600.495540457316</v>
          </cell>
          <cell r="AL30">
            <v>24318.746461803235</v>
          </cell>
          <cell r="AM30">
            <v>24012.682796158813</v>
          </cell>
          <cell r="AN30">
            <v>23817.347989412538</v>
          </cell>
          <cell r="AO30">
            <v>23545.399908708157</v>
          </cell>
          <cell r="AP30">
            <v>23228.623169271974</v>
          </cell>
          <cell r="AQ30">
            <v>22896.554818595054</v>
          </cell>
          <cell r="AR30">
            <v>22619.482070675222</v>
          </cell>
          <cell r="AS30">
            <v>22308.757205790524</v>
          </cell>
          <cell r="AT30">
            <v>21965.359427781095</v>
          </cell>
          <cell r="AU30">
            <v>21534.877285797294</v>
          </cell>
          <cell r="AV30">
            <v>21222.895972549501</v>
          </cell>
          <cell r="AW30">
            <v>20965.651745314168</v>
          </cell>
          <cell r="AX30">
            <v>20680.495534954684</v>
          </cell>
          <cell r="AY30">
            <v>20329.270028054965</v>
          </cell>
          <cell r="AZ30">
            <v>20093.724495758153</v>
          </cell>
          <cell r="BA30">
            <v>19835.293796104539</v>
          </cell>
          <cell r="BB30">
            <v>19512.940375628034</v>
          </cell>
        </row>
        <row r="31">
          <cell r="X31">
            <v>20966.424715174431</v>
          </cell>
          <cell r="Y31">
            <v>20865.687373713969</v>
          </cell>
          <cell r="Z31">
            <v>20757.767992291079</v>
          </cell>
          <cell r="AA31">
            <v>20575.323568436394</v>
          </cell>
          <cell r="AB31">
            <v>20356.292886590563</v>
          </cell>
          <cell r="AC31">
            <v>20167.040796002912</v>
          </cell>
          <cell r="AD31">
            <v>20041.415975536078</v>
          </cell>
          <cell r="AE31">
            <v>19838.781939046537</v>
          </cell>
          <cell r="AF31">
            <v>19737.871503466868</v>
          </cell>
          <cell r="AG31">
            <v>19623.924166414912</v>
          </cell>
          <cell r="AH31">
            <v>19445.010957919898</v>
          </cell>
          <cell r="AI31">
            <v>19360.655651486108</v>
          </cell>
          <cell r="AJ31">
            <v>19236.384453627597</v>
          </cell>
          <cell r="AK31">
            <v>19084.615177653439</v>
          </cell>
          <cell r="AL31">
            <v>18942.186028742006</v>
          </cell>
          <cell r="AM31">
            <v>18779.369974448186</v>
          </cell>
          <cell r="AN31">
            <v>18680.375451211912</v>
          </cell>
          <cell r="AO31">
            <v>18538.993263222397</v>
          </cell>
          <cell r="AP31">
            <v>18393.269951043869</v>
          </cell>
          <cell r="AQ31">
            <v>18232.393675838306</v>
          </cell>
          <cell r="AR31">
            <v>18060.16760892795</v>
          </cell>
          <cell r="AS31">
            <v>17886.129628429764</v>
          </cell>
          <cell r="AT31">
            <v>17703.228375632389</v>
          </cell>
          <cell r="AU31">
            <v>17489.278197133252</v>
          </cell>
          <cell r="AV31">
            <v>17309.263971903816</v>
          </cell>
          <cell r="AW31">
            <v>17153.485524256499</v>
          </cell>
          <cell r="AX31">
            <v>17007.849199211032</v>
          </cell>
          <cell r="AY31">
            <v>16810.096855188749</v>
          </cell>
          <cell r="AZ31">
            <v>16673.032239594315</v>
          </cell>
          <cell r="BA31">
            <v>16522.107880597599</v>
          </cell>
          <cell r="BB31">
            <v>16328.342884953816</v>
          </cell>
        </row>
        <row r="32">
          <cell r="A32" t="str">
            <v/>
          </cell>
          <cell r="X32">
            <v>20931.947584644495</v>
          </cell>
          <cell r="Y32">
            <v>20829.101166959936</v>
          </cell>
          <cell r="Z32">
            <v>20724.143895915691</v>
          </cell>
          <cell r="AA32">
            <v>20542.983510202524</v>
          </cell>
          <cell r="AB32">
            <v>20323.52862993722</v>
          </cell>
          <cell r="AC32">
            <v>20133.103367371426</v>
          </cell>
          <cell r="AD32">
            <v>20005.938659838874</v>
          </cell>
          <cell r="AE32">
            <v>19803.11127940697</v>
          </cell>
          <cell r="AF32">
            <v>19702.13677815715</v>
          </cell>
          <cell r="AG32">
            <v>19589.760178784712</v>
          </cell>
          <cell r="AH32">
            <v>19411.729990851512</v>
          </cell>
          <cell r="AI32">
            <v>19327.823326791586</v>
          </cell>
          <cell r="AJ32">
            <v>19207.00505909212</v>
          </cell>
          <cell r="AK32">
            <v>19056.631930326388</v>
          </cell>
          <cell r="AL32">
            <v>18916.564709458107</v>
          </cell>
          <cell r="AM32">
            <v>18754.803525719472</v>
          </cell>
          <cell r="AN32">
            <v>18655.79610867548</v>
          </cell>
          <cell r="AO32">
            <v>18515.647064478118</v>
          </cell>
          <cell r="AP32">
            <v>18371.148612765188</v>
          </cell>
          <cell r="AQ32">
            <v>18211.206934461174</v>
          </cell>
          <cell r="AR32">
            <v>18039.920899921162</v>
          </cell>
          <cell r="AS32">
            <v>17866.083627650001</v>
          </cell>
          <cell r="AT32">
            <v>17683.777607462911</v>
          </cell>
          <cell r="AU32">
            <v>17471.853267658807</v>
          </cell>
          <cell r="AV32">
            <v>17292.548180634047</v>
          </cell>
          <cell r="AW32">
            <v>17137.265449477592</v>
          </cell>
          <cell r="AX32">
            <v>16992.048450088521</v>
          </cell>
          <cell r="AY32">
            <v>16796.372245054215</v>
          </cell>
          <cell r="AZ32">
            <v>16660.119924740215</v>
          </cell>
          <cell r="BA32">
            <v>16510.417837864807</v>
          </cell>
          <cell r="BB32">
            <v>16317.350332021741</v>
          </cell>
        </row>
        <row r="33">
          <cell r="A33" t="str">
            <v/>
          </cell>
          <cell r="X33">
            <v>34.47713052993371</v>
          </cell>
          <cell r="Y33">
            <v>36.586206754032496</v>
          </cell>
          <cell r="Z33">
            <v>33.62409637538746</v>
          </cell>
          <cell r="AA33">
            <v>32.340058233868554</v>
          </cell>
          <cell r="AB33">
            <v>32.764256653343246</v>
          </cell>
          <cell r="AC33">
            <v>33.937428631487748</v>
          </cell>
          <cell r="AD33">
            <v>35.477315697208702</v>
          </cell>
          <cell r="AE33">
            <v>35.670659639570033</v>
          </cell>
          <cell r="AF33">
            <v>35.734725309721036</v>
          </cell>
          <cell r="AG33">
            <v>34.163987630201532</v>
          </cell>
          <cell r="AH33">
            <v>33.280967068384605</v>
          </cell>
          <cell r="AI33">
            <v>32.83232469452247</v>
          </cell>
          <cell r="AJ33">
            <v>29.379394535478994</v>
          </cell>
          <cell r="AK33">
            <v>27.983247327047096</v>
          </cell>
          <cell r="AL33">
            <v>25.621319283904391</v>
          </cell>
          <cell r="AM33">
            <v>24.566448728715038</v>
          </cell>
          <cell r="AN33">
            <v>24.579342536427646</v>
          </cell>
          <cell r="AO33">
            <v>23.346198744275398</v>
          </cell>
          <cell r="AP33">
            <v>22.121338278685762</v>
          </cell>
          <cell r="AQ33">
            <v>21.186741377136933</v>
          </cell>
          <cell r="AR33">
            <v>20.246709006788521</v>
          </cell>
          <cell r="AS33">
            <v>20.046000779764693</v>
          </cell>
          <cell r="AT33">
            <v>19.450768169481087</v>
          </cell>
          <cell r="AU33">
            <v>17.424929474443086</v>
          </cell>
          <cell r="AV33">
            <v>16.715791269771735</v>
          </cell>
          <cell r="AW33">
            <v>16.220074778910405</v>
          </cell>
          <cell r="AX33">
            <v>15.80074912250531</v>
          </cell>
          <cell r="AY33">
            <v>13.724610134536716</v>
          </cell>
          <cell r="AZ33">
            <v>12.912314854098934</v>
          </cell>
          <cell r="BA33">
            <v>11.690042732790246</v>
          </cell>
          <cell r="BB33">
            <v>10.992552932071224</v>
          </cell>
        </row>
        <row r="34">
          <cell r="A34" t="str">
            <v>LPG Propane or Butane</v>
          </cell>
          <cell r="X34">
            <v>320.85116987090896</v>
          </cell>
          <cell r="Y34">
            <v>315.61896487732258</v>
          </cell>
          <cell r="Z34">
            <v>313.0944993975541</v>
          </cell>
          <cell r="AA34">
            <v>305.27821751588175</v>
          </cell>
          <cell r="AB34">
            <v>296.96232169725863</v>
          </cell>
          <cell r="AC34">
            <v>290.13194850189478</v>
          </cell>
          <cell r="AD34">
            <v>283.47396445841349</v>
          </cell>
          <cell r="AE34">
            <v>275.32776745785623</v>
          </cell>
          <cell r="AF34">
            <v>270.17748086623391</v>
          </cell>
          <cell r="AG34">
            <v>268.89987070900622</v>
          </cell>
          <cell r="AH34">
            <v>263.51077082068434</v>
          </cell>
          <cell r="AI34">
            <v>246.89662525482478</v>
          </cell>
          <cell r="AJ34">
            <v>245.0910242510416</v>
          </cell>
          <cell r="AK34">
            <v>240.95142306085523</v>
          </cell>
          <cell r="AL34">
            <v>234.58769262608553</v>
          </cell>
          <cell r="AM34">
            <v>227.16716865057478</v>
          </cell>
          <cell r="AN34">
            <v>220.66737306579199</v>
          </cell>
          <cell r="AO34">
            <v>215.15128547516971</v>
          </cell>
          <cell r="AP34">
            <v>204.16608134215977</v>
          </cell>
          <cell r="AQ34">
            <v>194.5143673472455</v>
          </cell>
          <cell r="AR34">
            <v>190.77979454314996</v>
          </cell>
          <cell r="AS34">
            <v>182.53750392122492</v>
          </cell>
          <cell r="AT34">
            <v>173.94751712488195</v>
          </cell>
          <cell r="AU34">
            <v>164.27294260983027</v>
          </cell>
          <cell r="AV34">
            <v>156.50629886410516</v>
          </cell>
          <cell r="AW34">
            <v>152.52663014457826</v>
          </cell>
          <cell r="AX34">
            <v>148.29338206239657</v>
          </cell>
          <cell r="AY34">
            <v>143.59077498142921</v>
          </cell>
          <cell r="AZ34">
            <v>138.83322152924984</v>
          </cell>
          <cell r="BA34">
            <v>136.60248271794694</v>
          </cell>
          <cell r="BB34">
            <v>132.00206929599022</v>
          </cell>
        </row>
        <row r="35">
          <cell r="A35" t="str">
            <v>Petroleum Diesel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A36" t="str">
            <v/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/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A38" t="str">
            <v>Petroleum Diesel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39">
          <cell r="A39" t="str">
            <v/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/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A41" t="str">
            <v/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Petroleum Diesel</v>
          </cell>
          <cell r="X42">
            <v>1.7948937023474669</v>
          </cell>
          <cell r="Y42">
            <v>1.7358378300326081</v>
          </cell>
          <cell r="Z42">
            <v>1.6670863896990815</v>
          </cell>
          <cell r="AA42">
            <v>1.5974306930972246</v>
          </cell>
          <cell r="AB42">
            <v>1.5534346790447415</v>
          </cell>
          <cell r="AC42">
            <v>1.5133154821895896</v>
          </cell>
          <cell r="AD42">
            <v>1.4727524445613167</v>
          </cell>
          <cell r="AE42">
            <v>1.4252999902091377</v>
          </cell>
          <cell r="AF42">
            <v>1.4029330799724768</v>
          </cell>
          <cell r="AG42">
            <v>1.3779226037885632</v>
          </cell>
          <cell r="AH42">
            <v>1.3466030512012164</v>
          </cell>
          <cell r="AI42">
            <v>1.283244664348282</v>
          </cell>
          <cell r="AJ42">
            <v>1.255719793260289</v>
          </cell>
          <cell r="AK42">
            <v>1.2322773490892589</v>
          </cell>
          <cell r="AL42">
            <v>1.2058115247903514</v>
          </cell>
          <cell r="AM42">
            <v>1.180264228209992</v>
          </cell>
          <cell r="AN42">
            <v>1.1644367786661936</v>
          </cell>
          <cell r="AO42">
            <v>1.1373733072981076</v>
          </cell>
          <cell r="AP42">
            <v>1.1130185153532406</v>
          </cell>
          <cell r="AQ42">
            <v>1.0906310820749581</v>
          </cell>
          <cell r="AR42">
            <v>1.0682438046532141</v>
          </cell>
          <cell r="AS42">
            <v>1.0565486785792817</v>
          </cell>
          <cell r="AT42">
            <v>1.0406045988802353</v>
          </cell>
          <cell r="AU42">
            <v>1.0090881761920427</v>
          </cell>
          <cell r="AV42">
            <v>0.99063120084754863</v>
          </cell>
          <cell r="AW42">
            <v>0.97994811218427669</v>
          </cell>
          <cell r="AX42">
            <v>0.94723580703978194</v>
          </cell>
          <cell r="AY42">
            <v>0.9096775902438301</v>
          </cell>
          <cell r="AZ42">
            <v>0.89494902947757216</v>
          </cell>
          <cell r="BA42">
            <v>0.87849417413938624</v>
          </cell>
          <cell r="BB42">
            <v>0.85346310883797083</v>
          </cell>
        </row>
        <row r="43">
          <cell r="A43" t="str">
            <v>Petroleum Diesel</v>
          </cell>
          <cell r="X43">
            <v>42.156852848879595</v>
          </cell>
          <cell r="Y43">
            <v>41.761880598861538</v>
          </cell>
          <cell r="Z43">
            <v>41.335433604571506</v>
          </cell>
          <cell r="AA43">
            <v>40.2513801306117</v>
          </cell>
          <cell r="AB43">
            <v>39.484639661730647</v>
          </cell>
          <cell r="AC43">
            <v>38.811611183522373</v>
          </cell>
          <cell r="AD43">
            <v>37.295498842040786</v>
          </cell>
          <cell r="AE43">
            <v>36.171151846502262</v>
          </cell>
          <cell r="AF43">
            <v>34.852275008666062</v>
          </cell>
          <cell r="AG43">
            <v>34.53390927185098</v>
          </cell>
          <cell r="AH43">
            <v>34.071133341962017</v>
          </cell>
          <cell r="AI43">
            <v>33.344493098631965</v>
          </cell>
          <cell r="AJ43">
            <v>33.005830131648601</v>
          </cell>
          <cell r="AK43">
            <v>32.158387786510936</v>
          </cell>
          <cell r="AL43">
            <v>31.692644097695375</v>
          </cell>
          <cell r="AM43">
            <v>31.201270250923095</v>
          </cell>
          <cell r="AN43">
            <v>30.688788471012845</v>
          </cell>
          <cell r="AO43">
            <v>30.212067107676695</v>
          </cell>
          <cell r="AP43">
            <v>29.587291595843499</v>
          </cell>
          <cell r="AQ43">
            <v>29.154775195823316</v>
          </cell>
          <cell r="AR43">
            <v>28.665204756702625</v>
          </cell>
          <cell r="AS43">
            <v>28.229792494101417</v>
          </cell>
          <cell r="AT43">
            <v>27.739357899771111</v>
          </cell>
          <cell r="AU43">
            <v>26.761703167602853</v>
          </cell>
          <cell r="AV43">
            <v>26.261235561650608</v>
          </cell>
          <cell r="AW43">
            <v>25.748705216712253</v>
          </cell>
          <cell r="AX43">
            <v>24.179658203301575</v>
          </cell>
          <cell r="AY43">
            <v>23.154678919333488</v>
          </cell>
          <cell r="AZ43">
            <v>21.83032508891792</v>
          </cell>
          <cell r="BA43">
            <v>21.356876136663153</v>
          </cell>
          <cell r="BB43">
            <v>20.759615343847443</v>
          </cell>
        </row>
        <row r="44">
          <cell r="A44" t="str">
            <v>Heavy or Residual Oil</v>
          </cell>
          <cell r="X44">
            <v>3217.9480286048961</v>
          </cell>
          <cell r="Y44">
            <v>3186.5662116395533</v>
          </cell>
          <cell r="Z44">
            <v>3130.0687694497601</v>
          </cell>
          <cell r="AA44">
            <v>3045.3410636998256</v>
          </cell>
          <cell r="AB44">
            <v>2985.8721102929321</v>
          </cell>
          <cell r="AC44">
            <v>2931.4565857982238</v>
          </cell>
          <cell r="AD44">
            <v>2869.0100403977353</v>
          </cell>
          <cell r="AE44">
            <v>2795.9052227948373</v>
          </cell>
          <cell r="AF44">
            <v>2755.1772802384439</v>
          </cell>
          <cell r="AG44">
            <v>2720.105408868942</v>
          </cell>
          <cell r="AH44">
            <v>2659.6621076354095</v>
          </cell>
          <cell r="AI44">
            <v>2555.1152767234348</v>
          </cell>
          <cell r="AJ44">
            <v>2511.4432018809448</v>
          </cell>
          <cell r="AK44">
            <v>2445.4326161748972</v>
          </cell>
          <cell r="AL44">
            <v>2388.2792684110586</v>
          </cell>
          <cell r="AM44">
            <v>2329.0883558218402</v>
          </cell>
          <cell r="AN44">
            <v>2287.9657159068929</v>
          </cell>
          <cell r="AO44">
            <v>2231.8900125870732</v>
          </cell>
          <cell r="AP44">
            <v>2153.2418424532052</v>
          </cell>
          <cell r="AQ44">
            <v>2074.9308773527478</v>
          </cell>
          <cell r="AR44">
            <v>2028.7968222204329</v>
          </cell>
          <cell r="AS44">
            <v>1967.749815028985</v>
          </cell>
          <cell r="AT44">
            <v>1894.5497618138209</v>
          </cell>
          <cell r="AU44">
            <v>1797.9482133710069</v>
          </cell>
          <cell r="AV44">
            <v>1743.9817999594929</v>
          </cell>
          <cell r="AW44">
            <v>1698.6031434560305</v>
          </cell>
          <cell r="AX44">
            <v>1640.5182258661955</v>
          </cell>
          <cell r="AY44">
            <v>1574.8064263972065</v>
          </cell>
          <cell r="AZ44">
            <v>1537.3611257176103</v>
          </cell>
          <cell r="BA44">
            <v>1492.0128229688908</v>
          </cell>
          <cell r="BB44">
            <v>1436.6072912656589</v>
          </cell>
        </row>
        <row r="45">
          <cell r="X45">
            <v>3873.7246923049433</v>
          </cell>
          <cell r="Y45">
            <v>3801.7566466286935</v>
          </cell>
          <cell r="Z45">
            <v>3704.6371885347335</v>
          </cell>
          <cell r="AA45">
            <v>3583.2256127553565</v>
          </cell>
          <cell r="AB45">
            <v>3489.9709252616353</v>
          </cell>
          <cell r="AC45">
            <v>3418.7317259035972</v>
          </cell>
          <cell r="AD45">
            <v>3328.3755950669834</v>
          </cell>
          <cell r="AE45">
            <v>3229.9519185684508</v>
          </cell>
          <cell r="AF45">
            <v>3170.9849281588249</v>
          </cell>
          <cell r="AG45">
            <v>3105.9108726985696</v>
          </cell>
          <cell r="AH45">
            <v>3019.3550590487584</v>
          </cell>
          <cell r="AI45">
            <v>2925.9277221990224</v>
          </cell>
          <cell r="AJ45">
            <v>2859.5466684414769</v>
          </cell>
          <cell r="AK45">
            <v>2796.1056584325311</v>
          </cell>
          <cell r="AL45">
            <v>2720.7950164015988</v>
          </cell>
          <cell r="AM45">
            <v>2644.6757627590705</v>
          </cell>
          <cell r="AN45">
            <v>2596.4862239782601</v>
          </cell>
          <cell r="AO45">
            <v>2528.0159070085469</v>
          </cell>
          <cell r="AP45">
            <v>2447.2449843215359</v>
          </cell>
          <cell r="AQ45">
            <v>2364.4704917788549</v>
          </cell>
          <cell r="AR45">
            <v>2310.0043964223305</v>
          </cell>
          <cell r="AS45">
            <v>2243.0539172378712</v>
          </cell>
          <cell r="AT45">
            <v>2164.8538107113527</v>
          </cell>
          <cell r="AU45">
            <v>2055.6071413394143</v>
          </cell>
          <cell r="AV45">
            <v>1985.8920350595861</v>
          </cell>
          <cell r="AW45">
            <v>1934.3077941281681</v>
          </cell>
          <cell r="AX45">
            <v>1858.7078338047172</v>
          </cell>
          <cell r="AY45">
            <v>1776.7116149780063</v>
          </cell>
          <cell r="AZ45">
            <v>1721.7726347985936</v>
          </cell>
          <cell r="BA45">
            <v>1662.3352395093004</v>
          </cell>
          <cell r="BB45">
            <v>1594.3750516598889</v>
          </cell>
        </row>
        <row r="46">
          <cell r="A46" t="str">
            <v/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/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A48" t="str">
            <v/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str">
            <v/>
          </cell>
          <cell r="X49">
            <v>2714.8888552183525</v>
          </cell>
          <cell r="Y49">
            <v>2666.1624947366804</v>
          </cell>
          <cell r="Z49">
            <v>2591.1510335005732</v>
          </cell>
          <cell r="AA49">
            <v>2507.2517640137603</v>
          </cell>
          <cell r="AB49">
            <v>2442.4961111109351</v>
          </cell>
          <cell r="AC49">
            <v>2390.3027624356619</v>
          </cell>
          <cell r="AD49">
            <v>2326.187727338739</v>
          </cell>
          <cell r="AE49">
            <v>2254.3346463978123</v>
          </cell>
          <cell r="AF49">
            <v>2208.3788569758494</v>
          </cell>
          <cell r="AG49">
            <v>2163.1833080422512</v>
          </cell>
          <cell r="AH49">
            <v>2100.1112723742308</v>
          </cell>
          <cell r="AI49">
            <v>2021.6016671381476</v>
          </cell>
          <cell r="AJ49">
            <v>1969.4698555682403</v>
          </cell>
          <cell r="AK49">
            <v>1925.556347318457</v>
          </cell>
          <cell r="AL49">
            <v>1870.1604167314467</v>
          </cell>
          <cell r="AM49">
            <v>1811.4719565613586</v>
          </cell>
          <cell r="AN49">
            <v>1778.2917178262921</v>
          </cell>
          <cell r="AO49">
            <v>1729.7400180029958</v>
          </cell>
          <cell r="AP49">
            <v>1670.7570454967363</v>
          </cell>
          <cell r="AQ49">
            <v>1613.5841021446026</v>
          </cell>
          <cell r="AR49">
            <v>1577.0718142629571</v>
          </cell>
          <cell r="AS49">
            <v>1535.2168192248009</v>
          </cell>
          <cell r="AT49">
            <v>1479.9140180349671</v>
          </cell>
          <cell r="AU49">
            <v>1408.9476079420815</v>
          </cell>
          <cell r="AV49">
            <v>1360.7900555891856</v>
          </cell>
          <cell r="AW49">
            <v>1326.7853759495601</v>
          </cell>
          <cell r="AX49">
            <v>1270.3958770337024</v>
          </cell>
          <cell r="AY49">
            <v>1207.8986096826341</v>
          </cell>
          <cell r="AZ49">
            <v>1163.5420795561888</v>
          </cell>
          <cell r="BA49">
            <v>1121.8199482519337</v>
          </cell>
          <cell r="BB49">
            <v>1070.8241367999897</v>
          </cell>
        </row>
        <row r="50">
          <cell r="A50" t="str">
            <v/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/>
          </cell>
          <cell r="X51">
            <v>1158.8358370865903</v>
          </cell>
          <cell r="Y51">
            <v>1135.5941518920126</v>
          </cell>
          <cell r="Z51">
            <v>1113.4861550341614</v>
          </cell>
          <cell r="AA51">
            <v>1075.9738487415964</v>
          </cell>
          <cell r="AB51">
            <v>1047.4748141507</v>
          </cell>
          <cell r="AC51">
            <v>1028.4289634679353</v>
          </cell>
          <cell r="AD51">
            <v>1002.1878677282435</v>
          </cell>
          <cell r="AE51">
            <v>975.61727217064015</v>
          </cell>
          <cell r="AF51">
            <v>962.60607118297605</v>
          </cell>
          <cell r="AG51">
            <v>942.72756465631983</v>
          </cell>
          <cell r="AH51">
            <v>919.24378667452675</v>
          </cell>
          <cell r="AI51">
            <v>904.32605506087498</v>
          </cell>
          <cell r="AJ51">
            <v>890.07681287323692</v>
          </cell>
          <cell r="AK51">
            <v>870.54931111407382</v>
          </cell>
          <cell r="AL51">
            <v>850.63459967015194</v>
          </cell>
          <cell r="AM51">
            <v>833.20380619771242</v>
          </cell>
          <cell r="AN51">
            <v>818.19450615196831</v>
          </cell>
          <cell r="AO51">
            <v>798.27588900555065</v>
          </cell>
          <cell r="AP51">
            <v>776.48793882479913</v>
          </cell>
          <cell r="AQ51">
            <v>750.88638963425228</v>
          </cell>
          <cell r="AR51">
            <v>732.93258215937351</v>
          </cell>
          <cell r="AS51">
            <v>707.83709801307043</v>
          </cell>
          <cell r="AT51">
            <v>684.93979267638599</v>
          </cell>
          <cell r="AU51">
            <v>646.65953339733255</v>
          </cell>
          <cell r="AV51">
            <v>625.10197947040058</v>
          </cell>
          <cell r="AW51">
            <v>607.5224181786075</v>
          </cell>
          <cell r="AX51">
            <v>588.31195677101493</v>
          </cell>
          <cell r="AY51">
            <v>568.81300529537214</v>
          </cell>
          <cell r="AZ51">
            <v>558.23055524240431</v>
          </cell>
          <cell r="BA51">
            <v>540.51529125736681</v>
          </cell>
          <cell r="BB51">
            <v>523.55091485989919</v>
          </cell>
        </row>
        <row r="52">
          <cell r="A52" t="str">
            <v/>
          </cell>
          <cell r="X52">
            <v>8643.5825692508115</v>
          </cell>
          <cell r="Y52">
            <v>8572.3955858141926</v>
          </cell>
          <cell r="Z52">
            <v>8467.6825187382365</v>
          </cell>
          <cell r="AA52">
            <v>8276.0612330920976</v>
          </cell>
          <cell r="AB52">
            <v>8098.6170423920084</v>
          </cell>
          <cell r="AC52">
            <v>7952.6356989743044</v>
          </cell>
          <cell r="AD52">
            <v>7828.6533758202959</v>
          </cell>
          <cell r="AE52">
            <v>7589.8386398848725</v>
          </cell>
          <cell r="AF52">
            <v>7454.3107260900415</v>
          </cell>
          <cell r="AG52">
            <v>7303.2641700764434</v>
          </cell>
          <cell r="AH52">
            <v>6986.1554201010349</v>
          </cell>
          <cell r="AI52">
            <v>6883.7471006138176</v>
          </cell>
          <cell r="AJ52">
            <v>6736.5971031742047</v>
          </cell>
          <cell r="AK52">
            <v>6574.0894665907626</v>
          </cell>
          <cell r="AL52">
            <v>6429.4049308973035</v>
          </cell>
          <cell r="AM52">
            <v>6285.3519384853289</v>
          </cell>
          <cell r="AN52">
            <v>6217.4109854003209</v>
          </cell>
          <cell r="AO52">
            <v>6052.4059031830711</v>
          </cell>
          <cell r="AP52">
            <v>5929.0272128003717</v>
          </cell>
          <cell r="AQ52">
            <v>5626.0809866614391</v>
          </cell>
          <cell r="AR52">
            <v>5501.9103056452341</v>
          </cell>
          <cell r="AS52">
            <v>5233.7567617989152</v>
          </cell>
          <cell r="AT52">
            <v>4850.2936071373924</v>
          </cell>
          <cell r="AU52">
            <v>4394.3976590406755</v>
          </cell>
          <cell r="AV52">
            <v>4280.8507368397877</v>
          </cell>
          <cell r="AW52">
            <v>4169.0395813440446</v>
          </cell>
          <cell r="AX52">
            <v>4026.5648228092441</v>
          </cell>
          <cell r="AY52">
            <v>3854.821936881086</v>
          </cell>
          <cell r="AZ52">
            <v>3722.05146505833</v>
          </cell>
          <cell r="BA52">
            <v>3613.1000258503641</v>
          </cell>
          <cell r="BB52">
            <v>3434.116697093983</v>
          </cell>
        </row>
        <row r="53">
          <cell r="A53" t="str">
            <v>Natural Gas</v>
          </cell>
          <cell r="X53">
            <v>8617.2084114295158</v>
          </cell>
          <cell r="Y53">
            <v>8545.05116874948</v>
          </cell>
          <cell r="Z53">
            <v>8442.0352587328944</v>
          </cell>
          <cell r="AA53">
            <v>8251.374838405256</v>
          </cell>
          <cell r="AB53">
            <v>8074.3596009091407</v>
          </cell>
          <cell r="AC53">
            <v>7928.2018614989565</v>
          </cell>
          <cell r="AD53">
            <v>7804.1860883655554</v>
          </cell>
          <cell r="AE53">
            <v>7565.8103285085563</v>
          </cell>
          <cell r="AF53">
            <v>7430.610104182324</v>
          </cell>
          <cell r="AG53">
            <v>7280.4528676742666</v>
          </cell>
          <cell r="AH53">
            <v>6964.4569563188725</v>
          </cell>
          <cell r="AI53">
            <v>6862.274817829174</v>
          </cell>
          <cell r="AJ53">
            <v>6716.9980068120549</v>
          </cell>
          <cell r="AK53">
            <v>6555.8809122471321</v>
          </cell>
          <cell r="AL53">
            <v>6412.5575168740615</v>
          </cell>
          <cell r="AM53">
            <v>6269.4081595356001</v>
          </cell>
          <cell r="AN53">
            <v>6201.6672377466493</v>
          </cell>
          <cell r="AO53">
            <v>6037.3996599397533</v>
          </cell>
          <cell r="AP53">
            <v>5914.6366734080848</v>
          </cell>
          <cell r="AQ53">
            <v>5612.1464333114991</v>
          </cell>
          <cell r="AR53">
            <v>5488.4403580182843</v>
          </cell>
          <cell r="AS53">
            <v>5220.4745468005622</v>
          </cell>
          <cell r="AT53">
            <v>4837.3840067561841</v>
          </cell>
          <cell r="AU53">
            <v>4382.4554621595962</v>
          </cell>
          <cell r="AV53">
            <v>4269.4543567284063</v>
          </cell>
          <cell r="AW53">
            <v>4157.8776274701568</v>
          </cell>
          <cell r="AX53">
            <v>4015.8121930524512</v>
          </cell>
          <cell r="AY53">
            <v>3844.9297706964344</v>
          </cell>
          <cell r="AZ53">
            <v>3712.4059493522923</v>
          </cell>
          <cell r="BA53">
            <v>3603.9254203839869</v>
          </cell>
          <cell r="BB53">
            <v>3425.4404059665594</v>
          </cell>
        </row>
        <row r="54">
          <cell r="A54" t="str">
            <v/>
          </cell>
          <cell r="X54">
            <v>26.374157821297089</v>
          </cell>
          <cell r="Y54">
            <v>27.344417064710409</v>
          </cell>
          <cell r="Z54">
            <v>25.647260005342439</v>
          </cell>
          <cell r="AA54">
            <v>24.686394686841261</v>
          </cell>
          <cell r="AB54">
            <v>24.257441482867954</v>
          </cell>
          <cell r="AC54">
            <v>24.433837475350103</v>
          </cell>
          <cell r="AD54">
            <v>24.467287454739871</v>
          </cell>
          <cell r="AE54">
            <v>24.028311376316719</v>
          </cell>
          <cell r="AF54">
            <v>23.700621907715838</v>
          </cell>
          <cell r="AG54">
            <v>22.811302402175553</v>
          </cell>
          <cell r="AH54">
            <v>21.698463782163195</v>
          </cell>
          <cell r="AI54">
            <v>21.472282784642367</v>
          </cell>
          <cell r="AJ54">
            <v>19.599096362148863</v>
          </cell>
          <cell r="AK54">
            <v>18.208554343631697</v>
          </cell>
          <cell r="AL54">
            <v>16.847414023242901</v>
          </cell>
          <cell r="AM54">
            <v>15.943778949727456</v>
          </cell>
          <cell r="AN54">
            <v>15.743747653671983</v>
          </cell>
          <cell r="AO54">
            <v>15.006243243317682</v>
          </cell>
          <cell r="AP54">
            <v>14.390539392286092</v>
          </cell>
          <cell r="AQ54">
            <v>13.934553349940561</v>
          </cell>
          <cell r="AR54">
            <v>13.469947626950688</v>
          </cell>
          <cell r="AS54">
            <v>13.282214998352583</v>
          </cell>
          <cell r="AT54">
            <v>12.909600381208056</v>
          </cell>
          <cell r="AU54">
            <v>11.942196881080061</v>
          </cell>
          <cell r="AV54">
            <v>11.396380111381747</v>
          </cell>
          <cell r="AW54">
            <v>11.16195387388743</v>
          </cell>
          <cell r="AX54">
            <v>10.752629756793095</v>
          </cell>
          <cell r="AY54">
            <v>9.8921661846513249</v>
          </cell>
          <cell r="AZ54">
            <v>9.6455157060374912</v>
          </cell>
          <cell r="BA54">
            <v>9.1746054663771499</v>
          </cell>
          <cell r="BB54">
            <v>8.6762911274242125</v>
          </cell>
        </row>
        <row r="55">
          <cell r="A55" t="str">
            <v/>
          </cell>
          <cell r="X55">
            <v>26.374157821297089</v>
          </cell>
          <cell r="Y55">
            <v>27.344417064710409</v>
          </cell>
          <cell r="Z55">
            <v>25.647260005342439</v>
          </cell>
          <cell r="AA55">
            <v>24.686394686841261</v>
          </cell>
          <cell r="AB55">
            <v>24.257441482867954</v>
          </cell>
          <cell r="AC55">
            <v>24.433837475350103</v>
          </cell>
          <cell r="AD55">
            <v>24.467287454739871</v>
          </cell>
          <cell r="AE55">
            <v>24.028311376316719</v>
          </cell>
          <cell r="AF55">
            <v>23.700621907715838</v>
          </cell>
          <cell r="AG55">
            <v>22.811302402175553</v>
          </cell>
          <cell r="AH55">
            <v>21.698463782163195</v>
          </cell>
          <cell r="AI55">
            <v>21.472282784642367</v>
          </cell>
          <cell r="AJ55">
            <v>19.599096362148863</v>
          </cell>
          <cell r="AK55">
            <v>18.208554343631697</v>
          </cell>
          <cell r="AL55">
            <v>16.847414023242901</v>
          </cell>
          <cell r="AM55">
            <v>15.943778949727456</v>
          </cell>
          <cell r="AN55">
            <v>15.743747653671983</v>
          </cell>
          <cell r="AO55">
            <v>15.006243243317682</v>
          </cell>
          <cell r="AP55">
            <v>14.390539392286092</v>
          </cell>
          <cell r="AQ55">
            <v>13.934553349940561</v>
          </cell>
          <cell r="AR55">
            <v>13.469947626950688</v>
          </cell>
          <cell r="AS55">
            <v>13.282214998352583</v>
          </cell>
          <cell r="AT55">
            <v>12.909600381208056</v>
          </cell>
          <cell r="AU55">
            <v>11.942196881080061</v>
          </cell>
          <cell r="AV55">
            <v>11.396380111381747</v>
          </cell>
          <cell r="AW55">
            <v>11.16195387388743</v>
          </cell>
          <cell r="AX55">
            <v>10.752629756793095</v>
          </cell>
          <cell r="AY55">
            <v>9.8921661846513249</v>
          </cell>
          <cell r="AZ55">
            <v>9.6455157060374912</v>
          </cell>
          <cell r="BA55">
            <v>9.1746054663771499</v>
          </cell>
          <cell r="BB55">
            <v>8.6762911274242125</v>
          </cell>
        </row>
        <row r="56">
          <cell r="A56" t="str">
            <v/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str">
            <v/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/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</row>
        <row r="59">
          <cell r="A59" t="str">
            <v>Heat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A60" t="str">
            <v>Heat</v>
          </cell>
          <cell r="X60">
            <v>2111.7897211119389</v>
          </cell>
          <cell r="Y60">
            <v>2127.7734756963769</v>
          </cell>
          <cell r="Z60">
            <v>2165.403844950461</v>
          </cell>
          <cell r="AA60">
            <v>2160.1608353075171</v>
          </cell>
          <cell r="AB60">
            <v>2148.5698709929579</v>
          </cell>
          <cell r="AC60">
            <v>2128.7630383372698</v>
          </cell>
          <cell r="AD60">
            <v>2078.0503887449354</v>
          </cell>
          <cell r="AE60">
            <v>2022.4054975748409</v>
          </cell>
          <cell r="AF60">
            <v>1978.8531739139289</v>
          </cell>
          <cell r="AG60">
            <v>1973.5909426961994</v>
          </cell>
          <cell r="AH60">
            <v>1949.4796645927756</v>
          </cell>
          <cell r="AI60">
            <v>1905.8867772555166</v>
          </cell>
          <cell r="AJ60">
            <v>1906.3834716588854</v>
          </cell>
          <cell r="AK60">
            <v>1898.4365574979265</v>
          </cell>
          <cell r="AL60">
            <v>1901.7866607421875</v>
          </cell>
          <cell r="AM60">
            <v>1885.8956608506267</v>
          </cell>
          <cell r="AN60">
            <v>1869.3089699511991</v>
          </cell>
          <cell r="AO60">
            <v>1855.34324775442</v>
          </cell>
          <cell r="AP60">
            <v>1837.432769881636</v>
          </cell>
          <cell r="AQ60">
            <v>1817.2751575848408</v>
          </cell>
          <cell r="AR60">
            <v>1797.7693722415884</v>
          </cell>
          <cell r="AS60">
            <v>1774.8467725941373</v>
          </cell>
          <cell r="AT60">
            <v>1757.651301093407</v>
          </cell>
          <cell r="AU60">
            <v>1707.9017019714738</v>
          </cell>
          <cell r="AV60">
            <v>1675.0178054772646</v>
          </cell>
          <cell r="AW60">
            <v>1638.6586649326894</v>
          </cell>
          <cell r="AX60">
            <v>1579.4116657482382</v>
          </cell>
          <cell r="AY60">
            <v>1540.0377598421671</v>
          </cell>
          <cell r="AZ60">
            <v>1477.7081570265773</v>
          </cell>
          <cell r="BA60">
            <v>1465.5103396750928</v>
          </cell>
          <cell r="BB60">
            <v>1426.1622164397431</v>
          </cell>
        </row>
        <row r="61">
          <cell r="A61" t="str">
            <v/>
          </cell>
          <cell r="X61">
            <v>37.571235603436953</v>
          </cell>
          <cell r="Y61">
            <v>36.813948370625745</v>
          </cell>
          <cell r="Z61">
            <v>36.833468201304456</v>
          </cell>
          <cell r="AA61">
            <v>36.035192852468356</v>
          </cell>
          <cell r="AB61">
            <v>35.232527688160872</v>
          </cell>
          <cell r="AC61">
            <v>34.273758101013634</v>
          </cell>
          <cell r="AD61">
            <v>32.280750655618128</v>
          </cell>
          <cell r="AE61">
            <v>31.023954503419144</v>
          </cell>
          <cell r="AF61">
            <v>30.031279226363868</v>
          </cell>
          <cell r="AG61">
            <v>29.72265689372907</v>
          </cell>
          <cell r="AH61">
            <v>28.528055204376152</v>
          </cell>
          <cell r="AI61">
            <v>27.787796085564679</v>
          </cell>
          <cell r="AJ61">
            <v>27.486701011678569</v>
          </cell>
          <cell r="AK61">
            <v>27.321866842588356</v>
          </cell>
          <cell r="AL61">
            <v>26.89779059141387</v>
          </cell>
          <cell r="AM61">
            <v>26.42999101109034</v>
          </cell>
          <cell r="AN61">
            <v>26.014879248179618</v>
          </cell>
          <cell r="AO61">
            <v>25.839171327672783</v>
          </cell>
          <cell r="AP61">
            <v>25.703442043799946</v>
          </cell>
          <cell r="AQ61">
            <v>25.554109369561992</v>
          </cell>
          <cell r="AR61">
            <v>25.219751256101151</v>
          </cell>
          <cell r="AS61">
            <v>24.966478381177669</v>
          </cell>
          <cell r="AT61">
            <v>24.735874893091111</v>
          </cell>
          <cell r="AU61">
            <v>24.532857997981331</v>
          </cell>
          <cell r="AV61">
            <v>24.340331352030336</v>
          </cell>
          <cell r="AW61">
            <v>24.039333385718969</v>
          </cell>
          <cell r="AX61">
            <v>22.791788365951337</v>
          </cell>
          <cell r="AY61">
            <v>22.320286394230848</v>
          </cell>
          <cell r="AZ61">
            <v>21.640467483538689</v>
          </cell>
          <cell r="BA61">
            <v>21.611229595122037</v>
          </cell>
          <cell r="BB61">
            <v>20.660288795574814</v>
          </cell>
        </row>
        <row r="62">
          <cell r="A62" t="str">
            <v/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/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A64" t="str">
            <v/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/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</row>
        <row r="66">
          <cell r="A66" t="str">
            <v/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/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Biomass</v>
          </cell>
          <cell r="X68">
            <v>37.571235603436953</v>
          </cell>
          <cell r="Y68">
            <v>36.813948370625745</v>
          </cell>
          <cell r="Z68">
            <v>36.833468201304456</v>
          </cell>
          <cell r="AA68">
            <v>36.035192852468356</v>
          </cell>
          <cell r="AB68">
            <v>35.232527688160872</v>
          </cell>
          <cell r="AC68">
            <v>34.273758101013634</v>
          </cell>
          <cell r="AD68">
            <v>32.280750655618128</v>
          </cell>
          <cell r="AE68">
            <v>31.023954503419144</v>
          </cell>
          <cell r="AF68">
            <v>30.031279226363868</v>
          </cell>
          <cell r="AG68">
            <v>29.72265689372907</v>
          </cell>
          <cell r="AH68">
            <v>28.528055204376152</v>
          </cell>
          <cell r="AI68">
            <v>27.787796085564679</v>
          </cell>
          <cell r="AJ68">
            <v>27.486701011678569</v>
          </cell>
          <cell r="AK68">
            <v>27.321866842588356</v>
          </cell>
          <cell r="AL68">
            <v>26.89779059141387</v>
          </cell>
          <cell r="AM68">
            <v>26.42999101109034</v>
          </cell>
          <cell r="AN68">
            <v>26.014879248179618</v>
          </cell>
          <cell r="AO68">
            <v>25.839171327672783</v>
          </cell>
          <cell r="AP68">
            <v>25.703442043799946</v>
          </cell>
          <cell r="AQ68">
            <v>25.554109369561992</v>
          </cell>
          <cell r="AR68">
            <v>25.219751256101151</v>
          </cell>
          <cell r="AS68">
            <v>24.966478381177669</v>
          </cell>
          <cell r="AT68">
            <v>24.735874893091111</v>
          </cell>
          <cell r="AU68">
            <v>24.532857997981331</v>
          </cell>
          <cell r="AV68">
            <v>24.340331352030336</v>
          </cell>
          <cell r="AW68">
            <v>24.039333385718969</v>
          </cell>
          <cell r="AX68">
            <v>22.791788365951337</v>
          </cell>
          <cell r="AY68">
            <v>22.320286394230848</v>
          </cell>
          <cell r="AZ68">
            <v>21.640467483538689</v>
          </cell>
          <cell r="BA68">
            <v>21.611229595122037</v>
          </cell>
          <cell r="BB68">
            <v>20.660288795574814</v>
          </cell>
        </row>
        <row r="69">
          <cell r="A69" t="str">
            <v/>
          </cell>
          <cell r="X69">
            <v>5.7537321479303287E-2</v>
          </cell>
          <cell r="Y69">
            <v>5.8691138516457388E-2</v>
          </cell>
          <cell r="Z69">
            <v>6.0350656706465E-2</v>
          </cell>
          <cell r="AA69">
            <v>6.1143271689681172E-2</v>
          </cell>
          <cell r="AB69">
            <v>6.1786338239852391E-2</v>
          </cell>
          <cell r="AC69">
            <v>6.2040614752411335E-2</v>
          </cell>
          <cell r="AD69">
            <v>5.7793649219712723E-2</v>
          </cell>
          <cell r="AE69">
            <v>5.6011465612455222E-2</v>
          </cell>
          <cell r="AF69">
            <v>5.2091296710987472E-2</v>
          </cell>
          <cell r="AG69">
            <v>5.2107067644387779E-2</v>
          </cell>
          <cell r="AH69">
            <v>5.2205396400687019E-2</v>
          </cell>
          <cell r="AI69">
            <v>5.0755144305718584E-2</v>
          </cell>
          <cell r="AJ69">
            <v>5.1431414748745227E-2</v>
          </cell>
          <cell r="AK69">
            <v>5.1098664853651742E-2</v>
          </cell>
          <cell r="AL69">
            <v>5.1666521968873599E-2</v>
          </cell>
          <cell r="AM69">
            <v>5.1885205963998184E-2</v>
          </cell>
          <cell r="AN69">
            <v>5.0517844423206469E-2</v>
          </cell>
          <cell r="AO69">
            <v>5.0281137528271645E-2</v>
          </cell>
          <cell r="AP69">
            <v>4.9288547442345718E-2</v>
          </cell>
          <cell r="AQ69">
            <v>4.9140363958619496E-2</v>
          </cell>
          <cell r="AR69">
            <v>4.8941379840807459E-2</v>
          </cell>
          <cell r="AS69">
            <v>4.7972592011772966E-2</v>
          </cell>
          <cell r="AT69">
            <v>4.7401213074382387E-2</v>
          </cell>
          <cell r="AU69">
            <v>4.6748939432940714E-2</v>
          </cell>
          <cell r="AV69">
            <v>4.6595690631777813E-2</v>
          </cell>
          <cell r="AW69">
            <v>4.6102932856782734E-2</v>
          </cell>
          <cell r="AX69">
            <v>4.0614699713861585E-2</v>
          </cell>
          <cell r="AY69">
            <v>3.8771732543604567E-2</v>
          </cell>
          <cell r="AZ69">
            <v>3.3709392041530714E-2</v>
          </cell>
          <cell r="BA69">
            <v>3.3524227791695969E-2</v>
          </cell>
          <cell r="BB69">
            <v>3.3300310916902415E-2</v>
          </cell>
        </row>
        <row r="70">
          <cell r="A70" t="str">
            <v/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</row>
        <row r="71">
          <cell r="A71" t="str">
            <v/>
          </cell>
          <cell r="X71">
            <v>0.50147187422677486</v>
          </cell>
          <cell r="Y71">
            <v>0.48781053349893172</v>
          </cell>
          <cell r="Z71">
            <v>0.48988279777413529</v>
          </cell>
          <cell r="AA71">
            <v>0.46941045833834633</v>
          </cell>
          <cell r="AB71">
            <v>0.44962804830622111</v>
          </cell>
          <cell r="AC71">
            <v>0.42950543766898175</v>
          </cell>
          <cell r="AD71">
            <v>0.41655309006736291</v>
          </cell>
          <cell r="AE71">
            <v>0.39735418484417701</v>
          </cell>
          <cell r="AF71">
            <v>0.38135940364483278</v>
          </cell>
          <cell r="AG71">
            <v>0.37875048724718663</v>
          </cell>
          <cell r="AH71">
            <v>0.3684534693583521</v>
          </cell>
          <cell r="AI71">
            <v>0.35999814641111116</v>
          </cell>
          <cell r="AJ71">
            <v>0.35681237713791325</v>
          </cell>
          <cell r="AK71">
            <v>0.34626866046504867</v>
          </cell>
          <cell r="AL71">
            <v>0.34199971926328077</v>
          </cell>
          <cell r="AM71">
            <v>0.33495946271692478</v>
          </cell>
          <cell r="AN71">
            <v>0.32967033471250817</v>
          </cell>
          <cell r="AO71">
            <v>0.32872834736864293</v>
          </cell>
          <cell r="AP71">
            <v>0.3262864963656909</v>
          </cell>
          <cell r="AQ71">
            <v>0.32190580123829526</v>
          </cell>
          <cell r="AR71">
            <v>0.3191026459989027</v>
          </cell>
          <cell r="AS71">
            <v>0.31396123223322858</v>
          </cell>
          <cell r="AT71">
            <v>0.30997438399890154</v>
          </cell>
          <cell r="AU71">
            <v>0.29121355882371686</v>
          </cell>
          <cell r="AV71">
            <v>0.28698499801029603</v>
          </cell>
          <cell r="AW71">
            <v>0.27957572096754552</v>
          </cell>
          <cell r="AX71">
            <v>0.2735626111316069</v>
          </cell>
          <cell r="AY71">
            <v>0.26647362331385344</v>
          </cell>
          <cell r="AZ71">
            <v>0.25872665251565613</v>
          </cell>
          <cell r="BA71">
            <v>0.25909064543761268</v>
          </cell>
          <cell r="BB71">
            <v>0.25465023404649678</v>
          </cell>
        </row>
        <row r="72">
          <cell r="A72" t="str">
            <v/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str">
            <v/>
          </cell>
          <cell r="X73">
            <v>37.012226407730878</v>
          </cell>
          <cell r="Y73">
            <v>36.267446698610357</v>
          </cell>
          <cell r="Z73">
            <v>36.283234746823851</v>
          </cell>
          <cell r="AA73">
            <v>35.504639122440331</v>
          </cell>
          <cell r="AB73">
            <v>34.7211133016148</v>
          </cell>
          <cell r="AC73">
            <v>33.78221204859225</v>
          </cell>
          <cell r="AD73">
            <v>31.806403916331057</v>
          </cell>
          <cell r="AE73">
            <v>30.570588852962516</v>
          </cell>
          <cell r="AF73">
            <v>29.597828526008048</v>
          </cell>
          <cell r="AG73">
            <v>29.291799338837492</v>
          </cell>
          <cell r="AH73">
            <v>28.107396338617114</v>
          </cell>
          <cell r="AI73">
            <v>27.377042794847849</v>
          </cell>
          <cell r="AJ73">
            <v>27.078457219791908</v>
          </cell>
          <cell r="AK73">
            <v>26.924499517269656</v>
          </cell>
          <cell r="AL73">
            <v>26.504124350181712</v>
          </cell>
          <cell r="AM73">
            <v>26.043146342409415</v>
          </cell>
          <cell r="AN73">
            <v>25.634691069043907</v>
          </cell>
          <cell r="AO73">
            <v>25.460161842775868</v>
          </cell>
          <cell r="AP73">
            <v>25.327866999991915</v>
          </cell>
          <cell r="AQ73">
            <v>25.183063204365073</v>
          </cell>
          <cell r="AR73">
            <v>24.851707230261439</v>
          </cell>
          <cell r="AS73">
            <v>24.60454455693267</v>
          </cell>
          <cell r="AT73">
            <v>24.378499296017829</v>
          </cell>
          <cell r="AU73">
            <v>24.194895499724669</v>
          </cell>
          <cell r="AV73">
            <v>24.006750663388264</v>
          </cell>
          <cell r="AW73">
            <v>23.713654731894643</v>
          </cell>
          <cell r="AX73">
            <v>22.477611055105864</v>
          </cell>
          <cell r="AY73">
            <v>22.015041038373386</v>
          </cell>
          <cell r="AZ73">
            <v>21.348031438981504</v>
          </cell>
          <cell r="BA73">
            <v>21.318614721892729</v>
          </cell>
          <cell r="BB73">
            <v>20.372338250611413</v>
          </cell>
        </row>
        <row r="74">
          <cell r="A74" t="str">
            <v/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str">
            <v/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str">
            <v/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str">
            <v/>
          </cell>
          <cell r="X77">
            <v>37.012226407730878</v>
          </cell>
          <cell r="Y77">
            <v>36.267446698610357</v>
          </cell>
          <cell r="Z77">
            <v>36.283234746823851</v>
          </cell>
          <cell r="AA77">
            <v>35.504639122440331</v>
          </cell>
          <cell r="AB77">
            <v>34.7211133016148</v>
          </cell>
          <cell r="AC77">
            <v>33.78221204859225</v>
          </cell>
          <cell r="AD77">
            <v>31.806403916331057</v>
          </cell>
          <cell r="AE77">
            <v>30.570588852962516</v>
          </cell>
          <cell r="AF77">
            <v>29.597828526008048</v>
          </cell>
          <cell r="AG77">
            <v>29.291799338837492</v>
          </cell>
          <cell r="AH77">
            <v>28.107396338617114</v>
          </cell>
          <cell r="AI77">
            <v>27.377042794847849</v>
          </cell>
          <cell r="AJ77">
            <v>27.078457219791908</v>
          </cell>
          <cell r="AK77">
            <v>26.924499517269656</v>
          </cell>
          <cell r="AL77">
            <v>26.504124350181712</v>
          </cell>
          <cell r="AM77">
            <v>26.043146342409415</v>
          </cell>
          <cell r="AN77">
            <v>25.634691069043907</v>
          </cell>
          <cell r="AO77">
            <v>25.460161842775868</v>
          </cell>
          <cell r="AP77">
            <v>25.327866999991915</v>
          </cell>
          <cell r="AQ77">
            <v>25.183063204365073</v>
          </cell>
          <cell r="AR77">
            <v>24.851707230261439</v>
          </cell>
          <cell r="AS77">
            <v>24.60454455693267</v>
          </cell>
          <cell r="AT77">
            <v>24.378499296017829</v>
          </cell>
          <cell r="AU77">
            <v>24.194895499724669</v>
          </cell>
          <cell r="AV77">
            <v>24.006750663388264</v>
          </cell>
          <cell r="AW77">
            <v>23.713654731894643</v>
          </cell>
          <cell r="AX77">
            <v>22.477611055105864</v>
          </cell>
          <cell r="AY77">
            <v>22.015041038373386</v>
          </cell>
          <cell r="AZ77">
            <v>21.348031438981504</v>
          </cell>
          <cell r="BA77">
            <v>21.318614721892729</v>
          </cell>
          <cell r="BB77">
            <v>20.372338250611413</v>
          </cell>
        </row>
        <row r="78">
          <cell r="A78" t="str">
            <v/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str">
            <v>Electricity</v>
          </cell>
          <cell r="X79">
            <v>3115.8988017139491</v>
          </cell>
          <cell r="Y79">
            <v>3159.3763251710971</v>
          </cell>
          <cell r="Z79">
            <v>3242.6308968040285</v>
          </cell>
          <cell r="AA79">
            <v>3245.2871716903978</v>
          </cell>
          <cell r="AB79">
            <v>3232.9792099888646</v>
          </cell>
          <cell r="AC79">
            <v>3191.8217268467997</v>
          </cell>
          <cell r="AD79">
            <v>3116.5838727710961</v>
          </cell>
          <cell r="AE79">
            <v>3024.6023762413743</v>
          </cell>
          <cell r="AF79">
            <v>2960.8265776310031</v>
          </cell>
          <cell r="AG79">
            <v>2950.682440651929</v>
          </cell>
          <cell r="AH79">
            <v>2895.3775455018676</v>
          </cell>
          <cell r="AI79">
            <v>2891.4993500166256</v>
          </cell>
          <cell r="AJ79">
            <v>2893.3719623501479</v>
          </cell>
          <cell r="AK79">
            <v>2873.7033567462886</v>
          </cell>
          <cell r="AL79">
            <v>2885.8201798180244</v>
          </cell>
          <cell r="AM79">
            <v>2869.2042124714544</v>
          </cell>
          <cell r="AN79">
            <v>2897.0516049693415</v>
          </cell>
          <cell r="AO79">
            <v>2966.9266782783247</v>
          </cell>
          <cell r="AP79">
            <v>3049.5386893369991</v>
          </cell>
          <cell r="AQ79">
            <v>3309.4278024905188</v>
          </cell>
          <cell r="AR79">
            <v>3293.5914573568903</v>
          </cell>
          <cell r="AS79">
            <v>3517.3175913862879</v>
          </cell>
          <cell r="AT79">
            <v>3882.2266071930358</v>
          </cell>
          <cell r="AU79">
            <v>4185.5193127816228</v>
          </cell>
          <cell r="AV79">
            <v>4193.33422516889</v>
          </cell>
          <cell r="AW79">
            <v>4141.3896065508816</v>
          </cell>
          <cell r="AX79">
            <v>4058.0905408779927</v>
          </cell>
          <cell r="AY79">
            <v>3916.8928673363607</v>
          </cell>
          <cell r="AZ79">
            <v>3872.6859606498847</v>
          </cell>
          <cell r="BA79">
            <v>3818.1742411613377</v>
          </cell>
          <cell r="BB79">
            <v>3662.8263723576101</v>
          </cell>
        </row>
        <row r="80">
          <cell r="A80" t="str">
            <v>Coal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str">
            <v/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str">
            <v/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str">
            <v>Hydrogen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str">
            <v>Hydrogen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str">
            <v>Hydrogen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</sheetData>
      <sheetData sheetId="13">
        <row r="3">
          <cell r="X3">
            <v>1164.0787443434958</v>
          </cell>
          <cell r="Y3">
            <v>1178.0610464803558</v>
          </cell>
          <cell r="Z3">
            <v>1191.0047819799213</v>
          </cell>
          <cell r="AA3">
            <v>1203.0721993159914</v>
          </cell>
          <cell r="AB3">
            <v>1214.4128103408573</v>
          </cell>
          <cell r="AC3">
            <v>1225.278843318388</v>
          </cell>
          <cell r="AD3">
            <v>1236.0082689087435</v>
          </cell>
          <cell r="AE3">
            <v>1246.7149836448436</v>
          </cell>
          <cell r="AF3">
            <v>1257.499382113074</v>
          </cell>
          <cell r="AG3">
            <v>1268.3559555718005</v>
          </cell>
          <cell r="AH3">
            <v>1279.1946981532571</v>
          </cell>
          <cell r="AI3">
            <v>1289.9538475532279</v>
          </cell>
          <cell r="AJ3">
            <v>1300.591295377001</v>
          </cell>
          <cell r="AK3">
            <v>1311.1747337917934</v>
          </cell>
          <cell r="AL3">
            <v>1321.864549336829</v>
          </cell>
          <cell r="AM3">
            <v>1332.701099654199</v>
          </cell>
          <cell r="AN3">
            <v>1343.7604927824889</v>
          </cell>
          <cell r="AO3">
            <v>1355.1265242244631</v>
          </cell>
          <cell r="AP3">
            <v>1366.7477429107375</v>
          </cell>
          <cell r="AQ3">
            <v>1378.6273453504668</v>
          </cell>
          <cell r="AR3">
            <v>1390.8595421695193</v>
          </cell>
          <cell r="AS3">
            <v>1403.43105088681</v>
          </cell>
          <cell r="AT3">
            <v>1416.2779663543747</v>
          </cell>
          <cell r="AU3">
            <v>1429.2276570212302</v>
          </cell>
          <cell r="AV3">
            <v>1442.206076769985</v>
          </cell>
          <cell r="AW3">
            <v>1455.2372141744058</v>
          </cell>
          <cell r="AX3">
            <v>1468.2890262767844</v>
          </cell>
          <cell r="AY3">
            <v>1481.3146901119194</v>
          </cell>
          <cell r="AZ3">
            <v>1494.3015131077582</v>
          </cell>
          <cell r="BA3">
            <v>1507.3076928400294</v>
          </cell>
          <cell r="BB3">
            <v>1520.3821846425199</v>
          </cell>
        </row>
        <row r="38">
          <cell r="X38">
            <v>11.046017113726526</v>
          </cell>
          <cell r="Y38">
            <v>11.174937936176075</v>
          </cell>
          <cell r="Z38">
            <v>11.291206997339412</v>
          </cell>
          <cell r="AA38">
            <v>11.395332187537566</v>
          </cell>
          <cell r="AB38">
            <v>11.485482150625771</v>
          </cell>
          <cell r="AC38">
            <v>11.565367030552357</v>
          </cell>
          <cell r="AD38">
            <v>11.641351955797431</v>
          </cell>
          <cell r="AE38">
            <v>11.716379162427229</v>
          </cell>
          <cell r="AF38">
            <v>11.791946857646419</v>
          </cell>
          <cell r="AG38">
            <v>11.868270046677397</v>
          </cell>
          <cell r="AH38">
            <v>11.945532864421603</v>
          </cell>
          <cell r="AI38">
            <v>12.022750503232865</v>
          </cell>
          <cell r="AJ38">
            <v>12.100566064133579</v>
          </cell>
          <cell r="AK38">
            <v>12.180275950744372</v>
          </cell>
          <cell r="AL38">
            <v>12.263024761711561</v>
          </cell>
          <cell r="AM38">
            <v>12.349551235877778</v>
          </cell>
          <cell r="AN38">
            <v>12.440616157684509</v>
          </cell>
          <cell r="AO38">
            <v>12.536979054512734</v>
          </cell>
          <cell r="AP38">
            <v>12.638352977882633</v>
          </cell>
          <cell r="AQ38">
            <v>12.744567984180639</v>
          </cell>
          <cell r="AR38">
            <v>12.856890555948219</v>
          </cell>
          <cell r="AS38">
            <v>12.973882012598173</v>
          </cell>
          <cell r="AT38">
            <v>13.094584787551213</v>
          </cell>
          <cell r="AU38">
            <v>13.2183990122761</v>
          </cell>
          <cell r="AV38">
            <v>13.344976441706471</v>
          </cell>
          <cell r="AW38">
            <v>13.474142306972288</v>
          </cell>
          <cell r="AX38">
            <v>13.605180978150681</v>
          </cell>
          <cell r="AY38">
            <v>13.736907620913552</v>
          </cell>
          <cell r="AZ38">
            <v>13.868158216017429</v>
          </cell>
          <cell r="BA38">
            <v>13.998625435571425</v>
          </cell>
          <cell r="BB38">
            <v>14.128238188479255</v>
          </cell>
        </row>
        <row r="44">
          <cell r="X44">
            <v>25.058032332173443</v>
          </cell>
          <cell r="Y44">
            <v>25.317211248716603</v>
          </cell>
          <cell r="Z44">
            <v>25.549062451137587</v>
          </cell>
          <cell r="AA44">
            <v>25.755826787750568</v>
          </cell>
          <cell r="AB44">
            <v>25.938345574745281</v>
          </cell>
          <cell r="AC44">
            <v>26.101783246867708</v>
          </cell>
          <cell r="AD44">
            <v>26.259723953786995</v>
          </cell>
          <cell r="AE44">
            <v>26.418804084593351</v>
          </cell>
          <cell r="AF44">
            <v>26.582134655884296</v>
          </cell>
          <cell r="AG44">
            <v>26.747711636473674</v>
          </cell>
          <cell r="AH44">
            <v>26.914902754900123</v>
          </cell>
          <cell r="AI44">
            <v>27.081342735829022</v>
          </cell>
          <cell r="AJ44">
            <v>27.247691282759771</v>
          </cell>
          <cell r="AK44">
            <v>27.414807120201289</v>
          </cell>
          <cell r="AL44">
            <v>27.585904434442664</v>
          </cell>
          <cell r="AM44">
            <v>27.763697521687511</v>
          </cell>
          <cell r="AN44">
            <v>27.95165475969306</v>
          </cell>
          <cell r="AO44">
            <v>28.151661718078326</v>
          </cell>
          <cell r="AP44">
            <v>28.361294307131267</v>
          </cell>
          <cell r="AQ44">
            <v>28.578964570971856</v>
          </cell>
          <cell r="AR44">
            <v>28.809579065540312</v>
          </cell>
          <cell r="AS44">
            <v>29.048370624637059</v>
          </cell>
          <cell r="AT44">
            <v>29.290876396490034</v>
          </cell>
          <cell r="AU44">
            <v>29.535934443723654</v>
          </cell>
          <cell r="AV44">
            <v>29.782693549749272</v>
          </cell>
          <cell r="AW44">
            <v>30.029009483214363</v>
          </cell>
          <cell r="AX44">
            <v>30.27684344907351</v>
          </cell>
          <cell r="AY44">
            <v>30.521829141956939</v>
          </cell>
          <cell r="AZ44">
            <v>30.761208750374294</v>
          </cell>
          <cell r="BA44">
            <v>30.995589601636517</v>
          </cell>
          <cell r="BB44">
            <v>31.225840610012309</v>
          </cell>
        </row>
        <row r="45">
          <cell r="X45">
            <v>19916.20452972961</v>
          </cell>
          <cell r="Y45">
            <v>20150.925984287238</v>
          </cell>
          <cell r="Z45">
            <v>20370.05006031465</v>
          </cell>
          <cell r="AA45">
            <v>20576.3102707037</v>
          </cell>
          <cell r="AB45">
            <v>20771.249390439683</v>
          </cell>
          <cell r="AC45">
            <v>20958.278901867896</v>
          </cell>
          <cell r="AD45">
            <v>21141.661795164782</v>
          </cell>
          <cell r="AE45">
            <v>21323.212887599024</v>
          </cell>
          <cell r="AF45">
            <v>21503.837265648865</v>
          </cell>
          <cell r="AG45">
            <v>21683.568719487877</v>
          </cell>
          <cell r="AH45">
            <v>21862.029130121267</v>
          </cell>
          <cell r="AI45">
            <v>22038.221921820103</v>
          </cell>
          <cell r="AJ45">
            <v>22212.417161452591</v>
          </cell>
          <cell r="AK45">
            <v>22386.857188559843</v>
          </cell>
          <cell r="AL45">
            <v>22562.203472849065</v>
          </cell>
          <cell r="AM45">
            <v>22738.653798954627</v>
          </cell>
          <cell r="AN45">
            <v>22917.832450076807</v>
          </cell>
          <cell r="AO45">
            <v>23100.68726263606</v>
          </cell>
          <cell r="AP45">
            <v>23287.162604533478</v>
          </cell>
          <cell r="AQ45">
            <v>23477.853590456136</v>
          </cell>
          <cell r="AR45">
            <v>23674.130212464403</v>
          </cell>
          <cell r="AS45">
            <v>23876.196286061615</v>
          </cell>
          <cell r="AT45">
            <v>24083.888611373415</v>
          </cell>
          <cell r="AU45">
            <v>24296.254872881149</v>
          </cell>
          <cell r="AV45">
            <v>24511.971250348044</v>
          </cell>
          <cell r="AW45">
            <v>24731.702009431436</v>
          </cell>
          <cell r="AX45">
            <v>24953.516764457145</v>
          </cell>
          <cell r="AY45">
            <v>25177.514703866527</v>
          </cell>
          <cell r="AZ45">
            <v>25403.219158813539</v>
          </cell>
          <cell r="BA45">
            <v>25631.307518983693</v>
          </cell>
          <cell r="BB45">
            <v>25862.772123864474</v>
          </cell>
        </row>
        <row r="53">
          <cell r="X53">
            <v>3.8089078516107122</v>
          </cell>
          <cell r="Y53">
            <v>3.8769943621991132</v>
          </cell>
          <cell r="Z53">
            <v>3.942315133465045</v>
          </cell>
          <cell r="AA53">
            <v>4.0053787374411387</v>
          </cell>
          <cell r="AB53">
            <v>4.0664551668421849</v>
          </cell>
          <cell r="AC53">
            <v>4.1270944747559861</v>
          </cell>
          <cell r="AD53">
            <v>4.1883165569349998</v>
          </cell>
          <cell r="AE53">
            <v>4.2493056875347808</v>
          </cell>
          <cell r="AF53">
            <v>4.3092407961571348</v>
          </cell>
          <cell r="AG53">
            <v>4.3679465877331891</v>
          </cell>
          <cell r="AH53">
            <v>4.4247554400402942</v>
          </cell>
          <cell r="AI53">
            <v>4.4798206165702368</v>
          </cell>
          <cell r="AJ53">
            <v>4.532524455839658</v>
          </cell>
          <cell r="AK53">
            <v>4.5823781268377495</v>
          </cell>
          <cell r="AL53">
            <v>4.6308166537944224</v>
          </cell>
          <cell r="AM53">
            <v>4.6779340872781452</v>
          </cell>
          <cell r="AN53">
            <v>4.723595127904324</v>
          </cell>
          <cell r="AO53">
            <v>4.7675510875830831</v>
          </cell>
          <cell r="AP53">
            <v>4.8099242179928643</v>
          </cell>
          <cell r="AQ53">
            <v>4.8502668764490693</v>
          </cell>
          <cell r="AR53">
            <v>4.8883848937514722</v>
          </cell>
          <cell r="AS53">
            <v>4.9252209077120712</v>
          </cell>
          <cell r="AT53">
            <v>4.9610102388132491</v>
          </cell>
          <cell r="AU53">
            <v>4.9956667665875445</v>
          </cell>
          <cell r="AV53">
            <v>5.0294273192063343</v>
          </cell>
          <cell r="AW53">
            <v>5.0624771875592787</v>
          </cell>
          <cell r="AX53">
            <v>5.0953286165982838</v>
          </cell>
          <cell r="AY53">
            <v>5.1283419962959416</v>
          </cell>
          <cell r="AZ53">
            <v>5.161326683277645</v>
          </cell>
          <cell r="BA53">
            <v>5.1943482275358557</v>
          </cell>
          <cell r="BB53">
            <v>5.2272760267474725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</sheetData>
      <sheetData sheetId="14">
        <row r="10">
          <cell r="U10">
            <v>86563.216203400429</v>
          </cell>
          <cell r="V10">
            <v>87980.704967344122</v>
          </cell>
          <cell r="W10">
            <v>89002.095577140513</v>
          </cell>
          <cell r="X10">
            <v>90118.337849225034</v>
          </cell>
          <cell r="Y10">
            <v>90978.758625674789</v>
          </cell>
          <cell r="Z10">
            <v>91595.919758638003</v>
          </cell>
          <cell r="AA10">
            <v>92319.838700444365</v>
          </cell>
          <cell r="AB10">
            <v>93071.848750677222</v>
          </cell>
          <cell r="AC10">
            <v>93823.116227001126</v>
          </cell>
          <cell r="AD10">
            <v>94487.975320500467</v>
          </cell>
          <cell r="AE10">
            <v>95065.44459655328</v>
          </cell>
          <cell r="AF10">
            <v>95512.653836867568</v>
          </cell>
          <cell r="AG10">
            <v>96096.330293404491</v>
          </cell>
          <cell r="AH10">
            <v>96578.421854619053</v>
          </cell>
          <cell r="AI10">
            <v>97072.034408886801</v>
          </cell>
          <cell r="AJ10">
            <v>97488.674909536247</v>
          </cell>
          <cell r="AK10">
            <v>97854.539018596683</v>
          </cell>
          <cell r="AL10">
            <v>98368.522933807792</v>
          </cell>
          <cell r="AM10">
            <v>98858.367092879547</v>
          </cell>
          <cell r="AN10">
            <v>99390.070145926176</v>
          </cell>
          <cell r="AO10">
            <v>99881.308812555872</v>
          </cell>
          <cell r="AP10">
            <v>100426.20378037983</v>
          </cell>
          <cell r="AQ10">
            <v>100979.30069996761</v>
          </cell>
          <cell r="AR10">
            <v>101648.57934628554</v>
          </cell>
          <cell r="AS10">
            <v>102188.18286545003</v>
          </cell>
          <cell r="AT10">
            <v>102806.67983568038</v>
          </cell>
          <cell r="AU10">
            <v>103244.21511497813</v>
          </cell>
          <cell r="AV10">
            <v>103856.71827200546</v>
          </cell>
          <cell r="AW10">
            <v>104433.77007672668</v>
          </cell>
          <cell r="AX10">
            <v>105009.75292280481</v>
          </cell>
          <cell r="AY10">
            <v>105515.43969476252</v>
          </cell>
          <cell r="AZ10">
            <v>106009.78167926885</v>
          </cell>
        </row>
        <row r="21">
          <cell r="V21">
            <v>2920.6363080030856</v>
          </cell>
          <cell r="W21">
            <v>2891.8423239664517</v>
          </cell>
          <cell r="X21">
            <v>2746.8260943939868</v>
          </cell>
          <cell r="Y21">
            <v>2581.1089711589561</v>
          </cell>
          <cell r="Z21">
            <v>2454.8614857720527</v>
          </cell>
          <cell r="AA21">
            <v>2424.8858379648732</v>
          </cell>
          <cell r="AB21">
            <v>2373.1909366710706</v>
          </cell>
          <cell r="AC21">
            <v>2306.2442070256498</v>
          </cell>
          <cell r="AD21">
            <v>2216.5305384200997</v>
          </cell>
          <cell r="AE21">
            <v>2197.6317522987329</v>
          </cell>
          <cell r="AF21">
            <v>2097.8442185405293</v>
          </cell>
          <cell r="AG21">
            <v>1977.2993657131592</v>
          </cell>
          <cell r="AH21">
            <v>1823.873824664581</v>
          </cell>
          <cell r="AI21">
            <v>1577.6312536521323</v>
          </cell>
          <cell r="AJ21">
            <v>1497.6960450827576</v>
          </cell>
          <cell r="AK21">
            <v>1421.1782153310317</v>
          </cell>
          <cell r="AL21">
            <v>1416.1103815065399</v>
          </cell>
          <cell r="AM21">
            <v>1367.5870350579769</v>
          </cell>
          <cell r="AN21">
            <v>1276.775130853144</v>
          </cell>
          <cell r="AO21">
            <v>1207.5580927459077</v>
          </cell>
          <cell r="AP21">
            <v>1141.2939190612299</v>
          </cell>
          <cell r="AQ21">
            <v>1064.6072071194044</v>
          </cell>
          <cell r="AR21">
            <v>957.43402785719513</v>
          </cell>
          <cell r="AS21">
            <v>880.20096674513081</v>
          </cell>
          <cell r="AT21">
            <v>825.06336271261443</v>
          </cell>
          <cell r="AU21">
            <v>778.48211560672269</v>
          </cell>
          <cell r="AV21">
            <v>709.09734799465457</v>
          </cell>
          <cell r="AW21">
            <v>636.49378302904336</v>
          </cell>
          <cell r="AX21">
            <v>479.19389311848158</v>
          </cell>
          <cell r="AY21">
            <v>418.06873520834989</v>
          </cell>
          <cell r="AZ21">
            <v>366.6992199579966</v>
          </cell>
        </row>
        <row r="23">
          <cell r="V23">
            <v>3098.2161082622833</v>
          </cell>
          <cell r="W23">
            <v>3091.5016872589608</v>
          </cell>
          <cell r="X23">
            <v>3060.0987075166354</v>
          </cell>
          <cell r="Y23">
            <v>2989.3533223528925</v>
          </cell>
          <cell r="Z23">
            <v>2952.9533631816712</v>
          </cell>
          <cell r="AA23">
            <v>2962.0926294802102</v>
          </cell>
          <cell r="AB23">
            <v>2956.7186914304675</v>
          </cell>
          <cell r="AC23">
            <v>2862.5673341089991</v>
          </cell>
          <cell r="AD23">
            <v>2838.0924574942574</v>
          </cell>
          <cell r="AE23">
            <v>2794.9931867249361</v>
          </cell>
          <cell r="AF23">
            <v>2658.1007805065065</v>
          </cell>
          <cell r="AG23">
            <v>2632.8318241423085</v>
          </cell>
          <cell r="AH23">
            <v>2538.2262955077072</v>
          </cell>
          <cell r="AI23">
            <v>2452.4080899640553</v>
          </cell>
          <cell r="AJ23">
            <v>2417.2493913253152</v>
          </cell>
          <cell r="AK23">
            <v>2351.6588307663642</v>
          </cell>
          <cell r="AL23">
            <v>2351.8882851685621</v>
          </cell>
          <cell r="AM23">
            <v>2299.4278849818802</v>
          </cell>
          <cell r="AN23">
            <v>2228.2189998269318</v>
          </cell>
          <cell r="AO23">
            <v>2171.4009257386911</v>
          </cell>
          <cell r="AP23">
            <v>2122.0714077499679</v>
          </cell>
          <cell r="AQ23">
            <v>2049.5822281205606</v>
          </cell>
          <cell r="AR23">
            <v>2005.1206931397294</v>
          </cell>
          <cell r="AS23">
            <v>1895.5586549025525</v>
          </cell>
          <cell r="AT23">
            <v>1816.6510236574088</v>
          </cell>
          <cell r="AU23">
            <v>1803.6312336019068</v>
          </cell>
          <cell r="AV23">
            <v>1789.1712728402431</v>
          </cell>
          <cell r="AW23">
            <v>1693.469245997617</v>
          </cell>
          <cell r="AX23">
            <v>1663.7474823026939</v>
          </cell>
          <cell r="AY23">
            <v>1616.6552105266587</v>
          </cell>
          <cell r="AZ23">
            <v>1516.7989401626191</v>
          </cell>
        </row>
        <row r="24">
          <cell r="V24">
            <v>555.83106441025939</v>
          </cell>
          <cell r="W24">
            <v>551.41635572054997</v>
          </cell>
          <cell r="X24">
            <v>547.08874857799105</v>
          </cell>
          <cell r="Y24">
            <v>537.10688103361713</v>
          </cell>
          <cell r="Z24">
            <v>531.06001508092197</v>
          </cell>
          <cell r="AA24">
            <v>527.53046645296456</v>
          </cell>
          <cell r="AB24">
            <v>528.28323476021365</v>
          </cell>
          <cell r="AC24">
            <v>527.47998435161765</v>
          </cell>
          <cell r="AD24">
            <v>528.56376484150007</v>
          </cell>
          <cell r="AE24">
            <v>529.42815914959397</v>
          </cell>
          <cell r="AF24">
            <v>532.25234230428646</v>
          </cell>
          <cell r="AG24">
            <v>529.53167045432326</v>
          </cell>
          <cell r="AH24">
            <v>529.27794749918473</v>
          </cell>
          <cell r="AI24">
            <v>520.58892165421321</v>
          </cell>
          <cell r="AJ24">
            <v>511.07003446334664</v>
          </cell>
          <cell r="AK24">
            <v>492.29956072530609</v>
          </cell>
          <cell r="AL24">
            <v>496.14797043544718</v>
          </cell>
          <cell r="AM24">
            <v>496.92938653346124</v>
          </cell>
          <cell r="AN24">
            <v>497.34350425543909</v>
          </cell>
          <cell r="AO24">
            <v>496.84907919866907</v>
          </cell>
          <cell r="AP24">
            <v>496.15211762120725</v>
          </cell>
          <cell r="AQ24">
            <v>491.74406679069807</v>
          </cell>
          <cell r="AR24">
            <v>488.72239350875037</v>
          </cell>
          <cell r="AS24">
            <v>478.52719898913546</v>
          </cell>
          <cell r="AT24">
            <v>474.21800460624331</v>
          </cell>
          <cell r="AU24">
            <v>470.81776140307034</v>
          </cell>
          <cell r="AV24">
            <v>466.61322058429357</v>
          </cell>
          <cell r="AW24">
            <v>451.91269527025997</v>
          </cell>
          <cell r="AX24">
            <v>449.04627165102352</v>
          </cell>
          <cell r="AY24">
            <v>444.53396287948556</v>
          </cell>
          <cell r="AZ24">
            <v>437.70594056457054</v>
          </cell>
        </row>
        <row r="25">
          <cell r="V25">
            <v>334.27883353503756</v>
          </cell>
          <cell r="W25">
            <v>333.83963592675838</v>
          </cell>
          <cell r="X25">
            <v>321.46595050542777</v>
          </cell>
          <cell r="Y25">
            <v>303.20378031082481</v>
          </cell>
          <cell r="Z25">
            <v>286.73640047812398</v>
          </cell>
          <cell r="AA25">
            <v>276.82690058522002</v>
          </cell>
          <cell r="AB25">
            <v>270.72291426424533</v>
          </cell>
          <cell r="AC25">
            <v>251.09209810869407</v>
          </cell>
          <cell r="AD25">
            <v>245.09967794847392</v>
          </cell>
          <cell r="AE25">
            <v>241.87811020479609</v>
          </cell>
          <cell r="AF25">
            <v>234.11771457879138</v>
          </cell>
          <cell r="AG25">
            <v>223.91390804515723</v>
          </cell>
          <cell r="AH25">
            <v>212.7463545830241</v>
          </cell>
          <cell r="AI25">
            <v>198.84671003921324</v>
          </cell>
          <cell r="AJ25">
            <v>189.90493108515736</v>
          </cell>
          <cell r="AK25">
            <v>181.07426912985443</v>
          </cell>
          <cell r="AL25">
            <v>181.10016205116901</v>
          </cell>
          <cell r="AM25">
            <v>177.59730222910068</v>
          </cell>
          <cell r="AN25">
            <v>173.29267507219387</v>
          </cell>
          <cell r="AO25">
            <v>169.67298975468063</v>
          </cell>
          <cell r="AP25">
            <v>166.0619264843977</v>
          </cell>
          <cell r="AQ25">
            <v>162.55828753535278</v>
          </cell>
          <cell r="AR25">
            <v>153.70781062651764</v>
          </cell>
          <cell r="AS25">
            <v>141.7993753892008</v>
          </cell>
          <cell r="AT25">
            <v>131.40907226439998</v>
          </cell>
          <cell r="AU25">
            <v>125.55371717825996</v>
          </cell>
          <cell r="AV25">
            <v>120.69456396852905</v>
          </cell>
          <cell r="AW25">
            <v>107.65912293276527</v>
          </cell>
          <cell r="AX25">
            <v>101.77806926680671</v>
          </cell>
          <cell r="AY25">
            <v>97.229922615428194</v>
          </cell>
          <cell r="AZ25">
            <v>92.198306910888732</v>
          </cell>
        </row>
        <row r="26">
          <cell r="V26">
            <v>1662.5408694097914</v>
          </cell>
          <cell r="W26">
            <v>1621.2955690950241</v>
          </cell>
          <cell r="X26">
            <v>1534.4656986957264</v>
          </cell>
          <cell r="Y26">
            <v>1400.9184416204996</v>
          </cell>
          <cell r="Z26">
            <v>1355.4760883208835</v>
          </cell>
          <cell r="AA26">
            <v>1277.1156241883932</v>
          </cell>
          <cell r="AB26">
            <v>1179.8655065244866</v>
          </cell>
          <cell r="AC26">
            <v>1011.2730978327005</v>
          </cell>
          <cell r="AD26">
            <v>949.13156610608053</v>
          </cell>
          <cell r="AE26">
            <v>944.41529461620792</v>
          </cell>
          <cell r="AF26">
            <v>786.13415687481768</v>
          </cell>
          <cell r="AG26">
            <v>765.70747200694939</v>
          </cell>
          <cell r="AH26">
            <v>645.37204241667189</v>
          </cell>
          <cell r="AI26">
            <v>545.79519778497308</v>
          </cell>
          <cell r="AJ26">
            <v>475.77273366736034</v>
          </cell>
          <cell r="AK26">
            <v>403.51930060907887</v>
          </cell>
          <cell r="AL26">
            <v>399.60374184182717</v>
          </cell>
          <cell r="AM26">
            <v>351.06351303804382</v>
          </cell>
          <cell r="AN26">
            <v>314.82555061360927</v>
          </cell>
          <cell r="AO26">
            <v>287.66622776860788</v>
          </cell>
          <cell r="AP26">
            <v>265.84553626453715</v>
          </cell>
          <cell r="AQ26">
            <v>233.10721879810615</v>
          </cell>
          <cell r="AR26">
            <v>205.85540622964655</v>
          </cell>
          <cell r="AS26">
            <v>167.43108967797292</v>
          </cell>
          <cell r="AT26">
            <v>153.73920008957037</v>
          </cell>
          <cell r="AU26">
            <v>135.73809333675052</v>
          </cell>
          <cell r="AV26">
            <v>109.72050926730101</v>
          </cell>
          <cell r="AW26">
            <v>74.435896783049941</v>
          </cell>
          <cell r="AX26">
            <v>57.358576922631393</v>
          </cell>
          <cell r="AY26">
            <v>54.236913085147663</v>
          </cell>
          <cell r="AZ26">
            <v>34.337362644111572</v>
          </cell>
        </row>
        <row r="27">
          <cell r="V27">
            <v>145.01582461463298</v>
          </cell>
          <cell r="W27">
            <v>142.58516512793418</v>
          </cell>
          <cell r="X27">
            <v>132.37339697009276</v>
          </cell>
          <cell r="Y27">
            <v>115.34035160126764</v>
          </cell>
          <cell r="Z27">
            <v>86.17472125861994</v>
          </cell>
          <cell r="AA27">
            <v>80.536321651880854</v>
          </cell>
          <cell r="AB27">
            <v>74.178912324663841</v>
          </cell>
          <cell r="AC27">
            <v>67.461607439466945</v>
          </cell>
          <cell r="AD27">
            <v>60.057686868233134</v>
          </cell>
          <cell r="AE27">
            <v>58.342800071375144</v>
          </cell>
          <cell r="AF27">
            <v>51.000996798589014</v>
          </cell>
          <cell r="AG27">
            <v>44.49812266029771</v>
          </cell>
          <cell r="AH27">
            <v>42.408523860277199</v>
          </cell>
          <cell r="AI27">
            <v>39.089736331014585</v>
          </cell>
          <cell r="AJ27">
            <v>35.199597563981484</v>
          </cell>
          <cell r="AK27">
            <v>18.526487643378005</v>
          </cell>
          <cell r="AL27">
            <v>18.356218500288335</v>
          </cell>
          <cell r="AM27">
            <v>16.262671413622318</v>
          </cell>
          <cell r="AN27">
            <v>14.303265019469531</v>
          </cell>
          <cell r="AO27">
            <v>13.056228960326917</v>
          </cell>
          <cell r="AP27">
            <v>11.907659539928012</v>
          </cell>
          <cell r="AQ27">
            <v>10.7644617459359</v>
          </cell>
          <cell r="AR27">
            <v>9.9271006356541829</v>
          </cell>
          <cell r="AS27">
            <v>8.6173988145786904</v>
          </cell>
          <cell r="AT27">
            <v>7.5743477355553237</v>
          </cell>
          <cell r="AU27">
            <v>6.22856532324308</v>
          </cell>
          <cell r="AV27">
            <v>4.8419801045590685</v>
          </cell>
          <cell r="AW27">
            <v>3.9858341770201213</v>
          </cell>
          <cell r="AX27">
            <v>2.7123173724695167</v>
          </cell>
          <cell r="AY27">
            <v>2.3834471809817863</v>
          </cell>
          <cell r="AZ27">
            <v>1.7585177779443903</v>
          </cell>
        </row>
        <row r="28">
          <cell r="V28">
            <v>16622.545644225334</v>
          </cell>
          <cell r="W28">
            <v>16642.660656962918</v>
          </cell>
          <cell r="X28">
            <v>16524.996498127082</v>
          </cell>
          <cell r="Y28">
            <v>16245.996557312752</v>
          </cell>
          <cell r="Z28">
            <v>16135.538679768591</v>
          </cell>
          <cell r="AA28">
            <v>16094.656962727433</v>
          </cell>
          <cell r="AB28">
            <v>16067.032291315663</v>
          </cell>
          <cell r="AC28">
            <v>15893.310292887099</v>
          </cell>
          <cell r="AD28">
            <v>15900.412433814628</v>
          </cell>
          <cell r="AE28">
            <v>15865.525154080669</v>
          </cell>
          <cell r="AF28">
            <v>15645.230759940539</v>
          </cell>
          <cell r="AG28">
            <v>15644.67337621664</v>
          </cell>
          <cell r="AH28">
            <v>15469.137444840537</v>
          </cell>
          <cell r="AI28">
            <v>15230.630664131835</v>
          </cell>
          <cell r="AJ28">
            <v>15055.667273470819</v>
          </cell>
          <cell r="AK28">
            <v>14783.001208420899</v>
          </cell>
          <cell r="AL28">
            <v>14832.760578853377</v>
          </cell>
          <cell r="AM28">
            <v>14692.156298292086</v>
          </cell>
          <cell r="AN28">
            <v>14534.485909479543</v>
          </cell>
          <cell r="AO28">
            <v>14379.831995342192</v>
          </cell>
          <cell r="AP28">
            <v>14234.92566490333</v>
          </cell>
          <cell r="AQ28">
            <v>13985.397164720258</v>
          </cell>
          <cell r="AR28">
            <v>13744.672763004421</v>
          </cell>
          <cell r="AS28">
            <v>13246.424078147447</v>
          </cell>
          <cell r="AT28">
            <v>13012.948820507394</v>
          </cell>
          <cell r="AU28">
            <v>12818.337493665063</v>
          </cell>
          <cell r="AV28">
            <v>12499.591368841351</v>
          </cell>
          <cell r="AW28">
            <v>11869.741949641291</v>
          </cell>
          <cell r="AX28">
            <v>11539.171624335933</v>
          </cell>
          <cell r="AY28">
            <v>11331.430756498099</v>
          </cell>
          <cell r="AZ28">
            <v>10891.128278734262</v>
          </cell>
        </row>
        <row r="32">
          <cell r="V32">
            <v>646.69932540393779</v>
          </cell>
          <cell r="W32">
            <v>648.33222888919886</v>
          </cell>
          <cell r="X32">
            <v>630.84072797263343</v>
          </cell>
          <cell r="Y32">
            <v>634.16870695118473</v>
          </cell>
          <cell r="Z32">
            <v>636.23718765019669</v>
          </cell>
          <cell r="AA32">
            <v>622.42984164376514</v>
          </cell>
          <cell r="AB32">
            <v>619.56144296710988</v>
          </cell>
          <cell r="AC32">
            <v>602.10630108471753</v>
          </cell>
          <cell r="AD32">
            <v>606.65511750669486</v>
          </cell>
          <cell r="AE32">
            <v>608.94634584586561</v>
          </cell>
          <cell r="AF32">
            <v>589.21144298880722</v>
          </cell>
          <cell r="AG32">
            <v>594.17712628962283</v>
          </cell>
          <cell r="AH32">
            <v>583.66298738659907</v>
          </cell>
          <cell r="AI32">
            <v>606.27510570717277</v>
          </cell>
          <cell r="AJ32">
            <v>607.28050329134373</v>
          </cell>
          <cell r="AK32">
            <v>585.75175045105732</v>
          </cell>
          <cell r="AL32">
            <v>588.53880045402786</v>
          </cell>
          <cell r="AM32">
            <v>573.32842347103337</v>
          </cell>
          <cell r="AN32">
            <v>566.31436505399381</v>
          </cell>
          <cell r="AO32">
            <v>564.21866419086371</v>
          </cell>
          <cell r="AP32">
            <v>564.51458929354487</v>
          </cell>
          <cell r="AQ32">
            <v>584.09932904111542</v>
          </cell>
          <cell r="AR32">
            <v>599.07153766384647</v>
          </cell>
          <cell r="AS32">
            <v>654.84321880870584</v>
          </cell>
          <cell r="AT32">
            <v>696.98897612510291</v>
          </cell>
          <cell r="AU32">
            <v>700.52200543385095</v>
          </cell>
          <cell r="AV32">
            <v>710.26445286352214</v>
          </cell>
          <cell r="AW32">
            <v>697.94318449518187</v>
          </cell>
          <cell r="AX32">
            <v>723.72459751311987</v>
          </cell>
          <cell r="AY32">
            <v>745.88679118483446</v>
          </cell>
          <cell r="AZ32">
            <v>742.31073577159157</v>
          </cell>
        </row>
        <row r="34">
          <cell r="V34">
            <v>7784.00198901976</v>
          </cell>
          <cell r="W34">
            <v>8063.2725048065622</v>
          </cell>
          <cell r="X34">
            <v>8474.7589207651436</v>
          </cell>
          <cell r="Y34">
            <v>9079.2993314963514</v>
          </cell>
          <cell r="Z34">
            <v>9392.1132929426421</v>
          </cell>
          <cell r="AA34">
            <v>9661.7513880407932</v>
          </cell>
          <cell r="AB34">
            <v>10007.231210846114</v>
          </cell>
          <cell r="AC34">
            <v>10527.168246978503</v>
          </cell>
          <cell r="AD34">
            <v>10820.974794220536</v>
          </cell>
          <cell r="AE34">
            <v>10988.03178257308</v>
          </cell>
          <cell r="AF34">
            <v>11514.264999322664</v>
          </cell>
          <cell r="AG34">
            <v>11748.347099372582</v>
          </cell>
          <cell r="AH34">
            <v>12159.861037305191</v>
          </cell>
          <cell r="AI34">
            <v>12709.744959795526</v>
          </cell>
          <cell r="AJ34">
            <v>12992.907590738372</v>
          </cell>
          <cell r="AK34">
            <v>13443.020267293676</v>
          </cell>
          <cell r="AL34">
            <v>13557.138851032843</v>
          </cell>
          <cell r="AM34">
            <v>13866.757646060514</v>
          </cell>
          <cell r="AN34">
            <v>14246.887435077093</v>
          </cell>
          <cell r="AO34">
            <v>14587.289203356519</v>
          </cell>
          <cell r="AP34">
            <v>14916.36805163707</v>
          </cell>
          <cell r="AQ34">
            <v>15370.509409733681</v>
          </cell>
          <cell r="AR34">
            <v>15795.432776146281</v>
          </cell>
          <cell r="AS34">
            <v>16334.098231131849</v>
          </cell>
          <cell r="AT34">
            <v>16585.393482668416</v>
          </cell>
          <cell r="AU34">
            <v>16820.812395805402</v>
          </cell>
          <cell r="AV34">
            <v>17207.819965854422</v>
          </cell>
          <cell r="AW34">
            <v>17807.418132216812</v>
          </cell>
          <cell r="AX34">
            <v>18354.097822697589</v>
          </cell>
          <cell r="AY34">
            <v>18630.056209478735</v>
          </cell>
          <cell r="AZ34">
            <v>19101.217493089905</v>
          </cell>
        </row>
        <row r="35">
          <cell r="V35">
            <v>14778.064050853336</v>
          </cell>
          <cell r="W35">
            <v>14848.403969276693</v>
          </cell>
          <cell r="X35">
            <v>14904.574693021357</v>
          </cell>
          <cell r="Y35">
            <v>14899.032870992964</v>
          </cell>
          <cell r="Z35">
            <v>14996.325861295794</v>
          </cell>
          <cell r="AA35">
            <v>14977.198698248971</v>
          </cell>
          <cell r="AB35">
            <v>15066.183889621376</v>
          </cell>
          <cell r="AC35">
            <v>15044.605272374611</v>
          </cell>
          <cell r="AD35">
            <v>15117.874415992557</v>
          </cell>
          <cell r="AE35">
            <v>15149.650877653363</v>
          </cell>
          <cell r="AF35">
            <v>15151.694106311075</v>
          </cell>
          <cell r="AG35">
            <v>15191.024364112323</v>
          </cell>
          <cell r="AH35">
            <v>15245.82073948078</v>
          </cell>
          <cell r="AI35">
            <v>15290.229179086102</v>
          </cell>
          <cell r="AJ35">
            <v>15328.479048525644</v>
          </cell>
          <cell r="AK35">
            <v>15352.687735887981</v>
          </cell>
          <cell r="AL35">
            <v>15427.808969046724</v>
          </cell>
          <cell r="AM35">
            <v>15480.531255234631</v>
          </cell>
          <cell r="AN35">
            <v>15555.456112716536</v>
          </cell>
          <cell r="AO35">
            <v>15621.300875444093</v>
          </cell>
          <cell r="AP35">
            <v>15686.122739339457</v>
          </cell>
          <cell r="AQ35">
            <v>15776.822728874038</v>
          </cell>
          <cell r="AR35">
            <v>15882.83098862923</v>
          </cell>
          <cell r="AS35">
            <v>15946.977189272166</v>
          </cell>
          <cell r="AT35">
            <v>16078.610129258916</v>
          </cell>
          <cell r="AU35">
            <v>16182.585427135335</v>
          </cell>
          <cell r="AV35">
            <v>16322.308982285442</v>
          </cell>
          <cell r="AW35">
            <v>16469.706049153283</v>
          </cell>
          <cell r="AX35">
            <v>16574.861084606204</v>
          </cell>
          <cell r="AY35">
            <v>16702.77909454783</v>
          </cell>
          <cell r="AZ35">
            <v>16838.536448140454</v>
          </cell>
        </row>
        <row r="43">
          <cell r="V43">
            <v>753.09197496143645</v>
          </cell>
          <cell r="W43">
            <v>760.95774665863416</v>
          </cell>
          <cell r="X43">
            <v>758.33430902237683</v>
          </cell>
          <cell r="Y43">
            <v>747.12375851511706</v>
          </cell>
          <cell r="Z43">
            <v>721.08911355234216</v>
          </cell>
          <cell r="AA43">
            <v>728.11656843377023</v>
          </cell>
          <cell r="AB43">
            <v>726.26960051905814</v>
          </cell>
          <cell r="AC43">
            <v>724.49087018886814</v>
          </cell>
          <cell r="AD43">
            <v>726.09549256034018</v>
          </cell>
          <cell r="AE43">
            <v>730.42351595084801</v>
          </cell>
          <cell r="AF43">
            <v>728.29777313770398</v>
          </cell>
          <cell r="AG43">
            <v>730.70585491884856</v>
          </cell>
          <cell r="AH43">
            <v>733.77946278112915</v>
          </cell>
          <cell r="AI43">
            <v>726.78496857746927</v>
          </cell>
          <cell r="AJ43">
            <v>723.60976404886708</v>
          </cell>
          <cell r="AK43">
            <v>713.88342486784347</v>
          </cell>
          <cell r="AL43">
            <v>715.12213914794609</v>
          </cell>
          <cell r="AM43">
            <v>714.76240422508158</v>
          </cell>
          <cell r="AN43">
            <v>714.04945641666166</v>
          </cell>
          <cell r="AO43">
            <v>708.65097186421917</v>
          </cell>
          <cell r="AP43">
            <v>674.6290190055829</v>
          </cell>
          <cell r="AQ43">
            <v>665.85622234691618</v>
          </cell>
          <cell r="AR43">
            <v>624.52622077700335</v>
          </cell>
          <cell r="AS43">
            <v>548.52342800083591</v>
          </cell>
          <cell r="AT43">
            <v>401.29964229870421</v>
          </cell>
          <cell r="AU43">
            <v>389.88917549904522</v>
          </cell>
          <cell r="AV43">
            <v>367.04055236361881</v>
          </cell>
          <cell r="AW43">
            <v>331.53398033366705</v>
          </cell>
          <cell r="AX43">
            <v>315.59406298420294</v>
          </cell>
          <cell r="AY43">
            <v>311.08837150906311</v>
          </cell>
          <cell r="AZ43">
            <v>295.72160878518213</v>
          </cell>
        </row>
        <row r="45">
          <cell r="V45">
            <v>723.20678304625199</v>
          </cell>
          <cell r="W45">
            <v>726.66314400232795</v>
          </cell>
          <cell r="X45">
            <v>711.84895820311954</v>
          </cell>
          <cell r="Y45">
            <v>695.97639307874465</v>
          </cell>
          <cell r="Z45">
            <v>657.66952185947525</v>
          </cell>
          <cell r="AA45">
            <v>627.69454306598936</v>
          </cell>
          <cell r="AB45">
            <v>629.10616836180657</v>
          </cell>
          <cell r="AC45">
            <v>589.16319695254015</v>
          </cell>
          <cell r="AD45">
            <v>587.4878799524588</v>
          </cell>
          <cell r="AE45">
            <v>590.02497140646778</v>
          </cell>
          <cell r="AF45">
            <v>568.18441042691325</v>
          </cell>
          <cell r="AG45">
            <v>567.41597408249731</v>
          </cell>
          <cell r="AH45">
            <v>567.6215038453854</v>
          </cell>
          <cell r="AI45">
            <v>561.56425443529201</v>
          </cell>
          <cell r="AJ45">
            <v>528.7157205136516</v>
          </cell>
          <cell r="AK45">
            <v>496.59855485327853</v>
          </cell>
          <cell r="AL45">
            <v>496.5971140624581</v>
          </cell>
          <cell r="AM45">
            <v>473.51534382130285</v>
          </cell>
          <cell r="AN45">
            <v>460.27854824163182</v>
          </cell>
          <cell r="AO45">
            <v>444.84862192686774</v>
          </cell>
          <cell r="AP45">
            <v>425.88557065122086</v>
          </cell>
          <cell r="AQ45">
            <v>420.76813713335605</v>
          </cell>
          <cell r="AR45">
            <v>395.39978027094037</v>
          </cell>
          <cell r="AS45">
            <v>356.88563393257868</v>
          </cell>
          <cell r="AT45">
            <v>303.50997143573602</v>
          </cell>
          <cell r="AU45">
            <v>280.45848256133797</v>
          </cell>
          <cell r="AV45">
            <v>277.21477280764623</v>
          </cell>
          <cell r="AW45">
            <v>241.47259813027222</v>
          </cell>
          <cell r="AX45">
            <v>232.73647937977887</v>
          </cell>
          <cell r="AY45">
            <v>230.14233334913934</v>
          </cell>
          <cell r="AZ45">
            <v>215.03706859938563</v>
          </cell>
        </row>
        <row r="46">
          <cell r="V46">
            <v>11856.802695242204</v>
          </cell>
          <cell r="W46">
            <v>12011.022511969737</v>
          </cell>
          <cell r="X46">
            <v>12153.899455944091</v>
          </cell>
          <cell r="Y46">
            <v>12362.764877804393</v>
          </cell>
          <cell r="Z46">
            <v>12481.559930414927</v>
          </cell>
          <cell r="AA46">
            <v>12570.687849856402</v>
          </cell>
          <cell r="AB46">
            <v>12671.47122853829</v>
          </cell>
          <cell r="AC46">
            <v>12827.419524147652</v>
          </cell>
          <cell r="AD46">
            <v>12931.058176379047</v>
          </cell>
          <cell r="AE46">
            <v>13025.062143794496</v>
          </cell>
          <cell r="AF46">
            <v>13141.230861987478</v>
          </cell>
          <cell r="AG46">
            <v>13216.232476327732</v>
          </cell>
          <cell r="AH46">
            <v>13285.892971322206</v>
          </cell>
          <cell r="AI46">
            <v>13425.194716573602</v>
          </cell>
          <cell r="AJ46">
            <v>13487.389406613751</v>
          </cell>
          <cell r="AK46">
            <v>13543.71622575449</v>
          </cell>
          <cell r="AL46">
            <v>13633.131004533516</v>
          </cell>
          <cell r="AM46">
            <v>13729.168921120716</v>
          </cell>
          <cell r="AN46">
            <v>13831.552586982509</v>
          </cell>
          <cell r="AO46">
            <v>13936.366061489716</v>
          </cell>
          <cell r="AP46">
            <v>14037.537946205306</v>
          </cell>
          <cell r="AQ46">
            <v>14085.335556477137</v>
          </cell>
          <cell r="AR46">
            <v>14150.240831142275</v>
          </cell>
          <cell r="AS46">
            <v>14085.025125087726</v>
          </cell>
          <cell r="AT46">
            <v>14110.303779640355</v>
          </cell>
          <cell r="AU46">
            <v>14144.612647353795</v>
          </cell>
          <cell r="AV46">
            <v>14169.804401582824</v>
          </cell>
          <cell r="AW46">
            <v>14142.590863749487</v>
          </cell>
          <cell r="AX46">
            <v>14172.005094324286</v>
          </cell>
          <cell r="AY46">
            <v>14231.265394634705</v>
          </cell>
          <cell r="AZ46">
            <v>14195.227074259174</v>
          </cell>
        </row>
        <row r="47">
          <cell r="V47">
            <v>1519.1776565119471</v>
          </cell>
          <cell r="W47">
            <v>1526.6660712035939</v>
          </cell>
          <cell r="X47">
            <v>1536.4612414747708</v>
          </cell>
          <cell r="Y47">
            <v>1541.7443701971413</v>
          </cell>
          <cell r="Z47">
            <v>1552.1448911296575</v>
          </cell>
          <cell r="AA47">
            <v>1562.0265282476446</v>
          </cell>
          <cell r="AB47">
            <v>1576.9873484732279</v>
          </cell>
          <cell r="AC47">
            <v>1596.5601814257075</v>
          </cell>
          <cell r="AD47">
            <v>1598.4207801828566</v>
          </cell>
          <cell r="AE47">
            <v>1611.4525632766897</v>
          </cell>
          <cell r="AF47">
            <v>1624.9635464418552</v>
          </cell>
          <cell r="AG47">
            <v>1629.3934880362749</v>
          </cell>
          <cell r="AH47">
            <v>1643.435769192223</v>
          </cell>
          <cell r="AI47">
            <v>1597.0788053592078</v>
          </cell>
          <cell r="AJ47">
            <v>1612.8753340012674</v>
          </cell>
          <cell r="AK47">
            <v>1618.7460927667639</v>
          </cell>
          <cell r="AL47">
            <v>1630.71245178544</v>
          </cell>
          <cell r="AM47">
            <v>1641.8563665384213</v>
          </cell>
          <cell r="AN47">
            <v>1652.4848487718343</v>
          </cell>
          <cell r="AO47">
            <v>1663.1396964886565</v>
          </cell>
          <cell r="AP47">
            <v>1673.1546104539025</v>
          </cell>
          <cell r="AQ47">
            <v>1649.9299409993205</v>
          </cell>
          <cell r="AR47">
            <v>1635.8971712569155</v>
          </cell>
          <cell r="AS47">
            <v>1562.8065747187254</v>
          </cell>
          <cell r="AT47">
            <v>1567.2059035547977</v>
          </cell>
          <cell r="AU47">
            <v>1559.3302431743318</v>
          </cell>
          <cell r="AV47">
            <v>1560.4475046105824</v>
          </cell>
          <cell r="AW47">
            <v>1548.6457994398002</v>
          </cell>
          <cell r="AX47">
            <v>1509.8819697112492</v>
          </cell>
          <cell r="AY47">
            <v>1516.0794958963459</v>
          </cell>
          <cell r="AZ47">
            <v>1506.4058047974283</v>
          </cell>
        </row>
        <row r="48">
          <cell r="V48">
            <v>1695.1222113401329</v>
          </cell>
          <cell r="W48">
            <v>1683.2597613081214</v>
          </cell>
          <cell r="X48">
            <v>1655.7741798733812</v>
          </cell>
          <cell r="Y48">
            <v>1605.9786180452979</v>
          </cell>
          <cell r="Z48">
            <v>1595.3401191372836</v>
          </cell>
          <cell r="AA48">
            <v>1534.6838535309007</v>
          </cell>
          <cell r="AB48">
            <v>1467.6175955556268</v>
          </cell>
          <cell r="AC48">
            <v>1321.1358516773862</v>
          </cell>
          <cell r="AD48">
            <v>1283.128936185758</v>
          </cell>
          <cell r="AE48">
            <v>1283.279421434798</v>
          </cell>
          <cell r="AF48">
            <v>1139.5631408184188</v>
          </cell>
          <cell r="AG48">
            <v>1139.0192550669374</v>
          </cell>
          <cell r="AH48">
            <v>1052.3418347029497</v>
          </cell>
          <cell r="AI48">
            <v>1004.4410112286799</v>
          </cell>
          <cell r="AJ48">
            <v>957.37007198544813</v>
          </cell>
          <cell r="AK48">
            <v>888.9251958626013</v>
          </cell>
          <cell r="AL48">
            <v>885.6967537097114</v>
          </cell>
          <cell r="AM48">
            <v>829.52240754755758</v>
          </cell>
          <cell r="AN48">
            <v>781.44511333688479</v>
          </cell>
          <cell r="AO48">
            <v>737.90434018230587</v>
          </cell>
          <cell r="AP48">
            <v>698.74822936792407</v>
          </cell>
          <cell r="AQ48">
            <v>655.11538562496673</v>
          </cell>
          <cell r="AR48">
            <v>601.13825435347565</v>
          </cell>
          <cell r="AS48">
            <v>533.93535724502897</v>
          </cell>
          <cell r="AT48">
            <v>511.83637512985985</v>
          </cell>
          <cell r="AU48">
            <v>459.37631714936884</v>
          </cell>
          <cell r="AV48">
            <v>409.41856238684028</v>
          </cell>
          <cell r="AW48">
            <v>317.54745391070196</v>
          </cell>
          <cell r="AX48">
            <v>289.56491075276261</v>
          </cell>
          <cell r="AY48">
            <v>284.5507685789932</v>
          </cell>
          <cell r="AZ48">
            <v>225.24074723117616</v>
          </cell>
        </row>
        <row r="49">
          <cell r="V49">
            <v>7663.3060432201009</v>
          </cell>
          <cell r="W49">
            <v>7550.2964710537171</v>
          </cell>
          <cell r="X49">
            <v>7449.4860929917022</v>
          </cell>
          <cell r="Y49">
            <v>7006.2485921833422</v>
          </cell>
          <cell r="Z49">
            <v>6635.3453436663485</v>
          </cell>
          <cell r="AA49">
            <v>6533.18742985675</v>
          </cell>
          <cell r="AB49">
            <v>6386.2396926574829</v>
          </cell>
          <cell r="AC49">
            <v>5910.3662078919797</v>
          </cell>
          <cell r="AD49">
            <v>5583.5606350996495</v>
          </cell>
          <cell r="AE49">
            <v>5456.4668928306992</v>
          </cell>
          <cell r="AF49">
            <v>4952.6267121067494</v>
          </cell>
          <cell r="AG49">
            <v>4618.9106702772997</v>
          </cell>
          <cell r="AH49">
            <v>4353.6592105016052</v>
          </cell>
          <cell r="AI49">
            <v>3638.9735949012302</v>
          </cell>
          <cell r="AJ49">
            <v>3544.4507278728779</v>
          </cell>
          <cell r="AK49">
            <v>3198.5776648115889</v>
          </cell>
          <cell r="AL49">
            <v>3176.6769196618347</v>
          </cell>
          <cell r="AM49">
            <v>3055.5274622205311</v>
          </cell>
          <cell r="AN49">
            <v>2873.2921185487762</v>
          </cell>
          <cell r="AO49">
            <v>2717.7807840917794</v>
          </cell>
          <cell r="AP49">
            <v>2569.4072612754112</v>
          </cell>
          <cell r="AQ49">
            <v>2354.3963545570982</v>
          </cell>
          <cell r="AR49">
            <v>2190.5390568473304</v>
          </cell>
          <cell r="AS49">
            <v>1806.5760597404515</v>
          </cell>
          <cell r="AT49">
            <v>1520.9122385178912</v>
          </cell>
          <cell r="AU49">
            <v>1436.66735283711</v>
          </cell>
          <cell r="AV49">
            <v>1345.9022820749738</v>
          </cell>
          <cell r="AW49">
            <v>1122.5985248500772</v>
          </cell>
          <cell r="AX49">
            <v>1000.2864963012955</v>
          </cell>
          <cell r="AY49">
            <v>941.42382990477961</v>
          </cell>
          <cell r="AZ49">
            <v>788.14509834851867</v>
          </cell>
        </row>
        <row r="50">
          <cell r="V50">
            <v>36331.296406278321</v>
          </cell>
          <cell r="W50">
            <v>36450.069134254605</v>
          </cell>
          <cell r="X50">
            <v>36544.306026617174</v>
          </cell>
          <cell r="Y50">
            <v>36311.171997598925</v>
          </cell>
          <cell r="Z50">
            <v>36279.730749268143</v>
          </cell>
          <cell r="AA50">
            <v>36242.907890558774</v>
          </cell>
          <cell r="AB50">
            <v>36119.514407681134</v>
          </cell>
          <cell r="AC50">
            <v>35705.38719139374</v>
          </cell>
          <cell r="AD50">
            <v>35509.339054246215</v>
          </cell>
          <cell r="AE50">
            <v>35622.132116816909</v>
          </cell>
          <cell r="AF50">
            <v>35077.713854316346</v>
          </cell>
          <cell r="AG50">
            <v>34959.860358215177</v>
          </cell>
          <cell r="AH50">
            <v>34669.201107355606</v>
          </cell>
          <cell r="AI50">
            <v>34194.184968663991</v>
          </cell>
          <cell r="AJ50">
            <v>34086.452937336289</v>
          </cell>
          <cell r="AK50">
            <v>33800.323036677182</v>
          </cell>
          <cell r="AL50">
            <v>33944.854246385214</v>
          </cell>
          <cell r="AM50">
            <v>33909.528486483301</v>
          </cell>
          <cell r="AN50">
            <v>33839.600193698003</v>
          </cell>
          <cell r="AO50">
            <v>33764.340951725433</v>
          </cell>
          <cell r="AP50">
            <v>33716.084081900182</v>
          </cell>
          <cell r="AQ50">
            <v>33566.995187960652</v>
          </cell>
          <cell r="AR50">
            <v>33459.467933511718</v>
          </cell>
          <cell r="AS50">
            <v>33055.220217280003</v>
          </cell>
          <cell r="AT50">
            <v>33035.350310946109</v>
          </cell>
          <cell r="AU50">
            <v>32902.259590228889</v>
          </cell>
          <cell r="AV50">
            <v>32726.342116817432</v>
          </cell>
          <cell r="AW50">
            <v>32311.678470654442</v>
          </cell>
          <cell r="AX50">
            <v>32165.417020695029</v>
          </cell>
          <cell r="AY50">
            <v>32232.539260571844</v>
          </cell>
          <cell r="AZ50">
            <v>31844.541989954254</v>
          </cell>
        </row>
        <row r="51">
          <cell r="V51">
            <v>14568.494603565556</v>
          </cell>
          <cell r="W51">
            <v>14923.167240439157</v>
          </cell>
          <cell r="X51">
            <v>15331.578274332058</v>
          </cell>
          <cell r="Y51">
            <v>15840.191820974305</v>
          </cell>
          <cell r="Z51">
            <v>16160.919380926529</v>
          </cell>
          <cell r="AA51">
            <v>16475.588666298601</v>
          </cell>
          <cell r="AB51">
            <v>16813.309465352453</v>
          </cell>
          <cell r="AC51">
            <v>17400.516902602332</v>
          </cell>
          <cell r="AD51">
            <v>17808.02668237099</v>
          </cell>
          <cell r="AE51">
            <v>17995.792871553058</v>
          </cell>
          <cell r="AF51">
            <v>18496.706926559153</v>
          </cell>
          <cell r="AG51">
            <v>18819.206236721038</v>
          </cell>
          <cell r="AH51">
            <v>19176.946353076757</v>
          </cell>
          <cell r="AI51">
            <v>19585.179694060305</v>
          </cell>
          <cell r="AJ51">
            <v>19780.867389200081</v>
          </cell>
          <cell r="AK51">
            <v>20062.857816804742</v>
          </cell>
          <cell r="AL51">
            <v>20174.518225464024</v>
          </cell>
          <cell r="AM51">
            <v>20318.98100485824</v>
          </cell>
          <cell r="AN51">
            <v>20458.822317379374</v>
          </cell>
          <cell r="AO51">
            <v>20542.338915424789</v>
          </cell>
          <cell r="AP51">
            <v>20623.586459785947</v>
          </cell>
          <cell r="AQ51">
            <v>20731.991746191507</v>
          </cell>
          <cell r="AR51">
            <v>20832.734698567579</v>
          </cell>
          <cell r="AS51">
            <v>20929.203761133045</v>
          </cell>
          <cell r="AT51">
            <v>20995.707513061934</v>
          </cell>
          <cell r="AU51">
            <v>21022.693110497588</v>
          </cell>
          <cell r="AV51">
            <v>21051.718087948826</v>
          </cell>
          <cell r="AW51">
            <v>21051.628032006131</v>
          </cell>
          <cell r="AX51">
            <v>21028.473791185297</v>
          </cell>
          <cell r="AY51">
            <v>21073.316888230129</v>
          </cell>
          <cell r="AZ51">
            <v>21038.124015508289</v>
          </cell>
        </row>
      </sheetData>
      <sheetData sheetId="15">
        <row r="19">
          <cell r="V19">
            <v>10656.482334043871</v>
          </cell>
          <cell r="W19">
            <v>10629.55333360728</v>
          </cell>
          <cell r="X19">
            <v>10567.782355677848</v>
          </cell>
          <cell r="Y19">
            <v>10182.315005928398</v>
          </cell>
          <cell r="Z19">
            <v>10123.796092416873</v>
          </cell>
          <cell r="AA19">
            <v>10117.984524912323</v>
          </cell>
          <cell r="AB19">
            <v>10155.953260603397</v>
          </cell>
          <cell r="AC19">
            <v>10216.717826165821</v>
          </cell>
          <cell r="AD19">
            <v>10257.716955404481</v>
          </cell>
          <cell r="AE19">
            <v>10260.434146564887</v>
          </cell>
          <cell r="AF19">
            <v>10188.230269161233</v>
          </cell>
          <cell r="AG19">
            <v>10169.766361871798</v>
          </cell>
          <cell r="AH19">
            <v>10115.35332440305</v>
          </cell>
          <cell r="AI19">
            <v>9977.6337637881261</v>
          </cell>
          <cell r="AJ19">
            <v>9835.4553098726446</v>
          </cell>
          <cell r="AK19">
            <v>9715.7093860758232</v>
          </cell>
          <cell r="AL19">
            <v>9649.8300811621175</v>
          </cell>
          <cell r="AM19">
            <v>9592.0473917276613</v>
          </cell>
          <cell r="AN19">
            <v>9432.8230578535367</v>
          </cell>
          <cell r="AO19">
            <v>9342.7826303367438</v>
          </cell>
          <cell r="AP19">
            <v>9256.8293201155611</v>
          </cell>
          <cell r="AQ19">
            <v>9197.7903642402034</v>
          </cell>
          <cell r="AR19">
            <v>9136.6984920232753</v>
          </cell>
          <cell r="AS19">
            <v>9048.7208163890664</v>
          </cell>
          <cell r="AT19">
            <v>8917.1159996517727</v>
          </cell>
          <cell r="AU19">
            <v>8802.6838251577101</v>
          </cell>
          <cell r="AV19">
            <v>8707.818841232207</v>
          </cell>
          <cell r="AW19">
            <v>8558.6547930318575</v>
          </cell>
          <cell r="AX19">
            <v>8377.8365521970845</v>
          </cell>
          <cell r="AY19">
            <v>7982.4274490188782</v>
          </cell>
          <cell r="AZ19">
            <v>7792.7407741758816</v>
          </cell>
        </row>
        <row r="20">
          <cell r="V20">
            <v>9392.1860621147644</v>
          </cell>
          <cell r="W20">
            <v>9357.8438660429038</v>
          </cell>
          <cell r="X20">
            <v>9266.1545568211495</v>
          </cell>
          <cell r="Y20">
            <v>9137.8560850620743</v>
          </cell>
          <cell r="Z20">
            <v>9086.0587902743919</v>
          </cell>
          <cell r="AA20">
            <v>9078.2741996451732</v>
          </cell>
          <cell r="AB20">
            <v>9109.0742373742269</v>
          </cell>
          <cell r="AC20">
            <v>9142.1080771677589</v>
          </cell>
          <cell r="AD20">
            <v>9172.3787790087281</v>
          </cell>
          <cell r="AE20">
            <v>9152.4982899738952</v>
          </cell>
          <cell r="AF20">
            <v>9072.6242990571664</v>
          </cell>
          <cell r="AG20">
            <v>9033.0913177296607</v>
          </cell>
          <cell r="AH20">
            <v>8938.0744526322324</v>
          </cell>
          <cell r="AI20">
            <v>8786.2483128388649</v>
          </cell>
          <cell r="AJ20">
            <v>8625.8342873004876</v>
          </cell>
          <cell r="AK20">
            <v>8488.4210546456907</v>
          </cell>
          <cell r="AL20">
            <v>8422.8366277565347</v>
          </cell>
          <cell r="AM20">
            <v>8322.4299090511849</v>
          </cell>
          <cell r="AN20">
            <v>8177.3553834352797</v>
          </cell>
          <cell r="AO20">
            <v>8047.6820906375524</v>
          </cell>
          <cell r="AP20">
            <v>7913.7431035706277</v>
          </cell>
          <cell r="AQ20">
            <v>7812.9299596982646</v>
          </cell>
          <cell r="AR20">
            <v>7688.4203162112153</v>
          </cell>
          <cell r="AS20">
            <v>7530.3664240962989</v>
          </cell>
          <cell r="AT20">
            <v>7300.6858747112083</v>
          </cell>
          <cell r="AU20">
            <v>7141.9045625842491</v>
          </cell>
          <cell r="AV20">
            <v>6934.79567595142</v>
          </cell>
          <cell r="AW20">
            <v>6506.877719473463</v>
          </cell>
          <cell r="AX20">
            <v>6233.6309841297789</v>
          </cell>
          <cell r="AY20">
            <v>5680.0995158007581</v>
          </cell>
          <cell r="AZ20">
            <v>5157.654333181481</v>
          </cell>
        </row>
        <row r="23">
          <cell r="V23">
            <v>294.07969594804399</v>
          </cell>
          <cell r="W23">
            <v>292.09365469418236</v>
          </cell>
          <cell r="X23">
            <v>289.20395024594688</v>
          </cell>
          <cell r="Y23">
            <v>265.564548279272</v>
          </cell>
          <cell r="Z23">
            <v>259.55493798825245</v>
          </cell>
          <cell r="AA23">
            <v>253.81698927300172</v>
          </cell>
          <cell r="AB23">
            <v>249.60666388284361</v>
          </cell>
          <cell r="AC23">
            <v>249.73264177394125</v>
          </cell>
          <cell r="AD23">
            <v>250.4463914337756</v>
          </cell>
          <cell r="AE23">
            <v>252.39567964850309</v>
          </cell>
          <cell r="AF23">
            <v>251.1799775403336</v>
          </cell>
          <cell r="AG23">
            <v>251.36726665203074</v>
          </cell>
          <cell r="AH23">
            <v>251.2436054992607</v>
          </cell>
          <cell r="AI23">
            <v>249.57036574303092</v>
          </cell>
          <cell r="AJ23">
            <v>248.34683533602569</v>
          </cell>
          <cell r="AK23">
            <v>246.48188088324648</v>
          </cell>
          <cell r="AL23">
            <v>246.7817333598789</v>
          </cell>
          <cell r="AM23">
            <v>245.72507381696778</v>
          </cell>
          <cell r="AN23">
            <v>243.04812145257932</v>
          </cell>
          <cell r="AO23">
            <v>242.64850608689301</v>
          </cell>
          <cell r="AP23">
            <v>240.40036612640344</v>
          </cell>
          <cell r="AQ23">
            <v>240.41282906204373</v>
          </cell>
          <cell r="AR23">
            <v>239.7262496114374</v>
          </cell>
          <cell r="AS23">
            <v>238.66721511473605</v>
          </cell>
          <cell r="AT23">
            <v>238.15047846119941</v>
          </cell>
          <cell r="AU23">
            <v>237.81315411340071</v>
          </cell>
          <cell r="AV23">
            <v>238.35990205690584</v>
          </cell>
          <cell r="AW23">
            <v>234.37833145771609</v>
          </cell>
          <cell r="AX23">
            <v>230.54566238599423</v>
          </cell>
          <cell r="AY23">
            <v>224.22517592601824</v>
          </cell>
          <cell r="AZ23">
            <v>221.99087565729835</v>
          </cell>
        </row>
        <row r="24">
          <cell r="V24">
            <v>165.27036031509306</v>
          </cell>
          <cell r="W24">
            <v>164.21057185855071</v>
          </cell>
          <cell r="X24">
            <v>161.70759578819107</v>
          </cell>
          <cell r="Y24">
            <v>142.24373908041102</v>
          </cell>
          <cell r="Z24">
            <v>136.96121303204919</v>
          </cell>
          <cell r="AA24">
            <v>135.65964927112276</v>
          </cell>
          <cell r="AB24">
            <v>132.95763251546518</v>
          </cell>
          <cell r="AC24">
            <v>132.13025709876754</v>
          </cell>
          <cell r="AD24">
            <v>131.14638079419854</v>
          </cell>
          <cell r="AE24">
            <v>129.87999994361846</v>
          </cell>
          <cell r="AF24">
            <v>126.30389547713908</v>
          </cell>
          <cell r="AG24">
            <v>125.73834163192019</v>
          </cell>
          <cell r="AH24">
            <v>124.90735468658215</v>
          </cell>
          <cell r="AI24">
            <v>123.33354918137098</v>
          </cell>
          <cell r="AJ24">
            <v>121.58642194387771</v>
          </cell>
          <cell r="AK24">
            <v>119.91723494116033</v>
          </cell>
          <cell r="AL24">
            <v>118.23785796456615</v>
          </cell>
          <cell r="AM24">
            <v>116.27347570979123</v>
          </cell>
          <cell r="AN24">
            <v>110.10615115794921</v>
          </cell>
          <cell r="AO24">
            <v>108.22348706568553</v>
          </cell>
          <cell r="AP24">
            <v>104.96193537866415</v>
          </cell>
          <cell r="AQ24">
            <v>103.5058777600271</v>
          </cell>
          <cell r="AR24">
            <v>100.95118702304299</v>
          </cell>
          <cell r="AS24">
            <v>98.735077236145813</v>
          </cell>
          <cell r="AT24">
            <v>96.186444016809673</v>
          </cell>
          <cell r="AU24">
            <v>93.962415913122783</v>
          </cell>
          <cell r="AV24">
            <v>92.365670475132816</v>
          </cell>
          <cell r="AW24">
            <v>89.923741525180304</v>
          </cell>
          <cell r="AX24">
            <v>87.607613474762871</v>
          </cell>
          <cell r="AY24">
            <v>82.192979367072994</v>
          </cell>
          <cell r="AZ24">
            <v>79.333217490776505</v>
          </cell>
        </row>
        <row r="25">
          <cell r="V25">
            <v>373.38267960886043</v>
          </cell>
          <cell r="W25">
            <v>373.18200579893295</v>
          </cell>
          <cell r="X25">
            <v>373.24065520215424</v>
          </cell>
          <cell r="Y25">
            <v>342.36372219169397</v>
          </cell>
          <cell r="Z25">
            <v>340.2611695440977</v>
          </cell>
          <cell r="AA25">
            <v>339.75754935016442</v>
          </cell>
          <cell r="AB25">
            <v>335.39517276894031</v>
          </cell>
          <cell r="AC25">
            <v>333.7370859679022</v>
          </cell>
          <cell r="AD25">
            <v>327.15222654905898</v>
          </cell>
          <cell r="AE25">
            <v>325.07990578605262</v>
          </cell>
          <cell r="AF25">
            <v>319.19910966977505</v>
          </cell>
          <cell r="AG25">
            <v>316.95257569333944</v>
          </cell>
          <cell r="AH25">
            <v>315.76762586355983</v>
          </cell>
          <cell r="AI25">
            <v>312.02789455607939</v>
          </cell>
          <cell r="AJ25">
            <v>308.78759885815953</v>
          </cell>
          <cell r="AK25">
            <v>305.23634760656125</v>
          </cell>
          <cell r="AL25">
            <v>301.58293567076441</v>
          </cell>
          <cell r="AM25">
            <v>299.78687913990683</v>
          </cell>
          <cell r="AN25">
            <v>292.31506822676755</v>
          </cell>
          <cell r="AO25">
            <v>288.25051198721087</v>
          </cell>
          <cell r="AP25">
            <v>284.76470728567455</v>
          </cell>
          <cell r="AQ25">
            <v>283.02920143324019</v>
          </cell>
          <cell r="AR25">
            <v>280.79300016612842</v>
          </cell>
          <cell r="AS25">
            <v>277.82468040998697</v>
          </cell>
          <cell r="AT25">
            <v>274.13622025208457</v>
          </cell>
          <cell r="AU25">
            <v>270.36685347606152</v>
          </cell>
          <cell r="AV25">
            <v>267.60808145920134</v>
          </cell>
          <cell r="AW25">
            <v>264.61751060677784</v>
          </cell>
          <cell r="AX25">
            <v>261.72095754889847</v>
          </cell>
          <cell r="AY25">
            <v>253.84579553244421</v>
          </cell>
          <cell r="AZ25">
            <v>247.45103552701971</v>
          </cell>
        </row>
        <row r="26">
          <cell r="V26">
            <v>15.704076983269886</v>
          </cell>
          <cell r="W26">
            <v>15.488590128008161</v>
          </cell>
          <cell r="X26">
            <v>14.448418150598817</v>
          </cell>
          <cell r="Y26">
            <v>7.9657435186073862</v>
          </cell>
          <cell r="Z26">
            <v>7.0680108685320935</v>
          </cell>
          <cell r="AA26">
            <v>5.9215760432703641</v>
          </cell>
          <cell r="AB26">
            <v>5.8110224006085778</v>
          </cell>
          <cell r="AC26">
            <v>5.3558671598621297</v>
          </cell>
          <cell r="AD26">
            <v>4.9699422726806644</v>
          </cell>
          <cell r="AE26">
            <v>4.8267637028134835</v>
          </cell>
          <cell r="AF26">
            <v>4.6543986265796056</v>
          </cell>
          <cell r="AG26">
            <v>4.5765197080223512</v>
          </cell>
          <cell r="AH26">
            <v>4.4778199199077013</v>
          </cell>
          <cell r="AI26">
            <v>4.3822574808171142</v>
          </cell>
          <cell r="AJ26">
            <v>4.2670891196548055</v>
          </cell>
          <cell r="AK26">
            <v>4.1516329646512764</v>
          </cell>
          <cell r="AL26">
            <v>4.0391256784027822</v>
          </cell>
          <cell r="AM26">
            <v>3.4937006973299085</v>
          </cell>
          <cell r="AN26">
            <v>1.8879957509519274</v>
          </cell>
          <cell r="AO26">
            <v>1.7790998115939358</v>
          </cell>
          <cell r="AP26">
            <v>1.4265781683772079</v>
          </cell>
          <cell r="AQ26">
            <v>1.1036480750855016</v>
          </cell>
          <cell r="AR26">
            <v>0.86692933452150267</v>
          </cell>
          <cell r="AS26">
            <v>0.6243795277591826</v>
          </cell>
          <cell r="AT26">
            <v>0.53685063550284762</v>
          </cell>
          <cell r="AU26">
            <v>0.46820430525823509</v>
          </cell>
          <cell r="AV26">
            <v>0.4168853188286904</v>
          </cell>
          <cell r="AW26">
            <v>0.37922824543060468</v>
          </cell>
          <cell r="AX26">
            <v>0.31198838773549281</v>
          </cell>
          <cell r="AY26">
            <v>0.25866389502139059</v>
          </cell>
          <cell r="AZ26">
            <v>0.19042142386624814</v>
          </cell>
        </row>
        <row r="27">
          <cell r="V27">
            <v>13702.468275280624</v>
          </cell>
          <cell r="W27">
            <v>13660.576581674879</v>
          </cell>
          <cell r="X27">
            <v>13542.763866926738</v>
          </cell>
          <cell r="Y27">
            <v>13294.032699923786</v>
          </cell>
          <cell r="Z27">
            <v>13191.173093477142</v>
          </cell>
          <cell r="AA27">
            <v>13165.913132813701</v>
          </cell>
          <cell r="AB27">
            <v>13209.843853550674</v>
          </cell>
          <cell r="AC27">
            <v>13239.939640085307</v>
          </cell>
          <cell r="AD27">
            <v>13277.940508835123</v>
          </cell>
          <cell r="AE27">
            <v>13267.126922368203</v>
          </cell>
          <cell r="AF27">
            <v>13173.310880276138</v>
          </cell>
          <cell r="AG27">
            <v>13122.29545021069</v>
          </cell>
          <cell r="AH27">
            <v>13030.255132114769</v>
          </cell>
          <cell r="AI27">
            <v>12862.295998862652</v>
          </cell>
          <cell r="AJ27">
            <v>12694.26153527552</v>
          </cell>
          <cell r="AK27">
            <v>12549.384882813691</v>
          </cell>
          <cell r="AL27">
            <v>12481.12153027465</v>
          </cell>
          <cell r="AM27">
            <v>12428.256562294406</v>
          </cell>
          <cell r="AN27">
            <v>12302.123392348856</v>
          </cell>
          <cell r="AO27">
            <v>12221.323317443259</v>
          </cell>
          <cell r="AP27">
            <v>12134.114218246792</v>
          </cell>
          <cell r="AQ27">
            <v>12120.143934733207</v>
          </cell>
          <cell r="AR27">
            <v>12090.554942450559</v>
          </cell>
          <cell r="AS27">
            <v>12049.608648529342</v>
          </cell>
          <cell r="AT27">
            <v>12016.593511311854</v>
          </cell>
          <cell r="AU27">
            <v>11999.481993191845</v>
          </cell>
          <cell r="AV27">
            <v>12040.798425848739</v>
          </cell>
          <cell r="AW27">
            <v>12000.892357147457</v>
          </cell>
          <cell r="AX27">
            <v>11963.292641350066</v>
          </cell>
          <cell r="AY27">
            <v>11981.996656239231</v>
          </cell>
          <cell r="AZ27">
            <v>11962.131866009166</v>
          </cell>
        </row>
        <row r="31">
          <cell r="V31">
            <v>59.302841820489881</v>
          </cell>
          <cell r="W31">
            <v>59.690739567369185</v>
          </cell>
          <cell r="X31">
            <v>61.776469291418373</v>
          </cell>
          <cell r="Y31">
            <v>73.40877860546064</v>
          </cell>
          <cell r="Z31">
            <v>73.474125582878102</v>
          </cell>
          <cell r="AA31">
            <v>74.4528729247874</v>
          </cell>
          <cell r="AB31">
            <v>76.504364477018882</v>
          </cell>
          <cell r="AC31">
            <v>77.950441815034011</v>
          </cell>
          <cell r="AD31">
            <v>81.862746912451485</v>
          </cell>
          <cell r="AE31">
            <v>84.292947522849133</v>
          </cell>
          <cell r="AF31">
            <v>86.585230787795481</v>
          </cell>
          <cell r="AG31">
            <v>86.86328228925403</v>
          </cell>
          <cell r="AH31">
            <v>93.388405558522621</v>
          </cell>
          <cell r="AI31">
            <v>100.18280774849075</v>
          </cell>
          <cell r="AJ31">
            <v>113.50995625351594</v>
          </cell>
          <cell r="AK31">
            <v>127.68209868076028</v>
          </cell>
          <cell r="AL31">
            <v>132.89352319791948</v>
          </cell>
          <cell r="AM31">
            <v>161.10923692223071</v>
          </cell>
          <cell r="AN31">
            <v>195.10219463387003</v>
          </cell>
          <cell r="AO31">
            <v>233.1995865951111</v>
          </cell>
          <cell r="AP31">
            <v>281.71778053155447</v>
          </cell>
          <cell r="AQ31">
            <v>316.4524562145595</v>
          </cell>
          <cell r="AR31">
            <v>376.11530827015673</v>
          </cell>
          <cell r="AS31">
            <v>445.86749198955221</v>
          </cell>
          <cell r="AT31">
            <v>563.13883162051377</v>
          </cell>
          <cell r="AU31">
            <v>624.63754562210795</v>
          </cell>
          <cell r="AV31">
            <v>741.66020391066093</v>
          </cell>
          <cell r="AW31">
            <v>993.4270352813129</v>
          </cell>
          <cell r="AX31">
            <v>1061.1803320216666</v>
          </cell>
          <cell r="AY31">
            <v>1335.7322545966113</v>
          </cell>
          <cell r="AZ31">
            <v>1584.7409586833082</v>
          </cell>
        </row>
        <row r="33">
          <cell r="V33">
            <v>539.81173206689152</v>
          </cell>
          <cell r="W33">
            <v>540.98702005172629</v>
          </cell>
          <cell r="X33">
            <v>553.08902556641885</v>
          </cell>
          <cell r="Y33">
            <v>660.66250248155927</v>
          </cell>
          <cell r="Z33">
            <v>665.62237028485674</v>
          </cell>
          <cell r="AA33">
            <v>674.12508477098049</v>
          </cell>
          <cell r="AB33">
            <v>678.88307331134069</v>
          </cell>
          <cell r="AC33">
            <v>685.06356663721749</v>
          </cell>
          <cell r="AD33">
            <v>689.61430926023399</v>
          </cell>
          <cell r="AE33">
            <v>692.6719271277816</v>
          </cell>
          <cell r="AF33">
            <v>695.15878256082112</v>
          </cell>
          <cell r="AG33">
            <v>693.32527378971793</v>
          </cell>
          <cell r="AH33">
            <v>697.29927264257992</v>
          </cell>
          <cell r="AI33">
            <v>695.13799509533965</v>
          </cell>
          <cell r="AJ33">
            <v>695.56096990385026</v>
          </cell>
          <cell r="AK33">
            <v>698.53471880457482</v>
          </cell>
          <cell r="AL33">
            <v>712.93962668700681</v>
          </cell>
          <cell r="AM33">
            <v>723.59439689669239</v>
          </cell>
          <cell r="AN33">
            <v>752.78142275441121</v>
          </cell>
          <cell r="AO33">
            <v>768.34743650662676</v>
          </cell>
          <cell r="AP33">
            <v>789.61551365412151</v>
          </cell>
          <cell r="AQ33">
            <v>802.70668451335109</v>
          </cell>
          <cell r="AR33">
            <v>828.4726972367398</v>
          </cell>
          <cell r="AS33">
            <v>849.28384341591368</v>
          </cell>
          <cell r="AT33">
            <v>870.82689623146086</v>
          </cell>
          <cell r="AU33">
            <v>890.20204929012539</v>
          </cell>
          <cell r="AV33">
            <v>911.38620903251467</v>
          </cell>
          <cell r="AW33">
            <v>934.96928428823117</v>
          </cell>
          <cell r="AX33">
            <v>950.95520358605233</v>
          </cell>
          <cell r="AY33">
            <v>995.36384183003952</v>
          </cell>
          <cell r="AZ33">
            <v>1031.4833208229375</v>
          </cell>
        </row>
        <row r="34">
          <cell r="V34">
            <v>9191.7211061852377</v>
          </cell>
          <cell r="W34">
            <v>9165.5335129189552</v>
          </cell>
          <cell r="X34">
            <v>9192.1873011524222</v>
          </cell>
          <cell r="Y34">
            <v>9157.5495060786179</v>
          </cell>
          <cell r="Z34">
            <v>9077.8777457751821</v>
          </cell>
          <cell r="AA34">
            <v>9062.1642992214584</v>
          </cell>
          <cell r="AB34">
            <v>9083.2759393391316</v>
          </cell>
          <cell r="AC34">
            <v>9103.1937060411256</v>
          </cell>
          <cell r="AD34">
            <v>9122.1193031551629</v>
          </cell>
          <cell r="AE34">
            <v>9144.025095233812</v>
          </cell>
          <cell r="AF34">
            <v>9137.5310066590719</v>
          </cell>
          <cell r="AG34">
            <v>9130.7774436413292</v>
          </cell>
          <cell r="AH34">
            <v>9161.2463049480775</v>
          </cell>
          <cell r="AI34">
            <v>9141.7615200585369</v>
          </cell>
          <cell r="AJ34">
            <v>9125.4466513738098</v>
          </cell>
          <cell r="AK34">
            <v>9105.8244940730128</v>
          </cell>
          <cell r="AL34">
            <v>9110.8033643745221</v>
          </cell>
          <cell r="AM34">
            <v>9156.663630880872</v>
          </cell>
          <cell r="AN34">
            <v>9178.4107574674599</v>
          </cell>
          <cell r="AO34">
            <v>9210.189903970464</v>
          </cell>
          <cell r="AP34">
            <v>9277.4676807871419</v>
          </cell>
          <cell r="AQ34">
            <v>9344.1172919727487</v>
          </cell>
          <cell r="AR34">
            <v>9441.1228032202544</v>
          </cell>
          <cell r="AS34">
            <v>9531.9643892068889</v>
          </cell>
          <cell r="AT34">
            <v>9641.1422591234586</v>
          </cell>
          <cell r="AU34">
            <v>9742.8333233183075</v>
          </cell>
          <cell r="AV34">
            <v>9905.5984427775111</v>
          </cell>
          <cell r="AW34">
            <v>10081.524251843091</v>
          </cell>
          <cell r="AX34">
            <v>10235.682331452814</v>
          </cell>
          <cell r="AY34">
            <v>10626.880272501574</v>
          </cell>
          <cell r="AZ34">
            <v>10861.480539556022</v>
          </cell>
        </row>
        <row r="35">
          <cell r="V35">
            <v>0</v>
          </cell>
          <cell r="W35">
            <v>0</v>
          </cell>
          <cell r="X35">
            <v>0</v>
          </cell>
          <cell r="Y35">
            <v>1.0222061842113417E-5</v>
          </cell>
          <cell r="Z35">
            <v>3.6516288488710087E-5</v>
          </cell>
          <cell r="AA35">
            <v>9.002952119042021E-5</v>
          </cell>
          <cell r="AB35">
            <v>1.8557205227029443E-4</v>
          </cell>
          <cell r="AC35">
            <v>3.5132693578882989E-4</v>
          </cell>
          <cell r="AD35">
            <v>6.3990358014255275E-4</v>
          </cell>
          <cell r="AE35">
            <v>1.2306071063722039E-3</v>
          </cell>
          <cell r="AF35">
            <v>2.1675514554086975E-3</v>
          </cell>
          <cell r="AG35">
            <v>6.6047682649723908E-3</v>
          </cell>
          <cell r="AH35">
            <v>2.0403606626617506E-2</v>
          </cell>
          <cell r="AI35">
            <v>3.6457857401654713E-2</v>
          </cell>
          <cell r="AJ35">
            <v>7.4682166782394505E-2</v>
          </cell>
          <cell r="AK35">
            <v>0.14166784337846347</v>
          </cell>
          <cell r="AL35">
            <v>0.26813741685889958</v>
          </cell>
          <cell r="AM35">
            <v>0.60668461569378485</v>
          </cell>
          <cell r="AN35">
            <v>1.0828986413324297</v>
          </cell>
          <cell r="AO35">
            <v>1.8834635197824579</v>
          </cell>
          <cell r="AP35">
            <v>3.343690691460369</v>
          </cell>
          <cell r="AQ35">
            <v>5.4589815153623658</v>
          </cell>
          <cell r="AR35">
            <v>8.9566171907299292</v>
          </cell>
          <cell r="AS35">
            <v>13.506033736939203</v>
          </cell>
          <cell r="AT35">
            <v>20.563973188383642</v>
          </cell>
          <cell r="AU35">
            <v>28.717817963843409</v>
          </cell>
          <cell r="AV35">
            <v>41.51656966911159</v>
          </cell>
          <cell r="AW35">
            <v>62.502801212240755</v>
          </cell>
          <cell r="AX35">
            <v>85.901790436830623</v>
          </cell>
          <cell r="AY35">
            <v>159.5568485813921</v>
          </cell>
          <cell r="AZ35">
            <v>198.04221722239157</v>
          </cell>
        </row>
      </sheetData>
      <sheetData sheetId="16">
        <row r="22">
          <cell r="V22">
            <v>301.36019479224041</v>
          </cell>
          <cell r="W22">
            <v>298.57714286091272</v>
          </cell>
          <cell r="X22">
            <v>294.1280506657593</v>
          </cell>
          <cell r="Y22">
            <v>289.7226253414965</v>
          </cell>
          <cell r="Z22">
            <v>286.1136446272389</v>
          </cell>
          <cell r="AA22">
            <v>283.78774750484143</v>
          </cell>
          <cell r="AB22">
            <v>281.27882441455699</v>
          </cell>
          <cell r="AC22">
            <v>278.70773500650472</v>
          </cell>
          <cell r="AD22">
            <v>276.56905165092513</v>
          </cell>
          <cell r="AE22">
            <v>270.7442694250372</v>
          </cell>
          <cell r="AF22">
            <v>266.02964670507168</v>
          </cell>
          <cell r="AG22">
            <v>262.16083288437551</v>
          </cell>
          <cell r="AH22">
            <v>255.3484424178985</v>
          </cell>
          <cell r="AI22">
            <v>249.26032375274573</v>
          </cell>
          <cell r="AJ22">
            <v>242.00305220870058</v>
          </cell>
          <cell r="AK22">
            <v>233.26711965030537</v>
          </cell>
          <cell r="AL22">
            <v>225.904159697023</v>
          </cell>
          <cell r="AM22">
            <v>216.07652629143638</v>
          </cell>
          <cell r="AN22">
            <v>208.58843258542441</v>
          </cell>
          <cell r="AO22">
            <v>201.97649299861129</v>
          </cell>
          <cell r="AP22">
            <v>194.8933885975527</v>
          </cell>
          <cell r="AQ22">
            <v>186.59183051004115</v>
          </cell>
          <cell r="AR22">
            <v>174.74791762219323</v>
          </cell>
          <cell r="AS22">
            <v>171.20855055640467</v>
          </cell>
          <cell r="AT22">
            <v>166.1779269041586</v>
          </cell>
          <cell r="AU22">
            <v>153.51901048524581</v>
          </cell>
          <cell r="AV22">
            <v>138.67519087148196</v>
          </cell>
          <cell r="AW22">
            <v>127.04349010050694</v>
          </cell>
          <cell r="AX22">
            <v>115.09765103666466</v>
          </cell>
          <cell r="AY22">
            <v>110.60967184471626</v>
          </cell>
          <cell r="AZ22">
            <v>97.156065302486041</v>
          </cell>
        </row>
        <row r="24"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V25">
            <v>84.415929841343768</v>
          </cell>
          <cell r="W25">
            <v>84.182312253693055</v>
          </cell>
          <cell r="X25">
            <v>83.722985634583182</v>
          </cell>
          <cell r="Y25">
            <v>83.109332228491255</v>
          </cell>
          <cell r="Z25">
            <v>82.269518208548547</v>
          </cell>
          <cell r="AA25">
            <v>82.335208105192734</v>
          </cell>
          <cell r="AB25">
            <v>81.374393250327941</v>
          </cell>
          <cell r="AC25">
            <v>81.323576282344021</v>
          </cell>
          <cell r="AD25">
            <v>81.358504192690475</v>
          </cell>
          <cell r="AE25">
            <v>80.679194490398345</v>
          </cell>
          <cell r="AF25">
            <v>80.309753743490418</v>
          </cell>
          <cell r="AG25">
            <v>80.582741750268553</v>
          </cell>
          <cell r="AH25">
            <v>79.797890617493948</v>
          </cell>
          <cell r="AI25">
            <v>78.896310792466721</v>
          </cell>
          <cell r="AJ25">
            <v>78.705465842675977</v>
          </cell>
          <cell r="AK25">
            <v>78.346336584686398</v>
          </cell>
          <cell r="AL25">
            <v>78.163530988799067</v>
          </cell>
          <cell r="AM25">
            <v>78.27663656645457</v>
          </cell>
          <cell r="AN25">
            <v>77.505746657445556</v>
          </cell>
          <cell r="AO25">
            <v>76.986952806713163</v>
          </cell>
          <cell r="AP25">
            <v>76.579346286554625</v>
          </cell>
          <cell r="AQ25">
            <v>76.31991452557304</v>
          </cell>
          <cell r="AR25">
            <v>76.164796124909955</v>
          </cell>
          <cell r="AS25">
            <v>76.273468509773622</v>
          </cell>
          <cell r="AT25">
            <v>74.575089153920786</v>
          </cell>
          <cell r="AU25">
            <v>73.300248455738085</v>
          </cell>
          <cell r="AV25">
            <v>73.411621397737036</v>
          </cell>
          <cell r="AW25">
            <v>71.801297427484982</v>
          </cell>
          <cell r="AX25">
            <v>71.803905465027114</v>
          </cell>
          <cell r="AY25">
            <v>71.366997641617814</v>
          </cell>
          <cell r="AZ25">
            <v>70.609709404083205</v>
          </cell>
        </row>
        <row r="26">
          <cell r="V26">
            <v>60.514778526198349</v>
          </cell>
          <cell r="W26">
            <v>60.302998805638239</v>
          </cell>
          <cell r="X26">
            <v>59.721483111545389</v>
          </cell>
          <cell r="Y26">
            <v>58.902866958368371</v>
          </cell>
          <cell r="Z26">
            <v>58.086722089392843</v>
          </cell>
          <cell r="AA26">
            <v>57.209735434275728</v>
          </cell>
          <cell r="AB26">
            <v>56.851332116369974</v>
          </cell>
          <cell r="AC26">
            <v>56.034641761088416</v>
          </cell>
          <cell r="AD26">
            <v>55.426993290006116</v>
          </cell>
          <cell r="AE26">
            <v>54.553218290718299</v>
          </cell>
          <cell r="AF26">
            <v>53.674441418648108</v>
          </cell>
          <cell r="AG26">
            <v>53.035870072475575</v>
          </cell>
          <cell r="AH26">
            <v>52.317785434873208</v>
          </cell>
          <cell r="AI26">
            <v>51.50107743369454</v>
          </cell>
          <cell r="AJ26">
            <v>50.942483689411709</v>
          </cell>
          <cell r="AK26">
            <v>50.184147253055883</v>
          </cell>
          <cell r="AL26">
            <v>48.933161322668745</v>
          </cell>
          <cell r="AM26">
            <v>48.554473603311408</v>
          </cell>
          <cell r="AN26">
            <v>47.548457728778253</v>
          </cell>
          <cell r="AO26">
            <v>47.090248864393217</v>
          </cell>
          <cell r="AP26">
            <v>46.36816148970879</v>
          </cell>
          <cell r="AQ26">
            <v>45.465282952577098</v>
          </cell>
          <cell r="AR26">
            <v>44.727094744621986</v>
          </cell>
          <cell r="AS26">
            <v>44.276349549803413</v>
          </cell>
          <cell r="AT26">
            <v>42.89450486448969</v>
          </cell>
          <cell r="AU26">
            <v>41.594709990164631</v>
          </cell>
          <cell r="AV26">
            <v>40.050584530286386</v>
          </cell>
          <cell r="AW26">
            <v>38.345519038742452</v>
          </cell>
          <cell r="AX26">
            <v>37.505487386661862</v>
          </cell>
          <cell r="AY26">
            <v>36.813453924649288</v>
          </cell>
          <cell r="AZ26">
            <v>35.039625794944591</v>
          </cell>
        </row>
        <row r="27">
          <cell r="V27">
            <v>114.35275727932817</v>
          </cell>
          <cell r="W27">
            <v>110.42709711517533</v>
          </cell>
          <cell r="X27">
            <v>107.52925410745868</v>
          </cell>
          <cell r="Y27">
            <v>103.6442946318793</v>
          </cell>
          <cell r="Z27">
            <v>100.46377622928797</v>
          </cell>
          <cell r="AA27">
            <v>97.538934436767818</v>
          </cell>
          <cell r="AB27">
            <v>95.061242733509047</v>
          </cell>
          <cell r="AC27">
            <v>92.736786813351927</v>
          </cell>
          <cell r="AD27">
            <v>90.549893519138919</v>
          </cell>
          <cell r="AE27">
            <v>85.506883295384</v>
          </cell>
          <cell r="AF27">
            <v>80.909670413866181</v>
          </cell>
          <cell r="AG27">
            <v>79.244158567186233</v>
          </cell>
          <cell r="AH27">
            <v>76.160147944188367</v>
          </cell>
          <cell r="AI27">
            <v>73.493170146579459</v>
          </cell>
          <cell r="AJ27">
            <v>70.813316532541933</v>
          </cell>
          <cell r="AK27">
            <v>67.76578137578278</v>
          </cell>
          <cell r="AL27">
            <v>65.08043702324747</v>
          </cell>
          <cell r="AM27">
            <v>62.768293321075085</v>
          </cell>
          <cell r="AN27">
            <v>59.080536533609987</v>
          </cell>
          <cell r="AO27">
            <v>55.51321099046168</v>
          </cell>
          <cell r="AP27">
            <v>52.981303094936962</v>
          </cell>
          <cell r="AQ27">
            <v>50.705694947299996</v>
          </cell>
          <cell r="AR27">
            <v>48.590155544548132</v>
          </cell>
          <cell r="AS27">
            <v>47.085795509597261</v>
          </cell>
          <cell r="AT27">
            <v>45.591691262600456</v>
          </cell>
          <cell r="AU27">
            <v>42.440980553706829</v>
          </cell>
          <cell r="AV27">
            <v>38.084956782283847</v>
          </cell>
          <cell r="AW27">
            <v>26.568438517807802</v>
          </cell>
          <cell r="AX27">
            <v>24.809712453128014</v>
          </cell>
          <cell r="AY27">
            <v>23.596769153629396</v>
          </cell>
          <cell r="AZ27">
            <v>18.737505309218147</v>
          </cell>
        </row>
        <row r="28">
          <cell r="V28">
            <v>27.101028801804755</v>
          </cell>
          <cell r="W28">
            <v>25.462156602298599</v>
          </cell>
          <cell r="X28">
            <v>24.650615339129953</v>
          </cell>
          <cell r="Y28">
            <v>23.272859635019273</v>
          </cell>
          <cell r="Z28">
            <v>22.699032817980719</v>
          </cell>
          <cell r="AA28">
            <v>22.197019592956902</v>
          </cell>
          <cell r="AB28">
            <v>21.700090808160965</v>
          </cell>
          <cell r="AC28">
            <v>21.21799564220002</v>
          </cell>
          <cell r="AD28">
            <v>20.708515005248199</v>
          </cell>
          <cell r="AE28">
            <v>19.281742181827646</v>
          </cell>
          <cell r="AF28">
            <v>18.703988993873899</v>
          </cell>
          <cell r="AG28">
            <v>18.494827589333557</v>
          </cell>
          <cell r="AH28">
            <v>17.993713139081898</v>
          </cell>
          <cell r="AI28">
            <v>17.517444257321099</v>
          </cell>
          <cell r="AJ28">
            <v>16.967390747778865</v>
          </cell>
          <cell r="AK28">
            <v>15.747734858722042</v>
          </cell>
          <cell r="AL28">
            <v>15.176450739714779</v>
          </cell>
          <cell r="AM28">
            <v>14.655514932011236</v>
          </cell>
          <cell r="AN28">
            <v>13.936917597182999</v>
          </cell>
          <cell r="AO28">
            <v>13.472707239068789</v>
          </cell>
          <cell r="AP28">
            <v>12.998551104367959</v>
          </cell>
          <cell r="AQ28">
            <v>12.56534919555407</v>
          </cell>
          <cell r="AR28">
            <v>12.129626886246093</v>
          </cell>
          <cell r="AS28">
            <v>11.272332453749511</v>
          </cell>
          <cell r="AT28">
            <v>10.930403487635624</v>
          </cell>
          <cell r="AU28">
            <v>9.478390270434975</v>
          </cell>
          <cell r="AV28">
            <v>5.3036457251750617</v>
          </cell>
          <cell r="AW28">
            <v>4.4051720765864193</v>
          </cell>
          <cell r="AX28">
            <v>3.102310300154087</v>
          </cell>
          <cell r="AY28">
            <v>2.4209202622303354</v>
          </cell>
          <cell r="AZ28">
            <v>2.3380731504227179</v>
          </cell>
        </row>
        <row r="29">
          <cell r="V29">
            <v>3063.0344253231169</v>
          </cell>
        </row>
        <row r="30">
          <cell r="W30">
            <v>3035.3273324572456</v>
          </cell>
          <cell r="X30">
            <v>3028.2815672057345</v>
          </cell>
          <cell r="Y30">
            <v>3015.7627530047748</v>
          </cell>
          <cell r="Z30">
            <v>2999.6837558498787</v>
          </cell>
          <cell r="AA30">
            <v>2995.8745155766605</v>
          </cell>
          <cell r="AB30">
            <v>2998.8518213105858</v>
          </cell>
          <cell r="AC30">
            <v>3007.056536346608</v>
          </cell>
          <cell r="AD30">
            <v>3008.9136762339199</v>
          </cell>
          <cell r="AE30">
            <v>3006.1023547951081</v>
          </cell>
          <cell r="AF30">
            <v>2998.4101542542808</v>
          </cell>
          <cell r="AG30">
            <v>3000.6015591093696</v>
          </cell>
          <cell r="AH30">
            <v>2994.2669511349809</v>
          </cell>
          <cell r="AI30">
            <v>2986.4063047130144</v>
          </cell>
          <cell r="AJ30">
            <v>2965.2435292078667</v>
          </cell>
          <cell r="AK30">
            <v>2935.2126771022913</v>
          </cell>
          <cell r="AL30">
            <v>2923.3957723404037</v>
          </cell>
          <cell r="AM30">
            <v>2908.6803136049975</v>
          </cell>
          <cell r="AN30">
            <v>2878.487642766765</v>
          </cell>
          <cell r="AO30">
            <v>2866.7938231103244</v>
          </cell>
          <cell r="AP30">
            <v>2847.7009879403004</v>
          </cell>
          <cell r="AQ30">
            <v>2840.8037171123806</v>
          </cell>
          <cell r="AR30">
            <v>2829.911451726392</v>
          </cell>
          <cell r="AS30">
            <v>2817.3007210730225</v>
          </cell>
          <cell r="AT30">
            <v>2768.1607907965908</v>
          </cell>
          <cell r="AU30">
            <v>2726.8137385649716</v>
          </cell>
          <cell r="AV30">
            <v>2694.0575768376934</v>
          </cell>
          <cell r="AW30">
            <v>2604.0499433491018</v>
          </cell>
          <cell r="AX30">
            <v>2578.6474643358811</v>
          </cell>
          <cell r="AY30">
            <v>2540.6170012673238</v>
          </cell>
          <cell r="AZ30">
            <v>2470.9081735048067</v>
          </cell>
        </row>
        <row r="33">
          <cell r="V33">
            <v>10.969754977117155</v>
          </cell>
          <cell r="W33">
            <v>11.198786105202759</v>
          </cell>
          <cell r="X33">
            <v>10.842207492352024</v>
          </cell>
          <cell r="Y33">
            <v>10.441413460891676</v>
          </cell>
          <cell r="Z33">
            <v>10.095418084682493</v>
          </cell>
          <cell r="AA33">
            <v>9.7288697049768835</v>
          </cell>
          <cell r="AB33">
            <v>9.8845232710766773</v>
          </cell>
          <cell r="AC33">
            <v>10.068522333697802</v>
          </cell>
          <cell r="AD33">
            <v>10.191263318000209</v>
          </cell>
          <cell r="AE33">
            <v>10.460040253759002</v>
          </cell>
          <cell r="AF33">
            <v>10.791288777381258</v>
          </cell>
          <cell r="AG33">
            <v>10.972571253696971</v>
          </cell>
          <cell r="AH33">
            <v>11.297920873897972</v>
          </cell>
          <cell r="AI33">
            <v>11.460137671966992</v>
          </cell>
          <cell r="AJ33">
            <v>11.42671875142077</v>
          </cell>
          <cell r="AK33">
            <v>12.847574731919655</v>
          </cell>
          <cell r="AL33">
            <v>13.382623289463384</v>
          </cell>
          <cell r="AM33">
            <v>13.609256564501953</v>
          </cell>
          <cell r="AN33">
            <v>13.632589529852194</v>
          </cell>
          <cell r="AO33">
            <v>13.792083292359091</v>
          </cell>
          <cell r="AP33">
            <v>14.155453841224288</v>
          </cell>
          <cell r="AQ33">
            <v>14.631216095150174</v>
          </cell>
          <cell r="AR33">
            <v>15.2334841909279</v>
          </cell>
          <cell r="AS33">
            <v>15.416177946263385</v>
          </cell>
          <cell r="AT33">
            <v>17.003599844663444</v>
          </cell>
          <cell r="AU33">
            <v>20.444457761408263</v>
          </cell>
          <cell r="AV33">
            <v>20.426106036130133</v>
          </cell>
          <cell r="AW33">
            <v>26.890261603293773</v>
          </cell>
          <cell r="AX33">
            <v>27.64477937606646</v>
          </cell>
          <cell r="AY33">
            <v>28.623127191171221</v>
          </cell>
          <cell r="AZ33">
            <v>38.538395104884614</v>
          </cell>
        </row>
        <row r="35">
          <cell r="V35">
            <v>157.65885474134413</v>
          </cell>
          <cell r="W35">
            <v>163.46895206547421</v>
          </cell>
          <cell r="X35">
            <v>168.36903538685874</v>
          </cell>
          <cell r="Y35">
            <v>174.49492781182732</v>
          </cell>
          <cell r="Z35">
            <v>178.15527024125223</v>
          </cell>
          <cell r="AA35">
            <v>183.21272586460447</v>
          </cell>
          <cell r="AB35">
            <v>187.63906091479714</v>
          </cell>
          <cell r="AC35">
            <v>190.92908968498048</v>
          </cell>
          <cell r="AD35">
            <v>193.94999675651437</v>
          </cell>
          <cell r="AE35">
            <v>200.23706129368944</v>
          </cell>
          <cell r="AF35">
            <v>204.030590679417</v>
          </cell>
          <cell r="AG35">
            <v>206.32871225533538</v>
          </cell>
          <cell r="AH35">
            <v>211.20034673940989</v>
          </cell>
          <cell r="AI35">
            <v>215.94813978896374</v>
          </cell>
          <cell r="AJ35">
            <v>221.65434771241902</v>
          </cell>
          <cell r="AK35">
            <v>233.90775198453096</v>
          </cell>
          <cell r="AL35">
            <v>244.41868778101977</v>
          </cell>
          <cell r="AM35">
            <v>255.30867651251529</v>
          </cell>
          <cell r="AN35">
            <v>271.14478428604951</v>
          </cell>
          <cell r="AO35">
            <v>282.44131135665492</v>
          </cell>
          <cell r="AP35">
            <v>297.3104503389585</v>
          </cell>
          <cell r="AQ35">
            <v>311.85213718586613</v>
          </cell>
          <cell r="AR35">
            <v>327.2168320122878</v>
          </cell>
          <cell r="AS35">
            <v>344.66256834206007</v>
          </cell>
          <cell r="AT35">
            <v>367.10693410733109</v>
          </cell>
          <cell r="AU35">
            <v>391.90706520184949</v>
          </cell>
          <cell r="AV35">
            <v>441.04234982683693</v>
          </cell>
          <cell r="AW35">
            <v>471.70004799967194</v>
          </cell>
          <cell r="AX35">
            <v>492.87866138806345</v>
          </cell>
          <cell r="AY35">
            <v>512.42660484449596</v>
          </cell>
          <cell r="AZ35">
            <v>534.86688922348583</v>
          </cell>
        </row>
        <row r="36">
          <cell r="V36">
            <v>5494.8988202197024</v>
          </cell>
          <cell r="W36">
            <v>5518.8859639201246</v>
          </cell>
          <cell r="X36">
            <v>5575.6350942017543</v>
          </cell>
          <cell r="Y36">
            <v>5589.4088169791694</v>
          </cell>
          <cell r="Z36">
            <v>5592.4763708699311</v>
          </cell>
          <cell r="AA36">
            <v>5616.715027688846</v>
          </cell>
          <cell r="AB36">
            <v>5633.9004713594795</v>
          </cell>
          <cell r="AC36">
            <v>5655.4695393548836</v>
          </cell>
          <cell r="AD36">
            <v>5677.4704254233338</v>
          </cell>
          <cell r="AE36">
            <v>5690.7008536761577</v>
          </cell>
          <cell r="AF36">
            <v>5710.7107378174433</v>
          </cell>
          <cell r="AG36">
            <v>5725.9875292541838</v>
          </cell>
          <cell r="AH36">
            <v>5751.7086497543696</v>
          </cell>
          <cell r="AI36">
            <v>5771.0846176674795</v>
          </cell>
          <cell r="AJ36">
            <v>5787.9130151191457</v>
          </cell>
          <cell r="AK36">
            <v>5806.6001186012008</v>
          </cell>
          <cell r="AL36">
            <v>5833.3664987133952</v>
          </cell>
          <cell r="AM36">
            <v>5869.0824310735952</v>
          </cell>
          <cell r="AN36">
            <v>5903.8412813816285</v>
          </cell>
          <cell r="AO36">
            <v>5929.4837295125581</v>
          </cell>
          <cell r="AP36">
            <v>5963.6321469878676</v>
          </cell>
          <cell r="AQ36">
            <v>6002.8192116789533</v>
          </cell>
          <cell r="AR36">
            <v>6045.9501079867887</v>
          </cell>
          <cell r="AS36">
            <v>6080.2025585619231</v>
          </cell>
          <cell r="AT36">
            <v>6121.4196309057006</v>
          </cell>
          <cell r="AU36">
            <v>6165.8414628948722</v>
          </cell>
          <cell r="AV36">
            <v>6210.7796216722008</v>
          </cell>
          <cell r="AW36">
            <v>6278.7261844724808</v>
          </cell>
          <cell r="AX36">
            <v>6324.4066650299819</v>
          </cell>
          <cell r="AY36">
            <v>6364.8905527920469</v>
          </cell>
          <cell r="AZ36">
            <v>6430.1393701797533</v>
          </cell>
        </row>
      </sheetData>
      <sheetData sheetId="17">
        <row r="3">
          <cell r="X3">
            <v>9.6658911068012804E-2</v>
          </cell>
          <cell r="Y3">
            <v>0.10655767867069636</v>
          </cell>
          <cell r="Z3">
            <v>0.1106606839738091</v>
          </cell>
          <cell r="AA3">
            <v>0.12940992156295114</v>
          </cell>
          <cell r="AB3">
            <v>0.14307630315887993</v>
          </cell>
          <cell r="AC3">
            <v>0.15967849878607857</v>
          </cell>
          <cell r="AD3">
            <v>0.17956839979843364</v>
          </cell>
          <cell r="AE3">
            <v>0.1994130319155801</v>
          </cell>
          <cell r="AF3">
            <v>0.21360971072849283</v>
          </cell>
          <cell r="AG3">
            <v>0.17673790284879451</v>
          </cell>
          <cell r="AH3">
            <v>0.15709531125645795</v>
          </cell>
          <cell r="AI3">
            <v>0.14352023092136018</v>
          </cell>
          <cell r="AJ3">
            <v>0.1258202082204681</v>
          </cell>
          <cell r="AK3">
            <v>0.10692591847466468</v>
          </cell>
          <cell r="AL3">
            <v>0.10514862335003398</v>
          </cell>
          <cell r="AM3">
            <v>0.10577207554545169</v>
          </cell>
          <cell r="AN3">
            <v>0.10567295371084284</v>
          </cell>
          <cell r="AO3">
            <v>0.10286388212387976</v>
          </cell>
          <cell r="AP3">
            <v>9.8450345337601219E-2</v>
          </cell>
          <cell r="AQ3">
            <v>9.3380045722870134E-2</v>
          </cell>
          <cell r="AR3">
            <v>8.0978956095324045E-2</v>
          </cell>
          <cell r="AS3">
            <v>6.8576949265562098E-2</v>
          </cell>
          <cell r="AT3">
            <v>5.5358283259573829E-2</v>
          </cell>
          <cell r="AU3">
            <v>4.4825567982519569E-2</v>
          </cell>
          <cell r="AV3">
            <v>3.8156424394969753E-2</v>
          </cell>
          <cell r="AW3">
            <v>3.547612321440638E-2</v>
          </cell>
          <cell r="AX3">
            <v>3.1207742658657743E-2</v>
          </cell>
          <cell r="AY3">
            <v>2.6289107471603679E-2</v>
          </cell>
          <cell r="AZ3">
            <v>2.3101274672954371E-2</v>
          </cell>
          <cell r="BA3">
            <v>1.9955006311791784E-2</v>
          </cell>
          <cell r="BB3">
            <v>1.7208393893621683E-2</v>
          </cell>
        </row>
        <row r="34">
          <cell r="X34">
            <v>45.514811544142042</v>
          </cell>
          <cell r="Y34">
            <v>46.161883839163117</v>
          </cell>
          <cell r="Z34">
            <v>45.885686356520431</v>
          </cell>
          <cell r="AA34">
            <v>46.424047647235419</v>
          </cell>
          <cell r="AB34">
            <v>47.145832554690067</v>
          </cell>
          <cell r="AC34">
            <v>47.52928030616151</v>
          </cell>
          <cell r="AD34">
            <v>47.989488523276293</v>
          </cell>
          <cell r="AE34">
            <v>48.226365364322589</v>
          </cell>
          <cell r="AF34">
            <v>49.030334159478002</v>
          </cell>
          <cell r="AG34">
            <v>47.8039548409158</v>
          </cell>
          <cell r="AH34">
            <v>46.13598192465129</v>
          </cell>
          <cell r="AI34">
            <v>44.991890131981357</v>
          </cell>
          <cell r="AJ34">
            <v>44.674249274378532</v>
          </cell>
          <cell r="AK34">
            <v>44.590765552556014</v>
          </cell>
          <cell r="AL34">
            <v>43.839712104251724</v>
          </cell>
          <cell r="AM34">
            <v>43.607393586175633</v>
          </cell>
          <cell r="AN34">
            <v>43.469959672298451</v>
          </cell>
          <cell r="AO34">
            <v>43.114239991377119</v>
          </cell>
          <cell r="AP34">
            <v>42.578443253110507</v>
          </cell>
          <cell r="AQ34">
            <v>41.253627909271017</v>
          </cell>
          <cell r="AR34">
            <v>41.693773469339618</v>
          </cell>
          <cell r="AS34">
            <v>41.852761833400379</v>
          </cell>
          <cell r="AT34">
            <v>41.462978825661772</v>
          </cell>
          <cell r="AU34">
            <v>41.161313371181912</v>
          </cell>
          <cell r="AV34">
            <v>41.588783310694808</v>
          </cell>
          <cell r="AW34">
            <v>42.47665739322489</v>
          </cell>
          <cell r="AX34">
            <v>42.345942686999706</v>
          </cell>
          <cell r="AY34">
            <v>41.842878339803818</v>
          </cell>
          <cell r="AZ34">
            <v>41.876028767195578</v>
          </cell>
          <cell r="BA34">
            <v>41.066816948006974</v>
          </cell>
          <cell r="BB34">
            <v>40.062409454837187</v>
          </cell>
        </row>
        <row r="43">
          <cell r="X43">
            <v>28.030072697647967</v>
          </cell>
          <cell r="Y43">
            <v>28.426506763747248</v>
          </cell>
          <cell r="Z43">
            <v>27.997844641124253</v>
          </cell>
          <cell r="AA43">
            <v>27.742986976217352</v>
          </cell>
          <cell r="AB43">
            <v>27.4656434672134</v>
          </cell>
          <cell r="AC43">
            <v>27.479859184174945</v>
          </cell>
          <cell r="AD43">
            <v>27.133758866848421</v>
          </cell>
          <cell r="AE43">
            <v>26.828375784003281</v>
          </cell>
          <cell r="AF43">
            <v>26.829020223033694</v>
          </cell>
          <cell r="AG43">
            <v>26.041559208651456</v>
          </cell>
          <cell r="AH43">
            <v>25.472533751259938</v>
          </cell>
          <cell r="AI43">
            <v>24.939694574427961</v>
          </cell>
          <cell r="AJ43">
            <v>24.76688744834108</v>
          </cell>
          <cell r="AK43">
            <v>24.560585633249872</v>
          </cell>
          <cell r="AL43">
            <v>23.553377153430585</v>
          </cell>
          <cell r="AM43">
            <v>22.656918798472045</v>
          </cell>
          <cell r="AN43">
            <v>21.847428806632003</v>
          </cell>
          <cell r="AO43">
            <v>21.539506551850167</v>
          </cell>
          <cell r="AP43">
            <v>20.116465245407806</v>
          </cell>
          <cell r="AQ43">
            <v>18.784546471901074</v>
          </cell>
          <cell r="AR43">
            <v>18.608145999930553</v>
          </cell>
          <cell r="AS43">
            <v>18.309945514119185</v>
          </cell>
          <cell r="AT43">
            <v>17.981177740255553</v>
          </cell>
          <cell r="AU43">
            <v>17.467828520782348</v>
          </cell>
          <cell r="AV43">
            <v>17.364829894930445</v>
          </cell>
          <cell r="AW43">
            <v>17.495248603023956</v>
          </cell>
          <cell r="AX43">
            <v>16.97582743958381</v>
          </cell>
          <cell r="AY43">
            <v>16.227503965270923</v>
          </cell>
          <cell r="AZ43">
            <v>15.692319009731808</v>
          </cell>
          <cell r="BA43">
            <v>15.197015020478673</v>
          </cell>
          <cell r="BB43">
            <v>14.20110365899688</v>
          </cell>
        </row>
        <row r="44">
          <cell r="X44">
            <v>2.527662058002051E-2</v>
          </cell>
          <cell r="Y44">
            <v>2.7619991641636841E-2</v>
          </cell>
          <cell r="Z44">
            <v>2.8791841224623627E-2</v>
          </cell>
          <cell r="AA44">
            <v>3.3889770968771486E-2</v>
          </cell>
          <cell r="AB44">
            <v>3.7315177159464072E-2</v>
          </cell>
          <cell r="AC44">
            <v>4.0961895451702493E-2</v>
          </cell>
          <cell r="AD44">
            <v>4.4833839464860969E-2</v>
          </cell>
          <cell r="AE44">
            <v>4.8227037409773674E-2</v>
          </cell>
          <cell r="AF44">
            <v>5.0543703686900601E-2</v>
          </cell>
          <cell r="AG44">
            <v>4.1315692850439144E-2</v>
          </cell>
          <cell r="AH44">
            <v>3.4466576967174055E-2</v>
          </cell>
          <cell r="AI44">
            <v>2.9000963132073697E-2</v>
          </cell>
          <cell r="AJ44">
            <v>2.3979365239418935E-2</v>
          </cell>
          <cell r="AK44">
            <v>2.0248149310166042E-2</v>
          </cell>
          <cell r="AL44">
            <v>1.9827754347122157E-2</v>
          </cell>
          <cell r="AM44">
            <v>2.0039380969028034E-2</v>
          </cell>
          <cell r="AN44">
            <v>2.0014184632504768E-2</v>
          </cell>
          <cell r="AO44">
            <v>1.9715108783560753E-2</v>
          </cell>
          <cell r="AP44">
            <v>1.9229017827966464E-2</v>
          </cell>
          <cell r="AQ44">
            <v>1.8698658971574026E-2</v>
          </cell>
          <cell r="AR44">
            <v>1.6893576730780503E-2</v>
          </cell>
          <cell r="AS44">
            <v>1.5137544947364974E-2</v>
          </cell>
          <cell r="AT44">
            <v>1.3107681560516754E-2</v>
          </cell>
          <cell r="AU44">
            <v>1.1609066044112146E-2</v>
          </cell>
          <cell r="AV44">
            <v>1.043324335255422E-2</v>
          </cell>
          <cell r="AW44">
            <v>9.9344374243697346E-3</v>
          </cell>
          <cell r="AX44">
            <v>8.8852396803117198E-3</v>
          </cell>
          <cell r="AY44">
            <v>7.6234453303894766E-3</v>
          </cell>
          <cell r="AZ44">
            <v>6.8076777488625456E-3</v>
          </cell>
          <cell r="BA44">
            <v>5.9318172073196144E-3</v>
          </cell>
          <cell r="BB44">
            <v>5.0697422555487284E-3</v>
          </cell>
        </row>
        <row r="52">
          <cell r="X52">
            <v>5862.1577195337522</v>
          </cell>
        </row>
        <row r="53">
          <cell r="Y53">
            <v>5929.5934198886398</v>
          </cell>
          <cell r="Z53">
            <v>5936.2218695910487</v>
          </cell>
          <cell r="AA53">
            <v>5943.6245465011125</v>
          </cell>
          <cell r="AB53">
            <v>5975.7191356934864</v>
          </cell>
          <cell r="AC53">
            <v>6023.2583923453021</v>
          </cell>
          <cell r="AD53">
            <v>6086.7536028551658</v>
          </cell>
          <cell r="AE53">
            <v>6112.7632051314185</v>
          </cell>
          <cell r="AF53">
            <v>6114.5832482276137</v>
          </cell>
          <cell r="AG53">
            <v>6082.902574232794</v>
          </cell>
          <cell r="AH53">
            <v>6015.7948909272191</v>
          </cell>
          <cell r="AI53">
            <v>5991.1898735204659</v>
          </cell>
          <cell r="AJ53">
            <v>5945.642858291938</v>
          </cell>
          <cell r="AK53">
            <v>5950.3540154724333</v>
          </cell>
          <cell r="AL53">
            <v>5888.4757060343109</v>
          </cell>
          <cell r="AM53">
            <v>5820.3487174362599</v>
          </cell>
          <cell r="AN53">
            <v>5835.9155927425545</v>
          </cell>
          <cell r="AO53">
            <v>5797.0118874506788</v>
          </cell>
          <cell r="AP53">
            <v>5743.6678748329259</v>
          </cell>
          <cell r="AQ53">
            <v>5660.1328321413957</v>
          </cell>
          <cell r="AR53">
            <v>5658.1346381492085</v>
          </cell>
          <cell r="AS53">
            <v>5679.6072262178859</v>
          </cell>
          <cell r="AT53">
            <v>5639.1781171698758</v>
          </cell>
          <cell r="AU53">
            <v>5632.8401914240776</v>
          </cell>
          <cell r="AV53">
            <v>5612.6358657928358</v>
          </cell>
          <cell r="AW53">
            <v>5678.57039209902</v>
          </cell>
          <cell r="AX53">
            <v>5649.3542117328834</v>
          </cell>
          <cell r="AY53">
            <v>5542.9358837460377</v>
          </cell>
          <cell r="AZ53">
            <v>5524.2243363172529</v>
          </cell>
          <cell r="BA53">
            <v>5419.1992615436711</v>
          </cell>
          <cell r="BB53">
            <v>5285.31791544515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10.715705654187603</v>
          </cell>
          <cell r="Y68">
            <v>10.990118820109345</v>
          </cell>
          <cell r="Z68">
            <v>13.16536277612056</v>
          </cell>
          <cell r="AA68">
            <v>14.272848586401615</v>
          </cell>
          <cell r="AB68">
            <v>15.146588548589531</v>
          </cell>
          <cell r="AC68">
            <v>15.429247870650862</v>
          </cell>
          <cell r="AD68">
            <v>16.146353782666587</v>
          </cell>
          <cell r="AE68">
            <v>16.880121722215286</v>
          </cell>
          <cell r="AF68">
            <v>17.710904158045878</v>
          </cell>
          <cell r="AG68">
            <v>19.777223981041093</v>
          </cell>
          <cell r="AH68">
            <v>21.665189771159941</v>
          </cell>
          <cell r="AI68">
            <v>23.430835188715058</v>
          </cell>
          <cell r="AJ68">
            <v>28.791826828386412</v>
          </cell>
          <cell r="AK68">
            <v>33.461791574285073</v>
          </cell>
          <cell r="AL68">
            <v>39.685163570807219</v>
          </cell>
          <cell r="AM68">
            <v>44.858323881343189</v>
          </cell>
          <cell r="AN68">
            <v>48.327385070609168</v>
          </cell>
          <cell r="AO68">
            <v>55.67216358826176</v>
          </cell>
          <cell r="AP68">
            <v>62.830195033676048</v>
          </cell>
          <cell r="AQ68">
            <v>68.670175723921048</v>
          </cell>
          <cell r="AR68">
            <v>77.062262310050002</v>
          </cell>
          <cell r="AS68">
            <v>82.299422003971159</v>
          </cell>
          <cell r="AT68">
            <v>89.781788588145901</v>
          </cell>
          <cell r="AU68">
            <v>98.617392645969318</v>
          </cell>
          <cell r="AV68">
            <v>112.07579381253544</v>
          </cell>
          <cell r="AW68">
            <v>119.33753084770321</v>
          </cell>
          <cell r="AX68">
            <v>130.15951498232002</v>
          </cell>
          <cell r="AY68">
            <v>153.11595106886585</v>
          </cell>
          <cell r="AZ68">
            <v>160.13150033440866</v>
          </cell>
          <cell r="BA68">
            <v>185.69262825318015</v>
          </cell>
          <cell r="BB68">
            <v>208.93116577942749</v>
          </cell>
        </row>
        <row r="79">
          <cell r="X79">
            <v>2186.032252479275</v>
          </cell>
          <cell r="Y79">
            <v>2145.3203984661245</v>
          </cell>
          <cell r="Z79">
            <v>2146.3086754962719</v>
          </cell>
          <cell r="AA79">
            <v>2103.4542062270789</v>
          </cell>
          <cell r="AB79">
            <v>2065.1305465910245</v>
          </cell>
          <cell r="AC79">
            <v>2025.4581846703768</v>
          </cell>
          <cell r="AD79">
            <v>1999.723027022598</v>
          </cell>
          <cell r="AE79">
            <v>2012.6265625869523</v>
          </cell>
          <cell r="AF79">
            <v>2060.2649460606335</v>
          </cell>
          <cell r="AG79">
            <v>2105.732792115336</v>
          </cell>
          <cell r="AH79">
            <v>2170.1689911455996</v>
          </cell>
          <cell r="AI79">
            <v>2209.943228874758</v>
          </cell>
          <cell r="AJ79">
            <v>2255.6814066068091</v>
          </cell>
          <cell r="AK79">
            <v>2262.7839193432633</v>
          </cell>
          <cell r="AL79">
            <v>2296.809014591161</v>
          </cell>
          <cell r="AM79">
            <v>2350.9769702163117</v>
          </cell>
          <cell r="AN79">
            <v>2366.3568008896636</v>
          </cell>
          <cell r="AO79">
            <v>2420.7003285813948</v>
          </cell>
          <cell r="AP79">
            <v>2473.4883319935234</v>
          </cell>
          <cell r="AQ79">
            <v>2562.7062644390057</v>
          </cell>
          <cell r="AR79">
            <v>2588.0517909080959</v>
          </cell>
          <cell r="AS79">
            <v>2605.2185714854995</v>
          </cell>
          <cell r="AT79">
            <v>2665.6647260728823</v>
          </cell>
          <cell r="AU79">
            <v>2688.2753398861496</v>
          </cell>
          <cell r="AV79">
            <v>2710.3260787941958</v>
          </cell>
          <cell r="AW79">
            <v>2688.513453370068</v>
          </cell>
          <cell r="AX79">
            <v>2738.7942863982398</v>
          </cell>
          <cell r="AY79">
            <v>2820.6196362007863</v>
          </cell>
          <cell r="AZ79">
            <v>2840.7069138531951</v>
          </cell>
          <cell r="BA79">
            <v>2929.3888158133373</v>
          </cell>
          <cell r="BB79">
            <v>3026.9031163039431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18">
        <row r="3">
          <cell r="X3">
            <v>1908.6412952131204</v>
          </cell>
          <cell r="Y3">
            <v>1907.3802385204142</v>
          </cell>
          <cell r="Z3">
            <v>1879.4854833752943</v>
          </cell>
          <cell r="AA3">
            <v>1865.6776780092916</v>
          </cell>
          <cell r="AB3">
            <v>1856.3533212005682</v>
          </cell>
          <cell r="AC3">
            <v>1852.7793366622682</v>
          </cell>
          <cell r="AD3">
            <v>1854.5737264016934</v>
          </cell>
          <cell r="AE3">
            <v>1856.5493431378272</v>
          </cell>
          <cell r="AF3">
            <v>1858.1539605810062</v>
          </cell>
          <cell r="AG3">
            <v>1845.7527667138565</v>
          </cell>
          <cell r="AH3">
            <v>1829.4832789893821</v>
          </cell>
          <cell r="AI3">
            <v>1821.976339521015</v>
          </cell>
          <cell r="AJ3">
            <v>1795.6065830821642</v>
          </cell>
          <cell r="AK3">
            <v>1770.9321359147691</v>
          </cell>
          <cell r="AL3">
            <v>1739.8177048991502</v>
          </cell>
          <cell r="AM3">
            <v>1714.6926756914781</v>
          </cell>
          <cell r="AN3">
            <v>1698.1212015711753</v>
          </cell>
          <cell r="AO3">
            <v>1644.8360223330626</v>
          </cell>
          <cell r="AP3">
            <v>1619.631334031711</v>
          </cell>
          <cell r="AQ3">
            <v>1552.6814318572365</v>
          </cell>
          <cell r="AR3">
            <v>1471.6056710354783</v>
          </cell>
          <cell r="AS3">
            <v>1304.2838545445095</v>
          </cell>
          <cell r="AT3">
            <v>1171.1033492298031</v>
          </cell>
          <cell r="AU3">
            <v>943.76061771520449</v>
          </cell>
          <cell r="AV3">
            <v>850.41997854998476</v>
          </cell>
          <cell r="AW3">
            <v>847.87172650053822</v>
          </cell>
          <cell r="AX3">
            <v>839.81601981794233</v>
          </cell>
          <cell r="AY3">
            <v>635.09624340970868</v>
          </cell>
          <cell r="AZ3">
            <v>628.19993415515341</v>
          </cell>
          <cell r="BA3">
            <v>602.62102439624414</v>
          </cell>
          <cell r="BB3">
            <v>512.00344456873654</v>
          </cell>
        </row>
        <row r="34">
          <cell r="X34">
            <v>2.3606521155473421E-3</v>
          </cell>
          <cell r="Y34">
            <v>3.0479233419441897E-3</v>
          </cell>
          <cell r="Z34">
            <v>4.0362152240257078E-3</v>
          </cell>
          <cell r="AA34">
            <v>4.4920241298788055E-3</v>
          </cell>
          <cell r="AB34">
            <v>5.086317170662426E-3</v>
          </cell>
          <cell r="AC34">
            <v>5.9411076431703938E-3</v>
          </cell>
          <cell r="AD34">
            <v>6.9734327605093125E-3</v>
          </cell>
          <cell r="AE34">
            <v>7.9958485579179287E-3</v>
          </cell>
          <cell r="AF34">
            <v>9.0089138525022566E-3</v>
          </cell>
          <cell r="AG34">
            <v>9.9836225685231202E-3</v>
          </cell>
          <cell r="AH34">
            <v>1.0760024048995672E-2</v>
          </cell>
          <cell r="AI34">
            <v>1.1563605951013245E-2</v>
          </cell>
          <cell r="AJ34">
            <v>1.2506838620086757E-2</v>
          </cell>
          <cell r="AK34">
            <v>1.3071866401780919E-2</v>
          </cell>
          <cell r="AL34">
            <v>1.3711800947891014E-2</v>
          </cell>
          <cell r="AM34">
            <v>1.4357538869832298E-2</v>
          </cell>
          <cell r="AN34">
            <v>1.5234266855322736E-2</v>
          </cell>
          <cell r="AO34">
            <v>1.8247087706763691E-2</v>
          </cell>
          <cell r="AP34">
            <v>2.2449953639424428E-2</v>
          </cell>
          <cell r="AQ34">
            <v>3.2611501028266363E-2</v>
          </cell>
          <cell r="AR34">
            <v>5.3624887869467737E-2</v>
          </cell>
          <cell r="AS34">
            <v>6.8483820947255303E-2</v>
          </cell>
          <cell r="AT34">
            <v>9.0903568095410892E-2</v>
          </cell>
          <cell r="AU34">
            <v>0.11506580319384437</v>
          </cell>
          <cell r="AV34">
            <v>0.11981749652034764</v>
          </cell>
          <cell r="AW34">
            <v>0.12045359042257145</v>
          </cell>
          <cell r="AX34">
            <v>0.12170026848603351</v>
          </cell>
          <cell r="AY34">
            <v>0.12634123109939702</v>
          </cell>
          <cell r="AZ34">
            <v>0.12741801251592169</v>
          </cell>
          <cell r="BA34">
            <v>0.12863364321132525</v>
          </cell>
          <cell r="BB34">
            <v>0.13037221001905616</v>
          </cell>
        </row>
        <row r="35">
          <cell r="X35">
            <v>1.6039348115934251</v>
          </cell>
          <cell r="Y35">
            <v>1.682437198064104</v>
          </cell>
          <cell r="Z35">
            <v>1.7894819250683272</v>
          </cell>
          <cell r="AA35">
            <v>1.8040645061534917</v>
          </cell>
          <cell r="AB35">
            <v>1.8363458349756099</v>
          </cell>
          <cell r="AC35">
            <v>1.8992538992485688</v>
          </cell>
          <cell r="AD35">
            <v>1.9696746246730932</v>
          </cell>
          <cell r="AE35">
            <v>2.0237397176363485</v>
          </cell>
          <cell r="AF35">
            <v>2.0648947379209961</v>
          </cell>
          <cell r="AG35">
            <v>2.0877367964067308</v>
          </cell>
          <cell r="AH35">
            <v>2.0973178738679765</v>
          </cell>
          <cell r="AI35">
            <v>2.1086002658952836</v>
          </cell>
          <cell r="AJ35">
            <v>2.1124792643775607</v>
          </cell>
          <cell r="AK35">
            <v>2.1003888098350578</v>
          </cell>
          <cell r="AL35">
            <v>2.0823469478252452</v>
          </cell>
          <cell r="AM35">
            <v>2.0732765252295549</v>
          </cell>
          <cell r="AN35">
            <v>2.0770726022284345</v>
          </cell>
          <cell r="AO35">
            <v>2.0735744822494615</v>
          </cell>
          <cell r="AP35">
            <v>2.0587038881178135</v>
          </cell>
          <cell r="AQ35">
            <v>2.0452835416536885</v>
          </cell>
          <cell r="AR35">
            <v>2.1024548401532646</v>
          </cell>
          <cell r="AS35">
            <v>2.1501800304213958</v>
          </cell>
          <cell r="AT35">
            <v>2.1910557689261134</v>
          </cell>
          <cell r="AU35">
            <v>2.2969654167776925</v>
          </cell>
          <cell r="AV35">
            <v>2.3129622732285657</v>
          </cell>
          <cell r="AW35">
            <v>2.3117304309536268</v>
          </cell>
          <cell r="AX35">
            <v>2.3046354480973781</v>
          </cell>
          <cell r="AY35">
            <v>2.2528656462393566</v>
          </cell>
          <cell r="AZ35">
            <v>2.2511006693337863</v>
          </cell>
          <cell r="BA35">
            <v>2.2327426317981671</v>
          </cell>
          <cell r="BB35">
            <v>2.2131106670362559</v>
          </cell>
        </row>
        <row r="38">
          <cell r="X38">
            <v>2.3452099145414</v>
          </cell>
          <cell r="Y38">
            <v>2.3147895556449103</v>
          </cell>
          <cell r="Z38">
            <v>2.3741511557840367</v>
          </cell>
          <cell r="AA38">
            <v>2.3681914754484445</v>
          </cell>
          <cell r="AB38">
            <v>2.348847095409675</v>
          </cell>
          <cell r="AC38">
            <v>2.3170594652796153</v>
          </cell>
          <cell r="AD38">
            <v>2.2999374420124927</v>
          </cell>
          <cell r="AE38">
            <v>2.2897262592402425</v>
          </cell>
          <cell r="AF38">
            <v>2.2820753023043463</v>
          </cell>
          <cell r="AG38">
            <v>2.3116211110933329</v>
          </cell>
          <cell r="AH38">
            <v>2.3313251876093792</v>
          </cell>
          <cell r="AI38">
            <v>2.3300121303080914</v>
          </cell>
          <cell r="AJ38">
            <v>2.4058849506729305</v>
          </cell>
          <cell r="AK38">
            <v>2.4402039358305423</v>
          </cell>
          <cell r="AL38">
            <v>2.4964340143099122</v>
          </cell>
          <cell r="AM38">
            <v>2.5268510416037673</v>
          </cell>
          <cell r="AN38">
            <v>2.5330464092708684</v>
          </cell>
          <cell r="AO38">
            <v>2.5840114017340814</v>
          </cell>
          <cell r="AP38">
            <v>2.6123228459654886</v>
          </cell>
          <cell r="AQ38">
            <v>2.5202159485674329</v>
          </cell>
          <cell r="AR38">
            <v>2.1697275472183342</v>
          </cell>
          <cell r="AS38">
            <v>2.051003467273425</v>
          </cell>
          <cell r="AT38">
            <v>2.072271413848064</v>
          </cell>
          <cell r="AU38">
            <v>2.0909076753775655</v>
          </cell>
          <cell r="AV38">
            <v>2.1122315433974284</v>
          </cell>
          <cell r="AW38">
            <v>2.1162004003262771</v>
          </cell>
          <cell r="AX38">
            <v>2.1284029732339844</v>
          </cell>
          <cell r="AY38">
            <v>2.1506160032310553</v>
          </cell>
          <cell r="AZ38">
            <v>2.1361220992103198</v>
          </cell>
          <cell r="BA38">
            <v>2.1422322936990561</v>
          </cell>
          <cell r="BB38">
            <v>2.1333122883748308</v>
          </cell>
        </row>
        <row r="43">
          <cell r="X43">
            <v>5.1562250265984719</v>
          </cell>
          <cell r="Y43">
            <v>5.1546379786939918</v>
          </cell>
          <cell r="Z43">
            <v>5.1684529712571265</v>
          </cell>
          <cell r="AA43">
            <v>4.9430168970870199</v>
          </cell>
          <cell r="AB43">
            <v>4.4745835249457384</v>
          </cell>
          <cell r="AC43">
            <v>4.3166043568582495</v>
          </cell>
          <cell r="AD43">
            <v>4.1306543205559718</v>
          </cell>
          <cell r="AE43">
            <v>3.807559487205193</v>
          </cell>
          <cell r="AF43">
            <v>3.6365550489225242</v>
          </cell>
          <cell r="AG43">
            <v>3.3911147128194328</v>
          </cell>
          <cell r="AH43">
            <v>3.3212147546690622</v>
          </cell>
          <cell r="AI43">
            <v>3.3210969394158907</v>
          </cell>
          <cell r="AJ43">
            <v>3.3178547573820669</v>
          </cell>
          <cell r="AK43">
            <v>3.2738164093077158</v>
          </cell>
          <cell r="AL43">
            <v>3.2227832420663605</v>
          </cell>
          <cell r="AM43">
            <v>3.063463942139339</v>
          </cell>
          <cell r="AN43">
            <v>3.0309657237997691</v>
          </cell>
          <cell r="AO43">
            <v>2.9566066870311376</v>
          </cell>
          <cell r="AP43">
            <v>2.8311918329005969</v>
          </cell>
          <cell r="AQ43">
            <v>2.6732347716313622</v>
          </cell>
          <cell r="AR43">
            <v>2.544361925207669</v>
          </cell>
          <cell r="AS43">
            <v>2.3993749448545278</v>
          </cell>
          <cell r="AT43">
            <v>2.256144845755446</v>
          </cell>
          <cell r="AU43">
            <v>2.1172923856096513</v>
          </cell>
          <cell r="AV43">
            <v>2.0612250156590926</v>
          </cell>
          <cell r="AW43">
            <v>2.04390305499685</v>
          </cell>
          <cell r="AX43">
            <v>2.0235341254947921</v>
          </cell>
          <cell r="AY43">
            <v>1.9322266060476028</v>
          </cell>
          <cell r="AZ43">
            <v>1.9123678628118659</v>
          </cell>
          <cell r="BA43">
            <v>1.8669771006098623</v>
          </cell>
          <cell r="BB43">
            <v>1.7916025090946992</v>
          </cell>
        </row>
        <row r="44">
          <cell r="X44">
            <v>149.26123169284404</v>
          </cell>
          <cell r="Y44">
            <v>148.99375660066531</v>
          </cell>
          <cell r="Z44">
            <v>146.47143122203698</v>
          </cell>
          <cell r="AA44">
            <v>144.6841689230518</v>
          </cell>
          <cell r="AB44">
            <v>143.34606541091821</v>
          </cell>
          <cell r="AC44">
            <v>142.82129321208487</v>
          </cell>
          <cell r="AD44">
            <v>142.60449786367428</v>
          </cell>
          <cell r="AE44">
            <v>142.32836527213621</v>
          </cell>
          <cell r="AF44">
            <v>141.99678365931501</v>
          </cell>
          <cell r="AG44">
            <v>140.85996726299769</v>
          </cell>
          <cell r="AH44">
            <v>139.68533249408017</v>
          </cell>
          <cell r="AI44">
            <v>138.77627617037541</v>
          </cell>
          <cell r="AJ44">
            <v>136.98431613575553</v>
          </cell>
          <cell r="AK44">
            <v>135.18388148263941</v>
          </cell>
          <cell r="AL44">
            <v>132.96572184835566</v>
          </cell>
          <cell r="AM44">
            <v>130.88359445472392</v>
          </cell>
          <cell r="AN44">
            <v>129.25133503258229</v>
          </cell>
          <cell r="AO44">
            <v>116.02900761241311</v>
          </cell>
          <cell r="AP44">
            <v>115.21791001564924</v>
          </cell>
          <cell r="AQ44">
            <v>102.32450261277077</v>
          </cell>
          <cell r="AR44">
            <v>98.275982763097034</v>
          </cell>
          <cell r="AS44">
            <v>72.649257182858392</v>
          </cell>
          <cell r="AT44">
            <v>65.260795664393683</v>
          </cell>
          <cell r="AU44">
            <v>52.918443968578238</v>
          </cell>
          <cell r="AV44">
            <v>49.777999746318187</v>
          </cell>
          <cell r="AW44">
            <v>49.362674830801382</v>
          </cell>
          <cell r="AX44">
            <v>48.847994703605615</v>
          </cell>
          <cell r="AY44">
            <v>37.75097646746157</v>
          </cell>
          <cell r="AZ44">
            <v>37.292014254931786</v>
          </cell>
          <cell r="BA44">
            <v>35.133053409611662</v>
          </cell>
          <cell r="BB44">
            <v>32.881660656385847</v>
          </cell>
        </row>
        <row r="45">
          <cell r="X45">
            <v>3574.65379718139</v>
          </cell>
          <cell r="Y45">
            <v>3585.0189500438796</v>
          </cell>
          <cell r="Z45">
            <v>3563.0827540114333</v>
          </cell>
          <cell r="AA45">
            <v>3538.5681643475768</v>
          </cell>
          <cell r="AB45">
            <v>3526.1383075902286</v>
          </cell>
          <cell r="AC45">
            <v>3537.6763478408498</v>
          </cell>
          <cell r="AD45">
            <v>3562.586222001803</v>
          </cell>
          <cell r="AE45">
            <v>3585.3535776421118</v>
          </cell>
          <cell r="AF45">
            <v>3606.4653440391453</v>
          </cell>
          <cell r="AG45">
            <v>3611.8119245513144</v>
          </cell>
          <cell r="AH45">
            <v>3607.4767944030873</v>
          </cell>
          <cell r="AI45">
            <v>3608.8271377215242</v>
          </cell>
          <cell r="AJ45">
            <v>3602.5025996862373</v>
          </cell>
          <cell r="AK45">
            <v>3580.8059293929709</v>
          </cell>
          <cell r="AL45">
            <v>3557.117692640873</v>
          </cell>
          <cell r="AM45">
            <v>3533.0624955574058</v>
          </cell>
          <cell r="AN45">
            <v>3524.28662394303</v>
          </cell>
          <cell r="AO45">
            <v>3475.0056732271764</v>
          </cell>
          <cell r="AP45">
            <v>3414.5215561450213</v>
          </cell>
          <cell r="AQ45">
            <v>3257.6418192338951</v>
          </cell>
          <cell r="AR45">
            <v>2980.1934417820985</v>
          </cell>
          <cell r="AS45">
            <v>2676.4196966479708</v>
          </cell>
          <cell r="AT45">
            <v>2302.1949033601154</v>
          </cell>
          <cell r="AU45">
            <v>2036.2234647028945</v>
          </cell>
          <cell r="AV45">
            <v>1981.9771198769668</v>
          </cell>
          <cell r="AW45">
            <v>1973.1717608227639</v>
          </cell>
          <cell r="AX45">
            <v>1961.0505556381747</v>
          </cell>
          <cell r="AY45">
            <v>1848.6376357125564</v>
          </cell>
          <cell r="AZ45">
            <v>1827.9659511379482</v>
          </cell>
          <cell r="BA45">
            <v>1780.3569496154864</v>
          </cell>
          <cell r="BB45">
            <v>1702.2017450528519</v>
          </cell>
        </row>
        <row r="52">
          <cell r="X52">
            <v>559.01501946500377</v>
          </cell>
        </row>
        <row r="53">
          <cell r="Y53">
            <v>499.06365395921614</v>
          </cell>
          <cell r="Z53">
            <v>500.06543752255897</v>
          </cell>
          <cell r="AA53">
            <v>498.53776329856839</v>
          </cell>
          <cell r="AB53">
            <v>499.18376025716032</v>
          </cell>
          <cell r="AC53">
            <v>503.93439110352222</v>
          </cell>
          <cell r="AD53">
            <v>511.47186248637979</v>
          </cell>
          <cell r="AE53">
            <v>518.98632815020301</v>
          </cell>
          <cell r="AF53">
            <v>526.19961762856133</v>
          </cell>
          <cell r="AG53">
            <v>531.14275923196351</v>
          </cell>
          <cell r="AH53">
            <v>533.45524348067136</v>
          </cell>
          <cell r="AI53">
            <v>537.24401615428474</v>
          </cell>
          <cell r="AJ53">
            <v>539.85334920323021</v>
          </cell>
          <cell r="AK53">
            <v>539.05529113801128</v>
          </cell>
          <cell r="AL53">
            <v>538.04063367718504</v>
          </cell>
          <cell r="AM53">
            <v>537.15633292157804</v>
          </cell>
          <cell r="AN53">
            <v>540.13420654754623</v>
          </cell>
          <cell r="AO53">
            <v>537.1629948036076</v>
          </cell>
          <cell r="AP53">
            <v>548.2437995556096</v>
          </cell>
          <cell r="AQ53">
            <v>546.33165714447966</v>
          </cell>
          <cell r="AR53">
            <v>575.2183552538786</v>
          </cell>
          <cell r="AS53">
            <v>578.1122457509282</v>
          </cell>
          <cell r="AT53">
            <v>606.79940297485746</v>
          </cell>
          <cell r="AU53">
            <v>635.14828564916934</v>
          </cell>
          <cell r="AV53">
            <v>642.22928079699409</v>
          </cell>
          <cell r="AW53">
            <v>643.35713959296845</v>
          </cell>
          <cell r="AX53">
            <v>643.21028901183342</v>
          </cell>
          <cell r="AY53">
            <v>630.03802826472975</v>
          </cell>
          <cell r="AZ53">
            <v>630.26932746142904</v>
          </cell>
          <cell r="BA53">
            <v>630.04617245430393</v>
          </cell>
          <cell r="BB53">
            <v>629.18798515312642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89.284136962847541</v>
          </cell>
          <cell r="Y60">
            <v>90.122117979469962</v>
          </cell>
          <cell r="Z60">
            <v>92.768897586296745</v>
          </cell>
          <cell r="AA60">
            <v>93.227290602555229</v>
          </cell>
          <cell r="AB60">
            <v>94.460982821557351</v>
          </cell>
          <cell r="AC60">
            <v>96.485368913585816</v>
          </cell>
          <cell r="AD60">
            <v>98.970779225839237</v>
          </cell>
          <cell r="AE60">
            <v>101.19326655808926</v>
          </cell>
          <cell r="AF60">
            <v>103.13817016250385</v>
          </cell>
          <cell r="AG60">
            <v>105.34318890214192</v>
          </cell>
          <cell r="AH60">
            <v>106.76659303053017</v>
          </cell>
          <cell r="AI60">
            <v>108.04255236594351</v>
          </cell>
          <cell r="AJ60">
            <v>111.13114373702744</v>
          </cell>
          <cell r="AK60">
            <v>112.37709813955719</v>
          </cell>
          <cell r="AL60">
            <v>115.13324318567179</v>
          </cell>
          <cell r="AM60">
            <v>118.05404988780798</v>
          </cell>
          <cell r="AN60">
            <v>122.08354449212815</v>
          </cell>
          <cell r="AO60">
            <v>131.95579866609725</v>
          </cell>
          <cell r="AP60">
            <v>145.23581456618254</v>
          </cell>
          <cell r="AQ60">
            <v>169.69435002841419</v>
          </cell>
          <cell r="AR60">
            <v>209.82309674631747</v>
          </cell>
          <cell r="AS60">
            <v>256.86877488812848</v>
          </cell>
          <cell r="AT60">
            <v>318.09826038222144</v>
          </cell>
          <cell r="AU60">
            <v>403.37704997028641</v>
          </cell>
          <cell r="AV60">
            <v>439.44033035376498</v>
          </cell>
          <cell r="AW60">
            <v>443.10207646426414</v>
          </cell>
          <cell r="AX60">
            <v>452.4597529933244</v>
          </cell>
          <cell r="AY60">
            <v>529.71270827052047</v>
          </cell>
          <cell r="AZ60">
            <v>536.31825189174265</v>
          </cell>
          <cell r="BA60">
            <v>558.86085222439999</v>
          </cell>
          <cell r="BB60">
            <v>623.52050635030594</v>
          </cell>
        </row>
        <row r="68">
          <cell r="X68">
            <v>904.34675599185016</v>
          </cell>
          <cell r="Y68">
            <v>910.10033409691698</v>
          </cell>
          <cell r="Z68">
            <v>921.48142029931557</v>
          </cell>
          <cell r="AA68">
            <v>924.03341478482776</v>
          </cell>
          <cell r="AB68">
            <v>930.3408541719507</v>
          </cell>
          <cell r="AC68">
            <v>941.69171499005188</v>
          </cell>
          <cell r="AD68">
            <v>958.43877558428494</v>
          </cell>
          <cell r="AE68">
            <v>974.65397726572553</v>
          </cell>
          <cell r="AF68">
            <v>990.62902031487033</v>
          </cell>
          <cell r="AG68">
            <v>1006.1427630604122</v>
          </cell>
          <cell r="AH68">
            <v>1017.0100066336836</v>
          </cell>
          <cell r="AI68">
            <v>1028.5112907637183</v>
          </cell>
          <cell r="AJ68">
            <v>1046.8333142373215</v>
          </cell>
          <cell r="AK68">
            <v>1055.6689902102326</v>
          </cell>
          <cell r="AL68">
            <v>1069.1379797189768</v>
          </cell>
          <cell r="AM68">
            <v>1082.9126490629492</v>
          </cell>
          <cell r="AN68">
            <v>1103.2850489202067</v>
          </cell>
          <cell r="AO68">
            <v>1197.1126330939965</v>
          </cell>
          <cell r="AP68">
            <v>1224.8854203477547</v>
          </cell>
          <cell r="AQ68">
            <v>1350.6777987728913</v>
          </cell>
          <cell r="AR68">
            <v>1527.278657845369</v>
          </cell>
          <cell r="AS68">
            <v>1848.8683131698153</v>
          </cell>
          <cell r="AT68">
            <v>2111.7411508072851</v>
          </cell>
          <cell r="AU68">
            <v>2333.9237843128644</v>
          </cell>
          <cell r="AV68">
            <v>2384.5358584128107</v>
          </cell>
          <cell r="AW68">
            <v>2415.5876771364424</v>
          </cell>
          <cell r="AX68">
            <v>2459.265412142659</v>
          </cell>
          <cell r="AY68">
            <v>2576.8176278351257</v>
          </cell>
          <cell r="AZ68">
            <v>2625.9629199582291</v>
          </cell>
          <cell r="BA68">
            <v>2683.5235478528853</v>
          </cell>
          <cell r="BB68">
            <v>2714.0270433711476</v>
          </cell>
        </row>
        <row r="79">
          <cell r="X79">
            <v>855.54336574680531</v>
          </cell>
          <cell r="Y79">
            <v>849.63562750173537</v>
          </cell>
          <cell r="Z79">
            <v>856.71623274592093</v>
          </cell>
          <cell r="AA79">
            <v>844.32129501474901</v>
          </cell>
          <cell r="AB79">
            <v>854.10258294612811</v>
          </cell>
          <cell r="AC79">
            <v>845.64301437291442</v>
          </cell>
          <cell r="AD79">
            <v>846.74612356251146</v>
          </cell>
          <cell r="AE79">
            <v>850.93504875143481</v>
          </cell>
          <cell r="AF79">
            <v>866.25974935924603</v>
          </cell>
          <cell r="AG79">
            <v>861.80286125156147</v>
          </cell>
          <cell r="AH79">
            <v>862.30637411549958</v>
          </cell>
          <cell r="AI79">
            <v>863.37998692521899</v>
          </cell>
          <cell r="AJ79">
            <v>869.19424517050425</v>
          </cell>
          <cell r="AK79">
            <v>865.78750493246991</v>
          </cell>
          <cell r="AL79">
            <v>865.79583380718361</v>
          </cell>
          <cell r="AM79">
            <v>863.52774966566085</v>
          </cell>
          <cell r="AN79">
            <v>865.00364411431963</v>
          </cell>
          <cell r="AO79">
            <v>870.59639727086949</v>
          </cell>
          <cell r="AP79">
            <v>872.88693780433528</v>
          </cell>
          <cell r="AQ79">
            <v>879.0661687698489</v>
          </cell>
          <cell r="AR79">
            <v>901.41354664791447</v>
          </cell>
          <cell r="AS79">
            <v>925.42668397017133</v>
          </cell>
          <cell r="AT79">
            <v>961.75264519721213</v>
          </cell>
          <cell r="AU79">
            <v>1007.315491752305</v>
          </cell>
          <cell r="AV79">
            <v>1033.2019037424996</v>
          </cell>
          <cell r="AW79">
            <v>1038.9033727754941</v>
          </cell>
          <cell r="AX79">
            <v>1054.2062800616677</v>
          </cell>
          <cell r="AY79">
            <v>1148.7413032028369</v>
          </cell>
          <cell r="AZ79">
            <v>1163.8546113492841</v>
          </cell>
          <cell r="BA79">
            <v>1201.9236647512657</v>
          </cell>
          <cell r="BB79">
            <v>1311.7346774279385</v>
          </cell>
        </row>
        <row r="80">
          <cell r="X80">
            <v>2010.637635838877</v>
          </cell>
          <cell r="Y80">
            <v>2026.0978193046444</v>
          </cell>
          <cell r="Z80">
            <v>2019.6719820871567</v>
          </cell>
          <cell r="AA80">
            <v>2013.6185825543027</v>
          </cell>
          <cell r="AB80">
            <v>2019.4391583816373</v>
          </cell>
          <cell r="AC80">
            <v>2041.3305418089221</v>
          </cell>
          <cell r="AD80">
            <v>2073.7511870391854</v>
          </cell>
          <cell r="AE80">
            <v>2105.3875822701898</v>
          </cell>
          <cell r="AF80">
            <v>2135.8369037286288</v>
          </cell>
          <cell r="AG80">
            <v>2149.9791437100048</v>
          </cell>
          <cell r="AH80">
            <v>2153.9478642876666</v>
          </cell>
          <cell r="AI80">
            <v>2167.03550433794</v>
          </cell>
          <cell r="AJ80">
            <v>2162.7026329307746</v>
          </cell>
          <cell r="AK80">
            <v>2147.6873925433279</v>
          </cell>
          <cell r="AL80">
            <v>2126.7024233822408</v>
          </cell>
          <cell r="AM80">
            <v>2113.7582413414484</v>
          </cell>
          <cell r="AN80">
            <v>2117.4811384168856</v>
          </cell>
          <cell r="AO80">
            <v>2124.6775445032908</v>
          </cell>
          <cell r="AP80">
            <v>2115.2301863322377</v>
          </cell>
          <cell r="AQ80">
            <v>2127.3416424403117</v>
          </cell>
          <cell r="AR80">
            <v>2139.9456384716859</v>
          </cell>
          <cell r="AS80">
            <v>2162.7057569349008</v>
          </cell>
          <cell r="AT80">
            <v>2195.9225989873125</v>
          </cell>
          <cell r="AU80">
            <v>2197.3711388152801</v>
          </cell>
          <cell r="AV80">
            <v>2194.4797394740167</v>
          </cell>
          <cell r="AW80">
            <v>2197.3044188925642</v>
          </cell>
          <cell r="AX80">
            <v>2191.5538050359705</v>
          </cell>
          <cell r="AY80">
            <v>2117.0971453572092</v>
          </cell>
          <cell r="AZ80">
            <v>2115.2098453269355</v>
          </cell>
          <cell r="BA80">
            <v>2074.4889657393342</v>
          </cell>
          <cell r="BB80">
            <v>1989.8692736689457</v>
          </cell>
        </row>
      </sheetData>
      <sheetData sheetId="19">
        <row r="3">
          <cell r="X3">
            <v>1684.3855491298898</v>
          </cell>
          <cell r="Y3">
            <v>1679.7142674656429</v>
          </cell>
          <cell r="Z3">
            <v>1622.1468269251213</v>
          </cell>
          <cell r="AA3">
            <v>1567.8761555365443</v>
          </cell>
          <cell r="AB3">
            <v>1507.652015669996</v>
          </cell>
          <cell r="AC3">
            <v>1471.1389164284944</v>
          </cell>
          <cell r="AD3">
            <v>1471.9169260463111</v>
          </cell>
          <cell r="AE3">
            <v>1402.1810162132463</v>
          </cell>
          <cell r="AF3">
            <v>1369.5270045995501</v>
          </cell>
          <cell r="AG3">
            <v>1367.6438351840893</v>
          </cell>
          <cell r="AH3">
            <v>1304.6006239107187</v>
          </cell>
          <cell r="AI3">
            <v>1257.4547374494546</v>
          </cell>
          <cell r="AJ3">
            <v>1178.1985639391239</v>
          </cell>
          <cell r="AK3">
            <v>1097.9478757216982</v>
          </cell>
          <cell r="AL3">
            <v>1028.6881038932308</v>
          </cell>
          <cell r="AM3">
            <v>993.04492180284922</v>
          </cell>
          <cell r="AN3">
            <v>992.24115323787794</v>
          </cell>
          <cell r="AO3">
            <v>973.93762057005858</v>
          </cell>
          <cell r="AP3">
            <v>958.10515496320807</v>
          </cell>
          <cell r="AQ3">
            <v>929.59009265323743</v>
          </cell>
          <cell r="AR3">
            <v>904.29440350551772</v>
          </cell>
          <cell r="AS3">
            <v>886.80006172685512</v>
          </cell>
          <cell r="AT3">
            <v>821.2650822086182</v>
          </cell>
          <cell r="AU3">
            <v>775.35223949451131</v>
          </cell>
          <cell r="AV3">
            <v>707.40413237613325</v>
          </cell>
          <cell r="AW3">
            <v>661.58523908979873</v>
          </cell>
          <cell r="AX3">
            <v>646.39355199433487</v>
          </cell>
          <cell r="AY3">
            <v>524.02196326309354</v>
          </cell>
          <cell r="AZ3">
            <v>450.44621541669233</v>
          </cell>
          <cell r="BA3">
            <v>436.6659665753827</v>
          </cell>
          <cell r="BB3">
            <v>365.50711350850247</v>
          </cell>
        </row>
        <row r="34">
          <cell r="X34">
            <v>194.98187509120277</v>
          </cell>
          <cell r="Y34">
            <v>193.9450375333922</v>
          </cell>
          <cell r="Z34">
            <v>192.81749202877683</v>
          </cell>
          <cell r="AA34">
            <v>180.21369085805716</v>
          </cell>
          <cell r="AB34">
            <v>176.67742935864322</v>
          </cell>
          <cell r="AC34">
            <v>165.49637820764423</v>
          </cell>
          <cell r="AD34">
            <v>166.96453346087978</v>
          </cell>
          <cell r="AE34">
            <v>165.48892667073463</v>
          </cell>
          <cell r="AF34">
            <v>164.39333223542306</v>
          </cell>
          <cell r="AG34">
            <v>164.84323436405072</v>
          </cell>
          <cell r="AH34">
            <v>163.70945161020529</v>
          </cell>
          <cell r="AI34">
            <v>164.79757532432541</v>
          </cell>
          <cell r="AJ34">
            <v>161.86990474617642</v>
          </cell>
          <cell r="AK34">
            <v>159.23852873738014</v>
          </cell>
          <cell r="AL34">
            <v>155.02919320307143</v>
          </cell>
          <cell r="AM34">
            <v>153.14135396229526</v>
          </cell>
          <cell r="AN34">
            <v>153.25290370727524</v>
          </cell>
          <cell r="AO34">
            <v>152.6654451650337</v>
          </cell>
          <cell r="AP34">
            <v>151.55574896910278</v>
          </cell>
          <cell r="AQ34">
            <v>149.97861149195168</v>
          </cell>
          <cell r="AR34">
            <v>148.55367217651695</v>
          </cell>
          <cell r="AS34">
            <v>145.23851527343675</v>
          </cell>
          <cell r="AT34">
            <v>142.67984353192421</v>
          </cell>
          <cell r="AU34">
            <v>129.56427843484786</v>
          </cell>
          <cell r="AV34">
            <v>125.10854158876425</v>
          </cell>
          <cell r="AW34">
            <v>113.56572337228019</v>
          </cell>
          <cell r="AX34">
            <v>112.68045017908265</v>
          </cell>
          <cell r="AY34">
            <v>108.62542413897046</v>
          </cell>
          <cell r="AZ34">
            <v>101.41948206412059</v>
          </cell>
          <cell r="BA34">
            <v>99.863097854029377</v>
          </cell>
          <cell r="BB34">
            <v>95.980365384611176</v>
          </cell>
        </row>
        <row r="44">
          <cell r="X44">
            <v>296.32470408412104</v>
          </cell>
          <cell r="Y44">
            <v>294.63826246584745</v>
          </cell>
          <cell r="Z44">
            <v>287.74072121683736</v>
          </cell>
          <cell r="AA44">
            <v>260.10585892892675</v>
          </cell>
          <cell r="AB44">
            <v>244.39565402930617</v>
          </cell>
          <cell r="AC44">
            <v>217.16793005884333</v>
          </cell>
          <cell r="AD44">
            <v>217.3923071485234</v>
          </cell>
          <cell r="AE44">
            <v>206.39300302172828</v>
          </cell>
          <cell r="AF44">
            <v>196.60864349969529</v>
          </cell>
          <cell r="AG44">
            <v>194.55300726613027</v>
          </cell>
          <cell r="AH44">
            <v>185.41168135420091</v>
          </cell>
          <cell r="AI44">
            <v>177.43435976883677</v>
          </cell>
          <cell r="AJ44">
            <v>163.70948356578779</v>
          </cell>
          <cell r="AK44">
            <v>154.17436761722186</v>
          </cell>
          <cell r="AL44">
            <v>137.2546248560169</v>
          </cell>
          <cell r="AM44">
            <v>132.75616098741585</v>
          </cell>
          <cell r="AN44">
            <v>132.37023890393374</v>
          </cell>
          <cell r="AO44">
            <v>130.77537158873912</v>
          </cell>
          <cell r="AP44">
            <v>127.87962354560051</v>
          </cell>
          <cell r="AQ44">
            <v>122.46675075161501</v>
          </cell>
          <cell r="AR44">
            <v>117.61599086775429</v>
          </cell>
          <cell r="AS44">
            <v>114.60090795752471</v>
          </cell>
          <cell r="AT44">
            <v>106.56785939770144</v>
          </cell>
          <cell r="AU44">
            <v>88.789384978892343</v>
          </cell>
          <cell r="AV44">
            <v>76.744618411326911</v>
          </cell>
          <cell r="AW44">
            <v>61.516941533440338</v>
          </cell>
          <cell r="AX44">
            <v>59.999555888086149</v>
          </cell>
          <cell r="AY44">
            <v>51.309580264331927</v>
          </cell>
          <cell r="AZ44">
            <v>44.670750778481292</v>
          </cell>
          <cell r="BA44">
            <v>43.054761372237358</v>
          </cell>
          <cell r="BB44">
            <v>38.184813563688245</v>
          </cell>
        </row>
        <row r="52">
          <cell r="X52">
            <v>5026.694215395135</v>
          </cell>
        </row>
        <row r="53">
          <cell r="Y53">
            <v>5014.927006042135</v>
          </cell>
          <cell r="Z53">
            <v>5030.9805599128686</v>
          </cell>
          <cell r="AA53">
            <v>5013.7399371059755</v>
          </cell>
          <cell r="AB53">
            <v>5037.9584609420617</v>
          </cell>
          <cell r="AC53">
            <v>5052.4284422018591</v>
          </cell>
          <cell r="AD53">
            <v>5106.3815540259629</v>
          </cell>
          <cell r="AE53">
            <v>5188.0350584552762</v>
          </cell>
          <cell r="AF53">
            <v>5241.9033216650068</v>
          </cell>
          <cell r="AG53">
            <v>5270.1800813946247</v>
          </cell>
          <cell r="AH53">
            <v>5319.6790681774146</v>
          </cell>
          <cell r="AI53">
            <v>5371.7164785092918</v>
          </cell>
          <cell r="AJ53">
            <v>5396.0565019849128</v>
          </cell>
          <cell r="AK53">
            <v>5394.5750367643395</v>
          </cell>
          <cell r="AL53">
            <v>5404.5287824045636</v>
          </cell>
          <cell r="AM53">
            <v>5398.5819146419335</v>
          </cell>
          <cell r="AN53">
            <v>5423.1674609471193</v>
          </cell>
          <cell r="AO53">
            <v>5434.0657329956339</v>
          </cell>
          <cell r="AP53">
            <v>5437.3856056705117</v>
          </cell>
          <cell r="AQ53">
            <v>5465.618777726816</v>
          </cell>
          <cell r="AR53">
            <v>5496.109949420691</v>
          </cell>
          <cell r="AS53">
            <v>5474.6645712641421</v>
          </cell>
          <cell r="AT53">
            <v>5521.1370098845618</v>
          </cell>
          <cell r="AU53">
            <v>5363.1368036517333</v>
          </cell>
          <cell r="AV53">
            <v>5395.8839864818501</v>
          </cell>
          <cell r="AW53">
            <v>5318.3302231366779</v>
          </cell>
          <cell r="AX53">
            <v>5344.791297931949</v>
          </cell>
          <cell r="AY53">
            <v>5349.9661771348747</v>
          </cell>
          <cell r="AZ53">
            <v>5352.9044879282483</v>
          </cell>
          <cell r="BA53">
            <v>5321.3440550547748</v>
          </cell>
          <cell r="BB53">
            <v>5263.9366374914207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163.53440210658442</v>
          </cell>
          <cell r="Y60">
            <v>164.71055103736347</v>
          </cell>
          <cell r="Z60">
            <v>168.13564896845</v>
          </cell>
          <cell r="AA60">
            <v>167.76746699273431</v>
          </cell>
          <cell r="AB60">
            <v>169.38334068694616</v>
          </cell>
          <cell r="AC60">
            <v>168.89976923129407</v>
          </cell>
          <cell r="AD60">
            <v>170.58411081685739</v>
          </cell>
          <cell r="AE60">
            <v>173.18527957538086</v>
          </cell>
          <cell r="AF60">
            <v>176.88875804601955</v>
          </cell>
          <cell r="AG60">
            <v>178.290568991942</v>
          </cell>
          <cell r="AH60">
            <v>180.31235361638821</v>
          </cell>
          <cell r="AI60">
            <v>181.92055582780793</v>
          </cell>
          <cell r="AJ60">
            <v>187.06206904024629</v>
          </cell>
          <cell r="AK60">
            <v>197.78370635618379</v>
          </cell>
          <cell r="AL60">
            <v>199.54287024915899</v>
          </cell>
          <cell r="AM60">
            <v>199.77096571252048</v>
          </cell>
          <cell r="AN60">
            <v>200.50406996958498</v>
          </cell>
          <cell r="AO60">
            <v>201.49419588517426</v>
          </cell>
          <cell r="AP60">
            <v>201.65178644612874</v>
          </cell>
          <cell r="AQ60">
            <v>200.88306938061112</v>
          </cell>
          <cell r="AR60">
            <v>199.69718473548329</v>
          </cell>
          <cell r="AS60">
            <v>198.36395983571842</v>
          </cell>
          <cell r="AT60">
            <v>196.31235236932756</v>
          </cell>
          <cell r="AU60">
            <v>194.5082567451563</v>
          </cell>
          <cell r="AV60">
            <v>191.19809125610627</v>
          </cell>
          <cell r="AW60">
            <v>188.88652359850465</v>
          </cell>
          <cell r="AX60">
            <v>189.65828638174102</v>
          </cell>
          <cell r="AY60">
            <v>189.27789945105263</v>
          </cell>
          <cell r="AZ60">
            <v>188.82539326268963</v>
          </cell>
          <cell r="BA60">
            <v>189.73866993914046</v>
          </cell>
          <cell r="BB60">
            <v>186.62047486982817</v>
          </cell>
        </row>
        <row r="68">
          <cell r="X68">
            <v>530.37053000508831</v>
          </cell>
          <cell r="Y68">
            <v>555.82240691396055</v>
          </cell>
          <cell r="Z68">
            <v>565.316539485166</v>
          </cell>
          <cell r="AA68">
            <v>668.59371464741753</v>
          </cell>
          <cell r="AB68">
            <v>676.41367711309283</v>
          </cell>
          <cell r="AC68">
            <v>731.00359458612752</v>
          </cell>
          <cell r="AD68">
            <v>740.81609464822702</v>
          </cell>
          <cell r="AE68">
            <v>765.75570970258991</v>
          </cell>
          <cell r="AF68">
            <v>775.9941690412511</v>
          </cell>
          <cell r="AG68">
            <v>782.38861855168432</v>
          </cell>
          <cell r="AH68">
            <v>817.39049312245913</v>
          </cell>
          <cell r="AI68">
            <v>824.9835043331102</v>
          </cell>
          <cell r="AJ68">
            <v>848.67475850663641</v>
          </cell>
          <cell r="AK68">
            <v>884.36359260753238</v>
          </cell>
          <cell r="AL68">
            <v>911.85180537038036</v>
          </cell>
          <cell r="AM68">
            <v>929.73907869300956</v>
          </cell>
          <cell r="AN68">
            <v>943.10964856577959</v>
          </cell>
          <cell r="AO68">
            <v>967.00973101088641</v>
          </cell>
          <cell r="AP68">
            <v>986.84164527571522</v>
          </cell>
          <cell r="AQ68">
            <v>1006.5437397409984</v>
          </cell>
          <cell r="AR68">
            <v>1030.4276836792676</v>
          </cell>
          <cell r="AS68">
            <v>1147.1419412169712</v>
          </cell>
          <cell r="AT68">
            <v>1187.4946170871549</v>
          </cell>
          <cell r="AU68">
            <v>1386.7791896164179</v>
          </cell>
          <cell r="AV68">
            <v>1428.168828214471</v>
          </cell>
          <cell r="AW68">
            <v>1539.3401185572097</v>
          </cell>
          <cell r="AX68">
            <v>1583.5009922827999</v>
          </cell>
          <cell r="AY68">
            <v>1659.9616069831004</v>
          </cell>
          <cell r="AZ68">
            <v>1690.8587131045711</v>
          </cell>
          <cell r="BA68">
            <v>1740.7351045451414</v>
          </cell>
          <cell r="BB68">
            <v>1825.0714512168777</v>
          </cell>
        </row>
        <row r="79">
          <cell r="X79">
            <v>1871.4353632261752</v>
          </cell>
          <cell r="Y79">
            <v>1870.7220241926329</v>
          </cell>
          <cell r="Z79">
            <v>1879.0319034320974</v>
          </cell>
          <cell r="AA79">
            <v>1887.4096824667536</v>
          </cell>
          <cell r="AB79">
            <v>1907.2740976279488</v>
          </cell>
          <cell r="AC79">
            <v>1918.9442955315669</v>
          </cell>
          <cell r="AD79">
            <v>1941.8180003702239</v>
          </cell>
          <cell r="AE79">
            <v>1962.642338369694</v>
          </cell>
          <cell r="AF79">
            <v>1994.546460458525</v>
          </cell>
          <cell r="AG79">
            <v>2009.0851918394637</v>
          </cell>
          <cell r="AH79">
            <v>2037.2163551771268</v>
          </cell>
          <cell r="AI79">
            <v>2060.996919788779</v>
          </cell>
          <cell r="AJ79">
            <v>2107.5218041353319</v>
          </cell>
          <cell r="AK79">
            <v>2166.4971761841907</v>
          </cell>
          <cell r="AL79">
            <v>2202.0455333537957</v>
          </cell>
          <cell r="AM79">
            <v>2232.1797569143919</v>
          </cell>
          <cell r="AN79">
            <v>2250.9986573104707</v>
          </cell>
          <cell r="AO79">
            <v>2286.7124591568868</v>
          </cell>
          <cell r="AP79">
            <v>2316.1671849894228</v>
          </cell>
          <cell r="AQ79">
            <v>2349.3592509484051</v>
          </cell>
          <cell r="AR79">
            <v>2390.6907461387777</v>
          </cell>
          <cell r="AS79">
            <v>2455.1627092238946</v>
          </cell>
          <cell r="AT79">
            <v>2543.1110737678146</v>
          </cell>
          <cell r="AU79">
            <v>2691.4036672738393</v>
          </cell>
          <cell r="AV79">
            <v>2784.1167489151021</v>
          </cell>
          <cell r="AW79">
            <v>2906.7893337638811</v>
          </cell>
          <cell r="AX79">
            <v>2966.8176771903363</v>
          </cell>
          <cell r="AY79">
            <v>3075.3188716679488</v>
          </cell>
          <cell r="AZ79">
            <v>3165.1472535670073</v>
          </cell>
          <cell r="BA79">
            <v>3226.7081887816857</v>
          </cell>
          <cell r="BB79">
            <v>3331.7964903155175</v>
          </cell>
        </row>
        <row r="80">
          <cell r="X80">
            <v>320.00376965161871</v>
          </cell>
          <cell r="Y80">
            <v>321.82909452274436</v>
          </cell>
          <cell r="Z80">
            <v>321.78854120285496</v>
          </cell>
          <cell r="AA80">
            <v>322.59738548416152</v>
          </cell>
          <cell r="AB80">
            <v>326.43384924034393</v>
          </cell>
          <cell r="AC80">
            <v>331.77019183917997</v>
          </cell>
          <cell r="AD80">
            <v>338.11152659755032</v>
          </cell>
          <cell r="AE80">
            <v>345.79377808172768</v>
          </cell>
          <cell r="AF80">
            <v>353.22616385100764</v>
          </cell>
          <cell r="AG80">
            <v>355.07644901229742</v>
          </cell>
          <cell r="AH80">
            <v>357.21194930545619</v>
          </cell>
          <cell r="AI80">
            <v>361.05784548060905</v>
          </cell>
          <cell r="AJ80">
            <v>370.67636887216042</v>
          </cell>
          <cell r="AK80">
            <v>396.58703248833137</v>
          </cell>
          <cell r="AL80">
            <v>406.852666132151</v>
          </cell>
          <cell r="AM80">
            <v>413.27679263697047</v>
          </cell>
          <cell r="AN80">
            <v>417.08569785706675</v>
          </cell>
          <cell r="AO80">
            <v>420.8905403830787</v>
          </cell>
          <cell r="AP80">
            <v>422.48147864849074</v>
          </cell>
          <cell r="AQ80">
            <v>425.49629077140446</v>
          </cell>
          <cell r="AR80">
            <v>428.55992932087014</v>
          </cell>
          <cell r="AS80">
            <v>434.47202460939599</v>
          </cell>
          <cell r="AT80">
            <v>440.66042502340008</v>
          </cell>
          <cell r="AU80">
            <v>444.69010027677086</v>
          </cell>
          <cell r="AV80">
            <v>445.74022743498227</v>
          </cell>
          <cell r="AW80">
            <v>444.08088888573678</v>
          </cell>
          <cell r="AX80">
            <v>447.29630442286646</v>
          </cell>
          <cell r="AY80">
            <v>446.16340125833563</v>
          </cell>
          <cell r="AZ80">
            <v>447.10906702361706</v>
          </cell>
          <cell r="BA80">
            <v>443.68541979003555</v>
          </cell>
          <cell r="BB80">
            <v>442.01995981544457</v>
          </cell>
        </row>
      </sheetData>
      <sheetData sheetId="20">
        <row r="3"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</row>
        <row r="31"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4"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42"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X43">
            <v>1.1696153184356908</v>
          </cell>
          <cell r="Y43">
            <v>1.1898669510941706</v>
          </cell>
          <cell r="Z43">
            <v>1.2214406850139379</v>
          </cell>
          <cell r="AA43">
            <v>1.2371877383290375</v>
          </cell>
          <cell r="AB43">
            <v>1.2488374668086204</v>
          </cell>
          <cell r="AC43">
            <v>1.2619437288468118</v>
          </cell>
          <cell r="AD43">
            <v>1.2922311507864619</v>
          </cell>
          <cell r="AE43">
            <v>1.3178233716339596</v>
          </cell>
          <cell r="AF43">
            <v>1.3409631353955502</v>
          </cell>
          <cell r="AG43">
            <v>1.3619267337880654</v>
          </cell>
          <cell r="AH43">
            <v>1.3911074906128007</v>
          </cell>
          <cell r="AI43">
            <v>1.4127208075702087</v>
          </cell>
          <cell r="AJ43">
            <v>1.4247356738691528</v>
          </cell>
          <cell r="AK43">
            <v>1.4471743996149555</v>
          </cell>
          <cell r="AL43">
            <v>1.4651218017656182</v>
          </cell>
          <cell r="AM43">
            <v>1.4850782714306074</v>
          </cell>
          <cell r="AN43">
            <v>1.5000654144292631</v>
          </cell>
          <cell r="AO43">
            <v>1.5154044990541615</v>
          </cell>
          <cell r="AP43">
            <v>1.526336785462836</v>
          </cell>
          <cell r="AQ43">
            <v>1.5333642706098858</v>
          </cell>
          <cell r="AR43">
            <v>1.5424512801993453</v>
          </cell>
          <cell r="AS43">
            <v>1.5524087050757236</v>
          </cell>
          <cell r="AT43">
            <v>1.5618285831135803</v>
          </cell>
          <cell r="AU43">
            <v>1.568992160153267</v>
          </cell>
          <cell r="AV43">
            <v>1.5748853844192299</v>
          </cell>
          <cell r="AW43">
            <v>1.5797228020609804</v>
          </cell>
          <cell r="AX43">
            <v>1.5828310874865468</v>
          </cell>
          <cell r="AY43">
            <v>1.5807035675528416</v>
          </cell>
          <cell r="AZ43">
            <v>1.5760329020000463</v>
          </cell>
          <cell r="BA43">
            <v>1.5716320888392112</v>
          </cell>
          <cell r="BB43">
            <v>1.5667212026062525</v>
          </cell>
        </row>
        <row r="44"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52">
          <cell r="X52">
            <v>1455.2291963728571</v>
          </cell>
        </row>
        <row r="53">
          <cell r="Y53">
            <v>1464.5397135243779</v>
          </cell>
          <cell r="Z53">
            <v>1475.8200914053298</v>
          </cell>
          <cell r="AA53">
            <v>1482.8971092618326</v>
          </cell>
          <cell r="AB53">
            <v>1486.552804475836</v>
          </cell>
          <cell r="AC53">
            <v>1492.8900828993999</v>
          </cell>
          <cell r="AD53">
            <v>1511.1786350907555</v>
          </cell>
          <cell r="AE53">
            <v>1532.6912347299988</v>
          </cell>
          <cell r="AF53">
            <v>1547.0713053167763</v>
          </cell>
          <cell r="AG53">
            <v>1561.3314230017331</v>
          </cell>
          <cell r="AH53">
            <v>1579.4388814787355</v>
          </cell>
          <cell r="AI53">
            <v>1593.3063209719351</v>
          </cell>
          <cell r="AJ53">
            <v>1598.3324323245893</v>
          </cell>
          <cell r="AK53">
            <v>1606.3666606849879</v>
          </cell>
          <cell r="AL53">
            <v>1610.2225652063159</v>
          </cell>
          <cell r="AM53">
            <v>1613.1940718765916</v>
          </cell>
          <cell r="AN53">
            <v>1620.4222170830985</v>
          </cell>
          <cell r="AO53">
            <v>1623.9797704358471</v>
          </cell>
          <cell r="AP53">
            <v>1626.5086710520438</v>
          </cell>
          <cell r="AQ53">
            <v>1627.2598450090529</v>
          </cell>
          <cell r="AR53">
            <v>1629.029030854673</v>
          </cell>
          <cell r="AS53">
            <v>1633.4538565404771</v>
          </cell>
          <cell r="AT53">
            <v>1634.9495770700512</v>
          </cell>
          <cell r="AU53">
            <v>1635.1904966763709</v>
          </cell>
          <cell r="AV53">
            <v>1635.0438372795174</v>
          </cell>
          <cell r="AW53">
            <v>1634.6829893461661</v>
          </cell>
          <cell r="AX53">
            <v>1633.9720849684115</v>
          </cell>
          <cell r="AY53">
            <v>1627.1965654821954</v>
          </cell>
          <cell r="AZ53">
            <v>1623.6181377255268</v>
          </cell>
          <cell r="BA53">
            <v>1615.4499640975355</v>
          </cell>
          <cell r="BB53">
            <v>1608.0710464633783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94.632818357443213</v>
          </cell>
          <cell r="Y79">
            <v>95.201880889313898</v>
          </cell>
          <cell r="Z79">
            <v>96.013918952222198</v>
          </cell>
          <cell r="AA79">
            <v>97.061185122124513</v>
          </cell>
          <cell r="AB79">
            <v>96.759040099744027</v>
          </cell>
          <cell r="AC79">
            <v>96.776086209532437</v>
          </cell>
          <cell r="AD79">
            <v>97.434789318440494</v>
          </cell>
          <cell r="AE79">
            <v>98.965505681151228</v>
          </cell>
          <cell r="AF79">
            <v>99.614573312095104</v>
          </cell>
          <cell r="AG79">
            <v>100.22003629134767</v>
          </cell>
          <cell r="AH79">
            <v>101.16379444140378</v>
          </cell>
          <cell r="AI79">
            <v>101.86432650298315</v>
          </cell>
          <cell r="AJ79">
            <v>102.0575760160211</v>
          </cell>
          <cell r="AK79">
            <v>102.5504226266208</v>
          </cell>
          <cell r="AL79">
            <v>102.70637149734357</v>
          </cell>
          <cell r="AM79">
            <v>102.83831866982932</v>
          </cell>
          <cell r="AN79">
            <v>103.10682368144923</v>
          </cell>
          <cell r="AO79">
            <v>103.17829618925974</v>
          </cell>
          <cell r="AP79">
            <v>103.20649615537262</v>
          </cell>
          <cell r="AQ79">
            <v>103.13895523127734</v>
          </cell>
          <cell r="AR79">
            <v>103.20367847253883</v>
          </cell>
          <cell r="AS79">
            <v>103.37213382582742</v>
          </cell>
          <cell r="AT79">
            <v>103.38166093179714</v>
          </cell>
          <cell r="AU79">
            <v>103.30663153408931</v>
          </cell>
          <cell r="AV79">
            <v>103.24684339258761</v>
          </cell>
          <cell r="AW79">
            <v>103.10595769161132</v>
          </cell>
          <cell r="AX79">
            <v>102.97644291030763</v>
          </cell>
          <cell r="AY79">
            <v>102.5322037312657</v>
          </cell>
          <cell r="AZ79">
            <v>102.19701397648602</v>
          </cell>
          <cell r="BA79">
            <v>101.76054298882093</v>
          </cell>
          <cell r="BB79">
            <v>101.3032350708896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21">
        <row r="14">
          <cell r="V14">
            <v>94.546975406395731</v>
          </cell>
          <cell r="W14">
            <v>95.024703746092712</v>
          </cell>
          <cell r="X14">
            <v>95.750821873407148</v>
          </cell>
          <cell r="Y14">
            <v>96.271120696357343</v>
          </cell>
          <cell r="Z14">
            <v>96.230923072413745</v>
          </cell>
          <cell r="AA14">
            <v>96.491096200355443</v>
          </cell>
          <cell r="AB14">
            <v>96.13528157929855</v>
          </cell>
          <cell r="AC14">
            <v>95.745339487744204</v>
          </cell>
          <cell r="AD14">
            <v>95.093473420811392</v>
          </cell>
          <cell r="AE14">
            <v>94.338743934831868</v>
          </cell>
          <cell r="AF14">
            <v>93.502767527509732</v>
          </cell>
          <cell r="AG14">
            <v>93.232916126231416</v>
          </cell>
          <cell r="AH14">
            <v>93.10114763188713</v>
          </cell>
          <cell r="AI14">
            <v>91.93174284982446</v>
          </cell>
          <cell r="AJ14">
            <v>91.665765182463943</v>
          </cell>
          <cell r="AK14">
            <v>89.444476134768749</v>
          </cell>
          <cell r="AL14">
            <v>86.317905550769282</v>
          </cell>
          <cell r="AM14">
            <v>81.523936757394267</v>
          </cell>
          <cell r="AN14">
            <v>80.908088507361256</v>
          </cell>
          <cell r="AO14">
            <v>80.08483518747083</v>
          </cell>
          <cell r="AP14">
            <v>79.123864331457554</v>
          </cell>
          <cell r="AQ14">
            <v>76.40915781968809</v>
          </cell>
          <cell r="AR14">
            <v>71.00355521150216</v>
          </cell>
          <cell r="AS14">
            <v>69.048867334254666</v>
          </cell>
          <cell r="AT14">
            <v>63.145537014792509</v>
          </cell>
          <cell r="AU14">
            <v>57.876338140080598</v>
          </cell>
          <cell r="AV14">
            <v>57.79268705178778</v>
          </cell>
          <cell r="AW14">
            <v>56.797337141746027</v>
          </cell>
          <cell r="AX14">
            <v>55.328016768384025</v>
          </cell>
          <cell r="AY14">
            <v>53.95476294133978</v>
          </cell>
          <cell r="AZ14">
            <v>52.652100994114967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244.50566710282936</v>
          </cell>
          <cell r="W17">
            <v>244.16439978949236</v>
          </cell>
          <cell r="X17">
            <v>243.99186179781782</v>
          </cell>
          <cell r="Y17">
            <v>243.39126353951414</v>
          </cell>
          <cell r="Z17">
            <v>242.59782894496925</v>
          </cell>
          <cell r="AA17">
            <v>242.26657462970894</v>
          </cell>
          <cell r="AB17">
            <v>241.6789173549995</v>
          </cell>
          <cell r="AC17">
            <v>241.08568395244481</v>
          </cell>
          <cell r="AD17">
            <v>240.3294287674037</v>
          </cell>
          <cell r="AE17">
            <v>239.36969057510063</v>
          </cell>
          <cell r="AF17">
            <v>238.63716010170626</v>
          </cell>
          <cell r="AG17">
            <v>236.39950267222821</v>
          </cell>
          <cell r="AH17">
            <v>236.81551623998419</v>
          </cell>
          <cell r="AI17">
            <v>228.87529520439034</v>
          </cell>
          <cell r="AJ17">
            <v>227.95124408159731</v>
          </cell>
          <cell r="AK17">
            <v>227.24768036472804</v>
          </cell>
          <cell r="AL17">
            <v>225.26449332694614</v>
          </cell>
          <cell r="AM17">
            <v>221.01728966349103</v>
          </cell>
          <cell r="AN17">
            <v>219.373225996884</v>
          </cell>
          <cell r="AO17">
            <v>216.09737607840077</v>
          </cell>
          <cell r="AP17">
            <v>211.4710024487438</v>
          </cell>
          <cell r="AQ17">
            <v>210.85321963895288</v>
          </cell>
          <cell r="AR17">
            <v>206.76153108408957</v>
          </cell>
          <cell r="AS17">
            <v>205.76885739572305</v>
          </cell>
          <cell r="AT17">
            <v>203.01099024830071</v>
          </cell>
          <cell r="AU17">
            <v>196.77408750202954</v>
          </cell>
          <cell r="AV17">
            <v>197.61436626653472</v>
          </cell>
          <cell r="AW17">
            <v>197.75785299129805</v>
          </cell>
          <cell r="AX17">
            <v>198.13974470036609</v>
          </cell>
          <cell r="AY17">
            <v>198.24880784567802</v>
          </cell>
          <cell r="AZ17">
            <v>198.27367594330212</v>
          </cell>
        </row>
        <row r="18">
          <cell r="V18">
            <v>515.77635291326021</v>
          </cell>
          <cell r="W18">
            <v>516.77515949265887</v>
          </cell>
          <cell r="X18">
            <v>517.12978562327135</v>
          </cell>
          <cell r="Y18">
            <v>511.19866072498138</v>
          </cell>
          <cell r="Z18">
            <v>507.82733909435268</v>
          </cell>
          <cell r="AA18">
            <v>504.0879251449461</v>
          </cell>
          <cell r="AB18">
            <v>502.31809713794922</v>
          </cell>
          <cell r="AC18">
            <v>500.89038053867853</v>
          </cell>
          <cell r="AD18">
            <v>500.11917217437843</v>
          </cell>
          <cell r="AE18">
            <v>499.5195234230336</v>
          </cell>
          <cell r="AF18">
            <v>499.03535336397999</v>
          </cell>
          <cell r="AG18">
            <v>493.90752648077563</v>
          </cell>
          <cell r="AH18">
            <v>493.21253625688598</v>
          </cell>
          <cell r="AI18">
            <v>468.00021901105896</v>
          </cell>
          <cell r="AJ18">
            <v>454.27367986863391</v>
          </cell>
          <cell r="AK18">
            <v>448.90357442735336</v>
          </cell>
          <cell r="AL18">
            <v>436.32598084101778</v>
          </cell>
          <cell r="AM18">
            <v>424.67214494008681</v>
          </cell>
          <cell r="AN18">
            <v>406.0508814108901</v>
          </cell>
          <cell r="AO18">
            <v>391.82611308894826</v>
          </cell>
          <cell r="AP18">
            <v>384.25332753711297</v>
          </cell>
          <cell r="AQ18">
            <v>374.48109290563087</v>
          </cell>
          <cell r="AR18">
            <v>365.73725056099465</v>
          </cell>
          <cell r="AS18">
            <v>355.15503916717893</v>
          </cell>
          <cell r="AT18">
            <v>348.49751641482214</v>
          </cell>
          <cell r="AU18">
            <v>328.04041654650268</v>
          </cell>
          <cell r="AV18">
            <v>327.08743389488791</v>
          </cell>
          <cell r="AW18">
            <v>325.23823699168594</v>
          </cell>
          <cell r="AX18">
            <v>322.70697170928679</v>
          </cell>
          <cell r="AY18">
            <v>320.83179446700609</v>
          </cell>
          <cell r="AZ18">
            <v>319.35138493175862</v>
          </cell>
        </row>
        <row r="19">
          <cell r="V19">
            <v>195.61544163254908</v>
          </cell>
          <cell r="W19">
            <v>194.41216763093266</v>
          </cell>
          <cell r="X19">
            <v>191.88091040512006</v>
          </cell>
          <cell r="Y19">
            <v>189.11777937744037</v>
          </cell>
          <cell r="Z19">
            <v>186.25446184528997</v>
          </cell>
          <cell r="AA19">
            <v>183.49302496345231</v>
          </cell>
          <cell r="AB19">
            <v>180.7585583623856</v>
          </cell>
          <cell r="AC19">
            <v>177.84466877898367</v>
          </cell>
          <cell r="AD19">
            <v>174.8701056127592</v>
          </cell>
          <cell r="AE19">
            <v>171.65419877083431</v>
          </cell>
          <cell r="AF19">
            <v>168.55972661442038</v>
          </cell>
          <cell r="AG19">
            <v>163.20630380742406</v>
          </cell>
          <cell r="AH19">
            <v>163.02120331586275</v>
          </cell>
          <cell r="AI19">
            <v>146.35980186291843</v>
          </cell>
          <cell r="AJ19">
            <v>139.96200374948526</v>
          </cell>
          <cell r="AK19">
            <v>138.49333451012598</v>
          </cell>
          <cell r="AL19">
            <v>131.9195032971748</v>
          </cell>
          <cell r="AM19">
            <v>115.04539580216432</v>
          </cell>
          <cell r="AN19">
            <v>109.34872255553996</v>
          </cell>
          <cell r="AO19">
            <v>98.905788815341779</v>
          </cell>
          <cell r="AP19">
            <v>95.816849812154089</v>
          </cell>
          <cell r="AQ19">
            <v>94.171828607473515</v>
          </cell>
          <cell r="AR19">
            <v>91.070810478388609</v>
          </cell>
          <cell r="AS19">
            <v>86.582801507295343</v>
          </cell>
          <cell r="AT19">
            <v>75.918786341515016</v>
          </cell>
          <cell r="AU19">
            <v>54.675276301257036</v>
          </cell>
          <cell r="AV19">
            <v>53.744476632905418</v>
          </cell>
          <cell r="AW19">
            <v>50.062624787403351</v>
          </cell>
          <cell r="AX19">
            <v>47.352204533591461</v>
          </cell>
          <cell r="AY19">
            <v>46.01159111453731</v>
          </cell>
          <cell r="AZ19">
            <v>44.875966715229247</v>
          </cell>
        </row>
        <row r="20">
          <cell r="V20">
            <v>43.666299488848104</v>
          </cell>
          <cell r="W20">
            <v>43.30376826361789</v>
          </cell>
          <cell r="X20">
            <v>42.5011156131524</v>
          </cell>
          <cell r="Y20">
            <v>41.636551188340917</v>
          </cell>
          <cell r="Z20">
            <v>40.687336120058376</v>
          </cell>
          <cell r="AA20">
            <v>39.791707530042927</v>
          </cell>
          <cell r="AB20">
            <v>38.886752289015469</v>
          </cell>
          <cell r="AC20">
            <v>37.926127478987198</v>
          </cell>
          <cell r="AD20">
            <v>36.945141200138373</v>
          </cell>
          <cell r="AE20">
            <v>35.893588330008114</v>
          </cell>
          <cell r="AF20">
            <v>34.878309998182949</v>
          </cell>
          <cell r="AG20">
            <v>33.927609894922803</v>
          </cell>
          <cell r="AH20">
            <v>33.870403346690303</v>
          </cell>
          <cell r="AI20">
            <v>31.114575578252492</v>
          </cell>
          <cell r="AJ20">
            <v>30.81617580375978</v>
          </cell>
          <cell r="AK20">
            <v>30.684067096251546</v>
          </cell>
          <cell r="AL20">
            <v>29.174817857931199</v>
          </cell>
          <cell r="AM20">
            <v>24.581787236666145</v>
          </cell>
          <cell r="AN20">
            <v>23.238138211858224</v>
          </cell>
          <cell r="AO20">
            <v>22.994681753250859</v>
          </cell>
          <cell r="AP20">
            <v>22.972801676938921</v>
          </cell>
          <cell r="AQ20">
            <v>21.710775247314942</v>
          </cell>
          <cell r="AR20">
            <v>20.297166172867108</v>
          </cell>
          <cell r="AS20">
            <v>19.51380829961359</v>
          </cell>
          <cell r="AT20">
            <v>14.977080342145968</v>
          </cell>
          <cell r="AU20">
            <v>11.508678846674837</v>
          </cell>
          <cell r="AV20">
            <v>11.425725673432204</v>
          </cell>
          <cell r="AW20">
            <v>10.500713847159993</v>
          </cell>
          <cell r="AX20">
            <v>9.4810018562599883</v>
          </cell>
          <cell r="AY20">
            <v>8.863307187001233</v>
          </cell>
          <cell r="AZ20">
            <v>8.3800108258475579</v>
          </cell>
        </row>
        <row r="21">
          <cell r="V21">
            <v>5965.6289527592498</v>
          </cell>
        </row>
        <row r="22">
          <cell r="W22">
            <v>5988.9641446351206</v>
          </cell>
          <cell r="X22">
            <v>6014.9303179927729</v>
          </cell>
          <cell r="Y22">
            <v>6026.7573508481591</v>
          </cell>
          <cell r="Z22">
            <v>6032.2917066024702</v>
          </cell>
          <cell r="AA22">
            <v>6045.7728176613582</v>
          </cell>
          <cell r="AB22">
            <v>6061.2935043768975</v>
          </cell>
          <cell r="AC22">
            <v>6078.7465059883771</v>
          </cell>
          <cell r="AD22">
            <v>6083.5424752256822</v>
          </cell>
          <cell r="AE22">
            <v>6089.9715924605171</v>
          </cell>
          <cell r="AF22">
            <v>6095.8349298284111</v>
          </cell>
          <cell r="AG22">
            <v>6099.5134311548627</v>
          </cell>
          <cell r="AH22">
            <v>6107.9028271651359</v>
          </cell>
          <cell r="AI22">
            <v>6115.3114779713387</v>
          </cell>
          <cell r="AJ22">
            <v>6134.202821457453</v>
          </cell>
          <cell r="AK22">
            <v>6139.2685830837218</v>
          </cell>
          <cell r="AL22">
            <v>6165.7389160423145</v>
          </cell>
          <cell r="AM22">
            <v>6167.936680042616</v>
          </cell>
          <cell r="AN22">
            <v>6195.8756631916203</v>
          </cell>
          <cell r="AO22">
            <v>6221.3864172227641</v>
          </cell>
          <cell r="AP22">
            <v>6235.8652615599831</v>
          </cell>
          <cell r="AQ22">
            <v>6250.5055433243997</v>
          </cell>
          <cell r="AR22">
            <v>6267.8631866911901</v>
          </cell>
          <cell r="AS22">
            <v>6277.3997969631882</v>
          </cell>
          <cell r="AT22">
            <v>6273.7717842719248</v>
          </cell>
          <cell r="AU22">
            <v>6272.4139251318675</v>
          </cell>
          <cell r="AV22">
            <v>6279.8532081169333</v>
          </cell>
          <cell r="AW22">
            <v>6281.1408678544194</v>
          </cell>
          <cell r="AX22">
            <v>6283.7936730666961</v>
          </cell>
          <cell r="AY22">
            <v>6289.1349301846321</v>
          </cell>
          <cell r="AZ22">
            <v>6298.1819649973559</v>
          </cell>
        </row>
        <row r="25">
          <cell r="V25">
            <v>128.9652992696841</v>
          </cell>
          <cell r="W25">
            <v>130.58600994949578</v>
          </cell>
          <cell r="X25">
            <v>132.52023345422103</v>
          </cell>
          <cell r="Y25">
            <v>134.31685377357488</v>
          </cell>
          <cell r="Z25">
            <v>135.73002594039832</v>
          </cell>
          <cell r="AA25">
            <v>137.53247798271764</v>
          </cell>
          <cell r="AB25">
            <v>139.06556257276958</v>
          </cell>
          <cell r="AC25">
            <v>140.69556261974978</v>
          </cell>
          <cell r="AD25">
            <v>142.06716410366829</v>
          </cell>
          <cell r="AE25">
            <v>143.33622765861131</v>
          </cell>
          <cell r="AF25">
            <v>144.61224745633899</v>
          </cell>
          <cell r="AG25">
            <v>146.39215201036217</v>
          </cell>
          <cell r="AH25">
            <v>147.38681822642522</v>
          </cell>
          <cell r="AI25">
            <v>152.57001013175781</v>
          </cell>
          <cell r="AJ25">
            <v>155.29875275071367</v>
          </cell>
          <cell r="AK25">
            <v>157.46238358810214</v>
          </cell>
          <cell r="AL25">
            <v>160.88050988596706</v>
          </cell>
          <cell r="AM25">
            <v>163.64371506634774</v>
          </cell>
          <cell r="AN25">
            <v>168.05975015646774</v>
          </cell>
          <cell r="AO25">
            <v>170.62477121563668</v>
          </cell>
          <cell r="AP25">
            <v>172.54368667832563</v>
          </cell>
          <cell r="AQ25">
            <v>175.15880903782187</v>
          </cell>
          <cell r="AR25">
            <v>177.65888148759231</v>
          </cell>
          <cell r="AS25">
            <v>179.86416487045756</v>
          </cell>
          <cell r="AT25">
            <v>181.82983428943953</v>
          </cell>
          <cell r="AU25">
            <v>185.87658358619379</v>
          </cell>
          <cell r="AV25">
            <v>187.17740778472421</v>
          </cell>
          <cell r="AW25">
            <v>188.94743159225001</v>
          </cell>
          <cell r="AX25">
            <v>190.86246509622222</v>
          </cell>
          <cell r="AY25">
            <v>192.89258406175671</v>
          </cell>
          <cell r="AZ25">
            <v>195.09061152839496</v>
          </cell>
        </row>
        <row r="27">
          <cell r="V27">
            <v>596.91085678646516</v>
          </cell>
          <cell r="W27">
            <v>601.71979510835774</v>
          </cell>
          <cell r="X27">
            <v>608.38534560650339</v>
          </cell>
          <cell r="Y27">
            <v>611.36000875932905</v>
          </cell>
          <cell r="Z27">
            <v>613.92823450603521</v>
          </cell>
          <cell r="AA27">
            <v>618.45820865309599</v>
          </cell>
          <cell r="AB27">
            <v>622.19617963047619</v>
          </cell>
          <cell r="AC27">
            <v>626.67466005666688</v>
          </cell>
          <cell r="AD27">
            <v>630.42354877157561</v>
          </cell>
          <cell r="AE27">
            <v>634.15612672646034</v>
          </cell>
          <cell r="AF27">
            <v>637.79484865144468</v>
          </cell>
          <cell r="AG27">
            <v>641.45318617767259</v>
          </cell>
          <cell r="AH27">
            <v>644.09706854497642</v>
          </cell>
          <cell r="AI27">
            <v>655.71932971954902</v>
          </cell>
          <cell r="AJ27">
            <v>662.14166651452717</v>
          </cell>
          <cell r="AK27">
            <v>663.45902773367823</v>
          </cell>
          <cell r="AL27">
            <v>667.2056442128586</v>
          </cell>
          <cell r="AM27">
            <v>673.4111894589721</v>
          </cell>
          <cell r="AN27">
            <v>680.60079937538228</v>
          </cell>
          <cell r="AO27">
            <v>683.67918927586561</v>
          </cell>
          <cell r="AP27">
            <v>687.8614883999918</v>
          </cell>
          <cell r="AQ27">
            <v>696.27504059818057</v>
          </cell>
          <cell r="AR27">
            <v>699.34665549600504</v>
          </cell>
          <cell r="AS27">
            <v>703.52930244587742</v>
          </cell>
          <cell r="AT27">
            <v>709.03760496057237</v>
          </cell>
          <cell r="AU27">
            <v>714.98752683330599</v>
          </cell>
          <cell r="AV27">
            <v>716.90346795400364</v>
          </cell>
          <cell r="AW27">
            <v>720.54474572051561</v>
          </cell>
          <cell r="AX27">
            <v>723.03808783305601</v>
          </cell>
          <cell r="AY27">
            <v>724.00677845768621</v>
          </cell>
          <cell r="AZ27">
            <v>724.98734375362574</v>
          </cell>
        </row>
        <row r="28">
          <cell r="V28">
            <v>9417.479002961516</v>
          </cell>
          <cell r="W28">
            <v>9423.4299545037084</v>
          </cell>
          <cell r="X28">
            <v>9612.0525345985425</v>
          </cell>
          <cell r="Y28">
            <v>9552.1177339229998</v>
          </cell>
          <cell r="Z28">
            <v>9514.6914382940176</v>
          </cell>
          <cell r="AA28">
            <v>9604.1807559046065</v>
          </cell>
          <cell r="AB28">
            <v>9539.6502368298334</v>
          </cell>
          <cell r="AC28">
            <v>9528.9522267091852</v>
          </cell>
          <cell r="AD28">
            <v>9612.8326611021785</v>
          </cell>
          <cell r="AE28">
            <v>9556.7496881808129</v>
          </cell>
          <cell r="AF28">
            <v>9554.0866712793413</v>
          </cell>
          <cell r="AG28">
            <v>9577.795631268722</v>
          </cell>
          <cell r="AH28">
            <v>9588.3322084386546</v>
          </cell>
          <cell r="AI28">
            <v>9577.2380643878896</v>
          </cell>
          <cell r="AJ28">
            <v>9564.7212887247988</v>
          </cell>
          <cell r="AK28">
            <v>9557.9483569441163</v>
          </cell>
          <cell r="AL28">
            <v>9582.7309448267606</v>
          </cell>
          <cell r="AM28">
            <v>9597.2593269731169</v>
          </cell>
          <cell r="AN28">
            <v>9580.8951744265996</v>
          </cell>
          <cell r="AO28">
            <v>9589.579911480947</v>
          </cell>
          <cell r="AP28">
            <v>9607.4124057972822</v>
          </cell>
          <cell r="AQ28">
            <v>9618.0424406640232</v>
          </cell>
          <cell r="AR28">
            <v>9622.8508356454258</v>
          </cell>
          <cell r="AS28">
            <v>9620.3134831317111</v>
          </cell>
          <cell r="AT28">
            <v>9642.2274769880223</v>
          </cell>
          <cell r="AU28">
            <v>9638.095001728343</v>
          </cell>
          <cell r="AV28">
            <v>9654.6908808363733</v>
          </cell>
          <cell r="AW28">
            <v>9673.5590024540379</v>
          </cell>
          <cell r="AX28">
            <v>9664.3291864690327</v>
          </cell>
          <cell r="AY28">
            <v>9665.237377377045</v>
          </cell>
          <cell r="AZ28">
            <v>9673.6615437432629</v>
          </cell>
        </row>
      </sheetData>
      <sheetData sheetId="22">
        <row r="14">
          <cell r="V14">
            <v>32.402418617077885</v>
          </cell>
          <cell r="W14">
            <v>32.363785908362004</v>
          </cell>
          <cell r="X14">
            <v>32.735218428723499</v>
          </cell>
          <cell r="Y14">
            <v>33.01346529195736</v>
          </cell>
          <cell r="Z14">
            <v>33.17560479071831</v>
          </cell>
          <cell r="AA14">
            <v>33.427274324793821</v>
          </cell>
          <cell r="AB14">
            <v>33.511210959218481</v>
          </cell>
          <cell r="AC14">
            <v>33.669469707317241</v>
          </cell>
          <cell r="AD14">
            <v>33.749866277428637</v>
          </cell>
          <cell r="AE14">
            <v>33.802889973090153</v>
          </cell>
          <cell r="AF14">
            <v>33.838732881849879</v>
          </cell>
          <cell r="AG14">
            <v>34.012030182572325</v>
          </cell>
          <cell r="AH14">
            <v>34.068460917738051</v>
          </cell>
          <cell r="AI14">
            <v>33.563777145199637</v>
          </cell>
          <cell r="AJ14">
            <v>32.280495292205792</v>
          </cell>
          <cell r="AK14">
            <v>31.7336564280345</v>
          </cell>
          <cell r="AL14">
            <v>29.732561819544898</v>
          </cell>
          <cell r="AM14">
            <v>29.299548000377051</v>
          </cell>
          <cell r="AN14">
            <v>28.273456372610994</v>
          </cell>
          <cell r="AO14">
            <v>28.284731968354095</v>
          </cell>
          <cell r="AP14">
            <v>26.7724056264084</v>
          </cell>
          <cell r="AQ14">
            <v>24.855271921452911</v>
          </cell>
          <cell r="AR14">
            <v>23.891912307747688</v>
          </cell>
          <cell r="AS14">
            <v>22.152597425965318</v>
          </cell>
          <cell r="AT14">
            <v>20.256581924403104</v>
          </cell>
          <cell r="AU14">
            <v>18.636495453396869</v>
          </cell>
          <cell r="AV14">
            <v>18.275712610035317</v>
          </cell>
          <cell r="AW14">
            <v>17.614522959504001</v>
          </cell>
          <cell r="AX14">
            <v>17.172083035083592</v>
          </cell>
          <cell r="AY14">
            <v>16.877467739226724</v>
          </cell>
          <cell r="AZ14">
            <v>16.66280596809705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61.368809816243861</v>
          </cell>
          <cell r="W17">
            <v>61.409907067574416</v>
          </cell>
          <cell r="X17">
            <v>61.735863184685542</v>
          </cell>
          <cell r="Y17">
            <v>61.883934820019107</v>
          </cell>
          <cell r="Z17">
            <v>62.050343752720416</v>
          </cell>
          <cell r="AA17">
            <v>62.310351286940744</v>
          </cell>
          <cell r="AB17">
            <v>62.436187527274527</v>
          </cell>
          <cell r="AC17">
            <v>62.637315957221624</v>
          </cell>
          <cell r="AD17">
            <v>62.785193428757559</v>
          </cell>
          <cell r="AE17">
            <v>62.869555792535266</v>
          </cell>
          <cell r="AF17">
            <v>63.053592947982452</v>
          </cell>
          <cell r="AG17">
            <v>63.164145931068902</v>
          </cell>
          <cell r="AH17">
            <v>63.695262943725083</v>
          </cell>
          <cell r="AI17">
            <v>63.393230837456748</v>
          </cell>
          <cell r="AJ17">
            <v>63.660519238310968</v>
          </cell>
          <cell r="AK17">
            <v>63.530965256858138</v>
          </cell>
          <cell r="AL17">
            <v>63.304054967225021</v>
          </cell>
          <cell r="AM17">
            <v>62.974823111012299</v>
          </cell>
          <cell r="AN17">
            <v>63.37747123323831</v>
          </cell>
          <cell r="AO17">
            <v>63.870653573453119</v>
          </cell>
          <cell r="AP17">
            <v>63.089790481047878</v>
          </cell>
          <cell r="AQ17">
            <v>62.526054264915373</v>
          </cell>
          <cell r="AR17">
            <v>62.52654232564047</v>
          </cell>
          <cell r="AS17">
            <v>62.205895685975399</v>
          </cell>
          <cell r="AT17">
            <v>61.374383107753935</v>
          </cell>
          <cell r="AU17">
            <v>60.038774641627818</v>
          </cell>
          <cell r="AV17">
            <v>60.310123376728519</v>
          </cell>
          <cell r="AW17">
            <v>60.021466165025167</v>
          </cell>
          <cell r="AX17">
            <v>60.344369326660491</v>
          </cell>
          <cell r="AY17">
            <v>60.640089947971973</v>
          </cell>
          <cell r="AZ17">
            <v>60.978965174213577</v>
          </cell>
        </row>
        <row r="18">
          <cell r="V18">
            <v>160.91631902035229</v>
          </cell>
          <cell r="W18">
            <v>161.2036437446645</v>
          </cell>
          <cell r="X18">
            <v>162.16493675886568</v>
          </cell>
          <cell r="Y18">
            <v>161.12436764351494</v>
          </cell>
          <cell r="Z18">
            <v>160.56448449455684</v>
          </cell>
          <cell r="AA18">
            <v>159.58979601394674</v>
          </cell>
          <cell r="AB18">
            <v>159.37011056655453</v>
          </cell>
          <cell r="AC18">
            <v>158.67290616394797</v>
          </cell>
          <cell r="AD18">
            <v>159.09678995647829</v>
          </cell>
          <cell r="AE18">
            <v>159.71619768422002</v>
          </cell>
          <cell r="AF18">
            <v>160.3410928788455</v>
          </cell>
          <cell r="AG18">
            <v>159.03083265826479</v>
          </cell>
          <cell r="AH18">
            <v>159.43654427687119</v>
          </cell>
          <cell r="AI18">
            <v>155.16934565432797</v>
          </cell>
          <cell r="AJ18">
            <v>153.96518236410543</v>
          </cell>
          <cell r="AK18">
            <v>152.07783926638027</v>
          </cell>
          <cell r="AL18">
            <v>151.75287785691626</v>
          </cell>
          <cell r="AM18">
            <v>147.5727493108933</v>
          </cell>
          <cell r="AN18">
            <v>146.42136788430349</v>
          </cell>
          <cell r="AO18">
            <v>145.52439081665031</v>
          </cell>
          <cell r="AP18">
            <v>144.81736722955742</v>
          </cell>
          <cell r="AQ18">
            <v>142.30004818955078</v>
          </cell>
          <cell r="AR18">
            <v>140.43885982964559</v>
          </cell>
          <cell r="AS18">
            <v>138.56136561034515</v>
          </cell>
          <cell r="AT18">
            <v>132.11493048563915</v>
          </cell>
          <cell r="AU18">
            <v>127.12630590234943</v>
          </cell>
          <cell r="AV18">
            <v>125.97190911038888</v>
          </cell>
          <cell r="AW18">
            <v>122.65258918887247</v>
          </cell>
          <cell r="AX18">
            <v>121.73664859445051</v>
          </cell>
          <cell r="AY18">
            <v>120.95599277661907</v>
          </cell>
          <cell r="AZ18">
            <v>120.20935588303507</v>
          </cell>
        </row>
        <row r="19">
          <cell r="V19">
            <v>4.2553130132010946</v>
          </cell>
          <cell r="W19">
            <v>4.2938896359583136</v>
          </cell>
          <cell r="X19">
            <v>4.3033822558843609</v>
          </cell>
          <cell r="Y19">
            <v>4.3067370685089141</v>
          </cell>
          <cell r="Z19">
            <v>4.2985109866408706</v>
          </cell>
          <cell r="AA19">
            <v>4.2921998175049332</v>
          </cell>
          <cell r="AB19">
            <v>4.2796060602758406</v>
          </cell>
          <cell r="AC19">
            <v>4.2670077213654434</v>
          </cell>
          <cell r="AD19">
            <v>4.249171682671518</v>
          </cell>
          <cell r="AE19">
            <v>4.2244794256097711</v>
          </cell>
          <cell r="AF19">
            <v>4.2045352519907562</v>
          </cell>
          <cell r="AG19">
            <v>4.2268169700678619</v>
          </cell>
          <cell r="AH19">
            <v>4.2585886435724616</v>
          </cell>
          <cell r="AI19">
            <v>4.2528316233608194</v>
          </cell>
          <cell r="AJ19">
            <v>4.1147629443045988</v>
          </cell>
          <cell r="AK19">
            <v>3.9632233427882984</v>
          </cell>
          <cell r="AL19">
            <v>3.5476118773889995</v>
          </cell>
          <cell r="AM19">
            <v>3.3924396378385762</v>
          </cell>
          <cell r="AN19">
            <v>3.3792567779852343</v>
          </cell>
          <cell r="AO19">
            <v>3.2978781288277768</v>
          </cell>
          <cell r="AP19">
            <v>3.1897072580057619</v>
          </cell>
          <cell r="AQ19">
            <v>2.9293804709062563</v>
          </cell>
          <cell r="AR19">
            <v>2.8446731403745513</v>
          </cell>
          <cell r="AS19">
            <v>2.5615201967564927</v>
          </cell>
          <cell r="AT19">
            <v>2.4134686222510005</v>
          </cell>
          <cell r="AU19">
            <v>2.0440852621044705</v>
          </cell>
          <cell r="AV19">
            <v>1.938725750516106</v>
          </cell>
          <cell r="AW19">
            <v>1.7209977600762345</v>
          </cell>
          <cell r="AX19">
            <v>1.5995457725078279</v>
          </cell>
          <cell r="AY19">
            <v>1.5066790239989656</v>
          </cell>
          <cell r="AZ19">
            <v>1.4268263131049577</v>
          </cell>
        </row>
        <row r="20">
          <cell r="V20">
            <v>3.3883751834018341</v>
          </cell>
          <cell r="W20">
            <v>3.4371152983127438</v>
          </cell>
          <cell r="X20">
            <v>3.4542523715638751</v>
          </cell>
          <cell r="Y20">
            <v>3.4616138397510809</v>
          </cell>
          <cell r="Z20">
            <v>3.4656499382061448</v>
          </cell>
          <cell r="AA20">
            <v>3.4749136699394327</v>
          </cell>
          <cell r="AB20">
            <v>3.4828810330650057</v>
          </cell>
          <cell r="AC20">
            <v>3.4905268382388002</v>
          </cell>
          <cell r="AD20">
            <v>3.4973711806142624</v>
          </cell>
          <cell r="AE20">
            <v>3.4972157110621431</v>
          </cell>
          <cell r="AF20">
            <v>3.4993384981038886</v>
          </cell>
          <cell r="AG20">
            <v>3.5092588835427954</v>
          </cell>
          <cell r="AH20">
            <v>3.5193228817445323</v>
          </cell>
          <cell r="AI20">
            <v>3.3302717223819158</v>
          </cell>
          <cell r="AJ20">
            <v>3.3134712596096492</v>
          </cell>
          <cell r="AK20">
            <v>3.2172256430215498</v>
          </cell>
          <cell r="AL20">
            <v>3.0608054125840773</v>
          </cell>
          <cell r="AM20">
            <v>2.7270462386807495</v>
          </cell>
          <cell r="AN20">
            <v>2.6820037799533942</v>
          </cell>
          <cell r="AO20">
            <v>2.5639474845152215</v>
          </cell>
          <cell r="AP20">
            <v>2.4342967763886314</v>
          </cell>
          <cell r="AQ20">
            <v>2.0706120254366951</v>
          </cell>
          <cell r="AR20">
            <v>1.8656620014542131</v>
          </cell>
          <cell r="AS20">
            <v>1.781622372519335</v>
          </cell>
          <cell r="AT20">
            <v>1.3367128581951899</v>
          </cell>
          <cell r="AU20">
            <v>1.1897940312570654</v>
          </cell>
          <cell r="AV20">
            <v>1.102949187936618</v>
          </cell>
          <cell r="AW20">
            <v>0.97452006020524973</v>
          </cell>
          <cell r="AX20">
            <v>0.89443481944191117</v>
          </cell>
          <cell r="AY20">
            <v>0.83570892841302413</v>
          </cell>
          <cell r="AZ20">
            <v>0.79323596489987924</v>
          </cell>
        </row>
        <row r="21">
          <cell r="V21">
            <v>2266.6979909023225</v>
          </cell>
        </row>
        <row r="22">
          <cell r="W22">
            <v>2239.56566924547</v>
          </cell>
          <cell r="X22">
            <v>2260.230753249396</v>
          </cell>
          <cell r="Y22">
            <v>2274.1092940332469</v>
          </cell>
          <cell r="Z22">
            <v>2287.0625332822306</v>
          </cell>
          <cell r="AA22">
            <v>2303.2355293617352</v>
          </cell>
          <cell r="AB22">
            <v>2319.4810867880642</v>
          </cell>
          <cell r="AC22">
            <v>2338.0998957767824</v>
          </cell>
          <cell r="AD22">
            <v>2355.0018853494862</v>
          </cell>
          <cell r="AE22">
            <v>2372.80794315925</v>
          </cell>
          <cell r="AF22">
            <v>2388.4155861728755</v>
          </cell>
          <cell r="AG22">
            <v>2405.1109534843877</v>
          </cell>
          <cell r="AH22">
            <v>2422.0810944278155</v>
          </cell>
          <cell r="AI22">
            <v>2426.5399245978624</v>
          </cell>
          <cell r="AJ22">
            <v>2447.1342981830271</v>
          </cell>
          <cell r="AK22">
            <v>2458.2082968273594</v>
          </cell>
          <cell r="AL22">
            <v>2468.7310585634823</v>
          </cell>
          <cell r="AM22">
            <v>2480.0833083875596</v>
          </cell>
          <cell r="AN22">
            <v>2501.3587740472499</v>
          </cell>
          <cell r="AO22">
            <v>2522.9218507269461</v>
          </cell>
          <cell r="AP22">
            <v>2533.6614767595538</v>
          </cell>
          <cell r="AQ22">
            <v>2534.6796410604766</v>
          </cell>
          <cell r="AR22">
            <v>2542.3815159799351</v>
          </cell>
          <cell r="AS22">
            <v>2550.2872471978872</v>
          </cell>
          <cell r="AT22">
            <v>2559.8600451861134</v>
          </cell>
          <cell r="AU22">
            <v>2567.896608715223</v>
          </cell>
          <cell r="AV22">
            <v>2581.2092376719834</v>
          </cell>
          <cell r="AW22">
            <v>2599.9145988148293</v>
          </cell>
          <cell r="AX22">
            <v>2617.6313177884822</v>
          </cell>
          <cell r="AY22">
            <v>2636.025370705539</v>
          </cell>
          <cell r="AZ22">
            <v>2655.9963490874261</v>
          </cell>
        </row>
        <row r="25">
          <cell r="V25">
            <v>17.410254525719214</v>
          </cell>
          <cell r="W25">
            <v>17.447058994232766</v>
          </cell>
          <cell r="X25">
            <v>17.659106808862603</v>
          </cell>
          <cell r="Y25">
            <v>17.848626949793669</v>
          </cell>
          <cell r="Z25">
            <v>18.05155730436779</v>
          </cell>
          <cell r="AA25">
            <v>18.300120416732625</v>
          </cell>
          <cell r="AB25">
            <v>18.549959141031156</v>
          </cell>
          <cell r="AC25">
            <v>18.836140893751342</v>
          </cell>
          <cell r="AD25">
            <v>19.110848721364459</v>
          </cell>
          <cell r="AE25">
            <v>19.377813881319469</v>
          </cell>
          <cell r="AF25">
            <v>19.654964473439094</v>
          </cell>
          <cell r="AG25">
            <v>19.891771123038364</v>
          </cell>
          <cell r="AH25">
            <v>20.137538330933367</v>
          </cell>
          <cell r="AI25">
            <v>20.605560712873718</v>
          </cell>
          <cell r="AJ25">
            <v>21.012614658249571</v>
          </cell>
          <cell r="AK25">
            <v>21.451235421022698</v>
          </cell>
          <cell r="AL25">
            <v>22.252987873457982</v>
          </cell>
          <cell r="AM25">
            <v>23.019654912981053</v>
          </cell>
          <cell r="AN25">
            <v>23.420726236243482</v>
          </cell>
          <cell r="AO25">
            <v>24.014738349397856</v>
          </cell>
          <cell r="AP25">
            <v>24.853442133009974</v>
          </cell>
          <cell r="AQ25">
            <v>25.684476531357618</v>
          </cell>
          <cell r="AR25">
            <v>26.333343955667218</v>
          </cell>
          <cell r="AS25">
            <v>27.045886917407547</v>
          </cell>
          <cell r="AT25">
            <v>27.893815895425412</v>
          </cell>
          <cell r="AU25">
            <v>28.762388535592638</v>
          </cell>
          <cell r="AV25">
            <v>29.493167131491312</v>
          </cell>
          <cell r="AW25">
            <v>30.187991113193231</v>
          </cell>
          <cell r="AX25">
            <v>30.876412489551605</v>
          </cell>
          <cell r="AY25">
            <v>31.521642001651362</v>
          </cell>
          <cell r="AZ25">
            <v>32.132043329132593</v>
          </cell>
        </row>
        <row r="27">
          <cell r="V27">
            <v>622.03868010499843</v>
          </cell>
          <cell r="W27">
            <v>627.06149404249015</v>
          </cell>
          <cell r="X27">
            <v>633.73216481370071</v>
          </cell>
          <cell r="Y27">
            <v>636.00338995389018</v>
          </cell>
          <cell r="Z27">
            <v>639.38430828302967</v>
          </cell>
          <cell r="AA27">
            <v>644.66190946444249</v>
          </cell>
          <cell r="AB27">
            <v>649.16340852998121</v>
          </cell>
          <cell r="AC27">
            <v>654.40426326487898</v>
          </cell>
          <cell r="AD27">
            <v>658.9337773499027</v>
          </cell>
          <cell r="AE27">
            <v>663.4365192175992</v>
          </cell>
          <cell r="AF27">
            <v>667.81692905851457</v>
          </cell>
          <cell r="AG27">
            <v>671.45816820672439</v>
          </cell>
          <cell r="AH27">
            <v>674.95280556509101</v>
          </cell>
          <cell r="AI27">
            <v>681.87478581267555</v>
          </cell>
          <cell r="AJ27">
            <v>680.74027898769214</v>
          </cell>
          <cell r="AK27">
            <v>686.35372603482756</v>
          </cell>
          <cell r="AL27">
            <v>691.21297811534396</v>
          </cell>
          <cell r="AM27">
            <v>696.49425479369734</v>
          </cell>
          <cell r="AN27">
            <v>700.55554237750573</v>
          </cell>
          <cell r="AO27">
            <v>703.72253358430328</v>
          </cell>
          <cell r="AP27">
            <v>711.72533267485892</v>
          </cell>
          <cell r="AQ27">
            <v>721.93803673370746</v>
          </cell>
          <cell r="AR27">
            <v>729.47837762544827</v>
          </cell>
          <cell r="AS27">
            <v>736.13132559694975</v>
          </cell>
          <cell r="AT27">
            <v>742.19627056257877</v>
          </cell>
          <cell r="AU27">
            <v>749.38636175202828</v>
          </cell>
          <cell r="AV27">
            <v>755.48254843005088</v>
          </cell>
          <cell r="AW27">
            <v>761.83127884495582</v>
          </cell>
          <cell r="AX27">
            <v>768.4627088539296</v>
          </cell>
          <cell r="AY27">
            <v>774.65716516904854</v>
          </cell>
          <cell r="AZ27">
            <v>780.56641556700038</v>
          </cell>
        </row>
        <row r="28">
          <cell r="V28">
            <v>4630.4651428556963</v>
          </cell>
          <cell r="W28">
            <v>4625.6694023433374</v>
          </cell>
          <cell r="X28">
            <v>4738.7383983846503</v>
          </cell>
          <cell r="Y28">
            <v>4718.9323004610751</v>
          </cell>
          <cell r="Z28">
            <v>4709.9288167866744</v>
          </cell>
          <cell r="AA28">
            <v>4771.4595575543526</v>
          </cell>
          <cell r="AB28">
            <v>4743.7017964388515</v>
          </cell>
          <cell r="AC28">
            <v>4754.0186971712119</v>
          </cell>
          <cell r="AD28">
            <v>4825.2384147956973</v>
          </cell>
          <cell r="AE28">
            <v>4811.9331144402549</v>
          </cell>
          <cell r="AF28">
            <v>4831.6417630573369</v>
          </cell>
          <cell r="AG28">
            <v>4863.6209673111625</v>
          </cell>
          <cell r="AH28">
            <v>4890.1149070371976</v>
          </cell>
          <cell r="AI28">
            <v>4929.2544583673371</v>
          </cell>
          <cell r="AJ28">
            <v>4954.0792647582339</v>
          </cell>
          <cell r="AK28">
            <v>4988.2092180713616</v>
          </cell>
          <cell r="AL28">
            <v>5038.5500675713447</v>
          </cell>
          <cell r="AM28">
            <v>5075.5068058343131</v>
          </cell>
          <cell r="AN28">
            <v>5118.9642204374122</v>
          </cell>
          <cell r="AO28">
            <v>5157.6243372248955</v>
          </cell>
          <cell r="AP28">
            <v>5207.1702306069237</v>
          </cell>
          <cell r="AQ28">
            <v>5258.9867130381153</v>
          </cell>
          <cell r="AR28">
            <v>5303.5262493187038</v>
          </cell>
          <cell r="AS28">
            <v>5342.6364765125172</v>
          </cell>
          <cell r="AT28">
            <v>5384.0363704053198</v>
          </cell>
          <cell r="AU28">
            <v>5414.2018848460111</v>
          </cell>
          <cell r="AV28">
            <v>5460.9383688265989</v>
          </cell>
          <cell r="AW28">
            <v>5506.7205031273543</v>
          </cell>
          <cell r="AX28">
            <v>5546.3231857839892</v>
          </cell>
          <cell r="AY28">
            <v>5586.8676086420337</v>
          </cell>
          <cell r="AZ28">
            <v>5629.2906005501927</v>
          </cell>
        </row>
      </sheetData>
      <sheetData sheetId="23">
        <row r="14">
          <cell r="V14">
            <v>306.50737726886342</v>
          </cell>
          <cell r="W14">
            <v>308.13046231446549</v>
          </cell>
          <cell r="X14">
            <v>311.13561013884123</v>
          </cell>
          <cell r="Y14">
            <v>304.71700562453088</v>
          </cell>
          <cell r="Z14">
            <v>306.69181860818503</v>
          </cell>
          <cell r="AA14">
            <v>311.50021494544092</v>
          </cell>
          <cell r="AB14">
            <v>315.71633315867984</v>
          </cell>
          <cell r="AC14">
            <v>318.60909831520303</v>
          </cell>
          <cell r="AD14">
            <v>316.47028188365056</v>
          </cell>
          <cell r="AE14">
            <v>318.20248134778967</v>
          </cell>
          <cell r="AF14">
            <v>322.59928571483255</v>
          </cell>
          <cell r="AG14">
            <v>322.44535033255931</v>
          </cell>
          <cell r="AH14">
            <v>321.46578536341354</v>
          </cell>
          <cell r="AI14">
            <v>315.35062224483966</v>
          </cell>
          <cell r="AJ14">
            <v>317.29636181648141</v>
          </cell>
          <cell r="AK14">
            <v>318.06059415886887</v>
          </cell>
          <cell r="AL14">
            <v>319.48004600657418</v>
          </cell>
          <cell r="AM14">
            <v>318.38872645574469</v>
          </cell>
          <cell r="AN14">
            <v>318.14051306914871</v>
          </cell>
          <cell r="AO14">
            <v>318.04109743211774</v>
          </cell>
          <cell r="AP14">
            <v>317.86873851433654</v>
          </cell>
          <cell r="AQ14">
            <v>318.12121142540889</v>
          </cell>
          <cell r="AR14">
            <v>317.68440153866169</v>
          </cell>
          <cell r="AS14">
            <v>301.60233965505779</v>
          </cell>
          <cell r="AT14">
            <v>297.51023614290352</v>
          </cell>
          <cell r="AU14">
            <v>284.92802043778761</v>
          </cell>
          <cell r="AV14">
            <v>267.52233496061388</v>
          </cell>
          <cell r="AW14">
            <v>248.82154256094492</v>
          </cell>
          <cell r="AX14">
            <v>238.83383292344877</v>
          </cell>
          <cell r="AY14">
            <v>229.36883773223596</v>
          </cell>
          <cell r="AZ14">
            <v>207.59269160962668</v>
          </cell>
        </row>
        <row r="16">
          <cell r="V16">
            <v>91.954320017605113</v>
          </cell>
          <cell r="W16">
            <v>92.034219561855778</v>
          </cell>
          <cell r="X16">
            <v>92.804780828284279</v>
          </cell>
          <cell r="Y16">
            <v>81.721144673530134</v>
          </cell>
          <cell r="Z16">
            <v>79.109816251357429</v>
          </cell>
          <cell r="AA16">
            <v>77.425907637557032</v>
          </cell>
          <cell r="AB16">
            <v>75.358899940493643</v>
          </cell>
          <cell r="AC16">
            <v>69.408461008406235</v>
          </cell>
          <cell r="AD16">
            <v>65.311953410857271</v>
          </cell>
          <cell r="AE16">
            <v>65.408055238320301</v>
          </cell>
          <cell r="AF16">
            <v>61.745831262301223</v>
          </cell>
          <cell r="AG16">
            <v>57.616098524673582</v>
          </cell>
          <cell r="AH16">
            <v>55.496220266527459</v>
          </cell>
          <cell r="AI16">
            <v>53.280363568517309</v>
          </cell>
          <cell r="AJ16">
            <v>49.913127957214321</v>
          </cell>
          <cell r="AK16">
            <v>45.165484956464809</v>
          </cell>
          <cell r="AL16">
            <v>45.236511950819676</v>
          </cell>
          <cell r="AM16">
            <v>45.303959141439236</v>
          </cell>
          <cell r="AN16">
            <v>45.362196351432409</v>
          </cell>
          <cell r="AO16">
            <v>45.402009420530931</v>
          </cell>
          <cell r="AP16">
            <v>45.072116545008207</v>
          </cell>
          <cell r="AQ16">
            <v>45.068879231089163</v>
          </cell>
          <cell r="AR16">
            <v>44.418171380078</v>
          </cell>
          <cell r="AS16">
            <v>29.648597050821575</v>
          </cell>
          <cell r="AT16">
            <v>27.160158359660148</v>
          </cell>
          <cell r="AU16">
            <v>25.246475977313324</v>
          </cell>
          <cell r="AV16">
            <v>23.030542125366011</v>
          </cell>
          <cell r="AW16">
            <v>18.610156767082454</v>
          </cell>
          <cell r="AX16">
            <v>15.886281701986446</v>
          </cell>
          <cell r="AY16">
            <v>15.769189854222491</v>
          </cell>
          <cell r="AZ16">
            <v>13.798309210491313</v>
          </cell>
        </row>
        <row r="17">
          <cell r="V17">
            <v>357.87495232896669</v>
          </cell>
          <cell r="W17">
            <v>358.1848757355279</v>
          </cell>
          <cell r="X17">
            <v>361.07425352667713</v>
          </cell>
          <cell r="Y17">
            <v>360.25187025705821</v>
          </cell>
          <cell r="Z17">
            <v>359.09586505971049</v>
          </cell>
          <cell r="AA17">
            <v>356.82315354649813</v>
          </cell>
          <cell r="AB17">
            <v>347.77798990619289</v>
          </cell>
          <cell r="AC17">
            <v>341.89036319071892</v>
          </cell>
          <cell r="AD17">
            <v>337.19717407572415</v>
          </cell>
          <cell r="AE17">
            <v>335.69967999305868</v>
          </cell>
          <cell r="AF17">
            <v>326.51724105539159</v>
          </cell>
          <cell r="AG17">
            <v>324.43574348687821</v>
          </cell>
          <cell r="AH17">
            <v>322.11782246559682</v>
          </cell>
          <cell r="AI17">
            <v>321.75295222083349</v>
          </cell>
          <cell r="AJ17">
            <v>321.14343009377257</v>
          </cell>
          <cell r="AK17">
            <v>319.20356728410667</v>
          </cell>
          <cell r="AL17">
            <v>321.34712164678911</v>
          </cell>
          <cell r="AM17">
            <v>323.06049494392369</v>
          </cell>
          <cell r="AN17">
            <v>325.15209759545598</v>
          </cell>
          <cell r="AO17">
            <v>326.86017946275518</v>
          </cell>
          <cell r="AP17">
            <v>328.660466381682</v>
          </cell>
          <cell r="AQ17">
            <v>331.35416527904107</v>
          </cell>
          <cell r="AR17">
            <v>333.79405786457914</v>
          </cell>
          <cell r="AS17">
            <v>334.8126213767307</v>
          </cell>
          <cell r="AT17">
            <v>336.55401240652134</v>
          </cell>
          <cell r="AU17">
            <v>337.72042692388374</v>
          </cell>
          <cell r="AV17">
            <v>336.92780125426617</v>
          </cell>
          <cell r="AW17">
            <v>336.64570007400778</v>
          </cell>
          <cell r="AX17">
            <v>336.88941588265959</v>
          </cell>
          <cell r="AY17">
            <v>338.1053186788339</v>
          </cell>
          <cell r="AZ17">
            <v>337.72093110958571</v>
          </cell>
        </row>
        <row r="18">
          <cell r="V18">
            <v>4127.4916151923244</v>
          </cell>
          <cell r="W18">
            <v>4120.9075067549184</v>
          </cell>
          <cell r="X18">
            <v>4144.8253313108899</v>
          </cell>
          <cell r="Y18">
            <v>4135.7859748011451</v>
          </cell>
          <cell r="Z18">
            <v>4106.6991835599911</v>
          </cell>
          <cell r="AA18">
            <v>4077.1424237836054</v>
          </cell>
          <cell r="AB18">
            <v>4031.7376269163415</v>
          </cell>
          <cell r="AC18">
            <v>3986.4757704020994</v>
          </cell>
          <cell r="AD18">
            <v>3966.3797757782468</v>
          </cell>
          <cell r="AE18">
            <v>3961.2885568598567</v>
          </cell>
          <cell r="AF18">
            <v>3905.0208589637641</v>
          </cell>
          <cell r="AG18">
            <v>3903.5689435007653</v>
          </cell>
          <cell r="AH18">
            <v>3901.19777209207</v>
          </cell>
          <cell r="AI18">
            <v>3900.8423908193477</v>
          </cell>
          <cell r="AJ18">
            <v>3898.0127648729367</v>
          </cell>
          <cell r="AK18">
            <v>3882.1430454349247</v>
          </cell>
          <cell r="AL18">
            <v>3891.9726311324857</v>
          </cell>
          <cell r="AM18">
            <v>3894.2375770940762</v>
          </cell>
          <cell r="AN18">
            <v>3904.6956912585492</v>
          </cell>
          <cell r="AO18">
            <v>3917.9262797148922</v>
          </cell>
          <cell r="AP18">
            <v>3916.3358915720173</v>
          </cell>
          <cell r="AQ18">
            <v>3933.1855244214448</v>
          </cell>
          <cell r="AR18">
            <v>3953.2828805597446</v>
          </cell>
          <cell r="AS18">
            <v>3952.052994345263</v>
          </cell>
          <cell r="AT18">
            <v>3940.4739053915991</v>
          </cell>
          <cell r="AU18">
            <v>3921.51899373993</v>
          </cell>
          <cell r="AV18">
            <v>3874.9445721482512</v>
          </cell>
          <cell r="AW18">
            <v>3841.6085541487446</v>
          </cell>
          <cell r="AX18">
            <v>3820.8538256221741</v>
          </cell>
          <cell r="AY18">
            <v>3820.2961075022549</v>
          </cell>
          <cell r="AZ18">
            <v>3777.800379967106</v>
          </cell>
        </row>
        <row r="19">
          <cell r="V19">
            <v>307.34531004697703</v>
          </cell>
          <cell r="W19">
            <v>308.62907212346107</v>
          </cell>
          <cell r="X19">
            <v>310.78464138367167</v>
          </cell>
          <cell r="Y19">
            <v>306.07649154729813</v>
          </cell>
          <cell r="Z19">
            <v>302.31976248440481</v>
          </cell>
          <cell r="AA19">
            <v>297.20076606802115</v>
          </cell>
          <cell r="AB19">
            <v>284.01938789117372</v>
          </cell>
          <cell r="AC19">
            <v>266.94526155725066</v>
          </cell>
          <cell r="AD19">
            <v>259.40867792409381</v>
          </cell>
          <cell r="AE19">
            <v>248.2961406360954</v>
          </cell>
          <cell r="AF19">
            <v>223.55330466039931</v>
          </cell>
          <cell r="AG19">
            <v>176.91916996623348</v>
          </cell>
          <cell r="AH19">
            <v>168.0306862610214</v>
          </cell>
          <cell r="AI19">
            <v>163.16724636659458</v>
          </cell>
          <cell r="AJ19">
            <v>140.11215204508227</v>
          </cell>
          <cell r="AK19">
            <v>120.50863935597278</v>
          </cell>
          <cell r="AL19">
            <v>120.81713418836324</v>
          </cell>
          <cell r="AM19">
            <v>119.11088471794497</v>
          </cell>
          <cell r="AN19">
            <v>117.55476578248695</v>
          </cell>
          <cell r="AO19">
            <v>116.02394669611685</v>
          </cell>
          <cell r="AP19">
            <v>114.6227388749876</v>
          </cell>
          <cell r="AQ19">
            <v>114.49891367005793</v>
          </cell>
          <cell r="AR19">
            <v>114.31692030068098</v>
          </cell>
          <cell r="AS19">
            <v>109.24005588702235</v>
          </cell>
          <cell r="AT19">
            <v>106.10949730367606</v>
          </cell>
          <cell r="AU19">
            <v>101.22215721402338</v>
          </cell>
          <cell r="AV19">
            <v>91.81777463010765</v>
          </cell>
          <cell r="AW19">
            <v>83.158820658917762</v>
          </cell>
          <cell r="AX19">
            <v>78.613885642535266</v>
          </cell>
          <cell r="AY19">
            <v>73.844939298625704</v>
          </cell>
          <cell r="AZ19">
            <v>64.960434599803946</v>
          </cell>
        </row>
        <row r="20">
          <cell r="V20">
            <v>215.83153828344371</v>
          </cell>
          <cell r="W20">
            <v>215.10975998763729</v>
          </cell>
          <cell r="X20">
            <v>216.8248801432012</v>
          </cell>
          <cell r="Y20">
            <v>201.9352445767272</v>
          </cell>
          <cell r="Z20">
            <v>201.05448733159892</v>
          </cell>
          <cell r="AA20">
            <v>200.05662649791952</v>
          </cell>
          <cell r="AB20">
            <v>180.23392421887252</v>
          </cell>
          <cell r="AC20">
            <v>165.19087389834658</v>
          </cell>
          <cell r="AD20">
            <v>145.42299082046816</v>
          </cell>
          <cell r="AE20">
            <v>136.20711313556581</v>
          </cell>
          <cell r="AF20">
            <v>120.04636799559376</v>
          </cell>
          <cell r="AG20">
            <v>116.76340648665519</v>
          </cell>
          <cell r="AH20">
            <v>114.20546870952728</v>
          </cell>
          <cell r="AI20">
            <v>112.97964500169417</v>
          </cell>
          <cell r="AJ20">
            <v>111.24556852265357</v>
          </cell>
          <cell r="AK20">
            <v>87.588993679180646</v>
          </cell>
          <cell r="AL20">
            <v>87.75013106491906</v>
          </cell>
          <cell r="AM20">
            <v>87.471412012112125</v>
          </cell>
          <cell r="AN20">
            <v>86.91979281777958</v>
          </cell>
          <cell r="AO20">
            <v>80.04338730375099</v>
          </cell>
          <cell r="AP20">
            <v>74.418223017291893</v>
          </cell>
          <cell r="AQ20">
            <v>74.391073952565762</v>
          </cell>
          <cell r="AR20">
            <v>73.856576269149002</v>
          </cell>
          <cell r="AS20">
            <v>59.758371649903438</v>
          </cell>
          <cell r="AT20">
            <v>58.746005344447383</v>
          </cell>
          <cell r="AU20">
            <v>57.226759742234464</v>
          </cell>
          <cell r="AV20">
            <v>47.258621401827781</v>
          </cell>
          <cell r="AW20">
            <v>39.819497015366409</v>
          </cell>
          <cell r="AX20">
            <v>31.91696126639539</v>
          </cell>
          <cell r="AY20">
            <v>27.777702042066323</v>
          </cell>
          <cell r="AZ20">
            <v>20.956466453570329</v>
          </cell>
        </row>
        <row r="21">
          <cell r="V21">
            <v>4404.6770861993573</v>
          </cell>
          <cell r="W21">
            <v>4404.6212003904466</v>
          </cell>
          <cell r="X21">
            <v>4435.5551903842588</v>
          </cell>
          <cell r="Y21">
            <v>4442.8400818300097</v>
          </cell>
          <cell r="Z21">
            <v>4445.6541023014915</v>
          </cell>
          <cell r="AA21">
            <v>4465.1712274193333</v>
          </cell>
          <cell r="AB21">
            <v>4500.6971612327843</v>
          </cell>
          <cell r="AC21">
            <v>4522.7299480334768</v>
          </cell>
          <cell r="AD21">
            <v>4549.6215520787437</v>
          </cell>
          <cell r="AE21">
            <v>4580.7884954187521</v>
          </cell>
          <cell r="AF21">
            <v>4613.2301211220829</v>
          </cell>
          <cell r="AG21">
            <v>4650.5338625090171</v>
          </cell>
          <cell r="AH21">
            <v>4678.0095400745249</v>
          </cell>
          <cell r="AI21">
            <v>4704.2984619424178</v>
          </cell>
          <cell r="AJ21">
            <v>4735.0135465949179</v>
          </cell>
          <cell r="AK21">
            <v>4763.589306974779</v>
          </cell>
          <cell r="AL21">
            <v>4789.7703296941945</v>
          </cell>
          <cell r="AM21">
            <v>4812.1023249147156</v>
          </cell>
          <cell r="AN21">
            <v>4841.3199241971834</v>
          </cell>
          <cell r="AO21">
            <v>4868.6514741408037</v>
          </cell>
          <cell r="AP21">
            <v>4896.7463008141713</v>
          </cell>
          <cell r="AQ21">
            <v>4928.6460919776673</v>
          </cell>
          <cell r="AR21">
            <v>4959.6979686977029</v>
          </cell>
          <cell r="AS21">
            <v>4956.9126504403466</v>
          </cell>
          <cell r="AT21">
            <v>4985.3878036674951</v>
          </cell>
          <cell r="AU21">
            <v>5008.7392630796294</v>
          </cell>
          <cell r="AV21">
            <v>5029.5815246001857</v>
          </cell>
          <cell r="AW21">
            <v>5028.1421158858875</v>
          </cell>
          <cell r="AX21">
            <v>5044.4090754526133</v>
          </cell>
          <cell r="AY21">
            <v>5060.3964890717243</v>
          </cell>
          <cell r="AZ21">
            <v>5052.6989687183595</v>
          </cell>
        </row>
        <row r="25">
          <cell r="V25">
            <v>827.29277422925543</v>
          </cell>
          <cell r="W25">
            <v>831.06293367629826</v>
          </cell>
          <cell r="X25">
            <v>839.54393510460807</v>
          </cell>
          <cell r="Y25">
            <v>852.85848208399955</v>
          </cell>
          <cell r="Z25">
            <v>855.88088308872466</v>
          </cell>
          <cell r="AA25">
            <v>864.0854090051721</v>
          </cell>
          <cell r="AB25">
            <v>877.90061796477062</v>
          </cell>
          <cell r="AC25">
            <v>893.13581272112083</v>
          </cell>
          <cell r="AD25">
            <v>905.94774247272539</v>
          </cell>
          <cell r="AE25">
            <v>914.44665999876884</v>
          </cell>
          <cell r="AF25">
            <v>928.82669927120332</v>
          </cell>
          <cell r="AG25">
            <v>933.86055088349212</v>
          </cell>
          <cell r="AH25">
            <v>943.30675340264679</v>
          </cell>
          <cell r="AI25">
            <v>951.75711379535369</v>
          </cell>
          <cell r="AJ25">
            <v>959.24522714470345</v>
          </cell>
          <cell r="AK25">
            <v>971.72392380917017</v>
          </cell>
          <cell r="AL25">
            <v>976.97326608213484</v>
          </cell>
          <cell r="AM25">
            <v>982.90127991441636</v>
          </cell>
          <cell r="AN25">
            <v>989.1230126503001</v>
          </cell>
          <cell r="AO25">
            <v>995.38875742415939</v>
          </cell>
          <cell r="AP25">
            <v>1001.8514656498735</v>
          </cell>
          <cell r="AQ25">
            <v>1007.669452754305</v>
          </cell>
          <cell r="AR25">
            <v>1013.66745676036</v>
          </cell>
          <cell r="AS25">
            <v>1021.3988941430857</v>
          </cell>
          <cell r="AT25">
            <v>1024.7919059107758</v>
          </cell>
          <cell r="AU25">
            <v>1025.8509070877008</v>
          </cell>
          <cell r="AV25">
            <v>1024.6451291410895</v>
          </cell>
          <cell r="AW25">
            <v>1024.5198959452098</v>
          </cell>
          <cell r="AX25">
            <v>1025.047845349065</v>
          </cell>
          <cell r="AY25">
            <v>1028.0687788705454</v>
          </cell>
          <cell r="AZ25">
            <v>1028.9865581972929</v>
          </cell>
        </row>
        <row r="27">
          <cell r="V27">
            <v>1296.1734076821972</v>
          </cell>
          <cell r="W27">
            <v>1298.5515875198516</v>
          </cell>
          <cell r="X27">
            <v>1310.4699535487753</v>
          </cell>
          <cell r="Y27">
            <v>1317.5799174542274</v>
          </cell>
          <cell r="Z27">
            <v>1317.9499853863199</v>
          </cell>
          <cell r="AA27">
            <v>1319.871494495</v>
          </cell>
          <cell r="AB27">
            <v>1322.3434129151374</v>
          </cell>
          <cell r="AC27">
            <v>1326.6434181535153</v>
          </cell>
          <cell r="AD27">
            <v>1334.8365756977646</v>
          </cell>
          <cell r="AE27">
            <v>1340.7187876827338</v>
          </cell>
          <cell r="AF27">
            <v>1344.265320048285</v>
          </cell>
          <cell r="AG27">
            <v>1343.4710065497359</v>
          </cell>
          <cell r="AH27">
            <v>1343.4764002478073</v>
          </cell>
          <cell r="AI27">
            <v>1343.9385526946189</v>
          </cell>
          <cell r="AJ27">
            <v>1348.9273068003311</v>
          </cell>
          <cell r="AK27">
            <v>1364.5388278645955</v>
          </cell>
          <cell r="AL27">
            <v>1372.4365712559115</v>
          </cell>
          <cell r="AM27">
            <v>1375.2170402057482</v>
          </cell>
          <cell r="AN27">
            <v>1379.7267964804587</v>
          </cell>
          <cell r="AO27">
            <v>1387.4289102501803</v>
          </cell>
          <cell r="AP27">
            <v>1395.4248102218939</v>
          </cell>
          <cell r="AQ27">
            <v>1402.4156288615022</v>
          </cell>
          <cell r="AR27">
            <v>1409.1355891246221</v>
          </cell>
          <cell r="AS27">
            <v>1414.3538876131465</v>
          </cell>
          <cell r="AT27">
            <v>1420.1772224025071</v>
          </cell>
          <cell r="AU27">
            <v>1409.2652082816799</v>
          </cell>
          <cell r="AV27">
            <v>1396.9199630458074</v>
          </cell>
          <cell r="AW27">
            <v>1388.8583764178793</v>
          </cell>
          <cell r="AX27">
            <v>1388.7279910014313</v>
          </cell>
          <cell r="AY27">
            <v>1387.4850053131449</v>
          </cell>
          <cell r="AZ27">
            <v>1373.5827059882004</v>
          </cell>
        </row>
        <row r="28">
          <cell r="V28">
            <v>9099.7419076867372</v>
          </cell>
          <cell r="W28">
            <v>9004.8096825266057</v>
          </cell>
          <cell r="X28">
            <v>8995.539107898041</v>
          </cell>
          <cell r="Y28">
            <v>9066.1140657516444</v>
          </cell>
          <cell r="Z28">
            <v>9145.4250513403749</v>
          </cell>
          <cell r="AA28">
            <v>9063.590342292895</v>
          </cell>
          <cell r="AB28">
            <v>9049.361172673387</v>
          </cell>
          <cell r="AC28">
            <v>9065.1968965418728</v>
          </cell>
          <cell r="AD28">
            <v>9109.9908910516424</v>
          </cell>
          <cell r="AE28">
            <v>9108.6051630766106</v>
          </cell>
          <cell r="AF28">
            <v>9149.3874991355606</v>
          </cell>
          <cell r="AG28">
            <v>9166.2631890824905</v>
          </cell>
          <cell r="AH28">
            <v>9196.6021982849561</v>
          </cell>
          <cell r="AI28">
            <v>9214.2024000437268</v>
          </cell>
          <cell r="AJ28">
            <v>9247.4311694761291</v>
          </cell>
          <cell r="AK28">
            <v>9256.4758259107366</v>
          </cell>
          <cell r="AL28">
            <v>9294.5825196088208</v>
          </cell>
          <cell r="AM28">
            <v>9327.0676923985175</v>
          </cell>
          <cell r="AN28">
            <v>9362.9538760030318</v>
          </cell>
          <cell r="AO28">
            <v>9399.6176234841696</v>
          </cell>
          <cell r="AP28">
            <v>9437.451833426454</v>
          </cell>
          <cell r="AQ28">
            <v>9488.0224833100929</v>
          </cell>
          <cell r="AR28">
            <v>9537.0178737646856</v>
          </cell>
          <cell r="AS28">
            <v>9547.8337723024633</v>
          </cell>
          <cell r="AT28">
            <v>9591.7157588398477</v>
          </cell>
          <cell r="AU28">
            <v>9612.9891308724782</v>
          </cell>
          <cell r="AV28">
            <v>9621.847271637107</v>
          </cell>
          <cell r="AW28">
            <v>9628.3030056452608</v>
          </cell>
          <cell r="AX28">
            <v>9656.7217206638816</v>
          </cell>
          <cell r="AY28">
            <v>9685.7985524136657</v>
          </cell>
          <cell r="AZ28">
            <v>9695.9187558370886</v>
          </cell>
        </row>
      </sheetData>
      <sheetData sheetId="24" refreshError="1"/>
      <sheetData sheetId="25" refreshError="1"/>
      <sheetData sheetId="26">
        <row r="3">
          <cell r="W3">
            <v>75.753889716389025</v>
          </cell>
          <cell r="X3">
            <v>74.483083060273756</v>
          </cell>
          <cell r="Y3">
            <v>74.726990210518139</v>
          </cell>
          <cell r="Z3">
            <v>73.425508931919111</v>
          </cell>
          <cell r="AA3">
            <v>72.556197566132113</v>
          </cell>
          <cell r="AB3">
            <v>71.585633050024711</v>
          </cell>
          <cell r="AC3">
            <v>70.494644408360713</v>
          </cell>
          <cell r="AD3">
            <v>69.07295362220114</v>
          </cell>
          <cell r="AE3">
            <v>68.161177667368449</v>
          </cell>
          <cell r="AF3">
            <v>67.513288795743136</v>
          </cell>
          <cell r="AG3">
            <v>65.721949172438627</v>
          </cell>
          <cell r="AH3">
            <v>64.825303251801998</v>
          </cell>
          <cell r="AI3">
            <v>64.722633111042342</v>
          </cell>
          <cell r="AJ3">
            <v>63.276074498529084</v>
          </cell>
          <cell r="AK3">
            <v>62.364402408493596</v>
          </cell>
          <cell r="AL3">
            <v>61.38574282171313</v>
          </cell>
          <cell r="AM3">
            <v>60.795823623634817</v>
          </cell>
          <cell r="AN3">
            <v>59.925728635528131</v>
          </cell>
          <cell r="AO3">
            <v>58.77403226530636</v>
          </cell>
          <cell r="AP3">
            <v>57.61631345236529</v>
          </cell>
          <cell r="AQ3">
            <v>56.42526042996645</v>
          </cell>
          <cell r="AR3">
            <v>55.61913535913483</v>
          </cell>
          <cell r="AS3">
            <v>54.714358362582026</v>
          </cell>
          <cell r="AT3">
            <v>53.256714889455957</v>
          </cell>
          <cell r="AU3">
            <v>51.78826820112814</v>
          </cell>
          <cell r="AV3">
            <v>50.438964898155724</v>
          </cell>
          <cell r="AW3">
            <v>48.760515488994095</v>
          </cell>
          <cell r="AX3">
            <v>46.423436954272958</v>
          </cell>
          <cell r="AY3">
            <v>45.578227256550178</v>
          </cell>
          <cell r="AZ3">
            <v>43.15747552050167</v>
          </cell>
          <cell r="BA3">
            <v>36.745534470263479</v>
          </cell>
        </row>
        <row r="21">
          <cell r="W21">
            <v>1.1706419066414921</v>
          </cell>
          <cell r="X21">
            <v>1.1126947150487028</v>
          </cell>
          <cell r="Y21">
            <v>1.1658600953706713</v>
          </cell>
          <cell r="Z21">
            <v>1.1472112468413367</v>
          </cell>
          <cell r="AA21">
            <v>1.1237977337846816</v>
          </cell>
          <cell r="AB21">
            <v>1.0846730166457723</v>
          </cell>
          <cell r="AC21">
            <v>1.0512326189888617</v>
          </cell>
          <cell r="AD21">
            <v>1.0183470410799338</v>
          </cell>
          <cell r="AE21">
            <v>0.99121215419862396</v>
          </cell>
          <cell r="AF21">
            <v>1.002213190161406</v>
          </cell>
          <cell r="AG21">
            <v>1.003479199799767</v>
          </cell>
          <cell r="AH21">
            <v>0.99127722355165759</v>
          </cell>
          <cell r="AI21">
            <v>1.0359356205589636</v>
          </cell>
          <cell r="AJ21">
            <v>1.0597580825560977</v>
          </cell>
          <cell r="AK21">
            <v>1.1004044149198264</v>
          </cell>
          <cell r="AL21">
            <v>1.108544751294448</v>
          </cell>
          <cell r="AM21">
            <v>1.1001502633144793</v>
          </cell>
          <cell r="AN21">
            <v>1.127887368194388</v>
          </cell>
          <cell r="AO21">
            <v>1.1412413619509172</v>
          </cell>
          <cell r="AP21">
            <v>1.1430725738726719</v>
          </cell>
          <cell r="AQ21">
            <v>1.1476720471122068</v>
          </cell>
          <cell r="AR21">
            <v>1.1398847927286726</v>
          </cell>
          <cell r="AS21">
            <v>1.1430211441075004</v>
          </cell>
          <cell r="AT21">
            <v>1.1436097423690277</v>
          </cell>
          <cell r="AU21">
            <v>1.1505555542949346</v>
          </cell>
          <cell r="AV21">
            <v>1.1315237650723324</v>
          </cell>
          <cell r="AW21">
            <v>1.1187244624431356</v>
          </cell>
          <cell r="AX21">
            <v>1.1403639181716279</v>
          </cell>
          <cell r="AY21">
            <v>1.1221568957308692</v>
          </cell>
          <cell r="AZ21">
            <v>1.1332390239525594</v>
          </cell>
          <cell r="BA21">
            <v>1.1305651208386838</v>
          </cell>
        </row>
        <row r="52">
          <cell r="W52">
            <v>2497.3316056567269</v>
          </cell>
          <cell r="X52">
            <v>2496.3011932012778</v>
          </cell>
          <cell r="Y52">
            <v>2417.2039803844173</v>
          </cell>
          <cell r="Z52">
            <v>2344.5646153856937</v>
          </cell>
          <cell r="AA52">
            <v>2317.8246751431161</v>
          </cell>
          <cell r="AB52">
            <v>2312.6860429557628</v>
          </cell>
          <cell r="AC52">
            <v>2309.0827324233483</v>
          </cell>
          <cell r="AD52">
            <v>2302.8039603245347</v>
          </cell>
          <cell r="AE52">
            <v>2298.803054592262</v>
          </cell>
          <cell r="AF52">
            <v>2257.9980318230764</v>
          </cell>
          <cell r="AG52">
            <v>2197.0359584951152</v>
          </cell>
          <cell r="AH52">
            <v>2172.2707920372104</v>
          </cell>
          <cell r="AI52">
            <v>2092.4338584878924</v>
          </cell>
          <cell r="AJ52">
            <v>2012.0312436046472</v>
          </cell>
          <cell r="AK52">
            <v>1935.9901950658189</v>
          </cell>
          <cell r="AL52">
            <v>1878.4382993220345</v>
          </cell>
          <cell r="AM52">
            <v>1857.1690606465638</v>
          </cell>
          <cell r="AN52">
            <v>1806.1840768107988</v>
          </cell>
          <cell r="AO52">
            <v>1752.0912800087781</v>
          </cell>
          <cell r="AP52">
            <v>1707.0107971134878</v>
          </cell>
          <cell r="AQ52">
            <v>1661.3733867598851</v>
          </cell>
          <cell r="AR52">
            <v>1636.7478955357174</v>
          </cell>
          <cell r="AS52">
            <v>1600.959819936</v>
          </cell>
          <cell r="AT52">
            <v>1541.704842928978</v>
          </cell>
          <cell r="AU52">
            <v>1480.7305165693513</v>
          </cell>
          <cell r="AV52">
            <v>1438.7037237170773</v>
          </cell>
          <cell r="AW52">
            <v>1377.6230559189373</v>
          </cell>
          <cell r="AX52">
            <v>1274.3526488884168</v>
          </cell>
          <cell r="AY52">
            <v>1230.0569478750908</v>
          </cell>
          <cell r="AZ52">
            <v>1109.5872540876044</v>
          </cell>
          <cell r="BA52">
            <v>983.73000256992009</v>
          </cell>
        </row>
        <row r="60">
          <cell r="W60">
            <v>124.36107314092331</v>
          </cell>
          <cell r="X60">
            <v>120.4961430503074</v>
          </cell>
          <cell r="Y60">
            <v>129.58766972956414</v>
          </cell>
          <cell r="Z60">
            <v>128.13587328672659</v>
          </cell>
          <cell r="AA60">
            <v>126.51906335513941</v>
          </cell>
          <cell r="AB60">
            <v>122.08371207802566</v>
          </cell>
          <cell r="AC60">
            <v>118.17926490443433</v>
          </cell>
          <cell r="AD60">
            <v>114.22237192706433</v>
          </cell>
          <cell r="AE60">
            <v>110.65770450965552</v>
          </cell>
          <cell r="AF60">
            <v>113.22237039168277</v>
          </cell>
          <cell r="AG60">
            <v>114.19646499673141</v>
          </cell>
          <cell r="AH60">
            <v>111.58325601192664</v>
          </cell>
          <cell r="AI60">
            <v>118.83915284185619</v>
          </cell>
          <cell r="AJ60">
            <v>120.56195313987502</v>
          </cell>
          <cell r="AK60">
            <v>124.37562517549257</v>
          </cell>
          <cell r="AL60">
            <v>124.66264119456869</v>
          </cell>
          <cell r="AM60">
            <v>123.17032923438563</v>
          </cell>
          <cell r="AN60">
            <v>125.48939212486802</v>
          </cell>
          <cell r="AO60">
            <v>125.81941004130178</v>
          </cell>
          <cell r="AP60">
            <v>124.55060181720344</v>
          </cell>
          <cell r="AQ60">
            <v>123.55420048950981</v>
          </cell>
          <cell r="AR60">
            <v>121.32919789065171</v>
          </cell>
          <cell r="AS60">
            <v>120.26404207891957</v>
          </cell>
          <cell r="AT60">
            <v>116.20036332387325</v>
          </cell>
          <cell r="AU60">
            <v>115.11539642076035</v>
          </cell>
          <cell r="AV60">
            <v>111.49269187406901</v>
          </cell>
          <cell r="AW60">
            <v>108.37021279599999</v>
          </cell>
          <cell r="AX60">
            <v>100.37286215875601</v>
          </cell>
          <cell r="AY60">
            <v>91.412941487630903</v>
          </cell>
          <cell r="AZ60">
            <v>82.748524446747822</v>
          </cell>
          <cell r="BA60">
            <v>76.168030628675908</v>
          </cell>
        </row>
        <row r="79">
          <cell r="W79">
            <v>1134.0314598662653</v>
          </cell>
          <cell r="X79">
            <v>1124.4997981340825</v>
          </cell>
          <cell r="Y79">
            <v>1153.609447264535</v>
          </cell>
          <cell r="Z79">
            <v>1146.8683561235644</v>
          </cell>
          <cell r="AA79">
            <v>1139.5223571967599</v>
          </cell>
          <cell r="AB79">
            <v>1123.6236796848423</v>
          </cell>
          <cell r="AC79">
            <v>1114.1467177988718</v>
          </cell>
          <cell r="AD79">
            <v>1107.3426076968879</v>
          </cell>
          <cell r="AE79">
            <v>1104.5615190162985</v>
          </cell>
          <cell r="AF79">
            <v>1118.8203281715134</v>
          </cell>
          <cell r="AG79">
            <v>1113.8677042085139</v>
          </cell>
          <cell r="AH79">
            <v>1104.3231431018817</v>
          </cell>
          <cell r="AI79">
            <v>1125.7861405714063</v>
          </cell>
          <cell r="AJ79">
            <v>1120.6903634832963</v>
          </cell>
          <cell r="AK79">
            <v>1119.3510183972683</v>
          </cell>
          <cell r="AL79">
            <v>1109.0963308454129</v>
          </cell>
          <cell r="AM79">
            <v>1103.1183719634651</v>
          </cell>
          <cell r="AN79">
            <v>1105.6056688626049</v>
          </cell>
          <cell r="AO79">
            <v>1100.868170102972</v>
          </cell>
          <cell r="AP79">
            <v>1093.3670815866703</v>
          </cell>
          <cell r="AQ79">
            <v>1083.8274738934381</v>
          </cell>
          <cell r="AR79">
            <v>1073.1137993971345</v>
          </cell>
          <cell r="AS79">
            <v>1065.2793045407018</v>
          </cell>
          <cell r="AT79">
            <v>1048.1537805119733</v>
          </cell>
          <cell r="AU79">
            <v>1025.6157702151006</v>
          </cell>
          <cell r="AV79">
            <v>998.09862275214596</v>
          </cell>
          <cell r="AW79">
            <v>970.02326913363254</v>
          </cell>
          <cell r="AX79">
            <v>934.36315848253798</v>
          </cell>
          <cell r="AY79">
            <v>874.26912209824445</v>
          </cell>
          <cell r="AZ79">
            <v>835.89708658730876</v>
          </cell>
          <cell r="BA79">
            <v>777.80241119167385</v>
          </cell>
        </row>
      </sheetData>
      <sheetData sheetId="27">
        <row r="3">
          <cell r="W3">
            <v>212.40341209812181</v>
          </cell>
          <cell r="X3">
            <v>217.22468620911371</v>
          </cell>
          <cell r="Y3">
            <v>207.68864420922716</v>
          </cell>
          <cell r="Z3">
            <v>203.20385277690832</v>
          </cell>
          <cell r="AA3">
            <v>203.07443546597133</v>
          </cell>
          <cell r="AB3">
            <v>206.33661136658807</v>
          </cell>
          <cell r="AC3">
            <v>206.72638440175803</v>
          </cell>
          <cell r="AD3">
            <v>206.45996088950102</v>
          </cell>
          <cell r="AE3">
            <v>205.80200001993055</v>
          </cell>
          <cell r="AF3">
            <v>200.68574343314089</v>
          </cell>
          <cell r="AG3">
            <v>195.59863691322465</v>
          </cell>
          <cell r="AH3">
            <v>194.76887422455002</v>
          </cell>
          <cell r="AI3">
            <v>184.25586508141541</v>
          </cell>
          <cell r="AJ3">
            <v>176.90672251530802</v>
          </cell>
          <cell r="AK3">
            <v>168.33420577610204</v>
          </cell>
          <cell r="AL3">
            <v>163.07395903383227</v>
          </cell>
          <cell r="AM3">
            <v>162.37166918603674</v>
          </cell>
          <cell r="AN3">
            <v>157.00690118076957</v>
          </cell>
          <cell r="AO3">
            <v>152.53738297714611</v>
          </cell>
          <cell r="AP3">
            <v>149.74370809252238</v>
          </cell>
          <cell r="AQ3">
            <v>146.66836107582998</v>
          </cell>
          <cell r="AR3">
            <v>146.2805852115234</v>
          </cell>
          <cell r="AS3">
            <v>144.1468702680769</v>
          </cell>
          <cell r="AT3">
            <v>139.60782459959552</v>
          </cell>
          <cell r="AU3">
            <v>135.54253134638336</v>
          </cell>
          <cell r="AV3">
            <v>135.00220694151932</v>
          </cell>
          <cell r="AW3">
            <v>131.80805462699942</v>
          </cell>
          <cell r="AX3">
            <v>124.73125945881642</v>
          </cell>
          <cell r="AY3">
            <v>123.46773543708082</v>
          </cell>
          <cell r="AZ3">
            <v>118.65274895501209</v>
          </cell>
          <cell r="BA3">
            <v>114.45724094210404</v>
          </cell>
        </row>
        <row r="21">
          <cell r="W21">
            <v>179.59872268500442</v>
          </cell>
          <cell r="X21">
            <v>177.58369312296603</v>
          </cell>
          <cell r="Y21">
            <v>174.46715610275973</v>
          </cell>
          <cell r="Z21">
            <v>171.57309445459606</v>
          </cell>
          <cell r="AA21">
            <v>169.60993775819446</v>
          </cell>
          <cell r="AB21">
            <v>168.95551320541199</v>
          </cell>
          <cell r="AC21">
            <v>164.26951120152393</v>
          </cell>
          <cell r="AD21">
            <v>162.46730553589464</v>
          </cell>
          <cell r="AE21">
            <v>158.64918724811986</v>
          </cell>
          <cell r="AF21">
            <v>157.38570476136979</v>
          </cell>
          <cell r="AG21">
            <v>156.44456669457</v>
          </cell>
          <cell r="AH21">
            <v>154.90343811836055</v>
          </cell>
          <cell r="AI21">
            <v>153.3782201050293</v>
          </cell>
          <cell r="AJ21">
            <v>151.71658939810837</v>
          </cell>
          <cell r="AK21">
            <v>150.20615247825347</v>
          </cell>
          <cell r="AL21">
            <v>149.08340416215577</v>
          </cell>
          <cell r="AM21">
            <v>147.39642324613411</v>
          </cell>
          <cell r="AN21">
            <v>145.42025818341054</v>
          </cell>
          <cell r="AO21">
            <v>142.93859646176327</v>
          </cell>
          <cell r="AP21">
            <v>141.81746975302352</v>
          </cell>
          <cell r="AQ21">
            <v>140.60918796695606</v>
          </cell>
          <cell r="AR21">
            <v>140.02088721369233</v>
          </cell>
          <cell r="AS21">
            <v>139.27958443735776</v>
          </cell>
          <cell r="AT21">
            <v>138.19786479612443</v>
          </cell>
          <cell r="AU21">
            <v>136.77918037976241</v>
          </cell>
          <cell r="AV21">
            <v>136.4059356504105</v>
          </cell>
          <cell r="AW21">
            <v>130.26146510747134</v>
          </cell>
          <cell r="AX21">
            <v>126.43002442927144</v>
          </cell>
          <cell r="AY21">
            <v>121.53845096925274</v>
          </cell>
          <cell r="AZ21">
            <v>119.82369167513876</v>
          </cell>
          <cell r="BA21">
            <v>118.22409639906844</v>
          </cell>
        </row>
        <row r="52">
          <cell r="W52">
            <v>288.84128579506176</v>
          </cell>
          <cell r="X52">
            <v>284.31615366030678</v>
          </cell>
          <cell r="Y52">
            <v>273.68870520327351</v>
          </cell>
          <cell r="Z52">
            <v>266.41418272250877</v>
          </cell>
          <cell r="AA52">
            <v>262.0673195745461</v>
          </cell>
          <cell r="AB52">
            <v>259.78256213672495</v>
          </cell>
          <cell r="AC52">
            <v>256.36228065317931</v>
          </cell>
          <cell r="AD52">
            <v>254.47689925796209</v>
          </cell>
          <cell r="AE52">
            <v>252.01798084009363</v>
          </cell>
          <cell r="AF52">
            <v>247.75236858239202</v>
          </cell>
          <cell r="AG52">
            <v>242.70777062707873</v>
          </cell>
          <cell r="AH52">
            <v>239.63830436705422</v>
          </cell>
          <cell r="AI52">
            <v>232.46867657610466</v>
          </cell>
          <cell r="AJ52">
            <v>227.31196098528659</v>
          </cell>
          <cell r="AK52">
            <v>221.98700811803019</v>
          </cell>
          <cell r="AL52">
            <v>218.28023685374785</v>
          </cell>
          <cell r="AM52">
            <v>216.53578623299569</v>
          </cell>
          <cell r="AN52">
            <v>212.21762017404649</v>
          </cell>
          <cell r="AO52">
            <v>208.34456613926136</v>
          </cell>
          <cell r="AP52">
            <v>205.82748594688843</v>
          </cell>
          <cell r="AQ52">
            <v>203.68288301585216</v>
          </cell>
          <cell r="AR52">
            <v>202.96002494628232</v>
          </cell>
          <cell r="AS52">
            <v>201.32240544589564</v>
          </cell>
          <cell r="AT52">
            <v>198.65570602624166</v>
          </cell>
          <cell r="AU52">
            <v>195.81122475781962</v>
          </cell>
          <cell r="AV52">
            <v>194.31482770717503</v>
          </cell>
          <cell r="AW52">
            <v>187.81933477619492</v>
          </cell>
          <cell r="AX52">
            <v>180.87198735264445</v>
          </cell>
          <cell r="AY52">
            <v>177.57655985679855</v>
          </cell>
          <cell r="AZ52">
            <v>173.18829908547406</v>
          </cell>
          <cell r="BA52">
            <v>169.2300451227008</v>
          </cell>
        </row>
        <row r="60">
          <cell r="W60">
            <v>2436.3312314896525</v>
          </cell>
          <cell r="X60">
            <v>2444.8968619026236</v>
          </cell>
          <cell r="Y60">
            <v>2458.5424836547845</v>
          </cell>
          <cell r="Z60">
            <v>2444.8061669220633</v>
          </cell>
          <cell r="AA60">
            <v>2444.149692396742</v>
          </cell>
          <cell r="AB60">
            <v>2436.6034779203542</v>
          </cell>
          <cell r="AC60">
            <v>2410.3416399121152</v>
          </cell>
          <cell r="AD60">
            <v>2391.5819712676234</v>
          </cell>
          <cell r="AE60">
            <v>2370.0212817747233</v>
          </cell>
          <cell r="AF60">
            <v>2366.4205071508836</v>
          </cell>
          <cell r="AG60">
            <v>2353.0144657473897</v>
          </cell>
          <cell r="AH60">
            <v>2338.6008967809385</v>
          </cell>
          <cell r="AI60">
            <v>2337.2992332187732</v>
          </cell>
          <cell r="AJ60">
            <v>2322.9177398883071</v>
          </cell>
          <cell r="AK60">
            <v>2323.449697219361</v>
          </cell>
          <cell r="AL60">
            <v>2308.9941703268273</v>
          </cell>
          <cell r="AM60">
            <v>2302.8268577627114</v>
          </cell>
          <cell r="AN60">
            <v>2297.1684727713614</v>
          </cell>
          <cell r="AO60">
            <v>2289.0964584099893</v>
          </cell>
          <cell r="AP60">
            <v>2278.5248224242273</v>
          </cell>
          <cell r="AQ60">
            <v>2267.7372199628658</v>
          </cell>
          <cell r="AR60">
            <v>2261.2711908439778</v>
          </cell>
          <cell r="AS60">
            <v>2255.4889203583211</v>
          </cell>
          <cell r="AT60">
            <v>2223.9687389358955</v>
          </cell>
          <cell r="AU60">
            <v>2218.172614927425</v>
          </cell>
          <cell r="AV60">
            <v>2202.1081927324167</v>
          </cell>
          <cell r="AW60">
            <v>2165.658010309799</v>
          </cell>
          <cell r="AX60">
            <v>2141.468549664959</v>
          </cell>
          <cell r="AY60">
            <v>2110.7224080419842</v>
          </cell>
          <cell r="AZ60">
            <v>2099.3248547674707</v>
          </cell>
          <cell r="BA60">
            <v>2077.4703516489249</v>
          </cell>
        </row>
        <row r="79">
          <cell r="W79">
            <v>1968.8289844857131</v>
          </cell>
          <cell r="X79">
            <v>1978.6680186325059</v>
          </cell>
          <cell r="Y79">
            <v>1994.6948272989225</v>
          </cell>
          <cell r="Z79">
            <v>1987.7512917589881</v>
          </cell>
          <cell r="AA79">
            <v>1987.3418001810498</v>
          </cell>
          <cell r="AB79">
            <v>1980.9702568846792</v>
          </cell>
          <cell r="AC79">
            <v>1966.7912987769166</v>
          </cell>
          <cell r="AD79">
            <v>1951.1633144714481</v>
          </cell>
          <cell r="AE79">
            <v>1942.3779548781667</v>
          </cell>
          <cell r="AF79">
            <v>1944.1817453432682</v>
          </cell>
          <cell r="AG79">
            <v>1934.7362239945335</v>
          </cell>
          <cell r="AH79">
            <v>1923.9545877607711</v>
          </cell>
          <cell r="AI79">
            <v>1928.1991072978785</v>
          </cell>
          <cell r="AJ79">
            <v>1921.3522544653965</v>
          </cell>
          <cell r="AK79">
            <v>1922.7286761440271</v>
          </cell>
          <cell r="AL79">
            <v>1918.1772431725194</v>
          </cell>
          <cell r="AM79">
            <v>1916.3455913892578</v>
          </cell>
          <cell r="AN79">
            <v>1916.4950706595296</v>
          </cell>
          <cell r="AO79">
            <v>1915.6031213793221</v>
          </cell>
          <cell r="AP79">
            <v>1913.6426676072556</v>
          </cell>
          <cell r="AQ79">
            <v>1910.1144259042449</v>
          </cell>
          <cell r="AR79">
            <v>1907.9273023570777</v>
          </cell>
          <cell r="AS79">
            <v>1906.7848320455623</v>
          </cell>
          <cell r="AT79">
            <v>1887.8925060602292</v>
          </cell>
          <cell r="AU79">
            <v>1884.7165652558949</v>
          </cell>
          <cell r="AV79">
            <v>1873.0391906447587</v>
          </cell>
          <cell r="AW79">
            <v>1853.4192981099452</v>
          </cell>
          <cell r="AX79">
            <v>1836.9058904353631</v>
          </cell>
          <cell r="AY79">
            <v>1824.0174221649827</v>
          </cell>
          <cell r="AZ79">
            <v>1819.7682110894098</v>
          </cell>
          <cell r="BA79">
            <v>1801.8835451560642</v>
          </cell>
        </row>
      </sheetData>
      <sheetData sheetId="28">
        <row r="3">
          <cell r="W3">
            <v>29976.26874578615</v>
          </cell>
          <cell r="X3">
            <v>29618.884043851194</v>
          </cell>
          <cell r="Y3">
            <v>29070.602859115334</v>
          </cell>
          <cell r="Z3">
            <v>28441.066064147348</v>
          </cell>
          <cell r="AA3">
            <v>28021.377014850936</v>
          </cell>
          <cell r="AB3">
            <v>27785.800864744855</v>
          </cell>
          <cell r="AC3">
            <v>27680.570543469843</v>
          </cell>
          <cell r="AD3">
            <v>27602.903400676336</v>
          </cell>
          <cell r="AE3">
            <v>27529.246279643685</v>
          </cell>
          <cell r="AF3">
            <v>27319.368767276141</v>
          </cell>
          <cell r="AG3">
            <v>26955.454247465492</v>
          </cell>
          <cell r="AH3">
            <v>26748.552883178676</v>
          </cell>
          <cell r="AI3">
            <v>26356.859348665712</v>
          </cell>
          <cell r="AJ3">
            <v>25837.21492681545</v>
          </cell>
          <cell r="AK3">
            <v>25285.050706546896</v>
          </cell>
          <cell r="AL3">
            <v>24816.075112638122</v>
          </cell>
          <cell r="AM3">
            <v>24567.148788319297</v>
          </cell>
          <cell r="AN3">
            <v>24231.823064284454</v>
          </cell>
          <cell r="AO3">
            <v>23785.494936767634</v>
          </cell>
          <cell r="AP3">
            <v>23373.356800288879</v>
          </cell>
          <cell r="AQ3">
            <v>22917.512735533564</v>
          </cell>
          <cell r="AR3">
            <v>22601.084747236513</v>
          </cell>
          <cell r="AS3">
            <v>22209.572955883763</v>
          </cell>
          <cell r="AT3">
            <v>21721.86744788981</v>
          </cell>
          <cell r="AU3">
            <v>21010.672511874538</v>
          </cell>
          <cell r="AV3">
            <v>20560.000844360693</v>
          </cell>
          <cell r="AW3">
            <v>19990.892405511891</v>
          </cell>
          <cell r="AX3">
            <v>18871.842722814814</v>
          </cell>
          <cell r="AY3">
            <v>18181.865856154305</v>
          </cell>
          <cell r="AZ3">
            <v>16643.100334662289</v>
          </cell>
          <cell r="BA3">
            <v>15314.646170566451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9">
          <cell r="W69">
            <v>209.44883277883849</v>
          </cell>
          <cell r="X69">
            <v>209.45538159194834</v>
          </cell>
          <cell r="Y69">
            <v>208.17303858328034</v>
          </cell>
          <cell r="Z69">
            <v>202.93372704117121</v>
          </cell>
          <cell r="AA69">
            <v>193.48505959516368</v>
          </cell>
          <cell r="AB69">
            <v>185.16773102785896</v>
          </cell>
          <cell r="AC69">
            <v>186.41980839271395</v>
          </cell>
          <cell r="AD69">
            <v>172.56281399838372</v>
          </cell>
          <cell r="AE69">
            <v>165.79817264467681</v>
          </cell>
          <cell r="AF69">
            <v>158.98882485525229</v>
          </cell>
          <cell r="AG69">
            <v>154.50612708094874</v>
          </cell>
          <cell r="AH69">
            <v>157.54832542292309</v>
          </cell>
          <cell r="AI69">
            <v>156.02658458897989</v>
          </cell>
          <cell r="AJ69">
            <v>154.88652971931052</v>
          </cell>
          <cell r="AK69">
            <v>154.24463380547468</v>
          </cell>
          <cell r="AL69">
            <v>154.01432740949963</v>
          </cell>
          <cell r="AM69">
            <v>153.07431007122307</v>
          </cell>
          <cell r="AN69">
            <v>153.73838735757482</v>
          </cell>
          <cell r="AO69">
            <v>155.15137565248389</v>
          </cell>
          <cell r="AP69">
            <v>156.96320653888296</v>
          </cell>
          <cell r="AQ69">
            <v>159.90385090498788</v>
          </cell>
          <cell r="AR69">
            <v>161.54688798824452</v>
          </cell>
          <cell r="AS69">
            <v>165.51900658333318</v>
          </cell>
          <cell r="AT69">
            <v>169.79527422030571</v>
          </cell>
          <cell r="AU69">
            <v>174.25724976890692</v>
          </cell>
          <cell r="AV69">
            <v>178.58173026041729</v>
          </cell>
          <cell r="AW69">
            <v>183.3151809904833</v>
          </cell>
          <cell r="AX69">
            <v>188.45563330834071</v>
          </cell>
          <cell r="AY69">
            <v>193.9794738038517</v>
          </cell>
          <cell r="AZ69">
            <v>199.61946072112099</v>
          </cell>
          <cell r="BA69">
            <v>205.45573152885933</v>
          </cell>
        </row>
      </sheetData>
      <sheetData sheetId="39" refreshError="1"/>
      <sheetData sheetId="40">
        <row r="23">
          <cell r="W23">
            <v>527141.69040718419</v>
          </cell>
          <cell r="X23">
            <v>528645.55379659671</v>
          </cell>
          <cell r="Y23">
            <v>524288.30072921712</v>
          </cell>
          <cell r="Z23">
            <v>519746.61591532367</v>
          </cell>
          <cell r="AA23">
            <v>513451.24425459414</v>
          </cell>
          <cell r="AB23">
            <v>504801.56811454962</v>
          </cell>
          <cell r="AC23">
            <v>501572.17512147938</v>
          </cell>
          <cell r="AD23">
            <v>496777.45418809162</v>
          </cell>
          <cell r="AE23">
            <v>494190.43653404101</v>
          </cell>
          <cell r="AF23">
            <v>489796.7280749433</v>
          </cell>
          <cell r="AG23">
            <v>485832.67627894093</v>
          </cell>
          <cell r="AH23">
            <v>483530.48033032939</v>
          </cell>
          <cell r="AI23">
            <v>480641.47816795215</v>
          </cell>
          <cell r="AJ23">
            <v>477203.97503091791</v>
          </cell>
          <cell r="AK23">
            <v>473266.39739951183</v>
          </cell>
          <cell r="AL23">
            <v>462636.73998118733</v>
          </cell>
          <cell r="AM23">
            <v>461681.07693544013</v>
          </cell>
          <cell r="AN23">
            <v>453340.58067365724</v>
          </cell>
          <cell r="AO23">
            <v>447860.83792983403</v>
          </cell>
          <cell r="AP23">
            <v>443025.38173866278</v>
          </cell>
          <cell r="AQ23">
            <v>437158.09250223252</v>
          </cell>
          <cell r="AR23">
            <v>427218.65608642035</v>
          </cell>
          <cell r="AS23">
            <v>421973.23115995585</v>
          </cell>
          <cell r="AT23">
            <v>415808.85417233419</v>
          </cell>
          <cell r="AU23">
            <v>410609.77621496533</v>
          </cell>
          <cell r="AV23">
            <v>406562.60800963762</v>
          </cell>
          <cell r="AW23">
            <v>402842.5344134724</v>
          </cell>
          <cell r="AX23">
            <v>397488.21323300665</v>
          </cell>
          <cell r="AY23">
            <v>393522.41214166989</v>
          </cell>
          <cell r="AZ23">
            <v>389541.45577250357</v>
          </cell>
          <cell r="BA23">
            <v>384432.5219439455</v>
          </cell>
        </row>
      </sheetData>
      <sheetData sheetId="41">
        <row r="13">
          <cell r="E13">
            <v>2139.7291312948678</v>
          </cell>
          <cell r="F13">
            <v>2142.6191736984847</v>
          </cell>
          <cell r="G13">
            <v>2145.2220081937512</v>
          </cell>
          <cell r="H13">
            <v>2147.5185738081668</v>
          </cell>
          <cell r="I13">
            <v>2149.4766138784571</v>
          </cell>
          <cell r="J13">
            <v>2151.2810971507693</v>
          </cell>
          <cell r="K13">
            <v>2152.958839750409</v>
          </cell>
          <cell r="L13">
            <v>2154.5118126792895</v>
          </cell>
          <cell r="M13">
            <v>2155.8722001088663</v>
          </cell>
          <cell r="N13">
            <v>2157.1634306650121</v>
          </cell>
          <cell r="O13">
            <v>2158.3822066181342</v>
          </cell>
          <cell r="P13">
            <v>2159.4402862602942</v>
          </cell>
          <cell r="Q13">
            <v>2160.3538050817319</v>
          </cell>
          <cell r="R13">
            <v>2161.1808193494603</v>
          </cell>
          <cell r="S13">
            <v>2161.9175970453284</v>
          </cell>
          <cell r="T13">
            <v>2162.5553569501581</v>
          </cell>
          <cell r="U13">
            <v>2163.0489425988062</v>
          </cell>
          <cell r="V13">
            <v>2163.4023389467138</v>
          </cell>
          <cell r="W13">
            <v>2163.5993102832053</v>
          </cell>
          <cell r="X13">
            <v>2163.6413217356107</v>
          </cell>
          <cell r="Y13">
            <v>2163.5822489470302</v>
          </cell>
          <cell r="Z13">
            <v>2163.3455330489537</v>
          </cell>
          <cell r="AA13">
            <v>2162.9433293485804</v>
          </cell>
          <cell r="AB13">
            <v>2162.3476286201735</v>
          </cell>
          <cell r="AC13">
            <v>2161.5467384795006</v>
          </cell>
          <cell r="AD13">
            <v>2160.5263799005938</v>
          </cell>
          <cell r="AE13">
            <v>2159.3011468879345</v>
          </cell>
          <cell r="AF13">
            <v>2157.8477214866839</v>
          </cell>
          <cell r="AG13">
            <v>2156.2022212331135</v>
          </cell>
          <cell r="AH13">
            <v>2154.3567859815798</v>
          </cell>
          <cell r="AI13">
            <v>2152.3494565462497</v>
          </cell>
        </row>
      </sheetData>
      <sheetData sheetId="42" refreshError="1"/>
      <sheetData sheetId="43" refreshError="1"/>
      <sheetData sheetId="44">
        <row r="86">
          <cell r="B86">
            <v>996.26534022784904</v>
          </cell>
          <cell r="C86">
            <v>1006.1043248179657</v>
          </cell>
          <cell r="D86">
            <v>1029.1678631895659</v>
          </cell>
          <cell r="E86">
            <v>1035.8030884315831</v>
          </cell>
          <cell r="F86">
            <v>1040.2564730237009</v>
          </cell>
          <cell r="G86">
            <v>1037.78296111857</v>
          </cell>
          <cell r="H86">
            <v>1025.299931546082</v>
          </cell>
          <cell r="I86">
            <v>1015.2354179445209</v>
          </cell>
          <cell r="J86">
            <v>1004.6848855316995</v>
          </cell>
          <cell r="K86">
            <v>1009.2875863855196</v>
          </cell>
          <cell r="L86">
            <v>1009.2300764059244</v>
          </cell>
          <cell r="M86">
            <v>1002.1292626111936</v>
          </cell>
          <cell r="N86">
            <v>1014.1648781566389</v>
          </cell>
          <cell r="O86">
            <v>1013.544514792065</v>
          </cell>
          <cell r="P86">
            <v>1022.82953835283</v>
          </cell>
          <cell r="Q86">
            <v>1024.3561194172651</v>
          </cell>
          <cell r="R86">
            <v>1022.329496986862</v>
          </cell>
          <cell r="S86">
            <v>1025.1526207384352</v>
          </cell>
          <cell r="T86">
            <v>1025.6795285570734</v>
          </cell>
          <cell r="U86">
            <v>1024.5108803236963</v>
          </cell>
          <cell r="V86">
            <v>1022.0395337121348</v>
          </cell>
          <cell r="W86">
            <v>1017.4676381834239</v>
          </cell>
          <cell r="X86">
            <v>1016.5429601072916</v>
          </cell>
          <cell r="Y86">
            <v>1006.8653227397806</v>
          </cell>
          <cell r="Z86">
            <v>1007.4262990189667</v>
          </cell>
          <cell r="AA86">
            <v>998.38078261166811</v>
          </cell>
          <cell r="AB86">
            <v>984.33803445533943</v>
          </cell>
          <cell r="AC86">
            <v>981.43347892170277</v>
          </cell>
          <cell r="AD86">
            <v>965.8878393825695</v>
          </cell>
          <cell r="AE86">
            <v>967.54255033440029</v>
          </cell>
          <cell r="AF86">
            <v>961.17699629473896</v>
          </cell>
        </row>
        <row r="87">
          <cell r="B87">
            <v>281.31062127430698</v>
          </cell>
          <cell r="C87">
            <v>283.22516049794831</v>
          </cell>
          <cell r="D87">
            <v>275.29719346540514</v>
          </cell>
          <cell r="E87">
            <v>270.38091321798896</v>
          </cell>
          <cell r="F87">
            <v>269.39231512939807</v>
          </cell>
          <cell r="G87">
            <v>271.1107356194895</v>
          </cell>
          <cell r="H87">
            <v>268.74336873732267</v>
          </cell>
          <cell r="I87">
            <v>266.98823555442289</v>
          </cell>
          <cell r="J87">
            <v>263.9925242694091</v>
          </cell>
          <cell r="K87">
            <v>257.77854082469037</v>
          </cell>
          <cell r="L87">
            <v>251.50101091521975</v>
          </cell>
          <cell r="M87">
            <v>251.41832835976135</v>
          </cell>
          <cell r="N87">
            <v>243.63173829494588</v>
          </cell>
          <cell r="O87">
            <v>238.08533054029343</v>
          </cell>
          <cell r="P87">
            <v>231.35120722945049</v>
          </cell>
          <cell r="Q87">
            <v>222.65689699503466</v>
          </cell>
          <cell r="R87">
            <v>221.74409385507818</v>
          </cell>
          <cell r="S87">
            <v>216.61314188422682</v>
          </cell>
          <cell r="T87">
            <v>212.20056557368864</v>
          </cell>
          <cell r="U87">
            <v>207.70522804086855</v>
          </cell>
          <cell r="V87">
            <v>203.10926537299721</v>
          </cell>
          <cell r="W87">
            <v>202.53924542014366</v>
          </cell>
          <cell r="X87">
            <v>200.12282706866054</v>
          </cell>
          <cell r="Y87">
            <v>193.29191585158884</v>
          </cell>
          <cell r="Z87">
            <v>189.16578804162751</v>
          </cell>
          <cell r="AA87">
            <v>188.34330193931288</v>
          </cell>
          <cell r="AB87">
            <v>183.18779966426862</v>
          </cell>
          <cell r="AC87">
            <v>175.19252683410667</v>
          </cell>
          <cell r="AD87">
            <v>171.70827943136601</v>
          </cell>
          <cell r="AE87">
            <v>165.27773078187735</v>
          </cell>
          <cell r="AF87">
            <v>159.31797059775349</v>
          </cell>
        </row>
        <row r="88">
          <cell r="B88">
            <v>60.703904745795029</v>
          </cell>
          <cell r="C88">
            <v>60.266274685243559</v>
          </cell>
          <cell r="D88">
            <v>59.524402739258122</v>
          </cell>
          <cell r="E88">
            <v>58.788058085333347</v>
          </cell>
          <cell r="F88">
            <v>58.110202604532837</v>
          </cell>
          <cell r="G88">
            <v>57.550801996342159</v>
          </cell>
          <cell r="H88">
            <v>56.914289592580069</v>
          </cell>
          <cell r="I88">
            <v>56.449211683789102</v>
          </cell>
          <cell r="J88">
            <v>55.894103721887966</v>
          </cell>
          <cell r="K88">
            <v>55.494444617232595</v>
          </cell>
          <cell r="L88">
            <v>54.946646028572012</v>
          </cell>
          <cell r="M88">
            <v>54.450320946226654</v>
          </cell>
          <cell r="N88">
            <v>53.86625958923193</v>
          </cell>
          <cell r="O88">
            <v>53.266102506480763</v>
          </cell>
          <cell r="P88">
            <v>52.743490383526975</v>
          </cell>
          <cell r="Q88">
            <v>52.290148887289703</v>
          </cell>
          <cell r="R88">
            <v>52.032447797611873</v>
          </cell>
          <cell r="S88">
            <v>51.455548309097914</v>
          </cell>
          <cell r="T88">
            <v>50.907858071309676</v>
          </cell>
          <cell r="U88">
            <v>50.463714441280985</v>
          </cell>
          <cell r="V88">
            <v>50.050381241710724</v>
          </cell>
          <cell r="W88">
            <v>49.864736865457736</v>
          </cell>
          <cell r="X88">
            <v>49.597966337564813</v>
          </cell>
          <cell r="Y88">
            <v>49.013726864969868</v>
          </cell>
          <cell r="Z88">
            <v>48.383641508312294</v>
          </cell>
          <cell r="AA88">
            <v>47.859501117286079</v>
          </cell>
          <cell r="AB88">
            <v>46.937370270841775</v>
          </cell>
          <cell r="AC88">
            <v>46.003503457828664</v>
          </cell>
          <cell r="AD88">
            <v>45.376849981645236</v>
          </cell>
          <cell r="AE88">
            <v>44.852500387269579</v>
          </cell>
          <cell r="AF88">
            <v>44.226253501636556</v>
          </cell>
        </row>
        <row r="89">
          <cell r="B89">
            <v>10.67847270618269</v>
          </cell>
          <cell r="C89">
            <v>10.773614315371075</v>
          </cell>
          <cell r="D89">
            <v>10.972117496882555</v>
          </cell>
          <cell r="E89">
            <v>10.874101390456657</v>
          </cell>
          <cell r="F89">
            <v>10.831849296051908</v>
          </cell>
          <cell r="G89">
            <v>10.740624842936151</v>
          </cell>
          <cell r="H89">
            <v>10.60154050730852</v>
          </cell>
          <cell r="I89">
            <v>10.412203827846449</v>
          </cell>
          <cell r="J89">
            <v>10.231314981494592</v>
          </cell>
          <cell r="K89">
            <v>10.184134415629661</v>
          </cell>
          <cell r="L89">
            <v>10.109210658257787</v>
          </cell>
          <cell r="M89">
            <v>9.9771108086274314</v>
          </cell>
          <cell r="N89">
            <v>10.014051355304185</v>
          </cell>
          <cell r="O89">
            <v>9.9397675241858607</v>
          </cell>
          <cell r="P89">
            <v>9.9519133955399344</v>
          </cell>
          <cell r="Q89">
            <v>9.9023693884364548</v>
          </cell>
          <cell r="R89">
            <v>9.8484063553684571</v>
          </cell>
          <cell r="S89">
            <v>9.8723566265008085</v>
          </cell>
          <cell r="T89">
            <v>9.874686585106538</v>
          </cell>
          <cell r="U89">
            <v>9.8583203034969085</v>
          </cell>
          <cell r="V89">
            <v>9.8355736782767504</v>
          </cell>
          <cell r="W89">
            <v>9.7835689011877136</v>
          </cell>
          <cell r="X89">
            <v>9.7526162471355136</v>
          </cell>
          <cell r="Y89">
            <v>9.5293737722761804</v>
          </cell>
          <cell r="Z89">
            <v>9.5089706204862274</v>
          </cell>
          <cell r="AA89">
            <v>9.4299063394560374</v>
          </cell>
          <cell r="AB89">
            <v>9.3834157187140157</v>
          </cell>
          <cell r="AC89">
            <v>9.3393211764749537</v>
          </cell>
          <cell r="AD89">
            <v>9.2352552909014936</v>
          </cell>
          <cell r="AE89">
            <v>9.2604584191298134</v>
          </cell>
          <cell r="AF89">
            <v>9.2257355710775055</v>
          </cell>
        </row>
        <row r="90">
          <cell r="B90">
            <v>100.36347623964703</v>
          </cell>
          <cell r="C90">
            <v>98.488348516557267</v>
          </cell>
          <cell r="D90">
            <v>97.104232217929223</v>
          </cell>
          <cell r="E90">
            <v>95.093289177964252</v>
          </cell>
          <cell r="F90">
            <v>93.743652143303422</v>
          </cell>
          <cell r="G90">
            <v>92.596607841733899</v>
          </cell>
          <cell r="H90">
            <v>90.506884020019228</v>
          </cell>
          <cell r="I90">
            <v>88.927191175862561</v>
          </cell>
          <cell r="J90">
            <v>87.335957006114384</v>
          </cell>
          <cell r="K90">
            <v>86.383577920584329</v>
          </cell>
          <cell r="L90">
            <v>85.472511214188785</v>
          </cell>
          <cell r="M90">
            <v>84.630123214898148</v>
          </cell>
          <cell r="N90">
            <v>84.354563701883109</v>
          </cell>
          <cell r="O90">
            <v>83.488582827940718</v>
          </cell>
          <cell r="P90">
            <v>83.007122424252799</v>
          </cell>
          <cell r="Q90">
            <v>82.156529145691735</v>
          </cell>
          <cell r="R90">
            <v>81.501388628142919</v>
          </cell>
          <cell r="S90">
            <v>80.568443118556544</v>
          </cell>
          <cell r="T90">
            <v>79.522404187341579</v>
          </cell>
          <cell r="U90">
            <v>78.665102337814645</v>
          </cell>
          <cell r="V90">
            <v>77.676034385077386</v>
          </cell>
          <cell r="W90">
            <v>77.323613751322739</v>
          </cell>
          <cell r="X90">
            <v>76.804992277901022</v>
          </cell>
          <cell r="Y90">
            <v>75.722050736341558</v>
          </cell>
          <cell r="Z90">
            <v>74.968286614581146</v>
          </cell>
          <cell r="AA90">
            <v>74.421723513414747</v>
          </cell>
          <cell r="AB90">
            <v>72.295790877000556</v>
          </cell>
          <cell r="AC90">
            <v>70.502295061404467</v>
          </cell>
          <cell r="AD90">
            <v>68.858373662298348</v>
          </cell>
          <cell r="AE90">
            <v>67.722825742126801</v>
          </cell>
          <cell r="AF90">
            <v>66.242998205986964</v>
          </cell>
        </row>
        <row r="91">
          <cell r="B91">
            <v>133.52233163981114</v>
          </cell>
          <cell r="C91">
            <v>134.65212716773524</v>
          </cell>
          <cell r="D91">
            <v>138.0103108563153</v>
          </cell>
          <cell r="E91">
            <v>138.63103772212159</v>
          </cell>
          <cell r="F91">
            <v>139.38297769940223</v>
          </cell>
          <cell r="G91">
            <v>138.85149433717984</v>
          </cell>
          <cell r="H91">
            <v>137.01256399284929</v>
          </cell>
          <cell r="I91">
            <v>135.60127212798946</v>
          </cell>
          <cell r="J91">
            <v>134.34454471520181</v>
          </cell>
          <cell r="K91">
            <v>134.94246881663898</v>
          </cell>
          <cell r="L91">
            <v>134.89800762800456</v>
          </cell>
          <cell r="M91">
            <v>133.82596074012358</v>
          </cell>
          <cell r="N91">
            <v>135.76729299930932</v>
          </cell>
          <cell r="O91">
            <v>135.52791105655072</v>
          </cell>
          <cell r="P91">
            <v>137.34300331646168</v>
          </cell>
          <cell r="Q91">
            <v>137.69912053193917</v>
          </cell>
          <cell r="R91">
            <v>137.50195913385724</v>
          </cell>
          <cell r="S91">
            <v>138.10598978969304</v>
          </cell>
          <cell r="T91">
            <v>138.33946559897257</v>
          </cell>
          <cell r="U91">
            <v>138.08126631053901</v>
          </cell>
          <cell r="V91">
            <v>137.68690773338275</v>
          </cell>
          <cell r="W91">
            <v>137.05370857383605</v>
          </cell>
          <cell r="X91">
            <v>136.90452118753629</v>
          </cell>
          <cell r="Y91">
            <v>135.07013689278153</v>
          </cell>
          <cell r="Z91">
            <v>135.60217026777067</v>
          </cell>
          <cell r="AA91">
            <v>134.35127024771219</v>
          </cell>
          <cell r="AB91">
            <v>132.54023411990954</v>
          </cell>
          <cell r="AC91">
            <v>132.33252163189348</v>
          </cell>
          <cell r="AD91">
            <v>130.53136174948995</v>
          </cell>
          <cell r="AE91">
            <v>130.73465530888859</v>
          </cell>
          <cell r="AF91">
            <v>129.72245969628747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B94">
            <v>0.14103554022545428</v>
          </cell>
          <cell r="C94">
            <v>0.13841016718580518</v>
          </cell>
          <cell r="D94">
            <v>0.13524901974906015</v>
          </cell>
          <cell r="E94">
            <v>0.13211289815537677</v>
          </cell>
          <cell r="F94">
            <v>0.12989596545546667</v>
          </cell>
          <cell r="G94">
            <v>0.12835718389477996</v>
          </cell>
          <cell r="H94">
            <v>0.12801013689888407</v>
          </cell>
          <cell r="I94">
            <v>0.12769275034528535</v>
          </cell>
          <cell r="J94">
            <v>0.12752096657690809</v>
          </cell>
          <cell r="K94">
            <v>0.12588138779320143</v>
          </cell>
          <cell r="L94">
            <v>0.12498601800707727</v>
          </cell>
          <cell r="M94">
            <v>0.12313826865781904</v>
          </cell>
          <cell r="N94">
            <v>0.11940775532579405</v>
          </cell>
          <cell r="O94">
            <v>0.11642828151636174</v>
          </cell>
          <cell r="P94">
            <v>0.11426664243379892</v>
          </cell>
          <cell r="Q94">
            <v>0.11252835741776598</v>
          </cell>
          <cell r="R94">
            <v>0.11182362779617594</v>
          </cell>
          <cell r="S94">
            <v>0.11015338281720932</v>
          </cell>
          <cell r="T94">
            <v>0.10888439118328333</v>
          </cell>
          <cell r="U94">
            <v>0.10772122905835164</v>
          </cell>
          <cell r="V94">
            <v>0.10648439004197664</v>
          </cell>
          <cell r="W94">
            <v>0.10591740413065046</v>
          </cell>
          <cell r="X94">
            <v>0.10461868957717879</v>
          </cell>
          <cell r="Y94">
            <v>0.10317376741585352</v>
          </cell>
          <cell r="Z94">
            <v>0.10186662360047465</v>
          </cell>
          <cell r="AA94">
            <v>0.10069686894006774</v>
          </cell>
          <cell r="AB94">
            <v>9.9428594738972795E-2</v>
          </cell>
          <cell r="AC94">
            <v>9.7787667165542824E-2</v>
          </cell>
          <cell r="AD94">
            <v>9.7154654916853087E-2</v>
          </cell>
          <cell r="AE94">
            <v>9.4972753459612813E-2</v>
          </cell>
          <cell r="AF94">
            <v>9.3555319350444546E-2</v>
          </cell>
        </row>
        <row r="98">
          <cell r="B98">
            <v>703.47596991853175</v>
          </cell>
          <cell r="C98">
            <v>710.42340545409184</v>
          </cell>
          <cell r="D98">
            <v>726.70887115342441</v>
          </cell>
          <cell r="E98">
            <v>731.394090365897</v>
          </cell>
          <cell r="F98">
            <v>734.53868339634789</v>
          </cell>
          <cell r="G98">
            <v>732.79210433120738</v>
          </cell>
          <cell r="H98">
            <v>723.97767409717005</v>
          </cell>
          <cell r="I98">
            <v>716.87098958077706</v>
          </cell>
          <cell r="J98">
            <v>709.42112083339191</v>
          </cell>
          <cell r="K98">
            <v>712.67114802659489</v>
          </cell>
          <cell r="L98">
            <v>712.63053947880928</v>
          </cell>
          <cell r="M98">
            <v>707.61656210776403</v>
          </cell>
          <cell r="N98">
            <v>716.11506745319969</v>
          </cell>
          <cell r="O98">
            <v>715.67702077830904</v>
          </cell>
          <cell r="P98">
            <v>722.23329719522394</v>
          </cell>
          <cell r="Q98">
            <v>723.31123602497109</v>
          </cell>
          <cell r="R98">
            <v>721.88021145519076</v>
          </cell>
          <cell r="S98">
            <v>723.87365601172212</v>
          </cell>
          <cell r="T98">
            <v>724.24571250491442</v>
          </cell>
          <cell r="U98">
            <v>723.42051472248363</v>
          </cell>
          <cell r="V98">
            <v>721.6754645994157</v>
          </cell>
          <cell r="W98">
            <v>718.44718944865065</v>
          </cell>
          <cell r="X98">
            <v>717.79426218098035</v>
          </cell>
          <cell r="Y98">
            <v>710.96075602681401</v>
          </cell>
          <cell r="Z98">
            <v>711.35686870500024</v>
          </cell>
          <cell r="AA98">
            <v>704.96971141758206</v>
          </cell>
          <cell r="AB98">
            <v>695.05394351850452</v>
          </cell>
          <cell r="AC98">
            <v>693.00299891699888</v>
          </cell>
          <cell r="AD98">
            <v>682.02601978180735</v>
          </cell>
          <cell r="AE98">
            <v>683.19443279867278</v>
          </cell>
          <cell r="AF98">
            <v>678.69963194461968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B100">
            <v>3153.8420353210149</v>
          </cell>
          <cell r="C100">
            <v>3131.1051770140057</v>
          </cell>
          <cell r="D100">
            <v>3092.5615785770974</v>
          </cell>
          <cell r="E100">
            <v>3054.305147928083</v>
          </cell>
          <cell r="F100">
            <v>3019.0874940032841</v>
          </cell>
          <cell r="G100">
            <v>2990.0241057404705</v>
          </cell>
          <cell r="H100">
            <v>2956.9544114037617</v>
          </cell>
          <cell r="I100">
            <v>2932.7915134059067</v>
          </cell>
          <cell r="J100">
            <v>2903.9511475066038</v>
          </cell>
          <cell r="K100">
            <v>2883.1870518633464</v>
          </cell>
          <cell r="L100">
            <v>2854.7264409184313</v>
          </cell>
          <cell r="M100">
            <v>2828.9401111190555</v>
          </cell>
          <cell r="N100">
            <v>2798.5954855696718</v>
          </cell>
          <cell r="O100">
            <v>2767.4146143670268</v>
          </cell>
          <cell r="P100">
            <v>2740.2625540763061</v>
          </cell>
          <cell r="Q100">
            <v>2716.709415720944</v>
          </cell>
          <cell r="R100">
            <v>2703.3206801432661</v>
          </cell>
          <cell r="S100">
            <v>2673.3481460097587</v>
          </cell>
          <cell r="T100">
            <v>2644.8931643820551</v>
          </cell>
          <cell r="U100">
            <v>2621.8178967206022</v>
          </cell>
          <cell r="V100">
            <v>2600.3433700841797</v>
          </cell>
          <cell r="W100">
            <v>2590.6983062303889</v>
          </cell>
          <cell r="X100">
            <v>2576.8383723731395</v>
          </cell>
          <cell r="Y100">
            <v>2546.484492913823</v>
          </cell>
          <cell r="Z100">
            <v>2513.7487127034969</v>
          </cell>
          <cell r="AA100">
            <v>2486.5172519836242</v>
          </cell>
          <cell r="AB100">
            <v>2438.608389485225</v>
          </cell>
          <cell r="AC100">
            <v>2390.0897905152624</v>
          </cell>
          <cell r="AD100">
            <v>2357.5323119964819</v>
          </cell>
          <cell r="AE100">
            <v>2330.2899822176878</v>
          </cell>
          <cell r="AF100">
            <v>2297.7536279144642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B102">
            <v>18.383383353161257</v>
          </cell>
          <cell r="C102">
            <v>18.039919843712966</v>
          </cell>
          <cell r="D102">
            <v>17.786393944886171</v>
          </cell>
          <cell r="E102">
            <v>17.418053407171278</v>
          </cell>
          <cell r="F102">
            <v>17.170843008275266</v>
          </cell>
          <cell r="G102">
            <v>16.960741127502807</v>
          </cell>
          <cell r="H102">
            <v>16.577970466738883</v>
          </cell>
          <cell r="I102">
            <v>16.288621191261061</v>
          </cell>
          <cell r="J102">
            <v>15.997157913551533</v>
          </cell>
          <cell r="K102">
            <v>15.822712482974506</v>
          </cell>
          <cell r="L102">
            <v>15.655834160785076</v>
          </cell>
          <cell r="M102">
            <v>15.50153558421839</v>
          </cell>
          <cell r="N102">
            <v>15.451061882487787</v>
          </cell>
          <cell r="O102">
            <v>15.29244184481416</v>
          </cell>
          <cell r="P102">
            <v>15.204253676149811</v>
          </cell>
          <cell r="Q102">
            <v>15.048452154487959</v>
          </cell>
          <cell r="R102">
            <v>14.928451336107269</v>
          </cell>
          <cell r="S102">
            <v>14.757565515957074</v>
          </cell>
          <cell r="T102">
            <v>14.565964593038272</v>
          </cell>
          <cell r="U102">
            <v>14.408934275439504</v>
          </cell>
          <cell r="V102">
            <v>14.227768616190319</v>
          </cell>
          <cell r="W102">
            <v>14.163216411995979</v>
          </cell>
          <cell r="X102">
            <v>14.068221522238202</v>
          </cell>
          <cell r="Y102">
            <v>13.869861219731193</v>
          </cell>
          <cell r="Z102">
            <v>13.731795706983375</v>
          </cell>
          <cell r="AA102">
            <v>13.631682803446207</v>
          </cell>
          <cell r="AB102">
            <v>13.242279844297208</v>
          </cell>
          <cell r="AC102">
            <v>12.913768693072566</v>
          </cell>
          <cell r="AD102">
            <v>12.612654797714141</v>
          </cell>
          <cell r="AE102">
            <v>12.404658686832599</v>
          </cell>
          <cell r="AF102">
            <v>12.133601546200435</v>
          </cell>
        </row>
        <row r="103">
          <cell r="B103">
            <v>26.768225880989711</v>
          </cell>
          <cell r="C103">
            <v>26.994724486274603</v>
          </cell>
          <cell r="D103">
            <v>27.667964823091516</v>
          </cell>
          <cell r="E103">
            <v>27.79240660560265</v>
          </cell>
          <cell r="F103">
            <v>27.943153667263413</v>
          </cell>
          <cell r="G103">
            <v>27.836603201006312</v>
          </cell>
          <cell r="H103">
            <v>27.46793900654605</v>
          </cell>
          <cell r="I103">
            <v>27.185006713808086</v>
          </cell>
          <cell r="J103">
            <v>26.933061119066078</v>
          </cell>
          <cell r="K103">
            <v>27.052931459932605</v>
          </cell>
          <cell r="L103">
            <v>27.044017991109175</v>
          </cell>
          <cell r="M103">
            <v>26.829096689950187</v>
          </cell>
          <cell r="N103">
            <v>27.218290166320255</v>
          </cell>
          <cell r="O103">
            <v>27.170299468158415</v>
          </cell>
          <cell r="P103">
            <v>27.534184662578173</v>
          </cell>
          <cell r="Q103">
            <v>27.60557815868432</v>
          </cell>
          <cell r="R103">
            <v>27.56605173060257</v>
          </cell>
          <cell r="S103">
            <v>27.687146298349273</v>
          </cell>
          <cell r="T103">
            <v>27.733952949519814</v>
          </cell>
          <cell r="U103">
            <v>27.682189796568405</v>
          </cell>
          <cell r="V103">
            <v>27.603129767120286</v>
          </cell>
          <cell r="W103">
            <v>27.476187570094233</v>
          </cell>
          <cell r="X103">
            <v>27.446278852907966</v>
          </cell>
          <cell r="Y103">
            <v>27.078526039191409</v>
          </cell>
          <cell r="Z103">
            <v>27.185186770643828</v>
          </cell>
          <cell r="AA103">
            <v>26.934409437142889</v>
          </cell>
          <cell r="AB103">
            <v>26.571337406028061</v>
          </cell>
          <cell r="AC103">
            <v>26.529695721605449</v>
          </cell>
          <cell r="AD103">
            <v>26.168603655672865</v>
          </cell>
          <cell r="AE103">
            <v>26.209359444246221</v>
          </cell>
          <cell r="AF103">
            <v>26.006436978310379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B106">
            <v>11.750023445033163</v>
          </cell>
          <cell r="C106">
            <v>11.531297053667398</v>
          </cell>
          <cell r="D106">
            <v>11.267933957843574</v>
          </cell>
          <cell r="E106">
            <v>11.006655827569832</v>
          </cell>
          <cell r="F106">
            <v>10.82195762200857</v>
          </cell>
          <cell r="G106">
            <v>10.693757883233857</v>
          </cell>
          <cell r="H106">
            <v>10.664844530388283</v>
          </cell>
          <cell r="I106">
            <v>10.63840226314159</v>
          </cell>
          <cell r="J106">
            <v>10.624090527938657</v>
          </cell>
          <cell r="K106">
            <v>10.487493120521096</v>
          </cell>
          <cell r="L106">
            <v>10.412897625214629</v>
          </cell>
          <cell r="M106">
            <v>10.258957007554553</v>
          </cell>
          <cell r="N106">
            <v>9.9481586155802191</v>
          </cell>
          <cell r="O106">
            <v>9.6999312038318912</v>
          </cell>
          <cell r="P106">
            <v>9.519839647765874</v>
          </cell>
          <cell r="Q106">
            <v>9.3750187773676288</v>
          </cell>
          <cell r="R106">
            <v>9.3163059907689121</v>
          </cell>
          <cell r="S106">
            <v>9.1771537059587533</v>
          </cell>
          <cell r="T106">
            <v>9.0714308404572943</v>
          </cell>
          <cell r="U106">
            <v>8.9745248959239223</v>
          </cell>
          <cell r="V106">
            <v>8.87148074537218</v>
          </cell>
          <cell r="W106">
            <v>8.8242437316348195</v>
          </cell>
          <cell r="X106">
            <v>8.7160445753987084</v>
          </cell>
          <cell r="Y106">
            <v>8.5956644978332974</v>
          </cell>
          <cell r="Z106">
            <v>8.4867630787145458</v>
          </cell>
          <cell r="AA106">
            <v>8.3893078935693932</v>
          </cell>
          <cell r="AB106">
            <v>8.2836447991906716</v>
          </cell>
          <cell r="AC106">
            <v>8.1469350207292877</v>
          </cell>
          <cell r="AD106">
            <v>8.094197187760324</v>
          </cell>
          <cell r="AE106">
            <v>7.9124175226039934</v>
          </cell>
          <cell r="AF106">
            <v>7.7943275433839112</v>
          </cell>
        </row>
      </sheetData>
      <sheetData sheetId="45">
        <row r="30">
          <cell r="V30">
            <v>651894.34513197211</v>
          </cell>
          <cell r="W30">
            <v>648204.28012219537</v>
          </cell>
          <cell r="X30">
            <v>646895.70690243959</v>
          </cell>
          <cell r="Y30">
            <v>643145.98454149754</v>
          </cell>
          <cell r="Z30">
            <v>638395.6513035713</v>
          </cell>
          <cell r="AA30">
            <v>632396.38873996609</v>
          </cell>
          <cell r="AB30">
            <v>627214.94411349483</v>
          </cell>
          <cell r="AC30">
            <v>624050.02586222265</v>
          </cell>
          <cell r="AD30">
            <v>619365.47656788444</v>
          </cell>
          <cell r="AE30">
            <v>617147.78285624995</v>
          </cell>
          <cell r="AF30">
            <v>614485.71161605953</v>
          </cell>
          <cell r="AG30">
            <v>610472.47601501935</v>
          </cell>
          <cell r="AH30">
            <v>608783.48174731946</v>
          </cell>
          <cell r="AI30">
            <v>606236.20731856115</v>
          </cell>
          <cell r="AJ30">
            <v>602782.8448292088</v>
          </cell>
          <cell r="AK30">
            <v>599342.72632583429</v>
          </cell>
          <cell r="AL30">
            <v>593185.37224966672</v>
          </cell>
          <cell r="AM30">
            <v>591233.60941137746</v>
          </cell>
          <cell r="AN30">
            <v>586201.76037421159</v>
          </cell>
          <cell r="AO30">
            <v>582061.30265237053</v>
          </cell>
          <cell r="AP30">
            <v>577655.61505247443</v>
          </cell>
          <cell r="AQ30">
            <v>573020.72295503027</v>
          </cell>
          <cell r="AR30">
            <v>566918.96191775461</v>
          </cell>
          <cell r="AS30">
            <v>562444.5089238534</v>
          </cell>
          <cell r="AT30">
            <v>556633.88911704498</v>
          </cell>
          <cell r="AU30">
            <v>551794.56438368384</v>
          </cell>
          <cell r="AV30">
            <v>547764.11823941546</v>
          </cell>
          <cell r="AW30">
            <v>544037.40622568561</v>
          </cell>
          <cell r="AX30">
            <v>538859.28197193414</v>
          </cell>
          <cell r="AY30">
            <v>534872.47239469364</v>
          </cell>
          <cell r="AZ30">
            <v>530798.01517638355</v>
          </cell>
          <cell r="BA30">
            <v>525580.27738847013</v>
          </cell>
        </row>
      </sheetData>
      <sheetData sheetId="46">
        <row r="47">
          <cell r="D47">
            <v>147123248419922.56</v>
          </cell>
          <cell r="E47">
            <v>146826240904252.5</v>
          </cell>
          <cell r="F47">
            <v>145975164551731.94</v>
          </cell>
          <cell r="G47">
            <v>144896979049919.03</v>
          </cell>
          <cell r="H47">
            <v>143535323436791.59</v>
          </cell>
          <cell r="I47">
            <v>142359288368324.16</v>
          </cell>
          <cell r="J47">
            <v>141640945295947.53</v>
          </cell>
          <cell r="K47">
            <v>140577690808586.89</v>
          </cell>
          <cell r="L47">
            <v>140074339761915.92</v>
          </cell>
          <cell r="M47">
            <v>139470128126182.47</v>
          </cell>
          <cell r="N47">
            <v>138559242042264.27</v>
          </cell>
          <cell r="O47">
            <v>138175890171801.77</v>
          </cell>
          <cell r="P47">
            <v>137597734025555.3</v>
          </cell>
          <cell r="Q47">
            <v>136813922620747.45</v>
          </cell>
          <cell r="R47">
            <v>136033117210035.69</v>
          </cell>
          <cell r="S47">
            <v>134635579487534.59</v>
          </cell>
          <cell r="T47">
            <v>134192586903683.91</v>
          </cell>
          <cell r="U47">
            <v>133050505620655.44</v>
          </cell>
          <cell r="V47">
            <v>132110743868592.08</v>
          </cell>
          <cell r="W47">
            <v>131110782758958.72</v>
          </cell>
          <cell r="X47">
            <v>130058798990318.27</v>
          </cell>
          <cell r="Y47">
            <v>128673879247553.11</v>
          </cell>
          <cell r="Z47">
            <v>127658310422180.81</v>
          </cell>
          <cell r="AA47">
            <v>126339471149552.69</v>
          </cell>
          <cell r="AB47">
            <v>125241087203681.88</v>
          </cell>
          <cell r="AC47">
            <v>124326294834192.22</v>
          </cell>
          <cell r="AD47">
            <v>123480441151643.06</v>
          </cell>
          <cell r="AE47">
            <v>122305159709826.16</v>
          </cell>
          <cell r="AF47">
            <v>121400271553696.27</v>
          </cell>
          <cell r="AG47">
            <v>120475489968803.33</v>
          </cell>
          <cell r="AH47">
            <v>119291217423400.67</v>
          </cell>
        </row>
        <row r="48">
          <cell r="D48">
            <v>597385051645088.38</v>
          </cell>
          <cell r="E48">
            <v>601768431154983.5</v>
          </cell>
          <cell r="F48">
            <v>605888799582723.25</v>
          </cell>
          <cell r="G48">
            <v>608527563831442.5</v>
          </cell>
          <cell r="H48">
            <v>609671551015228</v>
          </cell>
          <cell r="I48">
            <v>611549452528532.38</v>
          </cell>
          <cell r="J48">
            <v>614140822690759.25</v>
          </cell>
          <cell r="K48">
            <v>616289753051685</v>
          </cell>
          <cell r="L48">
            <v>618748480162494.25</v>
          </cell>
          <cell r="M48">
            <v>620671456494360.75</v>
          </cell>
          <cell r="N48">
            <v>621596890194579.25</v>
          </cell>
          <cell r="O48">
            <v>623829896619109.63</v>
          </cell>
          <cell r="P48">
            <v>625341414760584.13</v>
          </cell>
          <cell r="Q48">
            <v>626644896948488.88</v>
          </cell>
          <cell r="R48">
            <v>627593386399401</v>
          </cell>
          <cell r="S48">
            <v>627520240881074.75</v>
          </cell>
          <cell r="T48">
            <v>629352457101693.88</v>
          </cell>
          <cell r="U48">
            <v>630182392418278.13</v>
          </cell>
          <cell r="V48">
            <v>631464957797512</v>
          </cell>
          <cell r="W48">
            <v>632482274073076.5</v>
          </cell>
          <cell r="X48">
            <v>633683507824757</v>
          </cell>
          <cell r="Y48">
            <v>634499239699560.38</v>
          </cell>
          <cell r="Z48">
            <v>636326655784091.25</v>
          </cell>
          <cell r="AA48">
            <v>637163588254378.25</v>
          </cell>
          <cell r="AB48">
            <v>638648875705799.88</v>
          </cell>
          <cell r="AC48">
            <v>639524240926516</v>
          </cell>
          <cell r="AD48">
            <v>641302989333804</v>
          </cell>
          <cell r="AE48">
            <v>642497203433983</v>
          </cell>
          <cell r="AF48">
            <v>644030571307524</v>
          </cell>
          <cell r="AG48">
            <v>645210922957752.13</v>
          </cell>
          <cell r="AH48">
            <v>646008127695636.63</v>
          </cell>
        </row>
        <row r="52">
          <cell r="D52">
            <v>204337845027670.22</v>
          </cell>
          <cell r="E52">
            <v>203925334589239.59</v>
          </cell>
          <cell r="F52">
            <v>202743284099627.69</v>
          </cell>
          <cell r="G52">
            <v>201245804235998.66</v>
          </cell>
          <cell r="H52">
            <v>199354615884432.78</v>
          </cell>
          <cell r="I52">
            <v>197721233844894.66</v>
          </cell>
          <cell r="J52">
            <v>196723535133260.47</v>
          </cell>
          <cell r="K52">
            <v>195246792789704.03</v>
          </cell>
          <cell r="L52">
            <v>194547694113772.13</v>
          </cell>
          <cell r="M52">
            <v>193708511286364.56</v>
          </cell>
          <cell r="N52">
            <v>192443391725367.03</v>
          </cell>
          <cell r="O52">
            <v>191910958571946.91</v>
          </cell>
          <cell r="P52">
            <v>191107963924382.38</v>
          </cell>
          <cell r="Q52">
            <v>190019336973260.34</v>
          </cell>
          <cell r="R52">
            <v>188934885013938.47</v>
          </cell>
          <cell r="S52">
            <v>186993860399353.59</v>
          </cell>
          <cell r="T52">
            <v>186378592921783.22</v>
          </cell>
          <cell r="U52">
            <v>184792368917577</v>
          </cell>
          <cell r="V52">
            <v>183487144261933.44</v>
          </cell>
          <cell r="W52">
            <v>182098309387442.66</v>
          </cell>
          <cell r="X52">
            <v>180637220819886.5</v>
          </cell>
          <cell r="Y52">
            <v>178713721177157.09</v>
          </cell>
          <cell r="Z52">
            <v>177303208919695.59</v>
          </cell>
          <cell r="AA52">
            <v>175471487707712.06</v>
          </cell>
          <cell r="AB52">
            <v>173945954449558.16</v>
          </cell>
          <cell r="AC52">
            <v>172675409491933.66</v>
          </cell>
          <cell r="AD52">
            <v>171500612710615.38</v>
          </cell>
          <cell r="AE52">
            <v>169868277374758.56</v>
          </cell>
          <cell r="AF52">
            <v>168611488269022.59</v>
          </cell>
          <cell r="AG52">
            <v>167327069401115.75</v>
          </cell>
          <cell r="AH52">
            <v>165682246421389.84</v>
          </cell>
        </row>
        <row r="53">
          <cell r="D53">
            <v>829701460618178.38</v>
          </cell>
          <cell r="E53">
            <v>835789487715254.88</v>
          </cell>
          <cell r="F53">
            <v>841512221642671.25</v>
          </cell>
          <cell r="G53">
            <v>845177171988114.63</v>
          </cell>
          <cell r="H53">
            <v>846766043076705.63</v>
          </cell>
          <cell r="I53">
            <v>849374239622961.63</v>
          </cell>
          <cell r="J53">
            <v>852973364848276.75</v>
          </cell>
          <cell r="K53">
            <v>855957990349562.5</v>
          </cell>
          <cell r="L53">
            <v>859372889114575.38</v>
          </cell>
          <cell r="M53">
            <v>862043689575501.13</v>
          </cell>
          <cell r="N53">
            <v>863329014159137.88</v>
          </cell>
          <cell r="O53">
            <v>866430411970985.63</v>
          </cell>
          <cell r="P53">
            <v>868529742723033.5</v>
          </cell>
          <cell r="Q53">
            <v>870340134650679</v>
          </cell>
          <cell r="R53">
            <v>871657481110279.25</v>
          </cell>
          <cell r="S53">
            <v>871555890112603.88</v>
          </cell>
          <cell r="T53">
            <v>874100634863463.75</v>
          </cell>
          <cell r="U53">
            <v>875253322803164.13</v>
          </cell>
          <cell r="V53">
            <v>877034663607655.63</v>
          </cell>
          <cell r="W53">
            <v>878447602879273</v>
          </cell>
          <cell r="X53">
            <v>880115983089940.25</v>
          </cell>
          <cell r="Y53">
            <v>881248944027167.25</v>
          </cell>
          <cell r="Z53">
            <v>883787021922349</v>
          </cell>
          <cell r="AA53">
            <v>884949428131080.88</v>
          </cell>
          <cell r="AB53">
            <v>887012327369166.5</v>
          </cell>
          <cell r="AC53">
            <v>888228112397938.88</v>
          </cell>
          <cell r="AD53">
            <v>890698596296950</v>
          </cell>
          <cell r="AE53">
            <v>892357226991643.13</v>
          </cell>
          <cell r="AF53">
            <v>894486904593783.38</v>
          </cell>
          <cell r="AG53">
            <v>896126281885766.88</v>
          </cell>
          <cell r="AH53">
            <v>897233510688384.25</v>
          </cell>
        </row>
      </sheetData>
      <sheetData sheetId="47"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1.6686602505929709</v>
          </cell>
          <cell r="N52">
            <v>3.3872514307277597</v>
          </cell>
          <cell r="O52">
            <v>6.254766837301708</v>
          </cell>
          <cell r="P52">
            <v>8.1591084909438347</v>
          </cell>
          <cell r="Q52">
            <v>24.540643647763314</v>
          </cell>
          <cell r="R52">
            <v>47.058550828525178</v>
          </cell>
          <cell r="S52">
            <v>98.765474708502197</v>
          </cell>
          <cell r="T52">
            <v>156.51406283448455</v>
          </cell>
          <cell r="U52">
            <v>191.63518877188557</v>
          </cell>
          <cell r="V52">
            <v>301.61510100572622</v>
          </cell>
          <cell r="W52">
            <v>413.31917578733521</v>
          </cell>
          <cell r="X52">
            <v>515.34609702459011</v>
          </cell>
          <cell r="Y52">
            <v>633.48077241700116</v>
          </cell>
          <cell r="Z52">
            <v>696.28586552742684</v>
          </cell>
          <cell r="AA52">
            <v>793.59157429951154</v>
          </cell>
          <cell r="AB52">
            <v>873.80301404237252</v>
          </cell>
          <cell r="AC52">
            <v>966.60984191328794</v>
          </cell>
          <cell r="AD52">
            <v>984.1843420782385</v>
          </cell>
          <cell r="AE52">
            <v>1052.4750089004535</v>
          </cell>
          <cell r="AF52">
            <v>1218.9940241243742</v>
          </cell>
          <cell r="AG52">
            <v>1231.8044618832232</v>
          </cell>
          <cell r="AH52">
            <v>1345.8455946312522</v>
          </cell>
          <cell r="AI52">
            <v>1423.6571342673305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0.2779301744774248</v>
          </cell>
          <cell r="N53">
            <v>0.54817413162609818</v>
          </cell>
          <cell r="O53">
            <v>1.0466973782487825</v>
          </cell>
          <cell r="P53">
            <v>1.3357341773165761</v>
          </cell>
          <cell r="Q53">
            <v>4.0117534967736148</v>
          </cell>
          <cell r="R53">
            <v>7.6772357238917195</v>
          </cell>
          <cell r="S53">
            <v>15.711597596879278</v>
          </cell>
          <cell r="T53">
            <v>25.035677202629362</v>
          </cell>
          <cell r="U53">
            <v>30.349514050896342</v>
          </cell>
          <cell r="V53">
            <v>46.808786176818671</v>
          </cell>
          <cell r="W53">
            <v>63.731372922910836</v>
          </cell>
          <cell r="X53">
            <v>77.999505574771817</v>
          </cell>
          <cell r="Y53">
            <v>93.307283322043062</v>
          </cell>
          <cell r="Z53">
            <v>100.72675340433814</v>
          </cell>
          <cell r="AA53">
            <v>113.22954688822165</v>
          </cell>
          <cell r="AB53">
            <v>125.39221875127738</v>
          </cell>
          <cell r="AC53">
            <v>141.35696340290954</v>
          </cell>
          <cell r="AD53">
            <v>145.19762072193708</v>
          </cell>
          <cell r="AE53">
            <v>155.25418447083737</v>
          </cell>
          <cell r="AF53">
            <v>177.48736295519487</v>
          </cell>
          <cell r="AG53">
            <v>179.64587446891056</v>
          </cell>
          <cell r="AH53">
            <v>195.14713642868139</v>
          </cell>
          <cell r="AI53">
            <v>205.89755492801842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0.53966577940737159</v>
          </cell>
          <cell r="N86">
            <v>1.0901843498997486</v>
          </cell>
          <cell r="O86">
            <v>2.0002046627915235</v>
          </cell>
          <cell r="P86">
            <v>2.6151140514268185</v>
          </cell>
          <cell r="Q86">
            <v>7.8302205571023391</v>
          </cell>
          <cell r="R86">
            <v>14.785354833307741</v>
          </cell>
          <cell r="S86">
            <v>30.827589175206491</v>
          </cell>
          <cell r="T86">
            <v>48.563295930518336</v>
          </cell>
          <cell r="U86">
            <v>59.242840267420007</v>
          </cell>
          <cell r="V86">
            <v>91.744728381731221</v>
          </cell>
          <cell r="W86">
            <v>125.22762235434239</v>
          </cell>
          <cell r="X86">
            <v>151.47791042125934</v>
          </cell>
          <cell r="Y86">
            <v>181.46545403324671</v>
          </cell>
          <cell r="Z86">
            <v>194.89661023932592</v>
          </cell>
          <cell r="AA86">
            <v>218.39979548791433</v>
          </cell>
          <cell r="AB86">
            <v>238.47168315845769</v>
          </cell>
          <cell r="AC86">
            <v>267.86215304245184</v>
          </cell>
          <cell r="AD86">
            <v>273.00211813044723</v>
          </cell>
          <cell r="AE86">
            <v>291.93591664687381</v>
          </cell>
          <cell r="AF86">
            <v>331.46700441501628</v>
          </cell>
          <cell r="AG86">
            <v>332.96906776697932</v>
          </cell>
          <cell r="AH86">
            <v>362.04086491975278</v>
          </cell>
          <cell r="AI86">
            <v>379.66401505871039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0.17241544963545921</v>
          </cell>
          <cell r="N93">
            <v>0.34276675307908666</v>
          </cell>
          <cell r="O93">
            <v>0.63458369678569337</v>
          </cell>
          <cell r="P93">
            <v>0.83628300281411527</v>
          </cell>
          <cell r="Q93">
            <v>2.4727597129268899</v>
          </cell>
          <cell r="R93">
            <v>4.8035788946633557</v>
          </cell>
          <cell r="S93">
            <v>9.9744479341583805</v>
          </cell>
          <cell r="T93">
            <v>15.804524195998551</v>
          </cell>
          <cell r="U93">
            <v>19.268564634370616</v>
          </cell>
          <cell r="V93">
            <v>29.578808265863685</v>
          </cell>
          <cell r="W93">
            <v>40.777264161322627</v>
          </cell>
          <cell r="X93">
            <v>49.787048860591852</v>
          </cell>
          <cell r="Y93">
            <v>59.584893836120486</v>
          </cell>
          <cell r="Z93">
            <v>64.207275167948907</v>
          </cell>
          <cell r="AA93">
            <v>71.914916936348547</v>
          </cell>
          <cell r="AB93">
            <v>78.456416971782787</v>
          </cell>
          <cell r="AC93">
            <v>88.952281731402678</v>
          </cell>
          <cell r="AD93">
            <v>91.411347745213149</v>
          </cell>
          <cell r="AE93">
            <v>97.922493712663112</v>
          </cell>
          <cell r="AF93">
            <v>111.70899213641826</v>
          </cell>
          <cell r="AG93">
            <v>113.11090376681555</v>
          </cell>
          <cell r="AH93">
            <v>123.34491911554227</v>
          </cell>
          <cell r="AI93">
            <v>130.32507700516021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0.20577499528093005</v>
          </cell>
          <cell r="N134">
            <v>0.38964592783287605</v>
          </cell>
          <cell r="O134">
            <v>0.73542658144995265</v>
          </cell>
          <cell r="P134">
            <v>0.97593163807495376</v>
          </cell>
          <cell r="Q134">
            <v>2.8472384074937982</v>
          </cell>
          <cell r="R134">
            <v>5.6380255742201824</v>
          </cell>
          <cell r="S134">
            <v>11.354072406343674</v>
          </cell>
          <cell r="T134">
            <v>18.154771967820558</v>
          </cell>
          <cell r="U134">
            <v>21.920335989778177</v>
          </cell>
          <cell r="V134">
            <v>33.792586444896173</v>
          </cell>
          <cell r="W134">
            <v>46.442758683724293</v>
          </cell>
          <cell r="X134">
            <v>57.125743961448563</v>
          </cell>
          <cell r="Y134">
            <v>68.978534629594634</v>
          </cell>
          <cell r="Z134">
            <v>74.541741764111919</v>
          </cell>
          <cell r="AA134">
            <v>83.90767132719472</v>
          </cell>
          <cell r="AB134">
            <v>93.013879186167756</v>
          </cell>
          <cell r="AC134">
            <v>105.04493964178128</v>
          </cell>
          <cell r="AD134">
            <v>107.58380583534955</v>
          </cell>
          <cell r="AE134">
            <v>115.2715196247262</v>
          </cell>
          <cell r="AF134">
            <v>131.61897358024265</v>
          </cell>
          <cell r="AG134">
            <v>133.5769945975612</v>
          </cell>
          <cell r="AH134">
            <v>144.74825824088688</v>
          </cell>
          <cell r="AI134">
            <v>153.0786231539104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0.24446069439374488</v>
          </cell>
          <cell r="N135">
            <v>0.46289936226545664</v>
          </cell>
          <cell r="O135">
            <v>0.87368677876254364</v>
          </cell>
          <cell r="P135">
            <v>1.1594067860330448</v>
          </cell>
          <cell r="Q135">
            <v>3.3825192281026322</v>
          </cell>
          <cell r="R135">
            <v>6.6979743821735758</v>
          </cell>
          <cell r="S135">
            <v>13.488638018736284</v>
          </cell>
          <cell r="T135">
            <v>21.567869097770817</v>
          </cell>
          <cell r="U135">
            <v>26.041359155856469</v>
          </cell>
          <cell r="V135">
            <v>40.145592696536653</v>
          </cell>
          <cell r="W135">
            <v>55.173997316264455</v>
          </cell>
          <cell r="X135">
            <v>67.865383826200883</v>
          </cell>
          <cell r="Y135">
            <v>81.946499139958419</v>
          </cell>
          <cell r="Z135">
            <v>88.55558921576494</v>
          </cell>
          <cell r="AA135">
            <v>99.682313536707312</v>
          </cell>
          <cell r="AB135">
            <v>110.50048847316731</v>
          </cell>
          <cell r="AC135">
            <v>124.79338829443616</v>
          </cell>
          <cell r="AD135">
            <v>127.80956133239525</v>
          </cell>
          <cell r="AE135">
            <v>136.94256531417471</v>
          </cell>
          <cell r="AF135">
            <v>156.36334061332823</v>
          </cell>
          <cell r="AG135">
            <v>158.6894695819027</v>
          </cell>
          <cell r="AH135">
            <v>171.96093079017359</v>
          </cell>
          <cell r="AI135">
            <v>181.85740430684555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0.46807590321903086</v>
          </cell>
          <cell r="N167">
            <v>0.88632668588812258</v>
          </cell>
          <cell r="O167">
            <v>1.6728731345298316</v>
          </cell>
          <cell r="P167">
            <v>2.2199494275206364</v>
          </cell>
          <cell r="Q167">
            <v>6.4766065840414742</v>
          </cell>
          <cell r="R167">
            <v>12.824803661991266</v>
          </cell>
          <cell r="S167">
            <v>25.827082097890408</v>
          </cell>
          <cell r="T167">
            <v>41.296617574801495</v>
          </cell>
          <cell r="U167">
            <v>49.862137298422866</v>
          </cell>
          <cell r="V167">
            <v>76.867917798795006</v>
          </cell>
          <cell r="W167">
            <v>105.64323517145212</v>
          </cell>
          <cell r="X167">
            <v>129.94379693853972</v>
          </cell>
          <cell r="Y167">
            <v>156.9053123067421</v>
          </cell>
          <cell r="Z167">
            <v>169.55992663793751</v>
          </cell>
          <cell r="AA167">
            <v>190.86458483385044</v>
          </cell>
          <cell r="AB167">
            <v>211.57845467342884</v>
          </cell>
          <cell r="AC167">
            <v>238.94547991260256</v>
          </cell>
          <cell r="AD167">
            <v>244.72063293877233</v>
          </cell>
          <cell r="AE167">
            <v>262.20785761706321</v>
          </cell>
          <cell r="AF167">
            <v>299.39337311234164</v>
          </cell>
          <cell r="AG167">
            <v>303.84727896689895</v>
          </cell>
          <cell r="AH167">
            <v>329.25852639668904</v>
          </cell>
          <cell r="AI167">
            <v>348.20758809140199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7"/>
  <sheetViews>
    <sheetView topLeftCell="A82" workbookViewId="0">
      <selection activeCell="B101" sqref="B101"/>
    </sheetView>
  </sheetViews>
  <sheetFormatPr defaultColWidth="8.85546875" defaultRowHeight="15" x14ac:dyDescent="0.25"/>
  <cols>
    <col min="2" max="2" width="76.5703125" customWidth="1"/>
    <col min="3" max="3" width="42.42578125" customWidth="1"/>
    <col min="4" max="4" width="57.85546875" bestFit="1" customWidth="1"/>
    <col min="5" max="5" width="60.42578125" customWidth="1"/>
  </cols>
  <sheetData>
    <row r="1" spans="1:2" x14ac:dyDescent="0.25">
      <c r="A1" s="1" t="s">
        <v>1131</v>
      </c>
    </row>
    <row r="3" spans="1:2" x14ac:dyDescent="0.25">
      <c r="A3" s="1" t="s">
        <v>37</v>
      </c>
      <c r="B3" s="3" t="s">
        <v>38</v>
      </c>
    </row>
    <row r="4" spans="1:2" x14ac:dyDescent="0.25">
      <c r="B4" t="s">
        <v>1</v>
      </c>
    </row>
    <row r="5" spans="1:2" x14ac:dyDescent="0.25">
      <c r="B5" s="2">
        <v>2022</v>
      </c>
    </row>
    <row r="6" spans="1:2" x14ac:dyDescent="0.25">
      <c r="B6" t="s">
        <v>1132</v>
      </c>
    </row>
    <row r="7" spans="1:2" x14ac:dyDescent="0.25">
      <c r="B7" s="4" t="s">
        <v>1344</v>
      </c>
    </row>
    <row r="8" spans="1:2" x14ac:dyDescent="0.25">
      <c r="B8" t="s">
        <v>1101</v>
      </c>
    </row>
    <row r="10" spans="1:2" x14ac:dyDescent="0.25">
      <c r="A10" s="1" t="s">
        <v>39</v>
      </c>
    </row>
    <row r="11" spans="1:2" x14ac:dyDescent="0.25">
      <c r="A11" s="15" t="s">
        <v>1118</v>
      </c>
      <c r="B11" s="16"/>
    </row>
    <row r="12" spans="1:2" x14ac:dyDescent="0.25">
      <c r="A12" t="s">
        <v>1119</v>
      </c>
    </row>
    <row r="14" spans="1:2" x14ac:dyDescent="0.25">
      <c r="A14" t="s">
        <v>2056</v>
      </c>
    </row>
    <row r="15" spans="1:2" x14ac:dyDescent="0.25">
      <c r="A15" t="s">
        <v>2057</v>
      </c>
    </row>
    <row r="17" spans="1:3" x14ac:dyDescent="0.25">
      <c r="A17" t="s">
        <v>1120</v>
      </c>
    </row>
    <row r="18" spans="1:3" x14ac:dyDescent="0.25">
      <c r="A18" t="s">
        <v>1121</v>
      </c>
    </row>
    <row r="19" spans="1:3" x14ac:dyDescent="0.25">
      <c r="A19" t="s">
        <v>1122</v>
      </c>
    </row>
    <row r="21" spans="1:3" x14ac:dyDescent="0.25">
      <c r="A21" t="s">
        <v>1123</v>
      </c>
    </row>
    <row r="22" spans="1:3" x14ac:dyDescent="0.25">
      <c r="A22" t="s">
        <v>1124</v>
      </c>
    </row>
    <row r="24" spans="1:3" x14ac:dyDescent="0.25">
      <c r="A24" s="1" t="s">
        <v>1130</v>
      </c>
    </row>
    <row r="25" spans="1:3" x14ac:dyDescent="0.25">
      <c r="A25" t="s">
        <v>1127</v>
      </c>
    </row>
    <row r="26" spans="1:3" x14ac:dyDescent="0.25">
      <c r="A26" t="s">
        <v>1125</v>
      </c>
    </row>
    <row r="27" spans="1:3" x14ac:dyDescent="0.25">
      <c r="A27" t="s">
        <v>1126</v>
      </c>
    </row>
    <row r="28" spans="1:3" x14ac:dyDescent="0.25">
      <c r="A28" t="s">
        <v>1128</v>
      </c>
    </row>
    <row r="29" spans="1:3" x14ac:dyDescent="0.25">
      <c r="A29" t="s">
        <v>1129</v>
      </c>
    </row>
    <row r="31" spans="1:3" x14ac:dyDescent="0.25">
      <c r="A31" s="43" t="s">
        <v>994</v>
      </c>
      <c r="B31" s="44"/>
      <c r="C31" s="44"/>
    </row>
    <row r="32" spans="1:3" x14ac:dyDescent="0.25">
      <c r="A32" t="s">
        <v>996</v>
      </c>
    </row>
    <row r="34" spans="2:3" x14ac:dyDescent="0.25">
      <c r="B34" s="3" t="s">
        <v>350</v>
      </c>
      <c r="C34" s="3" t="s">
        <v>993</v>
      </c>
    </row>
    <row r="35" spans="2:3" x14ac:dyDescent="0.25">
      <c r="B35" t="s">
        <v>954</v>
      </c>
      <c r="C35" t="s">
        <v>968</v>
      </c>
    </row>
    <row r="36" spans="2:3" x14ac:dyDescent="0.25">
      <c r="B36" t="s">
        <v>969</v>
      </c>
      <c r="C36" t="s">
        <v>955</v>
      </c>
    </row>
    <row r="37" spans="2:3" x14ac:dyDescent="0.25">
      <c r="B37" t="s">
        <v>970</v>
      </c>
      <c r="C37" t="s">
        <v>955</v>
      </c>
    </row>
    <row r="38" spans="2:3" x14ac:dyDescent="0.25">
      <c r="B38" t="s">
        <v>971</v>
      </c>
      <c r="C38" t="s">
        <v>955</v>
      </c>
    </row>
    <row r="39" spans="2:3" x14ac:dyDescent="0.25">
      <c r="B39" t="s">
        <v>972</v>
      </c>
      <c r="C39" t="s">
        <v>956</v>
      </c>
    </row>
    <row r="40" spans="2:3" x14ac:dyDescent="0.25">
      <c r="B40" t="s">
        <v>973</v>
      </c>
      <c r="C40" s="45" t="s">
        <v>957</v>
      </c>
    </row>
    <row r="41" spans="2:3" x14ac:dyDescent="0.25">
      <c r="B41" t="s">
        <v>974</v>
      </c>
      <c r="C41" t="s">
        <v>958</v>
      </c>
    </row>
    <row r="42" spans="2:3" x14ac:dyDescent="0.25">
      <c r="B42" t="s">
        <v>975</v>
      </c>
      <c r="C42" t="s">
        <v>959</v>
      </c>
    </row>
    <row r="43" spans="2:3" x14ac:dyDescent="0.25">
      <c r="B43" t="s">
        <v>976</v>
      </c>
      <c r="C43" t="s">
        <v>1099</v>
      </c>
    </row>
    <row r="44" spans="2:3" x14ac:dyDescent="0.25">
      <c r="B44" t="s">
        <v>977</v>
      </c>
      <c r="C44" t="s">
        <v>960</v>
      </c>
    </row>
    <row r="45" spans="2:3" x14ac:dyDescent="0.25">
      <c r="B45" t="s">
        <v>978</v>
      </c>
      <c r="C45" t="s">
        <v>961</v>
      </c>
    </row>
    <row r="46" spans="2:3" x14ac:dyDescent="0.25">
      <c r="B46" t="s">
        <v>979</v>
      </c>
      <c r="C46" t="s">
        <v>47</v>
      </c>
    </row>
    <row r="47" spans="2:3" x14ac:dyDescent="0.25">
      <c r="B47" t="s">
        <v>980</v>
      </c>
      <c r="C47" t="s">
        <v>962</v>
      </c>
    </row>
    <row r="48" spans="2:3" x14ac:dyDescent="0.25">
      <c r="B48" t="s">
        <v>981</v>
      </c>
      <c r="C48" t="s">
        <v>46</v>
      </c>
    </row>
    <row r="49" spans="1:3" x14ac:dyDescent="0.25">
      <c r="B49" t="s">
        <v>982</v>
      </c>
      <c r="C49" t="s">
        <v>963</v>
      </c>
    </row>
    <row r="50" spans="1:3" x14ac:dyDescent="0.25">
      <c r="B50" t="s">
        <v>983</v>
      </c>
      <c r="C50" t="s">
        <v>964</v>
      </c>
    </row>
    <row r="51" spans="1:3" x14ac:dyDescent="0.25">
      <c r="B51" t="s">
        <v>984</v>
      </c>
      <c r="C51" t="s">
        <v>964</v>
      </c>
    </row>
    <row r="52" spans="1:3" x14ac:dyDescent="0.25">
      <c r="B52" t="s">
        <v>985</v>
      </c>
      <c r="C52" t="s">
        <v>964</v>
      </c>
    </row>
    <row r="53" spans="1:3" x14ac:dyDescent="0.25">
      <c r="B53" t="s">
        <v>986</v>
      </c>
      <c r="C53" t="s">
        <v>964</v>
      </c>
    </row>
    <row r="54" spans="1:3" x14ac:dyDescent="0.25">
      <c r="B54" t="s">
        <v>987</v>
      </c>
      <c r="C54" t="s">
        <v>965</v>
      </c>
    </row>
    <row r="55" spans="1:3" x14ac:dyDescent="0.25">
      <c r="B55" t="s">
        <v>988</v>
      </c>
      <c r="C55" t="s">
        <v>965</v>
      </c>
    </row>
    <row r="56" spans="1:3" x14ac:dyDescent="0.25">
      <c r="B56" t="s">
        <v>989</v>
      </c>
      <c r="C56" t="s">
        <v>1098</v>
      </c>
    </row>
    <row r="57" spans="1:3" x14ac:dyDescent="0.25">
      <c r="B57" t="s">
        <v>990</v>
      </c>
      <c r="C57" t="s">
        <v>966</v>
      </c>
    </row>
    <row r="58" spans="1:3" x14ac:dyDescent="0.25">
      <c r="B58" t="s">
        <v>991</v>
      </c>
      <c r="C58" s="45" t="s">
        <v>967</v>
      </c>
    </row>
    <row r="59" spans="1:3" x14ac:dyDescent="0.25">
      <c r="B59" t="s">
        <v>992</v>
      </c>
      <c r="C59" t="s">
        <v>968</v>
      </c>
    </row>
    <row r="61" spans="1:3" x14ac:dyDescent="0.25">
      <c r="A61" t="s">
        <v>949</v>
      </c>
    </row>
    <row r="62" spans="1:3" x14ac:dyDescent="0.25">
      <c r="A62" t="s">
        <v>995</v>
      </c>
    </row>
    <row r="63" spans="1:3" x14ac:dyDescent="0.25">
      <c r="A63" t="s">
        <v>950</v>
      </c>
    </row>
    <row r="64" spans="1:3" x14ac:dyDescent="0.25">
      <c r="A64" t="s">
        <v>951</v>
      </c>
    </row>
    <row r="65" spans="1:3" x14ac:dyDescent="0.25">
      <c r="A65" t="s">
        <v>952</v>
      </c>
    </row>
    <row r="66" spans="1:3" x14ac:dyDescent="0.25">
      <c r="A66" t="s">
        <v>953</v>
      </c>
    </row>
    <row r="67" spans="1:3" x14ac:dyDescent="0.25">
      <c r="B67" s="3" t="s">
        <v>1090</v>
      </c>
      <c r="C67" s="3" t="s">
        <v>1091</v>
      </c>
    </row>
    <row r="68" spans="1:3" x14ac:dyDescent="0.25">
      <c r="B68" t="s">
        <v>1092</v>
      </c>
      <c r="C68" t="s">
        <v>972</v>
      </c>
    </row>
    <row r="69" spans="1:3" x14ac:dyDescent="0.25">
      <c r="B69" t="s">
        <v>1093</v>
      </c>
      <c r="C69" t="s">
        <v>973</v>
      </c>
    </row>
    <row r="70" spans="1:3" x14ac:dyDescent="0.25">
      <c r="B70" t="s">
        <v>1094</v>
      </c>
      <c r="C70" t="s">
        <v>975</v>
      </c>
    </row>
    <row r="71" spans="1:3" x14ac:dyDescent="0.25">
      <c r="B71" t="s">
        <v>1095</v>
      </c>
      <c r="C71" t="s">
        <v>982</v>
      </c>
    </row>
    <row r="73" spans="1:3" x14ac:dyDescent="0.25">
      <c r="A73" t="s">
        <v>1096</v>
      </c>
    </row>
    <row r="74" spans="1:3" x14ac:dyDescent="0.25">
      <c r="A74" t="s">
        <v>1097</v>
      </c>
    </row>
    <row r="76" spans="1:3" x14ac:dyDescent="0.25">
      <c r="A76" s="46" t="s">
        <v>1100</v>
      </c>
      <c r="B76" s="47"/>
      <c r="C76" s="47"/>
    </row>
    <row r="77" spans="1:3" x14ac:dyDescent="0.25">
      <c r="A77" t="s">
        <v>349</v>
      </c>
    </row>
    <row r="78" spans="1:3" x14ac:dyDescent="0.25">
      <c r="A78" t="s">
        <v>1102</v>
      </c>
    </row>
    <row r="80" spans="1:3" x14ac:dyDescent="0.25">
      <c r="A80" t="s">
        <v>1103</v>
      </c>
    </row>
    <row r="81" spans="1:4" x14ac:dyDescent="0.25">
      <c r="A81" t="s">
        <v>1104</v>
      </c>
    </row>
    <row r="83" spans="1:4" x14ac:dyDescent="0.25">
      <c r="A83" s="1" t="s">
        <v>1105</v>
      </c>
      <c r="D83" s="6"/>
    </row>
    <row r="84" spans="1:4" x14ac:dyDescent="0.25">
      <c r="B84" s="3" t="s">
        <v>1115</v>
      </c>
      <c r="C84" s="3" t="s">
        <v>1116</v>
      </c>
      <c r="D84" s="24"/>
    </row>
    <row r="85" spans="1:4" x14ac:dyDescent="0.25">
      <c r="B85" s="25" t="s">
        <v>207</v>
      </c>
      <c r="C85" t="s">
        <v>207</v>
      </c>
      <c r="D85" s="24"/>
    </row>
    <row r="86" spans="1:4" x14ac:dyDescent="0.25">
      <c r="B86" s="26" t="s">
        <v>1106</v>
      </c>
      <c r="C86" t="s">
        <v>208</v>
      </c>
      <c r="D86" s="24"/>
    </row>
    <row r="87" spans="1:4" x14ac:dyDescent="0.25">
      <c r="B87" s="26" t="s">
        <v>1107</v>
      </c>
      <c r="C87" t="s">
        <v>208</v>
      </c>
      <c r="D87" s="24"/>
    </row>
    <row r="88" spans="1:4" x14ac:dyDescent="0.25">
      <c r="B88" s="26" t="s">
        <v>1108</v>
      </c>
      <c r="C88" t="s">
        <v>209</v>
      </c>
      <c r="D88" s="24"/>
    </row>
    <row r="89" spans="1:4" x14ac:dyDescent="0.25">
      <c r="B89" s="26" t="s">
        <v>1109</v>
      </c>
      <c r="C89" t="s">
        <v>209</v>
      </c>
      <c r="D89" s="24"/>
    </row>
    <row r="90" spans="1:4" x14ac:dyDescent="0.25">
      <c r="B90" s="26" t="s">
        <v>1110</v>
      </c>
      <c r="C90" t="s">
        <v>210</v>
      </c>
      <c r="D90" s="24"/>
    </row>
    <row r="91" spans="1:4" x14ac:dyDescent="0.25">
      <c r="B91" s="26" t="s">
        <v>1111</v>
      </c>
      <c r="C91" t="s">
        <v>208</v>
      </c>
      <c r="D91" s="24"/>
    </row>
    <row r="92" spans="1:4" x14ac:dyDescent="0.25">
      <c r="B92" s="26" t="s">
        <v>1112</v>
      </c>
      <c r="C92" t="s">
        <v>209</v>
      </c>
      <c r="D92" s="24"/>
    </row>
    <row r="93" spans="1:4" x14ac:dyDescent="0.25">
      <c r="B93" s="26" t="s">
        <v>1113</v>
      </c>
      <c r="C93" t="s">
        <v>209</v>
      </c>
      <c r="D93" s="24"/>
    </row>
    <row r="94" spans="1:4" x14ac:dyDescent="0.25">
      <c r="B94" s="26" t="s">
        <v>1114</v>
      </c>
      <c r="C94" t="s">
        <v>210</v>
      </c>
      <c r="D94" s="24"/>
    </row>
    <row r="95" spans="1:4" x14ac:dyDescent="0.25">
      <c r="D95" s="24"/>
    </row>
    <row r="96" spans="1:4" x14ac:dyDescent="0.25">
      <c r="A96" t="s">
        <v>1966</v>
      </c>
      <c r="D96" s="24"/>
    </row>
    <row r="97" spans="1:4" x14ac:dyDescent="0.25">
      <c r="D97" s="24"/>
    </row>
    <row r="98" spans="1:4" x14ac:dyDescent="0.25">
      <c r="A98" s="46" t="s">
        <v>1967</v>
      </c>
      <c r="B98" s="47"/>
      <c r="C98" s="47"/>
    </row>
    <row r="99" spans="1:4" x14ac:dyDescent="0.25">
      <c r="A99" t="s">
        <v>1968</v>
      </c>
      <c r="D99" s="24"/>
    </row>
    <row r="100" spans="1:4" x14ac:dyDescent="0.25">
      <c r="D100" s="24"/>
    </row>
    <row r="101" spans="1:4" x14ac:dyDescent="0.25">
      <c r="D101" s="24"/>
    </row>
    <row r="102" spans="1:4" x14ac:dyDescent="0.25">
      <c r="A102" s="46" t="s">
        <v>2876</v>
      </c>
      <c r="B102" s="47"/>
      <c r="C102" s="47"/>
      <c r="D102" s="24"/>
    </row>
    <row r="103" spans="1:4" x14ac:dyDescent="0.25">
      <c r="A103" t="s">
        <v>2879</v>
      </c>
      <c r="D103" s="23"/>
    </row>
    <row r="104" spans="1:4" x14ac:dyDescent="0.25">
      <c r="A104" t="s">
        <v>2877</v>
      </c>
      <c r="D104" s="24"/>
    </row>
    <row r="105" spans="1:4" x14ac:dyDescent="0.25">
      <c r="A105" t="s">
        <v>2880</v>
      </c>
      <c r="D105" s="24"/>
    </row>
    <row r="106" spans="1:4" x14ac:dyDescent="0.25">
      <c r="D106" s="23"/>
    </row>
    <row r="107" spans="1:4" x14ac:dyDescent="0.25">
      <c r="A107" s="347">
        <f>2.5219021687207E-11</f>
        <v>2.5219021687207001E-11</v>
      </c>
      <c r="B107" t="s">
        <v>2878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2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2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25">
      <c r="C6" s="27" t="s">
        <v>55</v>
      </c>
      <c r="D6" s="27"/>
      <c r="E6" s="27" t="s">
        <v>1997</v>
      </c>
      <c r="F6" s="27"/>
      <c r="G6" s="27"/>
    </row>
    <row r="7" spans="1:33" x14ac:dyDescent="0.25"/>
    <row r="10" spans="1:33" ht="15" customHeight="1" x14ac:dyDescent="0.25">
      <c r="A10" s="28" t="s">
        <v>358</v>
      </c>
      <c r="B10" s="52" t="s">
        <v>56</v>
      </c>
      <c r="AG10" s="144" t="s">
        <v>1998</v>
      </c>
    </row>
    <row r="11" spans="1:33" ht="15" customHeight="1" x14ac:dyDescent="0.25">
      <c r="B11" s="49" t="s">
        <v>57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25"/>
    <row r="15" spans="1:33" ht="15" customHeight="1" x14ac:dyDescent="0.25">
      <c r="B15" s="53" t="s">
        <v>59</v>
      </c>
    </row>
    <row r="16" spans="1:33" ht="15" customHeight="1" x14ac:dyDescent="0.2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2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2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2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2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2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2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2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2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2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2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2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2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2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x14ac:dyDescent="0.2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x14ac:dyDescent="0.2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x14ac:dyDescent="0.2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x14ac:dyDescent="0.2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x14ac:dyDescent="0.2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x14ac:dyDescent="0.2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x14ac:dyDescent="0.2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x14ac:dyDescent="0.2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x14ac:dyDescent="0.2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x14ac:dyDescent="0.2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x14ac:dyDescent="0.2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x14ac:dyDescent="0.2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x14ac:dyDescent="0.2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x14ac:dyDescent="0.2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x14ac:dyDescent="0.2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x14ac:dyDescent="0.2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x14ac:dyDescent="0.2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x14ac:dyDescent="0.2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2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25">
      <c r="B53" s="53" t="s">
        <v>1046</v>
      </c>
    </row>
    <row r="54" spans="1:33" ht="15" customHeight="1" x14ac:dyDescent="0.25">
      <c r="B54" s="53" t="s">
        <v>1045</v>
      </c>
    </row>
    <row r="55" spans="1:33" ht="15" customHeight="1" x14ac:dyDescent="0.2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2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2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2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2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2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2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2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25">
      <c r="B63" s="53" t="s">
        <v>1028</v>
      </c>
    </row>
    <row r="64" spans="1:33" ht="15" customHeight="1" x14ac:dyDescent="0.2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2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x14ac:dyDescent="0.2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2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2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2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2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x14ac:dyDescent="0.2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2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2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2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2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2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x14ac:dyDescent="0.25">
      <c r="B79" s="53" t="s">
        <v>1004</v>
      </c>
    </row>
    <row r="80" spans="1:33" ht="15" customHeight="1" x14ac:dyDescent="0.2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3"/>
    <row r="83" spans="2:2" ht="15" customHeight="1" x14ac:dyDescent="0.25">
      <c r="B83" s="182" t="s">
        <v>1137</v>
      </c>
    </row>
    <row r="84" spans="2:2" ht="15" customHeight="1" x14ac:dyDescent="0.25">
      <c r="B84" s="22" t="s">
        <v>1138</v>
      </c>
    </row>
    <row r="85" spans="2:2" ht="15" customHeight="1" x14ac:dyDescent="0.25">
      <c r="B85" s="22" t="s">
        <v>1139</v>
      </c>
    </row>
    <row r="86" spans="2:2" ht="15" customHeight="1" x14ac:dyDescent="0.25">
      <c r="B86" s="22" t="s">
        <v>1140</v>
      </c>
    </row>
    <row r="87" spans="2:2" ht="15" customHeight="1" x14ac:dyDescent="0.25">
      <c r="B87" s="22" t="s">
        <v>1002</v>
      </c>
    </row>
    <row r="88" spans="2:2" ht="15" customHeight="1" x14ac:dyDescent="0.25">
      <c r="B88" s="22" t="s">
        <v>1141</v>
      </c>
    </row>
    <row r="89" spans="2:2" ht="15" customHeight="1" x14ac:dyDescent="0.25">
      <c r="B89" s="22" t="s">
        <v>1001</v>
      </c>
    </row>
    <row r="90" spans="2:2" ht="15" customHeight="1" x14ac:dyDescent="0.25">
      <c r="B90" s="22" t="s">
        <v>1142</v>
      </c>
    </row>
    <row r="91" spans="2:2" ht="15" customHeight="1" x14ac:dyDescent="0.25">
      <c r="B91" s="22" t="s">
        <v>1143</v>
      </c>
    </row>
    <row r="92" spans="2:2" x14ac:dyDescent="0.25">
      <c r="B92" s="22" t="s">
        <v>1000</v>
      </c>
    </row>
    <row r="93" spans="2:2" ht="15" customHeight="1" x14ac:dyDescent="0.25">
      <c r="B93" s="22" t="s">
        <v>1144</v>
      </c>
    </row>
    <row r="94" spans="2:2" ht="15" customHeight="1" x14ac:dyDescent="0.25">
      <c r="B94" s="22" t="s">
        <v>1145</v>
      </c>
    </row>
    <row r="95" spans="2:2" ht="15" customHeight="1" x14ac:dyDescent="0.25">
      <c r="B95" s="22" t="s">
        <v>2006</v>
      </c>
    </row>
    <row r="96" spans="2:2" ht="15" customHeight="1" x14ac:dyDescent="0.25">
      <c r="B96" s="22" t="s">
        <v>999</v>
      </c>
    </row>
    <row r="97" spans="2:33" ht="15" customHeight="1" x14ac:dyDescent="0.25">
      <c r="B97" s="22" t="s">
        <v>1146</v>
      </c>
    </row>
    <row r="98" spans="2:33" ht="15" customHeight="1" x14ac:dyDescent="0.25">
      <c r="B98" s="22" t="s">
        <v>1147</v>
      </c>
    </row>
    <row r="99" spans="2:33" ht="15" customHeight="1" x14ac:dyDescent="0.25">
      <c r="B99" s="22" t="s">
        <v>1148</v>
      </c>
    </row>
    <row r="100" spans="2:33" ht="15" customHeight="1" x14ac:dyDescent="0.25">
      <c r="B100" s="22" t="s">
        <v>998</v>
      </c>
    </row>
    <row r="101" spans="2:33" x14ac:dyDescent="0.25">
      <c r="B101" s="22" t="s">
        <v>1149</v>
      </c>
    </row>
    <row r="102" spans="2:33" x14ac:dyDescent="0.25">
      <c r="B102" s="22" t="s">
        <v>1150</v>
      </c>
    </row>
    <row r="103" spans="2:33" ht="15" customHeight="1" x14ac:dyDescent="0.25">
      <c r="B103" s="22" t="s">
        <v>1151</v>
      </c>
    </row>
    <row r="104" spans="2:33" ht="15" customHeight="1" x14ac:dyDescent="0.25">
      <c r="B104" s="22" t="s">
        <v>1152</v>
      </c>
    </row>
    <row r="105" spans="2:33" ht="15" customHeight="1" x14ac:dyDescent="0.25">
      <c r="B105" s="22" t="s">
        <v>1153</v>
      </c>
    </row>
    <row r="106" spans="2:33" ht="15" customHeight="1" x14ac:dyDescent="0.25">
      <c r="B106" s="22" t="s">
        <v>1154</v>
      </c>
    </row>
    <row r="107" spans="2:33" ht="15" customHeight="1" x14ac:dyDescent="0.25">
      <c r="B107" s="22" t="s">
        <v>997</v>
      </c>
    </row>
    <row r="108" spans="2:33" ht="15" customHeight="1" x14ac:dyDescent="0.25">
      <c r="B108" s="22" t="s">
        <v>1155</v>
      </c>
    </row>
    <row r="109" spans="2:33" ht="15" customHeight="1" x14ac:dyDescent="0.25">
      <c r="B109" s="22" t="s">
        <v>1156</v>
      </c>
    </row>
    <row r="110" spans="2:33" ht="15" customHeight="1" x14ac:dyDescent="0.25">
      <c r="B110" s="22" t="s">
        <v>2007</v>
      </c>
    </row>
    <row r="111" spans="2:33" ht="15" customHeight="1" x14ac:dyDescent="0.25">
      <c r="B111" s="22" t="s">
        <v>2008</v>
      </c>
    </row>
    <row r="112" spans="2:33" ht="15" customHeight="1" x14ac:dyDescent="0.25">
      <c r="B112" s="388"/>
      <c r="C112" s="388"/>
      <c r="D112" s="388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/>
      <c r="S112" s="388"/>
      <c r="T112" s="388"/>
      <c r="U112" s="388"/>
      <c r="V112" s="388"/>
      <c r="W112" s="388"/>
      <c r="X112" s="388"/>
      <c r="Y112" s="388"/>
      <c r="Z112" s="388"/>
      <c r="AA112" s="388"/>
      <c r="AB112" s="388"/>
      <c r="AC112" s="388"/>
      <c r="AD112" s="388"/>
      <c r="AE112" s="388"/>
      <c r="AF112" s="388"/>
      <c r="AG112" s="388"/>
    </row>
    <row r="308" spans="2:33" ht="15" customHeight="1" x14ac:dyDescent="0.25"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  <c r="AA308" s="388"/>
      <c r="AB308" s="388"/>
      <c r="AC308" s="388"/>
      <c r="AD308" s="388"/>
      <c r="AE308" s="388"/>
      <c r="AF308" s="388"/>
      <c r="AG308" s="388"/>
    </row>
    <row r="511" spans="2:33" ht="15" customHeight="1" x14ac:dyDescent="0.25"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8"/>
      <c r="W511" s="388"/>
      <c r="X511" s="388"/>
      <c r="Y511" s="388"/>
      <c r="Z511" s="388"/>
      <c r="AA511" s="388"/>
      <c r="AB511" s="388"/>
      <c r="AC511" s="388"/>
      <c r="AD511" s="388"/>
      <c r="AE511" s="388"/>
      <c r="AF511" s="388"/>
      <c r="AG511" s="388"/>
    </row>
    <row r="712" spans="2:33" ht="15" customHeight="1" x14ac:dyDescent="0.25">
      <c r="B712" s="388"/>
      <c r="C712" s="388"/>
      <c r="D712" s="388"/>
      <c r="E712" s="388"/>
      <c r="F712" s="388"/>
      <c r="G712" s="388"/>
      <c r="H712" s="388"/>
      <c r="I712" s="388"/>
      <c r="J712" s="388"/>
      <c r="K712" s="388"/>
      <c r="L712" s="388"/>
      <c r="M712" s="388"/>
      <c r="N712" s="388"/>
      <c r="O712" s="388"/>
      <c r="P712" s="388"/>
      <c r="Q712" s="388"/>
      <c r="R712" s="388"/>
      <c r="S712" s="388"/>
      <c r="T712" s="388"/>
      <c r="U712" s="388"/>
      <c r="V712" s="388"/>
      <c r="W712" s="388"/>
      <c r="X712" s="388"/>
      <c r="Y712" s="388"/>
      <c r="Z712" s="388"/>
      <c r="AA712" s="388"/>
      <c r="AB712" s="388"/>
      <c r="AC712" s="388"/>
      <c r="AD712" s="388"/>
      <c r="AE712" s="388"/>
      <c r="AF712" s="388"/>
      <c r="AG712" s="388"/>
    </row>
    <row r="887" spans="2:33" ht="15" customHeight="1" x14ac:dyDescent="0.25">
      <c r="B887" s="388"/>
      <c r="C887" s="388"/>
      <c r="D887" s="388"/>
      <c r="E887" s="388"/>
      <c r="F887" s="388"/>
      <c r="G887" s="388"/>
      <c r="H887" s="388"/>
      <c r="I887" s="388"/>
      <c r="J887" s="388"/>
      <c r="K887" s="388"/>
      <c r="L887" s="388"/>
      <c r="M887" s="388"/>
      <c r="N887" s="388"/>
      <c r="O887" s="388"/>
      <c r="P887" s="388"/>
      <c r="Q887" s="388"/>
      <c r="R887" s="388"/>
      <c r="S887" s="388"/>
      <c r="T887" s="388"/>
      <c r="U887" s="388"/>
      <c r="V887" s="388"/>
      <c r="W887" s="388"/>
      <c r="X887" s="388"/>
      <c r="Y887" s="388"/>
      <c r="Z887" s="388"/>
      <c r="AA887" s="388"/>
      <c r="AB887" s="388"/>
      <c r="AC887" s="388"/>
      <c r="AD887" s="388"/>
      <c r="AE887" s="388"/>
      <c r="AF887" s="388"/>
      <c r="AG887" s="388"/>
    </row>
    <row r="1100" spans="2:33" ht="15" customHeight="1" x14ac:dyDescent="0.25">
      <c r="B1100" s="388"/>
      <c r="C1100" s="388"/>
      <c r="D1100" s="388"/>
      <c r="E1100" s="388"/>
      <c r="F1100" s="388"/>
      <c r="G1100" s="388"/>
      <c r="H1100" s="388"/>
      <c r="I1100" s="388"/>
      <c r="J1100" s="388"/>
      <c r="K1100" s="388"/>
      <c r="L1100" s="388"/>
      <c r="M1100" s="388"/>
      <c r="N1100" s="388"/>
      <c r="O1100" s="388"/>
      <c r="P1100" s="388"/>
      <c r="Q1100" s="388"/>
      <c r="R1100" s="388"/>
      <c r="S1100" s="388"/>
      <c r="T1100" s="388"/>
      <c r="U1100" s="388"/>
      <c r="V1100" s="388"/>
      <c r="W1100" s="388"/>
      <c r="X1100" s="388"/>
      <c r="Y1100" s="388"/>
      <c r="Z1100" s="388"/>
      <c r="AA1100" s="388"/>
      <c r="AB1100" s="388"/>
      <c r="AC1100" s="388"/>
      <c r="AD1100" s="388"/>
      <c r="AE1100" s="388"/>
      <c r="AF1100" s="388"/>
      <c r="AG1100" s="388"/>
    </row>
    <row r="1227" spans="2:33" ht="15" customHeight="1" x14ac:dyDescent="0.25">
      <c r="B1227" s="388"/>
      <c r="C1227" s="388"/>
      <c r="D1227" s="388"/>
      <c r="E1227" s="388"/>
      <c r="F1227" s="388"/>
      <c r="G1227" s="388"/>
      <c r="H1227" s="388"/>
      <c r="I1227" s="388"/>
      <c r="J1227" s="388"/>
      <c r="K1227" s="388"/>
      <c r="L1227" s="388"/>
      <c r="M1227" s="388"/>
      <c r="N1227" s="388"/>
      <c r="O1227" s="388"/>
      <c r="P1227" s="388"/>
      <c r="Q1227" s="388"/>
      <c r="R1227" s="388"/>
      <c r="S1227" s="388"/>
      <c r="T1227" s="388"/>
      <c r="U1227" s="388"/>
      <c r="V1227" s="388"/>
      <c r="W1227" s="388"/>
      <c r="X1227" s="388"/>
      <c r="Y1227" s="388"/>
      <c r="Z1227" s="388"/>
      <c r="AA1227" s="388"/>
      <c r="AB1227" s="388"/>
      <c r="AC1227" s="388"/>
      <c r="AD1227" s="388"/>
      <c r="AE1227" s="388"/>
      <c r="AF1227" s="388"/>
      <c r="AG1227" s="388"/>
    </row>
    <row r="1390" spans="2:33" ht="15" customHeight="1" x14ac:dyDescent="0.25">
      <c r="B1390" s="388"/>
      <c r="C1390" s="388"/>
      <c r="D1390" s="388"/>
      <c r="E1390" s="388"/>
      <c r="F1390" s="388"/>
      <c r="G1390" s="388"/>
      <c r="H1390" s="388"/>
      <c r="I1390" s="388"/>
      <c r="J1390" s="388"/>
      <c r="K1390" s="388"/>
      <c r="L1390" s="388"/>
      <c r="M1390" s="388"/>
      <c r="N1390" s="388"/>
      <c r="O1390" s="388"/>
      <c r="P1390" s="388"/>
      <c r="Q1390" s="388"/>
      <c r="R1390" s="388"/>
      <c r="S1390" s="388"/>
      <c r="T1390" s="388"/>
      <c r="U1390" s="388"/>
      <c r="V1390" s="388"/>
      <c r="W1390" s="388"/>
      <c r="X1390" s="388"/>
      <c r="Y1390" s="388"/>
      <c r="Z1390" s="388"/>
      <c r="AA1390" s="388"/>
      <c r="AB1390" s="388"/>
      <c r="AC1390" s="388"/>
      <c r="AD1390" s="388"/>
      <c r="AE1390" s="388"/>
      <c r="AF1390" s="388"/>
      <c r="AG1390" s="388"/>
    </row>
    <row r="1502" spans="2:33" ht="15" customHeight="1" x14ac:dyDescent="0.25">
      <c r="B1502" s="388"/>
      <c r="C1502" s="388"/>
      <c r="D1502" s="388"/>
      <c r="E1502" s="388"/>
      <c r="F1502" s="388"/>
      <c r="G1502" s="388"/>
      <c r="H1502" s="388"/>
      <c r="I1502" s="388"/>
      <c r="J1502" s="388"/>
      <c r="K1502" s="388"/>
      <c r="L1502" s="388"/>
      <c r="M1502" s="388"/>
      <c r="N1502" s="388"/>
      <c r="O1502" s="388"/>
      <c r="P1502" s="388"/>
      <c r="Q1502" s="388"/>
      <c r="R1502" s="388"/>
      <c r="S1502" s="388"/>
      <c r="T1502" s="388"/>
      <c r="U1502" s="388"/>
      <c r="V1502" s="388"/>
      <c r="W1502" s="388"/>
      <c r="X1502" s="388"/>
      <c r="Y1502" s="388"/>
      <c r="Z1502" s="388"/>
      <c r="AA1502" s="388"/>
      <c r="AB1502" s="388"/>
      <c r="AC1502" s="388"/>
      <c r="AD1502" s="388"/>
      <c r="AE1502" s="388"/>
      <c r="AF1502" s="388"/>
      <c r="AG1502" s="388"/>
    </row>
    <row r="1604" spans="2:33" ht="15" customHeight="1" x14ac:dyDescent="0.25">
      <c r="B1604" s="388"/>
      <c r="C1604" s="388"/>
      <c r="D1604" s="388"/>
      <c r="E1604" s="388"/>
      <c r="F1604" s="388"/>
      <c r="G1604" s="388"/>
      <c r="H1604" s="388"/>
      <c r="I1604" s="388"/>
      <c r="J1604" s="388"/>
      <c r="K1604" s="388"/>
      <c r="L1604" s="388"/>
      <c r="M1604" s="388"/>
      <c r="N1604" s="388"/>
      <c r="O1604" s="388"/>
      <c r="P1604" s="388"/>
      <c r="Q1604" s="388"/>
      <c r="R1604" s="388"/>
      <c r="S1604" s="388"/>
      <c r="T1604" s="388"/>
      <c r="U1604" s="388"/>
      <c r="V1604" s="388"/>
      <c r="W1604" s="388"/>
      <c r="X1604" s="388"/>
      <c r="Y1604" s="388"/>
      <c r="Z1604" s="388"/>
      <c r="AA1604" s="388"/>
      <c r="AB1604" s="388"/>
      <c r="AC1604" s="388"/>
      <c r="AD1604" s="388"/>
      <c r="AE1604" s="388"/>
      <c r="AF1604" s="388"/>
      <c r="AG1604" s="388"/>
    </row>
    <row r="1698" spans="2:33" ht="15" customHeight="1" x14ac:dyDescent="0.25">
      <c r="B1698" s="388"/>
      <c r="C1698" s="388"/>
      <c r="D1698" s="388"/>
      <c r="E1698" s="388"/>
      <c r="F1698" s="388"/>
      <c r="G1698" s="388"/>
      <c r="H1698" s="388"/>
      <c r="I1698" s="388"/>
      <c r="J1698" s="388"/>
      <c r="K1698" s="388"/>
      <c r="L1698" s="388"/>
      <c r="M1698" s="388"/>
      <c r="N1698" s="388"/>
      <c r="O1698" s="388"/>
      <c r="P1698" s="388"/>
      <c r="Q1698" s="388"/>
      <c r="R1698" s="388"/>
      <c r="S1698" s="388"/>
      <c r="T1698" s="388"/>
      <c r="U1698" s="388"/>
      <c r="V1698" s="388"/>
      <c r="W1698" s="388"/>
      <c r="X1698" s="388"/>
      <c r="Y1698" s="388"/>
      <c r="Z1698" s="388"/>
      <c r="AA1698" s="388"/>
      <c r="AB1698" s="388"/>
      <c r="AC1698" s="388"/>
      <c r="AD1698" s="388"/>
      <c r="AE1698" s="388"/>
      <c r="AF1698" s="388"/>
      <c r="AG1698" s="388"/>
    </row>
    <row r="1945" spans="2:33" ht="15" customHeight="1" x14ac:dyDescent="0.25">
      <c r="B1945" s="388"/>
      <c r="C1945" s="388"/>
      <c r="D1945" s="388"/>
      <c r="E1945" s="388"/>
      <c r="F1945" s="388"/>
      <c r="G1945" s="388"/>
      <c r="H1945" s="388"/>
      <c r="I1945" s="388"/>
      <c r="J1945" s="388"/>
      <c r="K1945" s="388"/>
      <c r="L1945" s="388"/>
      <c r="M1945" s="388"/>
      <c r="N1945" s="388"/>
      <c r="O1945" s="388"/>
      <c r="P1945" s="388"/>
      <c r="Q1945" s="388"/>
      <c r="R1945" s="388"/>
      <c r="S1945" s="388"/>
      <c r="T1945" s="388"/>
      <c r="U1945" s="388"/>
      <c r="V1945" s="388"/>
      <c r="W1945" s="388"/>
      <c r="X1945" s="388"/>
      <c r="Y1945" s="388"/>
      <c r="Z1945" s="388"/>
      <c r="AA1945" s="388"/>
      <c r="AB1945" s="388"/>
      <c r="AC1945" s="388"/>
      <c r="AD1945" s="388"/>
      <c r="AE1945" s="388"/>
      <c r="AF1945" s="388"/>
      <c r="AG1945" s="388"/>
    </row>
    <row r="2031" spans="2:33" ht="15" customHeight="1" x14ac:dyDescent="0.25">
      <c r="B2031" s="388"/>
      <c r="C2031" s="388"/>
      <c r="D2031" s="388"/>
      <c r="E2031" s="388"/>
      <c r="F2031" s="388"/>
      <c r="G2031" s="388"/>
      <c r="H2031" s="388"/>
      <c r="I2031" s="388"/>
      <c r="J2031" s="388"/>
      <c r="K2031" s="388"/>
      <c r="L2031" s="388"/>
      <c r="M2031" s="388"/>
      <c r="N2031" s="388"/>
      <c r="O2031" s="388"/>
      <c r="P2031" s="388"/>
      <c r="Q2031" s="388"/>
      <c r="R2031" s="388"/>
      <c r="S2031" s="388"/>
      <c r="T2031" s="388"/>
      <c r="U2031" s="388"/>
      <c r="V2031" s="388"/>
      <c r="W2031" s="388"/>
      <c r="X2031" s="388"/>
      <c r="Y2031" s="388"/>
      <c r="Z2031" s="388"/>
      <c r="AA2031" s="388"/>
      <c r="AB2031" s="388"/>
      <c r="AC2031" s="388"/>
      <c r="AD2031" s="388"/>
      <c r="AE2031" s="388"/>
      <c r="AF2031" s="388"/>
      <c r="AG2031" s="388"/>
    </row>
    <row r="2153" spans="2:33" ht="15" customHeight="1" x14ac:dyDescent="0.25">
      <c r="B2153" s="388"/>
      <c r="C2153" s="388"/>
      <c r="D2153" s="388"/>
      <c r="E2153" s="388"/>
      <c r="F2153" s="388"/>
      <c r="G2153" s="388"/>
      <c r="H2153" s="388"/>
      <c r="I2153" s="388"/>
      <c r="J2153" s="388"/>
      <c r="K2153" s="388"/>
      <c r="L2153" s="388"/>
      <c r="M2153" s="388"/>
      <c r="N2153" s="388"/>
      <c r="O2153" s="388"/>
      <c r="P2153" s="388"/>
      <c r="Q2153" s="388"/>
      <c r="R2153" s="388"/>
      <c r="S2153" s="388"/>
      <c r="T2153" s="388"/>
      <c r="U2153" s="388"/>
      <c r="V2153" s="388"/>
      <c r="W2153" s="388"/>
      <c r="X2153" s="388"/>
      <c r="Y2153" s="388"/>
      <c r="Z2153" s="388"/>
      <c r="AA2153" s="388"/>
      <c r="AB2153" s="388"/>
      <c r="AC2153" s="388"/>
      <c r="AD2153" s="388"/>
      <c r="AE2153" s="388"/>
      <c r="AF2153" s="388"/>
      <c r="AG2153" s="388"/>
    </row>
    <row r="2317" spans="2:33" ht="15" customHeight="1" x14ac:dyDescent="0.25">
      <c r="B2317" s="388"/>
      <c r="C2317" s="388"/>
      <c r="D2317" s="388"/>
      <c r="E2317" s="388"/>
      <c r="F2317" s="388"/>
      <c r="G2317" s="388"/>
      <c r="H2317" s="388"/>
      <c r="I2317" s="388"/>
      <c r="J2317" s="388"/>
      <c r="K2317" s="388"/>
      <c r="L2317" s="388"/>
      <c r="M2317" s="388"/>
      <c r="N2317" s="388"/>
      <c r="O2317" s="388"/>
      <c r="P2317" s="388"/>
      <c r="Q2317" s="388"/>
      <c r="R2317" s="388"/>
      <c r="S2317" s="388"/>
      <c r="T2317" s="388"/>
      <c r="U2317" s="388"/>
      <c r="V2317" s="388"/>
      <c r="W2317" s="388"/>
      <c r="X2317" s="388"/>
      <c r="Y2317" s="388"/>
      <c r="Z2317" s="388"/>
      <c r="AA2317" s="388"/>
      <c r="AB2317" s="388"/>
      <c r="AC2317" s="388"/>
      <c r="AD2317" s="388"/>
      <c r="AE2317" s="388"/>
      <c r="AF2317" s="388"/>
      <c r="AG2317" s="388"/>
    </row>
    <row r="2419" spans="2:33" ht="15" customHeight="1" x14ac:dyDescent="0.25">
      <c r="B2419" s="388"/>
      <c r="C2419" s="388"/>
      <c r="D2419" s="388"/>
      <c r="E2419" s="388"/>
      <c r="F2419" s="388"/>
      <c r="G2419" s="388"/>
      <c r="H2419" s="388"/>
      <c r="I2419" s="388"/>
      <c r="J2419" s="388"/>
      <c r="K2419" s="388"/>
      <c r="L2419" s="388"/>
      <c r="M2419" s="388"/>
      <c r="N2419" s="388"/>
      <c r="O2419" s="388"/>
      <c r="P2419" s="388"/>
      <c r="Q2419" s="388"/>
      <c r="R2419" s="388"/>
      <c r="S2419" s="388"/>
      <c r="T2419" s="388"/>
      <c r="U2419" s="388"/>
      <c r="V2419" s="388"/>
      <c r="W2419" s="388"/>
      <c r="X2419" s="388"/>
      <c r="Y2419" s="388"/>
      <c r="Z2419" s="388"/>
      <c r="AA2419" s="388"/>
      <c r="AB2419" s="388"/>
      <c r="AC2419" s="388"/>
      <c r="AD2419" s="388"/>
      <c r="AE2419" s="388"/>
      <c r="AF2419" s="388"/>
      <c r="AG2419" s="388"/>
    </row>
    <row r="2509" spans="2:33" ht="15" customHeight="1" x14ac:dyDescent="0.25">
      <c r="B2509" s="388"/>
      <c r="C2509" s="388"/>
      <c r="D2509" s="388"/>
      <c r="E2509" s="388"/>
      <c r="F2509" s="388"/>
      <c r="G2509" s="388"/>
      <c r="H2509" s="388"/>
      <c r="I2509" s="388"/>
      <c r="J2509" s="388"/>
      <c r="K2509" s="388"/>
      <c r="L2509" s="388"/>
      <c r="M2509" s="388"/>
      <c r="N2509" s="388"/>
      <c r="O2509" s="388"/>
      <c r="P2509" s="388"/>
      <c r="Q2509" s="388"/>
      <c r="R2509" s="388"/>
      <c r="S2509" s="388"/>
      <c r="T2509" s="388"/>
      <c r="U2509" s="388"/>
      <c r="V2509" s="388"/>
      <c r="W2509" s="388"/>
      <c r="X2509" s="388"/>
      <c r="Y2509" s="388"/>
      <c r="Z2509" s="388"/>
      <c r="AA2509" s="388"/>
      <c r="AB2509" s="388"/>
      <c r="AC2509" s="388"/>
      <c r="AD2509" s="388"/>
      <c r="AE2509" s="388"/>
      <c r="AF2509" s="388"/>
      <c r="AG2509" s="388"/>
    </row>
    <row r="2598" spans="2:33" ht="15" customHeight="1" x14ac:dyDescent="0.25">
      <c r="B2598" s="388"/>
      <c r="C2598" s="388"/>
      <c r="D2598" s="388"/>
      <c r="E2598" s="388"/>
      <c r="F2598" s="388"/>
      <c r="G2598" s="388"/>
      <c r="H2598" s="388"/>
      <c r="I2598" s="388"/>
      <c r="J2598" s="388"/>
      <c r="K2598" s="388"/>
      <c r="L2598" s="388"/>
      <c r="M2598" s="388"/>
      <c r="N2598" s="388"/>
      <c r="O2598" s="388"/>
      <c r="P2598" s="388"/>
      <c r="Q2598" s="388"/>
      <c r="R2598" s="388"/>
      <c r="S2598" s="388"/>
      <c r="T2598" s="388"/>
      <c r="U2598" s="388"/>
      <c r="V2598" s="388"/>
      <c r="W2598" s="388"/>
      <c r="X2598" s="388"/>
      <c r="Y2598" s="388"/>
      <c r="Z2598" s="388"/>
      <c r="AA2598" s="388"/>
      <c r="AB2598" s="388"/>
      <c r="AC2598" s="388"/>
      <c r="AD2598" s="388"/>
      <c r="AE2598" s="388"/>
      <c r="AF2598" s="388"/>
      <c r="AG2598" s="388"/>
    </row>
    <row r="2719" spans="2:33" ht="15" customHeight="1" x14ac:dyDescent="0.25">
      <c r="B2719" s="388"/>
      <c r="C2719" s="388"/>
      <c r="D2719" s="388"/>
      <c r="E2719" s="388"/>
      <c r="F2719" s="388"/>
      <c r="G2719" s="388"/>
      <c r="H2719" s="388"/>
      <c r="I2719" s="388"/>
      <c r="J2719" s="388"/>
      <c r="K2719" s="388"/>
      <c r="L2719" s="388"/>
      <c r="M2719" s="388"/>
      <c r="N2719" s="388"/>
      <c r="O2719" s="388"/>
      <c r="P2719" s="388"/>
      <c r="Q2719" s="388"/>
      <c r="R2719" s="388"/>
      <c r="S2719" s="388"/>
      <c r="T2719" s="388"/>
      <c r="U2719" s="388"/>
      <c r="V2719" s="388"/>
      <c r="W2719" s="388"/>
      <c r="X2719" s="388"/>
      <c r="Y2719" s="388"/>
      <c r="Z2719" s="388"/>
      <c r="AA2719" s="388"/>
      <c r="AB2719" s="388"/>
      <c r="AC2719" s="388"/>
      <c r="AD2719" s="388"/>
      <c r="AE2719" s="388"/>
      <c r="AF2719" s="388"/>
      <c r="AG2719" s="388"/>
    </row>
    <row r="2837" spans="2:33" ht="15" customHeight="1" x14ac:dyDescent="0.25">
      <c r="B2837" s="388"/>
      <c r="C2837" s="388"/>
      <c r="D2837" s="388"/>
      <c r="E2837" s="388"/>
      <c r="F2837" s="388"/>
      <c r="G2837" s="388"/>
      <c r="H2837" s="388"/>
      <c r="I2837" s="388"/>
      <c r="J2837" s="388"/>
      <c r="K2837" s="388"/>
      <c r="L2837" s="388"/>
      <c r="M2837" s="388"/>
      <c r="N2837" s="388"/>
      <c r="O2837" s="388"/>
      <c r="P2837" s="388"/>
      <c r="Q2837" s="388"/>
      <c r="R2837" s="388"/>
      <c r="S2837" s="388"/>
      <c r="T2837" s="388"/>
      <c r="U2837" s="388"/>
      <c r="V2837" s="388"/>
      <c r="W2837" s="388"/>
      <c r="X2837" s="388"/>
      <c r="Y2837" s="388"/>
      <c r="Z2837" s="388"/>
      <c r="AA2837" s="388"/>
      <c r="AB2837" s="388"/>
      <c r="AC2837" s="388"/>
      <c r="AD2837" s="388"/>
      <c r="AE2837" s="388"/>
      <c r="AF2837" s="388"/>
      <c r="AG2837" s="388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2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2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2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2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3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2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2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2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2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2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2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2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2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2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2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2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2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2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2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x14ac:dyDescent="0.2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x14ac:dyDescent="0.2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x14ac:dyDescent="0.2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x14ac:dyDescent="0.2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x14ac:dyDescent="0.2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x14ac:dyDescent="0.2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x14ac:dyDescent="0.2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x14ac:dyDescent="0.2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x14ac:dyDescent="0.2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x14ac:dyDescent="0.2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x14ac:dyDescent="0.2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x14ac:dyDescent="0.2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x14ac:dyDescent="0.2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x14ac:dyDescent="0.2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x14ac:dyDescent="0.2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x14ac:dyDescent="0.2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x14ac:dyDescent="0.2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x14ac:dyDescent="0.2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2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2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2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2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2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2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2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2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2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2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2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x14ac:dyDescent="0.2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2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2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2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2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2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x14ac:dyDescent="0.2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2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2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2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2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2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x14ac:dyDescent="0.2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2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2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2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3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25">
      <c r="A84" s="35"/>
      <c r="B84" s="390" t="s">
        <v>1137</v>
      </c>
      <c r="C84" s="391"/>
      <c r="D84" s="391"/>
      <c r="E84" s="391"/>
      <c r="F84" s="391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1"/>
      <c r="R84" s="391"/>
      <c r="S84" s="391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1"/>
      <c r="AE84" s="391"/>
      <c r="AF84" s="391"/>
      <c r="AG84" s="391"/>
      <c r="AH84" s="183"/>
    </row>
    <row r="85" spans="1:34" ht="15" customHeight="1" x14ac:dyDescent="0.2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2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2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2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2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2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2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x14ac:dyDescent="0.2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2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2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2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2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x14ac:dyDescent="0.2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x14ac:dyDescent="0.2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2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2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92" t="s">
        <v>2138</v>
      </c>
      <c r="C112" s="392"/>
      <c r="D112" s="392"/>
      <c r="E112" s="392"/>
      <c r="F112" s="392"/>
      <c r="G112" s="392"/>
      <c r="H112" s="392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  <c r="Z112" s="392"/>
      <c r="AA112" s="392"/>
      <c r="AB112" s="392"/>
      <c r="AC112" s="392"/>
      <c r="AD112" s="392"/>
      <c r="AE112" s="392"/>
      <c r="AF112" s="392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2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2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2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2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2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2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2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2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2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2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2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2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2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2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2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2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2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2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2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2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2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2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2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2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2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2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2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2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2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2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2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2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2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2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2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2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2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2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2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2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2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2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2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2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2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2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2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2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2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2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2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2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2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2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2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2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2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2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2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2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2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2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2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2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2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2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2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2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2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2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2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2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2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2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2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2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2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2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2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2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2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2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2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2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2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2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2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2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2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2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2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2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2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2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2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2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2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25">
      <c r="B308" s="389"/>
      <c r="C308" s="389"/>
      <c r="D308" s="389"/>
      <c r="E308" s="389"/>
      <c r="F308" s="389"/>
      <c r="G308" s="389"/>
      <c r="H308" s="389"/>
      <c r="I308" s="389"/>
      <c r="J308" s="389"/>
      <c r="K308" s="389"/>
      <c r="L308" s="389"/>
      <c r="M308" s="389"/>
      <c r="N308" s="389"/>
      <c r="O308" s="389"/>
      <c r="P308" s="389"/>
      <c r="Q308" s="389"/>
      <c r="R308" s="389"/>
      <c r="S308" s="389"/>
      <c r="T308" s="389"/>
      <c r="U308" s="389"/>
      <c r="V308" s="389"/>
      <c r="W308" s="389"/>
      <c r="X308" s="389"/>
      <c r="Y308" s="389"/>
      <c r="Z308" s="389"/>
      <c r="AA308" s="389"/>
      <c r="AB308" s="389"/>
      <c r="AC308" s="389"/>
      <c r="AD308" s="389"/>
      <c r="AE308" s="389"/>
      <c r="AF308" s="389"/>
    </row>
    <row r="499" spans="2:32" ht="15" customHeight="1" x14ac:dyDescent="0.2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2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2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25">
      <c r="B511" s="389"/>
      <c r="C511" s="389"/>
      <c r="D511" s="389"/>
      <c r="E511" s="389"/>
      <c r="F511" s="389"/>
      <c r="G511" s="389"/>
      <c r="H511" s="389"/>
      <c r="I511" s="389"/>
      <c r="J511" s="389"/>
      <c r="K511" s="389"/>
      <c r="L511" s="389"/>
      <c r="M511" s="389"/>
      <c r="N511" s="389"/>
      <c r="O511" s="389"/>
      <c r="P511" s="389"/>
      <c r="Q511" s="389"/>
      <c r="R511" s="389"/>
      <c r="S511" s="389"/>
      <c r="T511" s="389"/>
      <c r="U511" s="389"/>
      <c r="V511" s="389"/>
      <c r="W511" s="389"/>
      <c r="X511" s="389"/>
      <c r="Y511" s="389"/>
      <c r="Z511" s="389"/>
      <c r="AA511" s="389"/>
      <c r="AB511" s="389"/>
      <c r="AC511" s="389"/>
      <c r="AD511" s="389"/>
      <c r="AE511" s="389"/>
      <c r="AF511" s="389"/>
    </row>
    <row r="711" spans="2:32" ht="15" customHeight="1" x14ac:dyDescent="0.2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25">
      <c r="B712" s="389"/>
      <c r="C712" s="389"/>
      <c r="D712" s="389"/>
      <c r="E712" s="389"/>
      <c r="F712" s="389"/>
      <c r="G712" s="389"/>
      <c r="H712" s="389"/>
      <c r="I712" s="389"/>
      <c r="J712" s="389"/>
      <c r="K712" s="389"/>
      <c r="L712" s="389"/>
      <c r="M712" s="389"/>
      <c r="N712" s="389"/>
      <c r="O712" s="389"/>
      <c r="P712" s="389"/>
      <c r="Q712" s="389"/>
      <c r="R712" s="389"/>
      <c r="S712" s="389"/>
      <c r="T712" s="389"/>
      <c r="U712" s="389"/>
      <c r="V712" s="389"/>
      <c r="W712" s="389"/>
      <c r="X712" s="389"/>
      <c r="Y712" s="389"/>
      <c r="Z712" s="389"/>
      <c r="AA712" s="389"/>
      <c r="AB712" s="389"/>
      <c r="AC712" s="389"/>
      <c r="AD712" s="389"/>
      <c r="AE712" s="389"/>
      <c r="AF712" s="389"/>
    </row>
    <row r="886" spans="2:32" ht="15" customHeight="1" x14ac:dyDescent="0.2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25">
      <c r="B887" s="389"/>
      <c r="C887" s="389"/>
      <c r="D887" s="389"/>
      <c r="E887" s="389"/>
      <c r="F887" s="389"/>
      <c r="G887" s="389"/>
      <c r="H887" s="389"/>
      <c r="I887" s="389"/>
      <c r="J887" s="389"/>
      <c r="K887" s="389"/>
      <c r="L887" s="389"/>
      <c r="M887" s="389"/>
      <c r="N887" s="389"/>
      <c r="O887" s="389"/>
      <c r="P887" s="389"/>
      <c r="Q887" s="389"/>
      <c r="R887" s="389"/>
      <c r="S887" s="389"/>
      <c r="T887" s="389"/>
      <c r="U887" s="389"/>
      <c r="V887" s="389"/>
      <c r="W887" s="389"/>
      <c r="X887" s="389"/>
      <c r="Y887" s="389"/>
      <c r="Z887" s="389"/>
      <c r="AA887" s="389"/>
      <c r="AB887" s="389"/>
      <c r="AC887" s="389"/>
      <c r="AD887" s="389"/>
      <c r="AE887" s="389"/>
      <c r="AF887" s="389"/>
    </row>
    <row r="1096" spans="2:32" ht="15" customHeight="1" x14ac:dyDescent="0.2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2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25">
      <c r="B1101" s="389"/>
      <c r="C1101" s="389"/>
      <c r="D1101" s="389"/>
      <c r="E1101" s="389"/>
      <c r="F1101" s="389"/>
      <c r="G1101" s="389"/>
      <c r="H1101" s="389"/>
      <c r="I1101" s="389"/>
      <c r="J1101" s="389"/>
      <c r="K1101" s="389"/>
      <c r="L1101" s="389"/>
      <c r="M1101" s="389"/>
      <c r="N1101" s="389"/>
      <c r="O1101" s="389"/>
      <c r="P1101" s="389"/>
      <c r="Q1101" s="389"/>
      <c r="R1101" s="389"/>
      <c r="S1101" s="389"/>
      <c r="T1101" s="389"/>
      <c r="U1101" s="389"/>
      <c r="V1101" s="389"/>
      <c r="W1101" s="389"/>
      <c r="X1101" s="389"/>
      <c r="Y1101" s="389"/>
      <c r="Z1101" s="389"/>
      <c r="AA1101" s="389"/>
      <c r="AB1101" s="389"/>
      <c r="AC1101" s="389"/>
      <c r="AD1101" s="389"/>
      <c r="AE1101" s="389"/>
      <c r="AF1101" s="389"/>
    </row>
    <row r="1228" spans="2:32" ht="15" customHeight="1" x14ac:dyDescent="0.2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25">
      <c r="B1229" s="389"/>
      <c r="C1229" s="389"/>
      <c r="D1229" s="389"/>
      <c r="E1229" s="389"/>
      <c r="F1229" s="389"/>
      <c r="G1229" s="389"/>
      <c r="H1229" s="389"/>
      <c r="I1229" s="389"/>
      <c r="J1229" s="389"/>
      <c r="K1229" s="389"/>
      <c r="L1229" s="389"/>
      <c r="M1229" s="389"/>
      <c r="N1229" s="389"/>
      <c r="O1229" s="389"/>
      <c r="P1229" s="389"/>
      <c r="Q1229" s="389"/>
      <c r="R1229" s="389"/>
      <c r="S1229" s="389"/>
      <c r="T1229" s="389"/>
      <c r="U1229" s="389"/>
      <c r="V1229" s="389"/>
      <c r="W1229" s="389"/>
      <c r="X1229" s="389"/>
      <c r="Y1229" s="389"/>
      <c r="Z1229" s="389"/>
      <c r="AA1229" s="389"/>
      <c r="AB1229" s="389"/>
      <c r="AC1229" s="389"/>
      <c r="AD1229" s="389"/>
      <c r="AE1229" s="389"/>
      <c r="AF1229" s="389"/>
    </row>
    <row r="1384" spans="2:32" ht="15" customHeight="1" x14ac:dyDescent="0.2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2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25">
      <c r="B1390" s="389"/>
      <c r="C1390" s="389"/>
      <c r="D1390" s="389"/>
      <c r="E1390" s="389"/>
      <c r="F1390" s="389"/>
      <c r="G1390" s="389"/>
      <c r="H1390" s="389"/>
      <c r="I1390" s="389"/>
      <c r="J1390" s="389"/>
      <c r="K1390" s="389"/>
      <c r="L1390" s="389"/>
      <c r="M1390" s="389"/>
      <c r="N1390" s="389"/>
      <c r="O1390" s="389"/>
      <c r="P1390" s="389"/>
      <c r="Q1390" s="389"/>
      <c r="R1390" s="389"/>
      <c r="S1390" s="389"/>
      <c r="T1390" s="389"/>
      <c r="U1390" s="389"/>
      <c r="V1390" s="389"/>
      <c r="W1390" s="389"/>
      <c r="X1390" s="389"/>
      <c r="Y1390" s="389"/>
      <c r="Z1390" s="389"/>
      <c r="AA1390" s="389"/>
      <c r="AB1390" s="389"/>
      <c r="AC1390" s="389"/>
      <c r="AD1390" s="389"/>
      <c r="AE1390" s="389"/>
      <c r="AF1390" s="389"/>
    </row>
    <row r="1490" spans="2:32" ht="15" customHeight="1" x14ac:dyDescent="0.2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2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2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25">
      <c r="B1502" s="389"/>
      <c r="C1502" s="389"/>
      <c r="D1502" s="389"/>
      <c r="E1502" s="389"/>
      <c r="F1502" s="389"/>
      <c r="G1502" s="389"/>
      <c r="H1502" s="389"/>
      <c r="I1502" s="389"/>
      <c r="J1502" s="389"/>
      <c r="K1502" s="389"/>
      <c r="L1502" s="389"/>
      <c r="M1502" s="389"/>
      <c r="N1502" s="389"/>
      <c r="O1502" s="389"/>
      <c r="P1502" s="389"/>
      <c r="Q1502" s="389"/>
      <c r="R1502" s="389"/>
      <c r="S1502" s="389"/>
      <c r="T1502" s="389"/>
      <c r="U1502" s="389"/>
      <c r="V1502" s="389"/>
      <c r="W1502" s="389"/>
      <c r="X1502" s="389"/>
      <c r="Y1502" s="389"/>
      <c r="Z1502" s="389"/>
      <c r="AA1502" s="389"/>
      <c r="AB1502" s="389"/>
      <c r="AC1502" s="389"/>
      <c r="AD1502" s="389"/>
      <c r="AE1502" s="389"/>
      <c r="AF1502" s="389"/>
    </row>
    <row r="1603" spans="2:32" ht="15" customHeight="1" x14ac:dyDescent="0.2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25">
      <c r="B1604" s="389"/>
      <c r="C1604" s="389"/>
      <c r="D1604" s="389"/>
      <c r="E1604" s="389"/>
      <c r="F1604" s="389"/>
      <c r="G1604" s="389"/>
      <c r="H1604" s="389"/>
      <c r="I1604" s="389"/>
      <c r="J1604" s="389"/>
      <c r="K1604" s="389"/>
      <c r="L1604" s="389"/>
      <c r="M1604" s="389"/>
      <c r="N1604" s="389"/>
      <c r="O1604" s="389"/>
      <c r="P1604" s="389"/>
      <c r="Q1604" s="389"/>
      <c r="R1604" s="389"/>
      <c r="S1604" s="389"/>
      <c r="T1604" s="389"/>
      <c r="U1604" s="389"/>
      <c r="V1604" s="389"/>
      <c r="W1604" s="389"/>
      <c r="X1604" s="389"/>
      <c r="Y1604" s="389"/>
      <c r="Z1604" s="389"/>
      <c r="AA1604" s="389"/>
      <c r="AB1604" s="389"/>
      <c r="AC1604" s="389"/>
      <c r="AD1604" s="389"/>
      <c r="AE1604" s="389"/>
      <c r="AF1604" s="389"/>
    </row>
    <row r="1612" spans="2:32" ht="15" customHeight="1" x14ac:dyDescent="0.2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2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2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2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2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2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2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25">
      <c r="B1699" s="389"/>
      <c r="C1699" s="389"/>
      <c r="D1699" s="389"/>
      <c r="E1699" s="389"/>
      <c r="F1699" s="389"/>
      <c r="G1699" s="389"/>
      <c r="H1699" s="389"/>
      <c r="I1699" s="389"/>
      <c r="J1699" s="389"/>
      <c r="K1699" s="389"/>
      <c r="L1699" s="389"/>
      <c r="M1699" s="389"/>
      <c r="N1699" s="389"/>
      <c r="O1699" s="389"/>
      <c r="P1699" s="389"/>
      <c r="Q1699" s="389"/>
      <c r="R1699" s="389"/>
      <c r="S1699" s="389"/>
      <c r="T1699" s="389"/>
      <c r="U1699" s="389"/>
      <c r="V1699" s="389"/>
      <c r="W1699" s="389"/>
      <c r="X1699" s="389"/>
      <c r="Y1699" s="389"/>
      <c r="Z1699" s="389"/>
      <c r="AA1699" s="389"/>
      <c r="AB1699" s="389"/>
      <c r="AC1699" s="389"/>
      <c r="AD1699" s="389"/>
      <c r="AE1699" s="389"/>
      <c r="AF1699" s="389"/>
    </row>
    <row r="1944" spans="2:32" ht="15" customHeight="1" x14ac:dyDescent="0.2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25">
      <c r="B1945" s="389"/>
      <c r="C1945" s="389"/>
      <c r="D1945" s="389"/>
      <c r="E1945" s="389"/>
      <c r="F1945" s="389"/>
      <c r="G1945" s="389"/>
      <c r="H1945" s="389"/>
      <c r="I1945" s="389"/>
      <c r="J1945" s="389"/>
      <c r="K1945" s="389"/>
      <c r="L1945" s="389"/>
      <c r="M1945" s="389"/>
      <c r="N1945" s="389"/>
      <c r="O1945" s="389"/>
      <c r="P1945" s="389"/>
      <c r="Q1945" s="389"/>
      <c r="R1945" s="389"/>
      <c r="S1945" s="389"/>
      <c r="T1945" s="389"/>
      <c r="U1945" s="389"/>
      <c r="V1945" s="389"/>
      <c r="W1945" s="389"/>
      <c r="X1945" s="389"/>
      <c r="Y1945" s="389"/>
      <c r="Z1945" s="389"/>
      <c r="AA1945" s="389"/>
      <c r="AB1945" s="389"/>
      <c r="AC1945" s="389"/>
      <c r="AD1945" s="389"/>
      <c r="AE1945" s="389"/>
      <c r="AF1945" s="389"/>
    </row>
    <row r="2021" spans="2:32" ht="15" customHeight="1" x14ac:dyDescent="0.2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2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25">
      <c r="B2031" s="389"/>
      <c r="C2031" s="389"/>
      <c r="D2031" s="389"/>
      <c r="E2031" s="389"/>
      <c r="F2031" s="389"/>
      <c r="G2031" s="389"/>
      <c r="H2031" s="389"/>
      <c r="I2031" s="389"/>
      <c r="J2031" s="389"/>
      <c r="K2031" s="389"/>
      <c r="L2031" s="389"/>
      <c r="M2031" s="389"/>
      <c r="N2031" s="389"/>
      <c r="O2031" s="389"/>
      <c r="P2031" s="389"/>
      <c r="Q2031" s="389"/>
      <c r="R2031" s="389"/>
      <c r="S2031" s="389"/>
      <c r="T2031" s="389"/>
      <c r="U2031" s="389"/>
      <c r="V2031" s="389"/>
      <c r="W2031" s="389"/>
      <c r="X2031" s="389"/>
      <c r="Y2031" s="389"/>
      <c r="Z2031" s="389"/>
      <c r="AA2031" s="389"/>
      <c r="AB2031" s="389"/>
      <c r="AC2031" s="389"/>
      <c r="AD2031" s="389"/>
      <c r="AE2031" s="389"/>
      <c r="AF2031" s="389"/>
    </row>
    <row r="2147" spans="2:32" ht="15" customHeight="1" x14ac:dyDescent="0.2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2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2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2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25">
      <c r="B2153" s="389"/>
      <c r="C2153" s="389"/>
      <c r="D2153" s="389"/>
      <c r="E2153" s="389"/>
      <c r="F2153" s="389"/>
      <c r="G2153" s="389"/>
      <c r="H2153" s="389"/>
      <c r="I2153" s="389"/>
      <c r="J2153" s="389"/>
      <c r="K2153" s="389"/>
      <c r="L2153" s="389"/>
      <c r="M2153" s="389"/>
      <c r="N2153" s="389"/>
      <c r="O2153" s="389"/>
      <c r="P2153" s="389"/>
      <c r="Q2153" s="389"/>
      <c r="R2153" s="389"/>
      <c r="S2153" s="389"/>
      <c r="T2153" s="389"/>
      <c r="U2153" s="389"/>
      <c r="V2153" s="389"/>
      <c r="W2153" s="389"/>
      <c r="X2153" s="389"/>
      <c r="Y2153" s="389"/>
      <c r="Z2153" s="389"/>
      <c r="AA2153" s="389"/>
      <c r="AB2153" s="389"/>
      <c r="AC2153" s="389"/>
      <c r="AD2153" s="389"/>
      <c r="AE2153" s="389"/>
      <c r="AF2153" s="389"/>
    </row>
    <row r="2316" spans="2:32" ht="15" customHeight="1" x14ac:dyDescent="0.2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25">
      <c r="B2317" s="389"/>
      <c r="C2317" s="389"/>
      <c r="D2317" s="389"/>
      <c r="E2317" s="389"/>
      <c r="F2317" s="389"/>
      <c r="G2317" s="389"/>
      <c r="H2317" s="389"/>
      <c r="I2317" s="389"/>
      <c r="J2317" s="389"/>
      <c r="K2317" s="389"/>
      <c r="L2317" s="389"/>
      <c r="M2317" s="389"/>
      <c r="N2317" s="389"/>
      <c r="O2317" s="389"/>
      <c r="P2317" s="389"/>
      <c r="Q2317" s="389"/>
      <c r="R2317" s="389"/>
      <c r="S2317" s="389"/>
      <c r="T2317" s="389"/>
      <c r="U2317" s="389"/>
      <c r="V2317" s="389"/>
      <c r="W2317" s="389"/>
      <c r="X2317" s="389"/>
      <c r="Y2317" s="389"/>
      <c r="Z2317" s="389"/>
      <c r="AA2317" s="389"/>
      <c r="AB2317" s="389"/>
      <c r="AC2317" s="389"/>
      <c r="AD2317" s="389"/>
      <c r="AE2317" s="389"/>
      <c r="AF2317" s="389"/>
    </row>
    <row r="2418" spans="2:32" ht="15" customHeight="1" x14ac:dyDescent="0.2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25">
      <c r="B2419" s="389"/>
      <c r="C2419" s="389"/>
      <c r="D2419" s="389"/>
      <c r="E2419" s="389"/>
      <c r="F2419" s="389"/>
      <c r="G2419" s="389"/>
      <c r="H2419" s="389"/>
      <c r="I2419" s="389"/>
      <c r="J2419" s="389"/>
      <c r="K2419" s="389"/>
      <c r="L2419" s="389"/>
      <c r="M2419" s="389"/>
      <c r="N2419" s="389"/>
      <c r="O2419" s="389"/>
      <c r="P2419" s="389"/>
      <c r="Q2419" s="389"/>
      <c r="R2419" s="389"/>
      <c r="S2419" s="389"/>
      <c r="T2419" s="389"/>
      <c r="U2419" s="389"/>
      <c r="V2419" s="389"/>
      <c r="W2419" s="389"/>
      <c r="X2419" s="389"/>
      <c r="Y2419" s="389"/>
      <c r="Z2419" s="389"/>
      <c r="AA2419" s="389"/>
      <c r="AB2419" s="389"/>
      <c r="AC2419" s="389"/>
      <c r="AD2419" s="389"/>
      <c r="AE2419" s="389"/>
      <c r="AF2419" s="389"/>
    </row>
    <row r="2497" spans="2:32" ht="15" customHeight="1" x14ac:dyDescent="0.2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2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2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25">
      <c r="B2509" s="389"/>
      <c r="C2509" s="389"/>
      <c r="D2509" s="389"/>
      <c r="E2509" s="389"/>
      <c r="F2509" s="389"/>
      <c r="G2509" s="389"/>
      <c r="H2509" s="389"/>
      <c r="I2509" s="389"/>
      <c r="J2509" s="389"/>
      <c r="K2509" s="389"/>
      <c r="L2509" s="389"/>
      <c r="M2509" s="389"/>
      <c r="N2509" s="389"/>
      <c r="O2509" s="389"/>
      <c r="P2509" s="389"/>
      <c r="Q2509" s="389"/>
      <c r="R2509" s="389"/>
      <c r="S2509" s="389"/>
      <c r="T2509" s="389"/>
      <c r="U2509" s="389"/>
      <c r="V2509" s="389"/>
      <c r="W2509" s="389"/>
      <c r="X2509" s="389"/>
      <c r="Y2509" s="389"/>
      <c r="Z2509" s="389"/>
      <c r="AA2509" s="389"/>
      <c r="AB2509" s="389"/>
      <c r="AC2509" s="389"/>
      <c r="AD2509" s="389"/>
      <c r="AE2509" s="389"/>
      <c r="AF2509" s="389"/>
    </row>
    <row r="2594" spans="2:32" ht="15" customHeight="1" x14ac:dyDescent="0.2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2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25">
      <c r="B2598" s="389"/>
      <c r="C2598" s="389"/>
      <c r="D2598" s="389"/>
      <c r="E2598" s="389"/>
      <c r="F2598" s="389"/>
      <c r="G2598" s="389"/>
      <c r="H2598" s="389"/>
      <c r="I2598" s="389"/>
      <c r="J2598" s="389"/>
      <c r="K2598" s="389"/>
      <c r="L2598" s="389"/>
      <c r="M2598" s="389"/>
      <c r="N2598" s="389"/>
      <c r="O2598" s="389"/>
      <c r="P2598" s="389"/>
      <c r="Q2598" s="389"/>
      <c r="R2598" s="389"/>
      <c r="S2598" s="389"/>
      <c r="T2598" s="389"/>
      <c r="U2598" s="389"/>
      <c r="V2598" s="389"/>
      <c r="W2598" s="389"/>
      <c r="X2598" s="389"/>
      <c r="Y2598" s="389"/>
      <c r="Z2598" s="389"/>
      <c r="AA2598" s="389"/>
      <c r="AB2598" s="389"/>
      <c r="AC2598" s="389"/>
      <c r="AD2598" s="389"/>
      <c r="AE2598" s="389"/>
      <c r="AF2598" s="389"/>
    </row>
    <row r="2705" spans="2:32" ht="15" customHeight="1" x14ac:dyDescent="0.2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2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2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25">
      <c r="B2719" s="389"/>
      <c r="C2719" s="389"/>
      <c r="D2719" s="389"/>
      <c r="E2719" s="389"/>
      <c r="F2719" s="389"/>
      <c r="G2719" s="389"/>
      <c r="H2719" s="389"/>
      <c r="I2719" s="389"/>
      <c r="J2719" s="389"/>
      <c r="K2719" s="389"/>
      <c r="L2719" s="389"/>
      <c r="M2719" s="389"/>
      <c r="N2719" s="389"/>
      <c r="O2719" s="389"/>
      <c r="P2719" s="389"/>
      <c r="Q2719" s="389"/>
      <c r="R2719" s="389"/>
      <c r="S2719" s="389"/>
      <c r="T2719" s="389"/>
      <c r="U2719" s="389"/>
      <c r="V2719" s="389"/>
      <c r="W2719" s="389"/>
      <c r="X2719" s="389"/>
      <c r="Y2719" s="389"/>
      <c r="Z2719" s="389"/>
      <c r="AA2719" s="389"/>
      <c r="AB2719" s="389"/>
      <c r="AC2719" s="389"/>
      <c r="AD2719" s="389"/>
      <c r="AE2719" s="389"/>
      <c r="AF2719" s="389"/>
    </row>
    <row r="2836" spans="2:32" ht="15" customHeight="1" x14ac:dyDescent="0.2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25">
      <c r="B2837" s="389"/>
      <c r="C2837" s="389"/>
      <c r="D2837" s="389"/>
      <c r="E2837" s="389"/>
      <c r="F2837" s="389"/>
      <c r="G2837" s="389"/>
      <c r="H2837" s="389"/>
      <c r="I2837" s="389"/>
      <c r="J2837" s="389"/>
      <c r="K2837" s="389"/>
      <c r="L2837" s="389"/>
      <c r="M2837" s="389"/>
      <c r="N2837" s="389"/>
      <c r="O2837" s="389"/>
      <c r="P2837" s="389"/>
      <c r="Q2837" s="389"/>
      <c r="R2837" s="389"/>
      <c r="S2837" s="389"/>
      <c r="T2837" s="389"/>
      <c r="U2837" s="389"/>
      <c r="V2837" s="389"/>
      <c r="W2837" s="389"/>
      <c r="X2837" s="389"/>
      <c r="Y2837" s="389"/>
      <c r="Z2837" s="389"/>
      <c r="AA2837" s="389"/>
      <c r="AB2837" s="389"/>
      <c r="AC2837" s="389"/>
      <c r="AD2837" s="389"/>
      <c r="AE2837" s="389"/>
      <c r="AF2837" s="389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2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2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2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2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2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2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2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2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2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2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2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2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2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2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2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2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2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2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2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2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2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2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2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2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2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2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2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2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2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2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2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2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2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2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2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2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2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2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2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2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2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2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2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2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2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2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2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2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2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2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2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2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2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2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2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2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2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2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2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2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2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2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2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3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93" t="s">
        <v>2143</v>
      </c>
      <c r="C95" s="391"/>
      <c r="D95" s="391"/>
      <c r="E95" s="391"/>
      <c r="F95" s="391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1"/>
      <c r="R95" s="391"/>
      <c r="S95" s="391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  <c r="AH95" s="183"/>
    </row>
    <row r="96" spans="1:34" ht="15" customHeight="1" x14ac:dyDescent="0.2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1969</v>
      </c>
      <c r="B10" s="52" t="s">
        <v>1970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25">
      <c r="B16" s="53" t="s">
        <v>181</v>
      </c>
    </row>
    <row r="17" spans="1:33" ht="15" customHeight="1" x14ac:dyDescent="0.2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25">
      <c r="B19" s="53" t="s">
        <v>183</v>
      </c>
    </row>
    <row r="20" spans="1:33" ht="15" customHeight="1" x14ac:dyDescent="0.2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2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2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2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2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2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2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2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2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2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2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2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25"/>
    <row r="36" spans="1:33" ht="12" customHeight="1" x14ac:dyDescent="0.25">
      <c r="B36" s="53" t="s">
        <v>184</v>
      </c>
    </row>
    <row r="37" spans="1:33" ht="12" customHeight="1" x14ac:dyDescent="0.2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25"/>
    <row r="39" spans="1:33" ht="12" customHeight="1" x14ac:dyDescent="0.25">
      <c r="B39" s="53" t="s">
        <v>186</v>
      </c>
    </row>
    <row r="40" spans="1:33" ht="12" customHeight="1" x14ac:dyDescent="0.25">
      <c r="B40" s="53" t="s">
        <v>187</v>
      </c>
    </row>
    <row r="41" spans="1:33" ht="15" customHeight="1" x14ac:dyDescent="0.2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2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2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2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2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2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2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2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2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2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25">
      <c r="B53" s="53" t="s">
        <v>1975</v>
      </c>
    </row>
    <row r="54" spans="1:33" ht="15" customHeight="1" x14ac:dyDescent="0.2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25">
      <c r="B57" s="53" t="s">
        <v>191</v>
      </c>
    </row>
    <row r="58" spans="1:33" ht="12" customHeight="1" x14ac:dyDescent="0.25">
      <c r="B58" s="53" t="s">
        <v>192</v>
      </c>
    </row>
    <row r="59" spans="1:33" ht="15" customHeight="1" x14ac:dyDescent="0.2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2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2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2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2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2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2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2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2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2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2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25">
      <c r="B71" s="53" t="s">
        <v>193</v>
      </c>
    </row>
    <row r="72" spans="1:33" ht="15" customHeight="1" x14ac:dyDescent="0.25">
      <c r="B72" s="53" t="s">
        <v>194</v>
      </c>
    </row>
    <row r="73" spans="1:33" ht="15" customHeight="1" x14ac:dyDescent="0.2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2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2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2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2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25">
      <c r="B78" s="53" t="s">
        <v>197</v>
      </c>
    </row>
    <row r="79" spans="1:33" ht="15" customHeight="1" x14ac:dyDescent="0.2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2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2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2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2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25">
      <c r="B84" s="53" t="s">
        <v>198</v>
      </c>
    </row>
    <row r="85" spans="1:34" ht="12" customHeight="1" x14ac:dyDescent="0.2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2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25">
      <c r="B88" s="53" t="s">
        <v>201</v>
      </c>
    </row>
    <row r="89" spans="1:34" ht="12" customHeight="1" x14ac:dyDescent="0.25">
      <c r="B89" s="53" t="s">
        <v>202</v>
      </c>
    </row>
    <row r="90" spans="1:34" ht="15" customHeight="1" x14ac:dyDescent="0.2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2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2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2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3"/>
    <row r="95" spans="1:34" ht="15" customHeight="1" x14ac:dyDescent="0.25">
      <c r="B95" s="394" t="s">
        <v>1976</v>
      </c>
      <c r="C95" s="395"/>
      <c r="D95" s="395"/>
      <c r="E95" s="395"/>
      <c r="F95" s="395"/>
      <c r="G95" s="395"/>
      <c r="H95" s="395"/>
      <c r="I95" s="395"/>
      <c r="J95" s="395"/>
      <c r="K95" s="395"/>
      <c r="L95" s="395"/>
      <c r="M95" s="395"/>
      <c r="N95" s="395"/>
      <c r="O95" s="395"/>
      <c r="P95" s="395"/>
      <c r="Q95" s="395"/>
      <c r="R95" s="395"/>
      <c r="S95" s="395"/>
      <c r="T95" s="395"/>
      <c r="U95" s="395"/>
      <c r="V95" s="395"/>
      <c r="W95" s="395"/>
      <c r="X95" s="395"/>
      <c r="Y95" s="395"/>
      <c r="Z95" s="395"/>
      <c r="AA95" s="395"/>
      <c r="AB95" s="395"/>
      <c r="AC95" s="395"/>
      <c r="AD95" s="395"/>
      <c r="AE95" s="395"/>
      <c r="AF95" s="395"/>
      <c r="AG95" s="395"/>
      <c r="AH95" s="142"/>
    </row>
    <row r="96" spans="1:34" ht="15" customHeight="1" x14ac:dyDescent="0.25">
      <c r="B96" s="22" t="s">
        <v>1977</v>
      </c>
    </row>
    <row r="97" spans="2:2" ht="12" customHeight="1" x14ac:dyDescent="0.25">
      <c r="B97" s="22" t="s">
        <v>1978</v>
      </c>
    </row>
    <row r="98" spans="2:2" ht="15" customHeight="1" x14ac:dyDescent="0.25">
      <c r="B98" s="22" t="s">
        <v>1979</v>
      </c>
    </row>
    <row r="99" spans="2:2" ht="15" customHeight="1" x14ac:dyDescent="0.25">
      <c r="B99" s="22" t="s">
        <v>1980</v>
      </c>
    </row>
    <row r="100" spans="2:2" ht="15" customHeight="1" x14ac:dyDescent="0.25">
      <c r="B100" s="22" t="s">
        <v>1981</v>
      </c>
    </row>
    <row r="101" spans="2:2" ht="15" customHeight="1" x14ac:dyDescent="0.25">
      <c r="B101" s="22" t="s">
        <v>1982</v>
      </c>
    </row>
    <row r="102" spans="2:2" ht="15" customHeight="1" x14ac:dyDescent="0.25">
      <c r="B102" s="22" t="s">
        <v>370</v>
      </c>
    </row>
    <row r="103" spans="2:2" ht="15" customHeight="1" x14ac:dyDescent="0.25">
      <c r="B103" s="22" t="s">
        <v>369</v>
      </c>
    </row>
    <row r="104" spans="2:2" ht="12" customHeight="1" x14ac:dyDescent="0.25">
      <c r="B104" s="22" t="s">
        <v>2010</v>
      </c>
    </row>
    <row r="105" spans="2:2" ht="15" customHeight="1" x14ac:dyDescent="0.25">
      <c r="B105" s="22" t="s">
        <v>2011</v>
      </c>
    </row>
    <row r="106" spans="2:2" ht="15" customHeight="1" x14ac:dyDescent="0.25">
      <c r="B106" s="22" t="s">
        <v>1983</v>
      </c>
    </row>
    <row r="107" spans="2:2" ht="15" customHeight="1" x14ac:dyDescent="0.25">
      <c r="B107" s="22" t="s">
        <v>1984</v>
      </c>
    </row>
    <row r="108" spans="2:2" ht="15" customHeight="1" x14ac:dyDescent="0.25">
      <c r="B108" s="22" t="s">
        <v>1155</v>
      </c>
    </row>
    <row r="109" spans="2:2" ht="15" customHeight="1" x14ac:dyDescent="0.25">
      <c r="B109" s="22" t="s">
        <v>1985</v>
      </c>
    </row>
    <row r="110" spans="2:2" ht="12" customHeight="1" x14ac:dyDescent="0.25">
      <c r="B110" s="22" t="s">
        <v>2012</v>
      </c>
    </row>
    <row r="111" spans="2:2" ht="15" customHeight="1" x14ac:dyDescent="0.25">
      <c r="B111" s="22" t="s">
        <v>2013</v>
      </c>
    </row>
    <row r="112" spans="2:2" ht="15" customHeight="1" x14ac:dyDescent="0.25">
      <c r="B112" s="22" t="s">
        <v>2014</v>
      </c>
    </row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1022 1025:2048 2081:2771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2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3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2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2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2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2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2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2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2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2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2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2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2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2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2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2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2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2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2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2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2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2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2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2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2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2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2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2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2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2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2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2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2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2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2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2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2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3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25">
      <c r="A62" s="35"/>
      <c r="B62" s="393" t="s">
        <v>2151</v>
      </c>
      <c r="C62" s="391"/>
      <c r="D62" s="391"/>
      <c r="E62" s="391"/>
      <c r="F62" s="391"/>
      <c r="G62" s="391"/>
      <c r="H62" s="391"/>
      <c r="I62" s="391"/>
      <c r="J62" s="391"/>
      <c r="K62" s="391"/>
      <c r="L62" s="391"/>
      <c r="M62" s="391"/>
      <c r="N62" s="391"/>
      <c r="O62" s="391"/>
      <c r="P62" s="391"/>
      <c r="Q62" s="391"/>
      <c r="R62" s="391"/>
      <c r="S62" s="391"/>
      <c r="T62" s="391"/>
      <c r="U62" s="391"/>
      <c r="V62" s="391"/>
      <c r="W62" s="391"/>
      <c r="X62" s="391"/>
      <c r="Y62" s="391"/>
      <c r="Z62" s="391"/>
      <c r="AA62" s="391"/>
      <c r="AB62" s="391"/>
      <c r="AC62" s="391"/>
      <c r="AD62" s="391"/>
      <c r="AE62" s="391"/>
      <c r="AF62" s="391"/>
      <c r="AG62" s="391"/>
      <c r="AH62" s="183"/>
    </row>
    <row r="63" spans="1:34" ht="15" customHeight="1" x14ac:dyDescent="0.2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2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2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472</v>
      </c>
      <c r="B10" s="52" t="s">
        <v>471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2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2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2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2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2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2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2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25"/>
    <row r="29" spans="1:33" ht="12" customHeight="1" x14ac:dyDescent="0.25">
      <c r="B29" s="53" t="s">
        <v>2015</v>
      </c>
    </row>
    <row r="30" spans="1:33" ht="12" customHeight="1" x14ac:dyDescent="0.25">
      <c r="B30" s="53" t="s">
        <v>456</v>
      </c>
    </row>
    <row r="31" spans="1:33" ht="12" customHeight="1" x14ac:dyDescent="0.2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2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2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2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2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2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2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2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2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25">
      <c r="B42" s="53" t="s">
        <v>445</v>
      </c>
    </row>
    <row r="43" spans="1:33" ht="15" customHeight="1" x14ac:dyDescent="0.2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25">
      <c r="B45" s="53" t="s">
        <v>443</v>
      </c>
    </row>
    <row r="46" spans="1:33" ht="15" customHeight="1" x14ac:dyDescent="0.25">
      <c r="B46" s="53" t="s">
        <v>194</v>
      </c>
    </row>
    <row r="47" spans="1:33" ht="15" customHeight="1" x14ac:dyDescent="0.2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2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2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2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2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25">
      <c r="B52" s="53" t="s">
        <v>197</v>
      </c>
    </row>
    <row r="53" spans="1:34" ht="15" customHeight="1" x14ac:dyDescent="0.2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2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2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2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2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25">
      <c r="B58" s="53" t="s">
        <v>198</v>
      </c>
    </row>
    <row r="59" spans="1:34" ht="15" customHeight="1" x14ac:dyDescent="0.2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2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3"/>
    <row r="62" spans="1:34" ht="15" customHeight="1" x14ac:dyDescent="0.25">
      <c r="B62" s="394" t="s">
        <v>2016</v>
      </c>
      <c r="C62" s="395"/>
      <c r="D62" s="395"/>
      <c r="E62" s="395"/>
      <c r="F62" s="395"/>
      <c r="G62" s="395"/>
      <c r="H62" s="395"/>
      <c r="I62" s="395"/>
      <c r="J62" s="395"/>
      <c r="K62" s="395"/>
      <c r="L62" s="395"/>
      <c r="M62" s="395"/>
      <c r="N62" s="395"/>
      <c r="O62" s="395"/>
      <c r="P62" s="395"/>
      <c r="Q62" s="395"/>
      <c r="R62" s="395"/>
      <c r="S62" s="395"/>
      <c r="T62" s="395"/>
      <c r="U62" s="395"/>
      <c r="V62" s="395"/>
      <c r="W62" s="395"/>
      <c r="X62" s="395"/>
      <c r="Y62" s="395"/>
      <c r="Z62" s="395"/>
      <c r="AA62" s="395"/>
      <c r="AB62" s="395"/>
      <c r="AC62" s="395"/>
      <c r="AD62" s="395"/>
      <c r="AE62" s="395"/>
      <c r="AF62" s="395"/>
      <c r="AG62" s="395"/>
      <c r="AH62" s="142"/>
    </row>
    <row r="63" spans="1:34" ht="15" customHeight="1" x14ac:dyDescent="0.25">
      <c r="B63" s="22" t="s">
        <v>2017</v>
      </c>
    </row>
    <row r="64" spans="1:34" ht="15" customHeight="1" x14ac:dyDescent="0.25">
      <c r="B64" s="22" t="s">
        <v>2018</v>
      </c>
    </row>
    <row r="65" spans="2:2" ht="15" customHeight="1" x14ac:dyDescent="0.25">
      <c r="B65" s="22" t="s">
        <v>2011</v>
      </c>
    </row>
    <row r="66" spans="2:2" ht="12" customHeight="1" x14ac:dyDescent="0.25">
      <c r="B66" s="22" t="s">
        <v>2019</v>
      </c>
    </row>
    <row r="67" spans="2:2" ht="15" customHeight="1" x14ac:dyDescent="0.25">
      <c r="B67" s="22" t="s">
        <v>2020</v>
      </c>
    </row>
    <row r="68" spans="2:2" ht="15" customHeight="1" x14ac:dyDescent="0.25">
      <c r="B68" s="22" t="s">
        <v>1984</v>
      </c>
    </row>
    <row r="69" spans="2:2" ht="15" customHeight="1" x14ac:dyDescent="0.25">
      <c r="B69" s="22" t="s">
        <v>1155</v>
      </c>
    </row>
    <row r="70" spans="2:2" ht="15" customHeight="1" x14ac:dyDescent="0.25">
      <c r="B70" s="22" t="s">
        <v>1985</v>
      </c>
    </row>
    <row r="71" spans="2:2" ht="15" customHeight="1" x14ac:dyDescent="0.25">
      <c r="B71" s="22" t="s">
        <v>2012</v>
      </c>
    </row>
    <row r="72" spans="2:2" ht="15" customHeight="1" x14ac:dyDescent="0.25">
      <c r="B72" s="22" t="s">
        <v>2021</v>
      </c>
    </row>
    <row r="73" spans="2:2" ht="15" customHeight="1" x14ac:dyDescent="0.25">
      <c r="B73" s="22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2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2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2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2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2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2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2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2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2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2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2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2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2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2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2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2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2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2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2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2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2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2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2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2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2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2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2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2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2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2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2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2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2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3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25">
      <c r="A63" s="35"/>
      <c r="B63" s="393" t="s">
        <v>2151</v>
      </c>
      <c r="C63" s="391"/>
      <c r="D63" s="391"/>
      <c r="E63" s="391"/>
      <c r="F63" s="391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1"/>
      <c r="R63" s="391"/>
      <c r="S63" s="391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  <c r="AH63" s="183"/>
    </row>
    <row r="64" spans="1:34" ht="15" customHeight="1" x14ac:dyDescent="0.2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2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510</v>
      </c>
      <c r="B10" s="52" t="s">
        <v>509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2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2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2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2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2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2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2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2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25"/>
    <row r="30" spans="1:33" ht="12" customHeight="1" x14ac:dyDescent="0.25">
      <c r="B30" s="53" t="s">
        <v>2015</v>
      </c>
    </row>
    <row r="31" spans="1:33" ht="12" customHeight="1" x14ac:dyDescent="0.25">
      <c r="B31" s="53" t="s">
        <v>456</v>
      </c>
    </row>
    <row r="32" spans="1:33" ht="12" customHeight="1" x14ac:dyDescent="0.2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2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2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2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2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2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2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2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2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25">
      <c r="B44" s="53" t="s">
        <v>445</v>
      </c>
    </row>
    <row r="45" spans="1:33" ht="15" customHeight="1" x14ac:dyDescent="0.2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2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25">
      <c r="B47" s="53" t="s">
        <v>443</v>
      </c>
    </row>
    <row r="48" spans="1:33" ht="15" customHeight="1" x14ac:dyDescent="0.25">
      <c r="B48" s="53" t="s">
        <v>194</v>
      </c>
    </row>
    <row r="49" spans="1:34" ht="15" customHeight="1" x14ac:dyDescent="0.2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2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2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2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2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25">
      <c r="B54" s="53" t="s">
        <v>197</v>
      </c>
    </row>
    <row r="55" spans="1:34" ht="15" customHeight="1" x14ac:dyDescent="0.2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2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2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2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2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25">
      <c r="B60" s="53" t="s">
        <v>198</v>
      </c>
    </row>
    <row r="61" spans="1:34" ht="15" customHeight="1" x14ac:dyDescent="0.2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3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25">
      <c r="B63" s="394" t="s">
        <v>2016</v>
      </c>
      <c r="C63" s="395"/>
      <c r="D63" s="395"/>
      <c r="E63" s="395"/>
      <c r="F63" s="395"/>
      <c r="G63" s="395"/>
      <c r="H63" s="395"/>
      <c r="I63" s="395"/>
      <c r="J63" s="395"/>
      <c r="K63" s="395"/>
      <c r="L63" s="395"/>
      <c r="M63" s="395"/>
      <c r="N63" s="395"/>
      <c r="O63" s="395"/>
      <c r="P63" s="395"/>
      <c r="Q63" s="395"/>
      <c r="R63" s="395"/>
      <c r="S63" s="395"/>
      <c r="T63" s="395"/>
      <c r="U63" s="395"/>
      <c r="V63" s="395"/>
      <c r="W63" s="395"/>
      <c r="X63" s="395"/>
      <c r="Y63" s="395"/>
      <c r="Z63" s="395"/>
      <c r="AA63" s="395"/>
      <c r="AB63" s="395"/>
      <c r="AC63" s="395"/>
      <c r="AD63" s="395"/>
      <c r="AE63" s="395"/>
      <c r="AF63" s="395"/>
      <c r="AG63" s="395"/>
      <c r="AH63" s="142"/>
    </row>
    <row r="64" spans="1:34" ht="15" customHeight="1" x14ac:dyDescent="0.25">
      <c r="B64" s="22" t="s">
        <v>2017</v>
      </c>
    </row>
    <row r="65" spans="2:2" ht="15" customHeight="1" x14ac:dyDescent="0.25">
      <c r="B65" s="22" t="s">
        <v>2018</v>
      </c>
    </row>
    <row r="66" spans="2:2" ht="12" customHeight="1" x14ac:dyDescent="0.25">
      <c r="B66" s="22" t="s">
        <v>2011</v>
      </c>
    </row>
    <row r="67" spans="2:2" ht="15" customHeight="1" x14ac:dyDescent="0.25">
      <c r="B67" s="22" t="s">
        <v>2019</v>
      </c>
    </row>
    <row r="68" spans="2:2" ht="15" customHeight="1" x14ac:dyDescent="0.25">
      <c r="B68" s="22" t="s">
        <v>2020</v>
      </c>
    </row>
    <row r="69" spans="2:2" ht="15" customHeight="1" x14ac:dyDescent="0.25">
      <c r="B69" s="22" t="s">
        <v>1984</v>
      </c>
    </row>
    <row r="70" spans="2:2" ht="15" customHeight="1" x14ac:dyDescent="0.25">
      <c r="B70" s="22" t="s">
        <v>1155</v>
      </c>
    </row>
    <row r="71" spans="2:2" ht="15" customHeight="1" x14ac:dyDescent="0.25">
      <c r="B71" s="22" t="s">
        <v>1985</v>
      </c>
    </row>
    <row r="72" spans="2:2" ht="15" customHeight="1" x14ac:dyDescent="0.25">
      <c r="B72" s="22" t="s">
        <v>2012</v>
      </c>
    </row>
    <row r="73" spans="2:2" ht="15" customHeight="1" x14ac:dyDescent="0.25">
      <c r="B73" s="22" t="s">
        <v>2021</v>
      </c>
    </row>
    <row r="74" spans="2:2" ht="12" customHeight="1" x14ac:dyDescent="0.25">
      <c r="B74" s="22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2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2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2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2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2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2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2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2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2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2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2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2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2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2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2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2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2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2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2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2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2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2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2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2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2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2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2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2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2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2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2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2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2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2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2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2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2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2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2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2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2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2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2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2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2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2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3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93" t="s">
        <v>2151</v>
      </c>
      <c r="C79" s="391"/>
      <c r="D79" s="391"/>
      <c r="E79" s="391"/>
      <c r="F79" s="391"/>
      <c r="G79" s="391"/>
      <c r="H79" s="391"/>
      <c r="I79" s="391"/>
      <c r="J79" s="391"/>
      <c r="K79" s="391"/>
      <c r="L79" s="391"/>
      <c r="M79" s="391"/>
      <c r="N79" s="391"/>
      <c r="O79" s="391"/>
      <c r="P79" s="391"/>
      <c r="Q79" s="391"/>
      <c r="R79" s="391"/>
      <c r="S79" s="391"/>
      <c r="T79" s="391"/>
      <c r="U79" s="391"/>
      <c r="V79" s="391"/>
      <c r="W79" s="391"/>
      <c r="X79" s="391"/>
      <c r="Y79" s="391"/>
      <c r="Z79" s="391"/>
      <c r="AA79" s="391"/>
      <c r="AB79" s="391"/>
      <c r="AC79" s="391"/>
      <c r="AD79" s="391"/>
      <c r="AE79" s="391"/>
      <c r="AF79" s="391"/>
      <c r="AG79" s="391"/>
      <c r="AH79" s="183"/>
    </row>
    <row r="80" spans="1:34" ht="12" customHeight="1" x14ac:dyDescent="0.2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1" spans="2:33" ht="15" customHeight="1" x14ac:dyDescent="0.25"/>
    <row r="112" spans="2:33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2" ht="15" customHeight="1" x14ac:dyDescent="0.25"/>
    <row r="146" spans="2:32" ht="15" customHeight="1" x14ac:dyDescent="0.25"/>
    <row r="147" spans="2:32" ht="15" customHeight="1" x14ac:dyDescent="0.25"/>
    <row r="148" spans="2:32" ht="15" customHeight="1" x14ac:dyDescent="0.25"/>
    <row r="149" spans="2:32" ht="15" customHeight="1" x14ac:dyDescent="0.25"/>
    <row r="150" spans="2:32" ht="15" customHeight="1" x14ac:dyDescent="0.25"/>
    <row r="151" spans="2:32" ht="15" customHeight="1" x14ac:dyDescent="0.25"/>
    <row r="152" spans="2:32" ht="15" customHeight="1" x14ac:dyDescent="0.25"/>
    <row r="153" spans="2:32" ht="15" customHeight="1" x14ac:dyDescent="0.25"/>
    <row r="154" spans="2:32" ht="15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57" spans="2:32" ht="15" customHeight="1" x14ac:dyDescent="0.25"/>
    <row r="158" spans="2:32" ht="15" customHeight="1" x14ac:dyDescent="0.25"/>
    <row r="159" spans="2:32" ht="15" customHeight="1" x14ac:dyDescent="0.25"/>
    <row r="160" spans="2:32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spans="2:32" ht="15" customHeight="1" x14ac:dyDescent="0.25"/>
    <row r="290" spans="2:32" ht="15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3" spans="2:32" ht="15" customHeight="1" x14ac:dyDescent="0.25"/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2" customHeight="1" x14ac:dyDescent="0.25"/>
    <row r="366" ht="15" customHeight="1" x14ac:dyDescent="0.25"/>
    <row r="367" ht="15" customHeight="1" x14ac:dyDescent="0.25"/>
    <row r="368" ht="15" customHeight="1" x14ac:dyDescent="0.25"/>
    <row r="369" spans="2:32" ht="15" customHeight="1" x14ac:dyDescent="0.25"/>
    <row r="370" spans="2:32" ht="15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2" ht="15" customHeight="1" x14ac:dyDescent="0.25"/>
    <row r="546" spans="2:32" ht="15" customHeight="1" x14ac:dyDescent="0.25"/>
    <row r="547" spans="2:32" ht="15" customHeight="1" x14ac:dyDescent="0.25"/>
    <row r="548" spans="2:32" ht="15" customHeight="1" x14ac:dyDescent="0.25"/>
    <row r="549" spans="2:32" ht="15" customHeight="1" x14ac:dyDescent="0.25"/>
    <row r="550" spans="2:32" ht="15" customHeight="1" x14ac:dyDescent="0.25"/>
    <row r="551" spans="2:32" ht="15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25"/>
    <row r="554" spans="2:32" ht="15" customHeight="1" x14ac:dyDescent="0.25"/>
    <row r="555" spans="2:32" ht="15" customHeight="1" x14ac:dyDescent="0.25"/>
    <row r="556" spans="2:32" ht="15" customHeight="1" x14ac:dyDescent="0.25"/>
    <row r="557" spans="2:32" ht="15" customHeight="1" x14ac:dyDescent="0.25"/>
    <row r="558" spans="2:32" ht="15" customHeight="1" x14ac:dyDescent="0.25"/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2" ht="15" customHeight="1" x14ac:dyDescent="0.25"/>
    <row r="642" spans="2:32" ht="15" customHeight="1" x14ac:dyDescent="0.25"/>
    <row r="643" spans="2:32" ht="15" customHeight="1" x14ac:dyDescent="0.25"/>
    <row r="644" spans="2:32" ht="15" customHeight="1" x14ac:dyDescent="0.25"/>
    <row r="645" spans="2:32" ht="15" customHeight="1" x14ac:dyDescent="0.25"/>
    <row r="646" spans="2:32" ht="15" customHeight="1" x14ac:dyDescent="0.25"/>
    <row r="647" spans="2:32" ht="15" customHeight="1" x14ac:dyDescent="0.25"/>
    <row r="648" spans="2:32" ht="15" customHeight="1" x14ac:dyDescent="0.25"/>
    <row r="649" spans="2:32" ht="15" customHeight="1" x14ac:dyDescent="0.25"/>
    <row r="650" spans="2:32" ht="15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3" spans="2:32" ht="15" customHeight="1" x14ac:dyDescent="0.25"/>
    <row r="654" spans="2:32" ht="15" customHeight="1" x14ac:dyDescent="0.25"/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spans="2:32" ht="15" customHeight="1" x14ac:dyDescent="0.25"/>
    <row r="722" spans="2:32" ht="15" customHeight="1" x14ac:dyDescent="0.25"/>
    <row r="723" spans="2:32" ht="15" customHeight="1" x14ac:dyDescent="0.25"/>
    <row r="724" spans="2:32" ht="15" customHeight="1" x14ac:dyDescent="0.25"/>
    <row r="725" spans="2:32" ht="15" customHeight="1" x14ac:dyDescent="0.25"/>
    <row r="726" spans="2:32" ht="15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29" spans="2:32" ht="15" customHeight="1" x14ac:dyDescent="0.25"/>
    <row r="730" spans="2:32" ht="15" customHeight="1" x14ac:dyDescent="0.25"/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spans="2:32" ht="15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0" spans="2:32" ht="15" customHeight="1" x14ac:dyDescent="0.25"/>
    <row r="821" spans="2:32" ht="15" customHeight="1" x14ac:dyDescent="0.25"/>
    <row r="822" spans="2:32" ht="15" customHeight="1" x14ac:dyDescent="0.25"/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8" spans="2:32" ht="15" customHeight="1" x14ac:dyDescent="0.25"/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spans="2:32" ht="15" customHeight="1" x14ac:dyDescent="0.25"/>
    <row r="978" spans="2:32" ht="15" customHeight="1" x14ac:dyDescent="0.25"/>
    <row r="979" spans="2:32" ht="15" customHeight="1" x14ac:dyDescent="0.25"/>
    <row r="980" spans="2:32" ht="15" customHeight="1" x14ac:dyDescent="0.25"/>
    <row r="981" spans="2:32" ht="15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4" spans="2:32" ht="15" customHeight="1" x14ac:dyDescent="0.25"/>
    <row r="985" spans="2:32" ht="15" customHeight="1" x14ac:dyDescent="0.25"/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2" ht="15" customHeight="1" x14ac:dyDescent="0.25"/>
    <row r="1074" spans="2:32" ht="15" customHeight="1" x14ac:dyDescent="0.25"/>
    <row r="1075" spans="2:32" ht="15" customHeight="1" x14ac:dyDescent="0.25"/>
    <row r="1076" spans="2:32" ht="15" customHeight="1" x14ac:dyDescent="0.25"/>
    <row r="1077" spans="2:32" ht="15" customHeight="1" x14ac:dyDescent="0.25"/>
    <row r="1078" spans="2:32" ht="15" customHeight="1" x14ac:dyDescent="0.25"/>
    <row r="1079" spans="2:32" ht="15" customHeight="1" x14ac:dyDescent="0.25"/>
    <row r="1080" spans="2:32" ht="15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3" spans="2:32" ht="15" customHeight="1" x14ac:dyDescent="0.25"/>
    <row r="1084" spans="2:32" ht="15" customHeight="1" x14ac:dyDescent="0.25"/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spans="2:32" ht="15" customHeight="1" x14ac:dyDescent="0.25"/>
    <row r="1170" spans="2:32" ht="15" customHeight="1" x14ac:dyDescent="0.25"/>
    <row r="1171" spans="2:32" ht="15" customHeight="1" x14ac:dyDescent="0.25"/>
    <row r="1172" spans="2:32" ht="15" customHeight="1" x14ac:dyDescent="0.25"/>
    <row r="1173" spans="2:32" ht="15" customHeight="1" x14ac:dyDescent="0.25"/>
    <row r="1174" spans="2:32" ht="15" customHeight="1" x14ac:dyDescent="0.25"/>
    <row r="1175" spans="2:32" ht="15" customHeight="1" x14ac:dyDescent="0.25"/>
    <row r="1176" spans="2:32" ht="15" customHeight="1" x14ac:dyDescent="0.25"/>
    <row r="1177" spans="2:32" ht="15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0" spans="2:32" ht="15" customHeight="1" x14ac:dyDescent="0.25"/>
    <row r="1181" spans="2:32" ht="15" customHeight="1" x14ac:dyDescent="0.25"/>
    <row r="1182" spans="2:32" ht="15" customHeight="1" x14ac:dyDescent="0.25"/>
    <row r="1183" spans="2:32" ht="15" customHeight="1" x14ac:dyDescent="0.25"/>
    <row r="1184" spans="2:32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16" spans="2:32" ht="15" customHeight="1" x14ac:dyDescent="0.25"/>
    <row r="1317" spans="2:32" ht="15" customHeight="1" x14ac:dyDescent="0.25"/>
    <row r="1318" spans="2:32" ht="15" customHeight="1" x14ac:dyDescent="0.25"/>
    <row r="1319" spans="2:32" ht="15" customHeight="1" x14ac:dyDescent="0.25"/>
    <row r="1320" spans="2:32" ht="15" customHeight="1" x14ac:dyDescent="0.25"/>
    <row r="1321" spans="2:32" ht="15" customHeight="1" x14ac:dyDescent="0.25"/>
    <row r="1322" spans="2:32" ht="15" customHeight="1" x14ac:dyDescent="0.25"/>
    <row r="1323" spans="2:32" ht="15" customHeight="1" x14ac:dyDescent="0.25"/>
    <row r="1324" spans="2:32" ht="15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spans="2:32" ht="15" customHeight="1" x14ac:dyDescent="0.25"/>
    <row r="1426" spans="2:32" ht="15" customHeight="1" x14ac:dyDescent="0.25"/>
    <row r="1427" spans="2:32" ht="15" customHeight="1" x14ac:dyDescent="0.25"/>
    <row r="1428" spans="2:32" ht="15" customHeight="1" x14ac:dyDescent="0.25"/>
    <row r="1429" spans="2:32" ht="15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2" spans="2:32" ht="15" customHeight="1" x14ac:dyDescent="0.25"/>
    <row r="1433" spans="2:32" ht="15" customHeight="1" x14ac:dyDescent="0.25"/>
    <row r="1434" spans="2:32" ht="12" customHeight="1" x14ac:dyDescent="0.25"/>
    <row r="1435" spans="2:32" ht="15" customHeight="1" x14ac:dyDescent="0.25"/>
    <row r="1436" spans="2:32" ht="15" customHeight="1" x14ac:dyDescent="0.25"/>
    <row r="1437" spans="2:32" ht="15" customHeight="1" x14ac:dyDescent="0.25"/>
    <row r="1438" spans="2:32" ht="15" customHeight="1" x14ac:dyDescent="0.25"/>
    <row r="1439" spans="2:32" ht="15" customHeight="1" x14ac:dyDescent="0.25"/>
    <row r="1440" spans="2:32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34" spans="2:32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109375" defaultRowHeight="15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564</v>
      </c>
      <c r="B10" s="52" t="s">
        <v>563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25"/>
    <row r="17" spans="1:33" ht="15" customHeight="1" x14ac:dyDescent="0.25">
      <c r="B17" s="53" t="s">
        <v>468</v>
      </c>
    </row>
    <row r="18" spans="1:33" ht="15" customHeight="1" x14ac:dyDescent="0.25">
      <c r="B18" s="53" t="s">
        <v>544</v>
      </c>
    </row>
    <row r="19" spans="1:33" ht="15" customHeight="1" x14ac:dyDescent="0.2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2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2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2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2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2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2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2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2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2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2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2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2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2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2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2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25"/>
    <row r="38" spans="1:33" ht="12" customHeight="1" x14ac:dyDescent="0.25">
      <c r="B38" s="53" t="s">
        <v>2015</v>
      </c>
    </row>
    <row r="39" spans="1:33" ht="12" customHeight="1" x14ac:dyDescent="0.25">
      <c r="B39" s="53" t="s">
        <v>456</v>
      </c>
    </row>
    <row r="40" spans="1:33" ht="12" customHeight="1" x14ac:dyDescent="0.25">
      <c r="B40" s="53" t="s">
        <v>544</v>
      </c>
    </row>
    <row r="41" spans="1:33" ht="15" customHeight="1" x14ac:dyDescent="0.2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2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2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2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2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2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2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2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2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2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2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2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2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2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2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2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25"/>
    <row r="59" spans="1:33" ht="15" customHeight="1" x14ac:dyDescent="0.25">
      <c r="B59" s="53" t="s">
        <v>184</v>
      </c>
    </row>
    <row r="60" spans="1:33" ht="15" customHeight="1" x14ac:dyDescent="0.2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25"/>
    <row r="62" spans="1:33" ht="15" customHeight="1" x14ac:dyDescent="0.25">
      <c r="B62" s="53" t="s">
        <v>524</v>
      </c>
    </row>
    <row r="63" spans="1:33" ht="15" customHeight="1" x14ac:dyDescent="0.25">
      <c r="B63" s="53" t="s">
        <v>194</v>
      </c>
    </row>
    <row r="64" spans="1:33" ht="15" customHeight="1" x14ac:dyDescent="0.2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2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2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2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2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25">
      <c r="B69" s="53" t="s">
        <v>197</v>
      </c>
    </row>
    <row r="70" spans="1:34" ht="15" customHeight="1" x14ac:dyDescent="0.2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2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2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2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2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25">
      <c r="B75" s="53" t="s">
        <v>198</v>
      </c>
    </row>
    <row r="76" spans="1:34" ht="15" customHeight="1" x14ac:dyDescent="0.2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2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3"/>
    <row r="79" spans="1:34" ht="15" customHeight="1" x14ac:dyDescent="0.25">
      <c r="B79" s="394" t="s">
        <v>2016</v>
      </c>
      <c r="C79" s="395"/>
      <c r="D79" s="395"/>
      <c r="E79" s="395"/>
      <c r="F79" s="395"/>
      <c r="G79" s="395"/>
      <c r="H79" s="395"/>
      <c r="I79" s="395"/>
      <c r="J79" s="395"/>
      <c r="K79" s="395"/>
      <c r="L79" s="395"/>
      <c r="M79" s="395"/>
      <c r="N79" s="395"/>
      <c r="O79" s="395"/>
      <c r="P79" s="395"/>
      <c r="Q79" s="395"/>
      <c r="R79" s="395"/>
      <c r="S79" s="395"/>
      <c r="T79" s="395"/>
      <c r="U79" s="395"/>
      <c r="V79" s="395"/>
      <c r="W79" s="395"/>
      <c r="X79" s="395"/>
      <c r="Y79" s="395"/>
      <c r="Z79" s="395"/>
      <c r="AA79" s="395"/>
      <c r="AB79" s="395"/>
      <c r="AC79" s="395"/>
      <c r="AD79" s="395"/>
      <c r="AE79" s="395"/>
      <c r="AF79" s="395"/>
      <c r="AG79" s="395"/>
      <c r="AH79" s="142"/>
    </row>
    <row r="80" spans="1:34" ht="12" customHeight="1" x14ac:dyDescent="0.25">
      <c r="B80" s="22" t="s">
        <v>2017</v>
      </c>
    </row>
    <row r="81" spans="2:2" ht="15" customHeight="1" x14ac:dyDescent="0.25">
      <c r="B81" s="22" t="s">
        <v>2024</v>
      </c>
    </row>
    <row r="82" spans="2:2" ht="15" customHeight="1" x14ac:dyDescent="0.25">
      <c r="B82" s="22" t="s">
        <v>2025</v>
      </c>
    </row>
    <row r="83" spans="2:2" ht="15" customHeight="1" x14ac:dyDescent="0.25">
      <c r="B83" s="22" t="s">
        <v>2011</v>
      </c>
    </row>
    <row r="84" spans="2:2" ht="15" customHeight="1" x14ac:dyDescent="0.25">
      <c r="B84" s="22" t="s">
        <v>2026</v>
      </c>
    </row>
    <row r="85" spans="2:2" ht="12" customHeight="1" x14ac:dyDescent="0.25">
      <c r="B85" s="22" t="s">
        <v>2027</v>
      </c>
    </row>
    <row r="86" spans="2:2" ht="15" customHeight="1" x14ac:dyDescent="0.25">
      <c r="B86" s="22" t="s">
        <v>1984</v>
      </c>
    </row>
    <row r="87" spans="2:2" ht="15" customHeight="1" x14ac:dyDescent="0.25">
      <c r="B87" s="22" t="s">
        <v>1155</v>
      </c>
    </row>
    <row r="88" spans="2:2" ht="15" customHeight="1" x14ac:dyDescent="0.25">
      <c r="B88" s="22" t="s">
        <v>1985</v>
      </c>
    </row>
    <row r="89" spans="2:2" ht="12" customHeight="1" x14ac:dyDescent="0.25">
      <c r="B89" s="22" t="s">
        <v>2012</v>
      </c>
    </row>
    <row r="90" spans="2:2" ht="15" customHeight="1" x14ac:dyDescent="0.25">
      <c r="B90" s="22" t="s">
        <v>2021</v>
      </c>
    </row>
    <row r="91" spans="2:2" ht="15" customHeight="1" x14ac:dyDescent="0.25">
      <c r="B91" s="22" t="s">
        <v>2022</v>
      </c>
    </row>
    <row r="92" spans="2:2" ht="15" customHeight="1" x14ac:dyDescent="0.25"/>
    <row r="93" spans="2:2" ht="15" customHeight="1" x14ac:dyDescent="0.25"/>
    <row r="94" spans="2:2" ht="15" customHeight="1" x14ac:dyDescent="0.25"/>
    <row r="95" spans="2:2" ht="15" customHeight="1" x14ac:dyDescent="0.25"/>
    <row r="96" spans="2:2" ht="15" customHeight="1" x14ac:dyDescent="0.25"/>
    <row r="97" ht="12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2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2" customHeight="1" x14ac:dyDescent="0.25"/>
    <row r="111" ht="15" customHeight="1" x14ac:dyDescent="0.25"/>
    <row r="112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3" ht="15" customHeight="1" x14ac:dyDescent="0.25"/>
    <row r="146" spans="2:33" ht="15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48" spans="2:33" ht="15" customHeight="1" x14ac:dyDescent="0.25"/>
    <row r="149" spans="2:33" ht="15" customHeight="1" x14ac:dyDescent="0.25"/>
    <row r="150" spans="2:33" ht="15" customHeight="1" x14ac:dyDescent="0.25"/>
    <row r="151" spans="2:33" ht="15" customHeight="1" x14ac:dyDescent="0.25"/>
    <row r="152" spans="2:33" ht="15" customHeight="1" x14ac:dyDescent="0.25"/>
    <row r="153" spans="2:33" ht="15" customHeight="1" x14ac:dyDescent="0.25"/>
    <row r="154" spans="2:33" ht="15" customHeight="1" x14ac:dyDescent="0.25"/>
    <row r="155" spans="2:33" ht="15" customHeight="1" x14ac:dyDescent="0.25"/>
    <row r="156" spans="2:33" ht="15" customHeight="1" x14ac:dyDescent="0.25"/>
    <row r="157" spans="2:33" ht="15" customHeight="1" x14ac:dyDescent="0.25"/>
    <row r="158" spans="2:33" ht="15" customHeight="1" x14ac:dyDescent="0.25"/>
    <row r="159" spans="2:33" ht="15" customHeight="1" x14ac:dyDescent="0.25"/>
    <row r="160" spans="2:33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spans="2:33" ht="15" customHeight="1" x14ac:dyDescent="0.25"/>
    <row r="274" spans="2:33" ht="15" customHeight="1" x14ac:dyDescent="0.25"/>
    <row r="275" spans="2:33" ht="15" customHeight="1" x14ac:dyDescent="0.25"/>
    <row r="276" spans="2:33" ht="15" customHeight="1" x14ac:dyDescent="0.25"/>
    <row r="277" spans="2:33" ht="15" customHeight="1" x14ac:dyDescent="0.25"/>
    <row r="278" spans="2:33" ht="15" customHeight="1" x14ac:dyDescent="0.25"/>
    <row r="279" spans="2:33" ht="15" customHeight="1" x14ac:dyDescent="0.25"/>
    <row r="280" spans="2:33" ht="15" customHeight="1" x14ac:dyDescent="0.25"/>
    <row r="281" spans="2:33" ht="15" customHeight="1" x14ac:dyDescent="0.25"/>
    <row r="282" spans="2:33" ht="15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84" spans="2:33" ht="15" customHeight="1" x14ac:dyDescent="0.25"/>
    <row r="285" spans="2:33" ht="15" customHeight="1" x14ac:dyDescent="0.25"/>
    <row r="286" spans="2:33" ht="15" customHeight="1" x14ac:dyDescent="0.25"/>
    <row r="287" spans="2:33" ht="15" customHeight="1" x14ac:dyDescent="0.25"/>
    <row r="288" spans="2:33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spans="2:33" ht="15" customHeight="1" x14ac:dyDescent="0.25"/>
    <row r="354" spans="2:33" ht="15" customHeight="1" x14ac:dyDescent="0.25"/>
    <row r="355" spans="2:33" ht="15" customHeight="1" x14ac:dyDescent="0.25"/>
    <row r="356" spans="2:33" ht="15" customHeight="1" x14ac:dyDescent="0.25"/>
    <row r="357" spans="2:33" ht="15" customHeight="1" x14ac:dyDescent="0.25"/>
    <row r="358" spans="2:33" ht="15" customHeight="1" x14ac:dyDescent="0.25"/>
    <row r="359" spans="2:33" ht="15" customHeight="1" x14ac:dyDescent="0.25"/>
    <row r="360" spans="2:33" ht="15" customHeight="1" x14ac:dyDescent="0.25"/>
    <row r="361" spans="2:33" ht="15" customHeight="1" x14ac:dyDescent="0.25"/>
    <row r="362" spans="2:33" ht="15" customHeight="1" x14ac:dyDescent="0.25"/>
    <row r="363" spans="2:33" ht="15" customHeight="1" x14ac:dyDescent="0.25"/>
    <row r="364" spans="2:33" ht="15" customHeight="1" x14ac:dyDescent="0.25"/>
    <row r="365" spans="2:33" ht="12" customHeight="1" x14ac:dyDescent="0.25"/>
    <row r="366" spans="2:33" ht="15" customHeight="1" x14ac:dyDescent="0.25"/>
    <row r="367" spans="2:33" ht="15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69" ht="15" customHeight="1" x14ac:dyDescent="0.25"/>
    <row r="370" ht="15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3" ht="15" customHeight="1" x14ac:dyDescent="0.25"/>
    <row r="546" spans="2:33" ht="15" customHeight="1" x14ac:dyDescent="0.25"/>
    <row r="547" spans="2:33" ht="15" customHeight="1" x14ac:dyDescent="0.25"/>
    <row r="548" spans="2:33" ht="15" customHeight="1" x14ac:dyDescent="0.25"/>
    <row r="549" spans="2:33" ht="15" customHeight="1" x14ac:dyDescent="0.25"/>
    <row r="550" spans="2:33" ht="15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52" spans="2:33" ht="15" customHeight="1" x14ac:dyDescent="0.25"/>
    <row r="553" spans="2:33" ht="15" customHeight="1" x14ac:dyDescent="0.25"/>
    <row r="554" spans="2:33" ht="15" customHeight="1" x14ac:dyDescent="0.25"/>
    <row r="555" spans="2:33" ht="15" customHeight="1" x14ac:dyDescent="0.25"/>
    <row r="556" spans="2:33" ht="15" customHeight="1" x14ac:dyDescent="0.25"/>
    <row r="557" spans="2:33" ht="15" customHeight="1" x14ac:dyDescent="0.25"/>
    <row r="558" spans="2:33" ht="15" customHeight="1" x14ac:dyDescent="0.25"/>
    <row r="559" spans="2:33" ht="15" customHeight="1" x14ac:dyDescent="0.25"/>
    <row r="560" spans="2:33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3" ht="15" customHeight="1" x14ac:dyDescent="0.25"/>
    <row r="642" spans="2:33" ht="15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44" spans="2:33" ht="15" customHeight="1" x14ac:dyDescent="0.25"/>
    <row r="645" spans="2:33" ht="15" customHeight="1" x14ac:dyDescent="0.25"/>
    <row r="646" spans="2:33" ht="15" customHeight="1" x14ac:dyDescent="0.25"/>
    <row r="647" spans="2:33" ht="15" customHeight="1" x14ac:dyDescent="0.25"/>
    <row r="648" spans="2:33" ht="15" customHeight="1" x14ac:dyDescent="0.25"/>
    <row r="649" spans="2:33" ht="15" customHeight="1" x14ac:dyDescent="0.25"/>
    <row r="650" spans="2:33" ht="15" customHeight="1" x14ac:dyDescent="0.25"/>
    <row r="651" spans="2:33" ht="15" customHeight="1" x14ac:dyDescent="0.25"/>
    <row r="652" spans="2:33" ht="15" customHeight="1" x14ac:dyDescent="0.25"/>
    <row r="653" spans="2:33" ht="15" customHeight="1" x14ac:dyDescent="0.25"/>
    <row r="654" spans="2:33" ht="15" customHeight="1" x14ac:dyDescent="0.25"/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spans="2:33" ht="15" customHeight="1" x14ac:dyDescent="0.25"/>
    <row r="706" spans="2:33" ht="15" customHeight="1" x14ac:dyDescent="0.25"/>
    <row r="707" spans="2:33" ht="15" customHeight="1" x14ac:dyDescent="0.25"/>
    <row r="708" spans="2:33" ht="15" customHeight="1" x14ac:dyDescent="0.25"/>
    <row r="709" spans="2:33" ht="15" customHeight="1" x14ac:dyDescent="0.25"/>
    <row r="710" spans="2:33" ht="15" customHeight="1" x14ac:dyDescent="0.25"/>
    <row r="711" spans="2:33" ht="15" customHeight="1" x14ac:dyDescent="0.25"/>
    <row r="712" spans="2:33" ht="15" customHeight="1" x14ac:dyDescent="0.25"/>
    <row r="713" spans="2:33" ht="15" customHeight="1" x14ac:dyDescent="0.25"/>
    <row r="714" spans="2:33" ht="15" customHeight="1" x14ac:dyDescent="0.25"/>
    <row r="715" spans="2:33" ht="15" customHeight="1" x14ac:dyDescent="0.25"/>
    <row r="716" spans="2:33" ht="15" customHeight="1" x14ac:dyDescent="0.25"/>
    <row r="717" spans="2:33" ht="15" customHeight="1" x14ac:dyDescent="0.25"/>
    <row r="718" spans="2:33" ht="15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20" spans="2:33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spans="2:33" ht="15" customHeight="1" x14ac:dyDescent="0.25"/>
    <row r="802" spans="2:33" ht="15" customHeight="1" x14ac:dyDescent="0.25"/>
    <row r="803" spans="2:33" ht="15" customHeight="1" x14ac:dyDescent="0.25"/>
    <row r="804" spans="2:33" ht="15" customHeight="1" x14ac:dyDescent="0.25"/>
    <row r="805" spans="2:33" ht="15" customHeight="1" x14ac:dyDescent="0.25"/>
    <row r="806" spans="2:33" ht="15" customHeight="1" x14ac:dyDescent="0.25"/>
    <row r="807" spans="2:33" ht="15" customHeight="1" x14ac:dyDescent="0.25"/>
    <row r="808" spans="2:33" ht="15" customHeight="1" x14ac:dyDescent="0.25"/>
    <row r="809" spans="2:33" ht="15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11" spans="2:33" ht="15" customHeight="1" x14ac:dyDescent="0.25"/>
    <row r="812" spans="2:33" ht="15" customHeight="1" x14ac:dyDescent="0.25"/>
    <row r="813" spans="2:33" ht="15" customHeight="1" x14ac:dyDescent="0.25"/>
    <row r="814" spans="2:33" ht="15" customHeight="1" x14ac:dyDescent="0.25"/>
    <row r="815" spans="2:33" ht="15" customHeight="1" x14ac:dyDescent="0.25"/>
    <row r="816" spans="2:33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spans="2:33" ht="15" customHeight="1" x14ac:dyDescent="0.25"/>
    <row r="882" spans="2:33" ht="15" customHeight="1" x14ac:dyDescent="0.25"/>
    <row r="883" spans="2:33" ht="15" customHeight="1" x14ac:dyDescent="0.25"/>
    <row r="884" spans="2:33" ht="15" customHeight="1" x14ac:dyDescent="0.25"/>
    <row r="885" spans="2:33" ht="15" customHeight="1" x14ac:dyDescent="0.25"/>
    <row r="886" spans="2:33" ht="15" customHeight="1" x14ac:dyDescent="0.25"/>
    <row r="887" spans="2:33" ht="15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89" spans="2:33" ht="15" customHeight="1" x14ac:dyDescent="0.25"/>
    <row r="890" spans="2:33" ht="15" customHeight="1" x14ac:dyDescent="0.25"/>
    <row r="891" spans="2:33" ht="15" customHeight="1" x14ac:dyDescent="0.25"/>
    <row r="892" spans="2:33" ht="15" customHeight="1" x14ac:dyDescent="0.25"/>
    <row r="893" spans="2:33" ht="15" customHeight="1" x14ac:dyDescent="0.25"/>
    <row r="894" spans="2:33" ht="15" customHeight="1" x14ac:dyDescent="0.25"/>
    <row r="895" spans="2:33" ht="15" customHeight="1" x14ac:dyDescent="0.25"/>
    <row r="896" spans="2:33" ht="15" customHeight="1" x14ac:dyDescent="0.25"/>
    <row r="897" ht="15" customHeight="1" x14ac:dyDescent="0.25"/>
    <row r="898" ht="15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spans="2:33" ht="15" customHeight="1" x14ac:dyDescent="0.25"/>
    <row r="962" spans="2:33" ht="15" customHeight="1" x14ac:dyDescent="0.25"/>
    <row r="963" spans="2:33" ht="15" customHeight="1" x14ac:dyDescent="0.25"/>
    <row r="964" spans="2:33" ht="15" customHeight="1" x14ac:dyDescent="0.25"/>
    <row r="965" spans="2:33" ht="15" customHeight="1" x14ac:dyDescent="0.25"/>
    <row r="966" spans="2:33" ht="15" customHeight="1" x14ac:dyDescent="0.25"/>
    <row r="967" spans="2:33" ht="15" customHeight="1" x14ac:dyDescent="0.25"/>
    <row r="968" spans="2:33" ht="15" customHeight="1" x14ac:dyDescent="0.25"/>
    <row r="969" spans="2:33" ht="15" customHeight="1" x14ac:dyDescent="0.25"/>
    <row r="970" spans="2:33" ht="15" customHeight="1" x14ac:dyDescent="0.25"/>
    <row r="971" spans="2:33" ht="15" customHeight="1" x14ac:dyDescent="0.25"/>
    <row r="972" spans="2:33" ht="15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74" spans="2:33" ht="15" customHeight="1" x14ac:dyDescent="0.25"/>
    <row r="975" spans="2:33" ht="15" customHeight="1" x14ac:dyDescent="0.25"/>
    <row r="976" spans="2:33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74" spans="2:33" ht="15" customHeight="1" x14ac:dyDescent="0.25"/>
    <row r="1075" spans="2:33" ht="15" customHeight="1" x14ac:dyDescent="0.25"/>
    <row r="1076" spans="2:33" ht="15" customHeight="1" x14ac:dyDescent="0.25"/>
    <row r="1077" spans="2:33" ht="15" customHeight="1" x14ac:dyDescent="0.25"/>
    <row r="1078" spans="2:33" ht="15" customHeight="1" x14ac:dyDescent="0.25"/>
    <row r="1079" spans="2:33" ht="15" customHeight="1" x14ac:dyDescent="0.25"/>
    <row r="1080" spans="2:33" ht="15" customHeight="1" x14ac:dyDescent="0.25"/>
    <row r="1081" spans="2:33" ht="15" customHeight="1" x14ac:dyDescent="0.25"/>
    <row r="1082" spans="2:33" ht="15" customHeight="1" x14ac:dyDescent="0.25"/>
    <row r="1083" spans="2:33" ht="15" customHeight="1" x14ac:dyDescent="0.25"/>
    <row r="1084" spans="2:33" ht="15" customHeight="1" x14ac:dyDescent="0.25"/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spans="2:33" ht="15" customHeight="1" x14ac:dyDescent="0.25"/>
    <row r="1138" spans="2:33" ht="15" customHeight="1" x14ac:dyDescent="0.25"/>
    <row r="1139" spans="2:33" ht="15" customHeight="1" x14ac:dyDescent="0.25"/>
    <row r="1140" spans="2:33" ht="15" customHeight="1" x14ac:dyDescent="0.25"/>
    <row r="1141" spans="2:33" ht="15" customHeight="1" x14ac:dyDescent="0.25"/>
    <row r="1142" spans="2:33" ht="15" customHeight="1" x14ac:dyDescent="0.25"/>
    <row r="1143" spans="2:33" ht="15" customHeight="1" x14ac:dyDescent="0.25"/>
    <row r="1144" spans="2:33" ht="15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46" spans="2:33" ht="15" customHeight="1" x14ac:dyDescent="0.25"/>
    <row r="1147" spans="2:33" ht="15" customHeight="1" x14ac:dyDescent="0.25"/>
    <row r="1148" spans="2:33" ht="15" customHeight="1" x14ac:dyDescent="0.25"/>
    <row r="1149" spans="2:33" ht="15" customHeight="1" x14ac:dyDescent="0.25"/>
    <row r="1150" spans="2:33" ht="15" customHeight="1" x14ac:dyDescent="0.25"/>
    <row r="1151" spans="2:33" ht="15" customHeight="1" x14ac:dyDescent="0.25"/>
    <row r="1152" spans="2:33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spans="2:33" ht="15" customHeight="1" x14ac:dyDescent="0.25"/>
    <row r="1266" spans="2:33" ht="15" customHeight="1" x14ac:dyDescent="0.25"/>
    <row r="1267" spans="2:33" ht="15" customHeight="1" x14ac:dyDescent="0.25"/>
    <row r="1268" spans="2:33" ht="15" customHeight="1" x14ac:dyDescent="0.25"/>
    <row r="1269" spans="2:33" ht="15" customHeight="1" x14ac:dyDescent="0.25"/>
    <row r="1270" spans="2:33" ht="15" customHeight="1" x14ac:dyDescent="0.25"/>
    <row r="1271" spans="2:33" ht="15" customHeight="1" x14ac:dyDescent="0.25"/>
    <row r="1272" spans="2:33" ht="15" customHeight="1" x14ac:dyDescent="0.25"/>
    <row r="1273" spans="2:33" ht="15" customHeight="1" x14ac:dyDescent="0.25"/>
    <row r="1274" spans="2:33" ht="15" customHeight="1" x14ac:dyDescent="0.25"/>
    <row r="1275" spans="2:33" ht="15" customHeight="1" x14ac:dyDescent="0.25"/>
    <row r="1276" spans="2:33" ht="15" customHeight="1" x14ac:dyDescent="0.25"/>
    <row r="1277" spans="2:33" ht="15" customHeight="1" x14ac:dyDescent="0.25"/>
    <row r="1278" spans="2:33" ht="15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80" spans="2:33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spans="2:33" ht="15" customHeight="1" x14ac:dyDescent="0.25"/>
    <row r="1394" spans="2:33" ht="15" customHeight="1" x14ac:dyDescent="0.25"/>
    <row r="1395" spans="2:33" ht="15" customHeight="1" x14ac:dyDescent="0.25"/>
    <row r="1396" spans="2:33" ht="15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398" spans="2:33" ht="15" customHeight="1" x14ac:dyDescent="0.25"/>
    <row r="1399" spans="2:33" ht="15" customHeight="1" x14ac:dyDescent="0.25"/>
    <row r="1400" spans="2:33" ht="15" customHeight="1" x14ac:dyDescent="0.25"/>
    <row r="1401" spans="2:33" ht="15" customHeight="1" x14ac:dyDescent="0.25"/>
    <row r="1402" spans="2:33" ht="15" customHeight="1" x14ac:dyDescent="0.25"/>
    <row r="1403" spans="2:33" ht="15" customHeight="1" x14ac:dyDescent="0.25"/>
    <row r="1404" spans="2:33" ht="15" customHeight="1" x14ac:dyDescent="0.25"/>
    <row r="1405" spans="2:33" ht="15" customHeight="1" x14ac:dyDescent="0.25"/>
    <row r="1406" spans="2:33" ht="15" customHeight="1" x14ac:dyDescent="0.25"/>
    <row r="1407" spans="2:33" ht="15" customHeight="1" x14ac:dyDescent="0.25"/>
    <row r="1408" spans="2:33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2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spans="2:33" ht="15" customHeight="1" x14ac:dyDescent="0.25"/>
    <row r="1490" spans="2:33" ht="15" customHeight="1" x14ac:dyDescent="0.25"/>
    <row r="1491" spans="2:33" ht="15" customHeight="1" x14ac:dyDescent="0.25"/>
    <row r="1492" spans="2:33" ht="15" customHeight="1" x14ac:dyDescent="0.25"/>
    <row r="1493" spans="2:33" ht="15" customHeight="1" x14ac:dyDescent="0.25"/>
    <row r="1494" spans="2:33" ht="15" customHeight="1" x14ac:dyDescent="0.25"/>
    <row r="1495" spans="2:33" ht="15" customHeight="1" x14ac:dyDescent="0.25"/>
    <row r="1496" spans="2:33" ht="15" customHeight="1" x14ac:dyDescent="0.25"/>
    <row r="1497" spans="2:33" ht="15" customHeight="1" x14ac:dyDescent="0.25"/>
    <row r="1498" spans="2:33" ht="15" customHeight="1" x14ac:dyDescent="0.25"/>
    <row r="1499" spans="2:33" ht="15" customHeight="1" x14ac:dyDescent="0.25"/>
    <row r="1500" spans="2:33" ht="15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  <row r="1502" spans="2:33" ht="15" customHeight="1" x14ac:dyDescent="0.25"/>
    <row r="1503" spans="2:33" ht="15" customHeight="1" x14ac:dyDescent="0.25"/>
    <row r="1504" spans="2:33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2" workbookViewId="0">
      <selection activeCell="C46" sqref="C46"/>
    </sheetView>
  </sheetViews>
  <sheetFormatPr defaultColWidth="8.7109375" defaultRowHeight="15" x14ac:dyDescent="0.25"/>
  <cols>
    <col min="1" max="1" width="16.140625" customWidth="1"/>
    <col min="2" max="2" width="29.42578125" customWidth="1"/>
    <col min="3" max="3" width="17.85546875" customWidth="1"/>
    <col min="4" max="4" width="14" customWidth="1"/>
    <col min="5" max="5" width="22.5703125" customWidth="1"/>
    <col min="6" max="6" width="19.28515625" customWidth="1"/>
    <col min="7" max="8" width="13.85546875" customWidth="1"/>
    <col min="9" max="9" width="12.28515625" customWidth="1"/>
    <col min="10" max="10" width="16" customWidth="1"/>
    <col min="11" max="11" width="17.42578125" customWidth="1"/>
  </cols>
  <sheetData>
    <row r="1" spans="1:11" s="152" customFormat="1" x14ac:dyDescent="0.25">
      <c r="A1" s="3" t="s">
        <v>2058</v>
      </c>
    </row>
    <row r="2" spans="1:11" s="153" customFormat="1" ht="45" x14ac:dyDescent="0.2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2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2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2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2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2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25">
      <c r="A9" s="397" t="s">
        <v>2072</v>
      </c>
      <c r="B9" s="388"/>
      <c r="C9" s="388"/>
      <c r="D9" s="388"/>
      <c r="E9" s="388"/>
      <c r="F9" s="388"/>
      <c r="G9" s="388"/>
      <c r="H9" s="388"/>
      <c r="I9" s="388"/>
      <c r="J9" s="388"/>
      <c r="K9" s="388"/>
    </row>
    <row r="10" spans="1:11" ht="15.75" thickBot="1" x14ac:dyDescent="0.3">
      <c r="A10" s="398"/>
      <c r="B10" s="398"/>
      <c r="C10" s="398"/>
      <c r="D10" s="398"/>
      <c r="E10" s="398"/>
      <c r="F10" s="398"/>
      <c r="G10" s="398"/>
      <c r="H10" s="398"/>
      <c r="I10" s="398"/>
      <c r="J10" s="398"/>
      <c r="K10" s="398"/>
    </row>
    <row r="11" spans="1:11" x14ac:dyDescent="0.25">
      <c r="A11" s="156" t="s">
        <v>2073</v>
      </c>
      <c r="B11" s="157"/>
      <c r="C11" s="399" t="s">
        <v>2074</v>
      </c>
      <c r="D11" s="399"/>
      <c r="E11" s="399"/>
      <c r="F11" s="158"/>
      <c r="G11" s="399" t="s">
        <v>2075</v>
      </c>
      <c r="H11" s="399"/>
      <c r="I11" s="399"/>
      <c r="J11" s="158"/>
      <c r="K11" s="159" t="s">
        <v>2076</v>
      </c>
    </row>
    <row r="12" spans="1:11" ht="38.25" x14ac:dyDescent="0.2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2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2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.5" x14ac:dyDescent="0.2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25">
      <c r="H21" s="133"/>
    </row>
    <row r="32" spans="1:8" x14ac:dyDescent="0.25">
      <c r="A32">
        <v>2019</v>
      </c>
      <c r="B32">
        <v>2020</v>
      </c>
    </row>
    <row r="33" spans="1:11" x14ac:dyDescent="0.25">
      <c r="A33">
        <v>77600</v>
      </c>
      <c r="B33">
        <v>75161</v>
      </c>
      <c r="C33" t="s">
        <v>2085</v>
      </c>
      <c r="D33" t="s">
        <v>2086</v>
      </c>
    </row>
    <row r="34" spans="1:11" x14ac:dyDescent="0.2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2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25">
      <c r="A36">
        <v>199050</v>
      </c>
      <c r="B36">
        <v>171738</v>
      </c>
      <c r="C36" t="s">
        <v>2090</v>
      </c>
      <c r="D36" t="s">
        <v>2091</v>
      </c>
    </row>
    <row r="37" spans="1:11" x14ac:dyDescent="0.25">
      <c r="A37">
        <v>1037000000</v>
      </c>
      <c r="B37">
        <v>1037000000</v>
      </c>
      <c r="C37" t="s">
        <v>2092</v>
      </c>
    </row>
    <row r="38" spans="1:11" x14ac:dyDescent="0.2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25">
      <c r="A39">
        <v>0.72</v>
      </c>
      <c r="B39">
        <v>0.72</v>
      </c>
      <c r="C39" t="s">
        <v>2094</v>
      </c>
      <c r="D39" t="s">
        <v>2095</v>
      </c>
    </row>
    <row r="40" spans="1:11" x14ac:dyDescent="0.2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2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25">
      <c r="A43" s="3" t="s">
        <v>2098</v>
      </c>
    </row>
    <row r="44" spans="1:11" s="153" customFormat="1" ht="15" customHeight="1" x14ac:dyDescent="0.25">
      <c r="A44" s="396" t="s">
        <v>2059</v>
      </c>
      <c r="B44" s="396" t="s">
        <v>2060</v>
      </c>
      <c r="C44" s="396" t="s">
        <v>2099</v>
      </c>
      <c r="D44" s="396" t="s">
        <v>2100</v>
      </c>
      <c r="E44" s="396" t="s">
        <v>2101</v>
      </c>
      <c r="F44" s="396"/>
      <c r="G44" s="396" t="s">
        <v>2102</v>
      </c>
      <c r="H44" s="396"/>
      <c r="I44" s="396"/>
      <c r="J44" s="396" t="s">
        <v>2103</v>
      </c>
      <c r="K44" s="396" t="s">
        <v>2104</v>
      </c>
    </row>
    <row r="45" spans="1:11" s="153" customFormat="1" ht="60" x14ac:dyDescent="0.25">
      <c r="A45" s="396"/>
      <c r="B45" s="396"/>
      <c r="C45" s="396"/>
      <c r="D45" s="396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396"/>
      <c r="K45" s="396"/>
    </row>
    <row r="46" spans="1:11" x14ac:dyDescent="0.2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2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2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2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2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25">
      <c r="C52" s="45"/>
    </row>
    <row r="54" spans="1:11" x14ac:dyDescent="0.2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25">
      <c r="A55">
        <v>1037</v>
      </c>
      <c r="B55" t="s">
        <v>2110</v>
      </c>
      <c r="C55" t="s">
        <v>2111</v>
      </c>
    </row>
    <row r="56" spans="1:11" x14ac:dyDescent="0.25">
      <c r="A56">
        <v>37.229999999999997</v>
      </c>
      <c r="B56" t="s">
        <v>2112</v>
      </c>
      <c r="C56" t="s">
        <v>2113</v>
      </c>
    </row>
    <row r="57" spans="1:11" x14ac:dyDescent="0.25">
      <c r="A57">
        <v>35.314700000000002</v>
      </c>
      <c r="B57" t="s">
        <v>2114</v>
      </c>
    </row>
    <row r="58" spans="1:11" x14ac:dyDescent="0.25">
      <c r="A58" s="179">
        <v>0.72</v>
      </c>
      <c r="B58" t="s">
        <v>2115</v>
      </c>
      <c r="C58" t="s">
        <v>2095</v>
      </c>
    </row>
    <row r="59" spans="1:11" x14ac:dyDescent="0.25">
      <c r="A59" s="180"/>
    </row>
    <row r="61" spans="1:11" x14ac:dyDescent="0.25">
      <c r="A61" s="181"/>
    </row>
    <row r="62" spans="1:11" x14ac:dyDescent="0.2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B2" sqref="B2"/>
    </sheetView>
  </sheetViews>
  <sheetFormatPr defaultRowHeight="15" x14ac:dyDescent="0.25"/>
  <cols>
    <col min="1" max="1" width="26.5703125" customWidth="1"/>
    <col min="2" max="3" width="11.85546875" bestFit="1" customWidth="1"/>
  </cols>
  <sheetData>
    <row r="1" spans="1:31" x14ac:dyDescent="0.2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2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2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2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2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2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2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2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2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2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2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2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2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2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2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2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2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2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2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2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2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2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2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2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2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2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2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2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2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2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2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2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2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2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2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2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2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2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2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2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3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2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2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2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2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3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2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2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2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2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2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2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2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2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2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2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2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2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2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2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2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2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2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2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2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2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2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2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  <c r="AG156" s="37"/>
    </row>
    <row r="157" spans="2:33" ht="15" customHeight="1" x14ac:dyDescent="0.2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2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0" spans="2:33" ht="15" customHeight="1" x14ac:dyDescent="0.25">
      <c r="B500" s="400"/>
      <c r="C500" s="389"/>
      <c r="D500" s="389"/>
      <c r="E500" s="389"/>
      <c r="F500" s="389"/>
      <c r="G500" s="389"/>
      <c r="H500" s="389"/>
      <c r="I500" s="389"/>
      <c r="J500" s="389"/>
      <c r="K500" s="389"/>
      <c r="L500" s="389"/>
      <c r="M500" s="389"/>
      <c r="N500" s="389"/>
      <c r="O500" s="389"/>
      <c r="P500" s="389"/>
      <c r="Q500" s="389"/>
      <c r="R500" s="389"/>
      <c r="S500" s="389"/>
      <c r="T500" s="389"/>
      <c r="U500" s="389"/>
      <c r="V500" s="389"/>
      <c r="W500" s="389"/>
      <c r="X500" s="389"/>
      <c r="Y500" s="389"/>
      <c r="Z500" s="389"/>
      <c r="AA500" s="389"/>
      <c r="AB500" s="389"/>
      <c r="AC500" s="389"/>
      <c r="AD500" s="389"/>
      <c r="AE500" s="389"/>
      <c r="AF500" s="389"/>
      <c r="AG500" s="389"/>
    </row>
    <row r="503" spans="2:33" ht="15" customHeight="1" x14ac:dyDescent="0.2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25"/>
    <row r="511" spans="2:33" ht="12" customHeight="1" x14ac:dyDescent="0.25"/>
    <row r="512" spans="2:33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599</v>
      </c>
      <c r="B10" s="52" t="s">
        <v>598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2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2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25"/>
    <row r="27" spans="1:33" ht="12" customHeight="1" x14ac:dyDescent="0.25">
      <c r="B27" s="53" t="s">
        <v>2015</v>
      </c>
    </row>
    <row r="28" spans="1:33" ht="12" customHeight="1" x14ac:dyDescent="0.25">
      <c r="B28" s="53" t="s">
        <v>456</v>
      </c>
    </row>
    <row r="29" spans="1:33" ht="12" customHeight="1" x14ac:dyDescent="0.2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2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2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2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2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2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2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25"/>
    <row r="38" spans="1:33" ht="12" customHeight="1" x14ac:dyDescent="0.25">
      <c r="B38" s="53" t="s">
        <v>580</v>
      </c>
    </row>
    <row r="39" spans="1:33" ht="12" customHeight="1" x14ac:dyDescent="0.2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25"/>
    <row r="41" spans="1:33" ht="15" customHeight="1" x14ac:dyDescent="0.25">
      <c r="B41" s="53" t="s">
        <v>578</v>
      </c>
    </row>
    <row r="42" spans="1:33" ht="15" customHeight="1" x14ac:dyDescent="0.25">
      <c r="B42" s="53" t="s">
        <v>194</v>
      </c>
    </row>
    <row r="43" spans="1:33" ht="15" customHeight="1" x14ac:dyDescent="0.2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2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2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2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25">
      <c r="B48" s="53" t="s">
        <v>197</v>
      </c>
    </row>
    <row r="49" spans="1:34" ht="15" customHeight="1" x14ac:dyDescent="0.2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2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2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2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2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25">
      <c r="B54" s="53" t="s">
        <v>198</v>
      </c>
    </row>
    <row r="55" spans="1:34" ht="15" customHeight="1" x14ac:dyDescent="0.2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3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25">
      <c r="B57" s="394" t="s">
        <v>2016</v>
      </c>
      <c r="C57" s="395"/>
      <c r="D57" s="395"/>
      <c r="E57" s="395"/>
      <c r="F57" s="395"/>
      <c r="G57" s="395"/>
      <c r="H57" s="395"/>
      <c r="I57" s="395"/>
      <c r="J57" s="395"/>
      <c r="K57" s="395"/>
      <c r="L57" s="395"/>
      <c r="M57" s="395"/>
      <c r="N57" s="395"/>
      <c r="O57" s="395"/>
      <c r="P57" s="395"/>
      <c r="Q57" s="395"/>
      <c r="R57" s="395"/>
      <c r="S57" s="395"/>
      <c r="T57" s="395"/>
      <c r="U57" s="395"/>
      <c r="V57" s="395"/>
      <c r="W57" s="395"/>
      <c r="X57" s="395"/>
      <c r="Y57" s="395"/>
      <c r="Z57" s="395"/>
      <c r="AA57" s="395"/>
      <c r="AB57" s="395"/>
      <c r="AC57" s="395"/>
      <c r="AD57" s="395"/>
      <c r="AE57" s="395"/>
      <c r="AF57" s="395"/>
      <c r="AG57" s="395"/>
      <c r="AH57" s="142"/>
    </row>
    <row r="58" spans="1:34" ht="12" customHeight="1" x14ac:dyDescent="0.25">
      <c r="B58" s="22" t="s">
        <v>2028</v>
      </c>
    </row>
    <row r="59" spans="1:34" ht="15" customHeight="1" x14ac:dyDescent="0.25">
      <c r="B59" s="22" t="s">
        <v>2011</v>
      </c>
    </row>
    <row r="60" spans="1:34" ht="15" customHeight="1" x14ac:dyDescent="0.25">
      <c r="B60" s="22" t="s">
        <v>2029</v>
      </c>
    </row>
    <row r="61" spans="1:34" ht="15" customHeight="1" x14ac:dyDescent="0.25">
      <c r="B61" s="22" t="s">
        <v>2030</v>
      </c>
    </row>
    <row r="62" spans="1:34" ht="15" customHeight="1" x14ac:dyDescent="0.25">
      <c r="B62" s="22" t="s">
        <v>1984</v>
      </c>
    </row>
    <row r="63" spans="1:34" ht="15" customHeight="1" x14ac:dyDescent="0.25">
      <c r="B63" s="22" t="s">
        <v>1155</v>
      </c>
    </row>
    <row r="64" spans="1:34" ht="15" customHeight="1" x14ac:dyDescent="0.25">
      <c r="B64" s="22" t="s">
        <v>1985</v>
      </c>
    </row>
    <row r="65" spans="2:2" ht="15" customHeight="1" x14ac:dyDescent="0.25">
      <c r="B65" s="22" t="s">
        <v>2012</v>
      </c>
    </row>
    <row r="66" spans="2:2" ht="12" customHeight="1" x14ac:dyDescent="0.25">
      <c r="B66" s="22" t="s">
        <v>2021</v>
      </c>
    </row>
    <row r="67" spans="2:2" ht="15" customHeight="1" x14ac:dyDescent="0.25">
      <c r="B67" s="22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2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2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2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2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2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2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2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2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2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2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2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2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2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2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2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2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2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2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2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2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2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2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2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2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2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2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2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2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2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2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2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2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2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2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2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2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3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25">
      <c r="A68" s="35"/>
      <c r="B68" s="393" t="s">
        <v>2151</v>
      </c>
      <c r="C68" s="391"/>
      <c r="D68" s="391"/>
      <c r="E68" s="391"/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1"/>
      <c r="AE68" s="391"/>
      <c r="AF68" s="391"/>
      <c r="AG68" s="391"/>
      <c r="AH68" s="183"/>
    </row>
    <row r="69" spans="1:34" ht="15" customHeight="1" x14ac:dyDescent="0.2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2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2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2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2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2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2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2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2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641</v>
      </c>
      <c r="B10" s="52" t="s">
        <v>640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2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2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2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2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2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2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2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2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2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25"/>
    <row r="32" spans="1:33" ht="12" customHeight="1" x14ac:dyDescent="0.25">
      <c r="B32" s="53" t="s">
        <v>2015</v>
      </c>
    </row>
    <row r="33" spans="1:33" ht="12" customHeight="1" x14ac:dyDescent="0.25">
      <c r="B33" s="53" t="s">
        <v>456</v>
      </c>
    </row>
    <row r="34" spans="1:33" ht="12" customHeight="1" x14ac:dyDescent="0.2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2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2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2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2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2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2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2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2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2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2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2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25">
      <c r="B48" s="53" t="s">
        <v>445</v>
      </c>
    </row>
    <row r="49" spans="1:33" ht="15" customHeight="1" x14ac:dyDescent="0.2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25">
      <c r="B51" s="53" t="s">
        <v>443</v>
      </c>
    </row>
    <row r="52" spans="1:33" ht="15" customHeight="1" x14ac:dyDescent="0.25">
      <c r="B52" s="53" t="s">
        <v>194</v>
      </c>
    </row>
    <row r="53" spans="1:33" ht="15" customHeight="1" x14ac:dyDescent="0.2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2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2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2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2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25">
      <c r="B58" s="53" t="s">
        <v>197</v>
      </c>
    </row>
    <row r="59" spans="1:33" ht="15" customHeight="1" x14ac:dyDescent="0.2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2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2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2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2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25">
      <c r="B64" s="53" t="s">
        <v>198</v>
      </c>
    </row>
    <row r="65" spans="1:34" ht="15" customHeight="1" x14ac:dyDescent="0.2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3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25">
      <c r="B67" s="394" t="s">
        <v>2016</v>
      </c>
      <c r="C67" s="395"/>
      <c r="D67" s="395"/>
      <c r="E67" s="395"/>
      <c r="F67" s="395"/>
      <c r="G67" s="395"/>
      <c r="H67" s="395"/>
      <c r="I67" s="395"/>
      <c r="J67" s="395"/>
      <c r="K67" s="395"/>
      <c r="L67" s="395"/>
      <c r="M67" s="395"/>
      <c r="N67" s="395"/>
      <c r="O67" s="395"/>
      <c r="P67" s="395"/>
      <c r="Q67" s="395"/>
      <c r="R67" s="395"/>
      <c r="S67" s="395"/>
      <c r="T67" s="395"/>
      <c r="U67" s="395"/>
      <c r="V67" s="395"/>
      <c r="W67" s="395"/>
      <c r="X67" s="395"/>
      <c r="Y67" s="395"/>
      <c r="Z67" s="395"/>
      <c r="AA67" s="395"/>
      <c r="AB67" s="395"/>
      <c r="AC67" s="395"/>
      <c r="AD67" s="395"/>
      <c r="AE67" s="395"/>
      <c r="AF67" s="395"/>
      <c r="AG67" s="395"/>
      <c r="AH67" s="142"/>
    </row>
    <row r="68" spans="1:34" ht="15" customHeight="1" x14ac:dyDescent="0.25">
      <c r="B68" s="22" t="s">
        <v>2017</v>
      </c>
    </row>
    <row r="69" spans="1:34" ht="15" customHeight="1" x14ac:dyDescent="0.25">
      <c r="B69" s="22" t="s">
        <v>2018</v>
      </c>
    </row>
    <row r="70" spans="1:34" ht="15" customHeight="1" x14ac:dyDescent="0.25">
      <c r="B70" s="22" t="s">
        <v>2011</v>
      </c>
    </row>
    <row r="71" spans="1:34" ht="15" customHeight="1" x14ac:dyDescent="0.25">
      <c r="B71" s="22" t="s">
        <v>2019</v>
      </c>
    </row>
    <row r="72" spans="1:34" ht="15" customHeight="1" x14ac:dyDescent="0.25">
      <c r="B72" s="22" t="s">
        <v>2020</v>
      </c>
    </row>
    <row r="73" spans="1:34" ht="15" customHeight="1" x14ac:dyDescent="0.25">
      <c r="B73" s="22" t="s">
        <v>1984</v>
      </c>
    </row>
    <row r="74" spans="1:34" ht="12" customHeight="1" x14ac:dyDescent="0.25">
      <c r="B74" s="22" t="s">
        <v>1155</v>
      </c>
    </row>
    <row r="75" spans="1:34" ht="15" customHeight="1" x14ac:dyDescent="0.25">
      <c r="B75" s="22" t="s">
        <v>1985</v>
      </c>
    </row>
    <row r="76" spans="1:34" ht="15" customHeight="1" x14ac:dyDescent="0.25">
      <c r="B76" s="22" t="s">
        <v>2012</v>
      </c>
    </row>
    <row r="77" spans="1:34" ht="15" customHeight="1" x14ac:dyDescent="0.25">
      <c r="B77" s="22" t="s">
        <v>2031</v>
      </c>
    </row>
    <row r="78" spans="1:34" ht="15" customHeight="1" x14ac:dyDescent="0.25">
      <c r="B78" s="22" t="s">
        <v>2032</v>
      </c>
    </row>
    <row r="79" spans="1:34" ht="15" customHeight="1" x14ac:dyDescent="0.25">
      <c r="B79" s="22" t="s">
        <v>2033</v>
      </c>
    </row>
    <row r="80" spans="1:34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2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2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2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2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2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2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2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2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2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2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2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2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2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2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2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2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2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2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2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2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2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2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2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2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2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2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2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2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2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2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2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2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2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2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2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2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3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25">
      <c r="A67" s="35"/>
      <c r="B67" s="393" t="s">
        <v>2151</v>
      </c>
      <c r="C67" s="391"/>
      <c r="D67" s="391"/>
      <c r="E67" s="391"/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1"/>
      <c r="AE67" s="391"/>
      <c r="AF67" s="391"/>
      <c r="AG67" s="391"/>
      <c r="AH67" s="183"/>
    </row>
    <row r="68" spans="1:34" ht="15" customHeight="1" x14ac:dyDescent="0.2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2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2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2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2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2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2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2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2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2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5"/>
      <c r="C82" s="35">
        <v>411</v>
      </c>
      <c r="D82" s="35" t="s">
        <v>1989</v>
      </c>
      <c r="E82" s="35"/>
      <c r="F82" s="35" t="s">
        <v>1990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683</v>
      </c>
      <c r="B10" s="52" t="s">
        <v>682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2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2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2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2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2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2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2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2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2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25"/>
    <row r="32" spans="1:33" ht="12" customHeight="1" x14ac:dyDescent="0.25">
      <c r="B32" s="53" t="s">
        <v>2015</v>
      </c>
    </row>
    <row r="33" spans="1:33" ht="12" customHeight="1" x14ac:dyDescent="0.25">
      <c r="B33" s="53" t="s">
        <v>456</v>
      </c>
    </row>
    <row r="34" spans="1:33" ht="12" customHeight="1" x14ac:dyDescent="0.2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2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2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2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2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2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2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2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2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2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25">
      <c r="B48" s="53" t="s">
        <v>445</v>
      </c>
    </row>
    <row r="49" spans="1:33" ht="15" customHeight="1" x14ac:dyDescent="0.2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25">
      <c r="B51" s="53" t="s">
        <v>443</v>
      </c>
    </row>
    <row r="52" spans="1:33" ht="15" customHeight="1" x14ac:dyDescent="0.25">
      <c r="B52" s="53" t="s">
        <v>194</v>
      </c>
    </row>
    <row r="53" spans="1:33" ht="15" customHeight="1" x14ac:dyDescent="0.2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2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2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2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2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25">
      <c r="B58" s="53" t="s">
        <v>197</v>
      </c>
    </row>
    <row r="59" spans="1:33" ht="15" customHeight="1" x14ac:dyDescent="0.2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2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2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2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2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25">
      <c r="B64" s="53" t="s">
        <v>198</v>
      </c>
    </row>
    <row r="65" spans="1:34" ht="15" customHeight="1" x14ac:dyDescent="0.2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3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25">
      <c r="B67" s="394" t="s">
        <v>2016</v>
      </c>
      <c r="C67" s="395"/>
      <c r="D67" s="395"/>
      <c r="E67" s="395"/>
      <c r="F67" s="395"/>
      <c r="G67" s="395"/>
      <c r="H67" s="395"/>
      <c r="I67" s="395"/>
      <c r="J67" s="395"/>
      <c r="K67" s="395"/>
      <c r="L67" s="395"/>
      <c r="M67" s="395"/>
      <c r="N67" s="395"/>
      <c r="O67" s="395"/>
      <c r="P67" s="395"/>
      <c r="Q67" s="395"/>
      <c r="R67" s="395"/>
      <c r="S67" s="395"/>
      <c r="T67" s="395"/>
      <c r="U67" s="395"/>
      <c r="V67" s="395"/>
      <c r="W67" s="395"/>
      <c r="X67" s="395"/>
      <c r="Y67" s="395"/>
      <c r="Z67" s="395"/>
      <c r="AA67" s="395"/>
      <c r="AB67" s="395"/>
      <c r="AC67" s="395"/>
      <c r="AD67" s="395"/>
      <c r="AE67" s="395"/>
      <c r="AF67" s="395"/>
      <c r="AG67" s="395"/>
      <c r="AH67" s="142"/>
    </row>
    <row r="68" spans="1:34" ht="15" customHeight="1" x14ac:dyDescent="0.25">
      <c r="B68" s="22" t="s">
        <v>2017</v>
      </c>
    </row>
    <row r="69" spans="1:34" ht="15" customHeight="1" x14ac:dyDescent="0.25">
      <c r="B69" s="22" t="s">
        <v>2018</v>
      </c>
    </row>
    <row r="70" spans="1:34" ht="15" customHeight="1" x14ac:dyDescent="0.25">
      <c r="B70" s="22" t="s">
        <v>2011</v>
      </c>
    </row>
    <row r="71" spans="1:34" ht="15" customHeight="1" x14ac:dyDescent="0.25">
      <c r="B71" s="22" t="s">
        <v>2019</v>
      </c>
    </row>
    <row r="72" spans="1:34" ht="15" customHeight="1" x14ac:dyDescent="0.25">
      <c r="B72" s="22" t="s">
        <v>2020</v>
      </c>
    </row>
    <row r="73" spans="1:34" ht="15" customHeight="1" x14ac:dyDescent="0.25">
      <c r="B73" s="22" t="s">
        <v>1984</v>
      </c>
    </row>
    <row r="74" spans="1:34" ht="12" customHeight="1" x14ac:dyDescent="0.25">
      <c r="B74" s="22" t="s">
        <v>1155</v>
      </c>
    </row>
    <row r="75" spans="1:34" ht="15" customHeight="1" x14ac:dyDescent="0.25">
      <c r="B75" s="22" t="s">
        <v>1985</v>
      </c>
    </row>
    <row r="76" spans="1:34" ht="15" customHeight="1" x14ac:dyDescent="0.25">
      <c r="B76" s="22" t="s">
        <v>2012</v>
      </c>
    </row>
    <row r="77" spans="1:34" ht="15" customHeight="1" x14ac:dyDescent="0.25">
      <c r="B77" s="22" t="s">
        <v>2021</v>
      </c>
    </row>
    <row r="78" spans="1:34" ht="15" customHeight="1" x14ac:dyDescent="0.25">
      <c r="B78" s="22" t="s">
        <v>2022</v>
      </c>
    </row>
    <row r="80" spans="1:34" ht="12" customHeight="1" x14ac:dyDescent="0.25"/>
    <row r="81" spans="2:7" ht="15" customHeight="1" x14ac:dyDescent="0.2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2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2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25"/>
    <row r="89" spans="2:7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/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2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2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2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2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2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2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2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2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2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2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2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2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2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2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2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2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2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2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2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2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2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2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2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2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2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2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2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2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2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2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2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2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3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2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2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92"/>
      <c r="C80" s="392"/>
      <c r="D80" s="392"/>
      <c r="E80" s="392"/>
      <c r="F80" s="392"/>
      <c r="G80" s="392"/>
      <c r="H80" s="392"/>
      <c r="I80" s="392"/>
      <c r="J80" s="392"/>
      <c r="K80" s="392"/>
      <c r="L80" s="392"/>
      <c r="M80" s="392"/>
      <c r="N80" s="392"/>
      <c r="O80" s="392"/>
      <c r="P80" s="392"/>
      <c r="Q80" s="392"/>
      <c r="R80" s="392"/>
      <c r="S80" s="392"/>
      <c r="T80" s="392"/>
      <c r="U80" s="392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/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2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2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721</v>
      </c>
      <c r="B10" s="52" t="s">
        <v>720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2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2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2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2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2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2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25"/>
    <row r="30" spans="1:33" ht="12" customHeight="1" x14ac:dyDescent="0.25">
      <c r="B30" s="53" t="s">
        <v>2015</v>
      </c>
    </row>
    <row r="31" spans="1:33" ht="12" customHeight="1" x14ac:dyDescent="0.25">
      <c r="B31" s="53" t="s">
        <v>456</v>
      </c>
    </row>
    <row r="32" spans="1:33" ht="12" customHeight="1" x14ac:dyDescent="0.2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2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2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2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2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2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2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2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25">
      <c r="B44" s="53" t="s">
        <v>445</v>
      </c>
    </row>
    <row r="45" spans="1:33" ht="15" customHeight="1" x14ac:dyDescent="0.2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25">
      <c r="B48" s="53" t="s">
        <v>443</v>
      </c>
    </row>
    <row r="49" spans="1:34" ht="15" customHeight="1" x14ac:dyDescent="0.25">
      <c r="B49" s="53" t="s">
        <v>194</v>
      </c>
    </row>
    <row r="50" spans="1:34" ht="15" customHeight="1" x14ac:dyDescent="0.2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2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2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2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2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25">
      <c r="B55" s="53" t="s">
        <v>197</v>
      </c>
    </row>
    <row r="56" spans="1:34" ht="15" customHeight="1" x14ac:dyDescent="0.2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2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2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2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2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25">
      <c r="B61" s="53" t="s">
        <v>198</v>
      </c>
    </row>
    <row r="62" spans="1:34" ht="15" customHeight="1" x14ac:dyDescent="0.2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3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25">
      <c r="B64" s="394" t="s">
        <v>2016</v>
      </c>
      <c r="C64" s="395"/>
      <c r="D64" s="395"/>
      <c r="E64" s="395"/>
      <c r="F64" s="395"/>
      <c r="G64" s="395"/>
      <c r="H64" s="395"/>
      <c r="I64" s="395"/>
      <c r="J64" s="395"/>
      <c r="K64" s="395"/>
      <c r="L64" s="395"/>
      <c r="M64" s="395"/>
      <c r="N64" s="395"/>
      <c r="O64" s="395"/>
      <c r="P64" s="395"/>
      <c r="Q64" s="395"/>
      <c r="R64" s="395"/>
      <c r="S64" s="395"/>
      <c r="T64" s="395"/>
      <c r="U64" s="395"/>
      <c r="V64" s="395"/>
      <c r="W64" s="395"/>
      <c r="X64" s="395"/>
      <c r="Y64" s="395"/>
      <c r="Z64" s="395"/>
      <c r="AA64" s="395"/>
      <c r="AB64" s="395"/>
      <c r="AC64" s="395"/>
      <c r="AD64" s="395"/>
      <c r="AE64" s="395"/>
      <c r="AF64" s="395"/>
      <c r="AG64" s="395"/>
      <c r="AH64" s="142"/>
    </row>
    <row r="65" spans="2:2" ht="15" customHeight="1" x14ac:dyDescent="0.25">
      <c r="B65" s="22" t="s">
        <v>2017</v>
      </c>
    </row>
    <row r="66" spans="2:2" ht="12" customHeight="1" x14ac:dyDescent="0.25">
      <c r="B66" s="22" t="s">
        <v>2018</v>
      </c>
    </row>
    <row r="67" spans="2:2" ht="15" customHeight="1" x14ac:dyDescent="0.25">
      <c r="B67" s="22" t="s">
        <v>2011</v>
      </c>
    </row>
    <row r="68" spans="2:2" ht="15" customHeight="1" x14ac:dyDescent="0.25">
      <c r="B68" s="22" t="s">
        <v>2019</v>
      </c>
    </row>
    <row r="69" spans="2:2" ht="15" customHeight="1" x14ac:dyDescent="0.25">
      <c r="B69" s="22" t="s">
        <v>2020</v>
      </c>
    </row>
    <row r="70" spans="2:2" ht="15" customHeight="1" x14ac:dyDescent="0.25">
      <c r="B70" s="22" t="s">
        <v>1984</v>
      </c>
    </row>
    <row r="71" spans="2:2" ht="15" customHeight="1" x14ac:dyDescent="0.25">
      <c r="B71" s="22" t="s">
        <v>1155</v>
      </c>
    </row>
    <row r="72" spans="2:2" ht="15" customHeight="1" x14ac:dyDescent="0.25">
      <c r="B72" s="22" t="s">
        <v>2034</v>
      </c>
    </row>
    <row r="73" spans="2:2" ht="15" customHeight="1" x14ac:dyDescent="0.25">
      <c r="B73" s="22" t="s">
        <v>368</v>
      </c>
    </row>
    <row r="74" spans="2:2" ht="12" customHeight="1" x14ac:dyDescent="0.25">
      <c r="B74" s="22" t="s">
        <v>2012</v>
      </c>
    </row>
    <row r="75" spans="2:2" ht="15" customHeight="1" x14ac:dyDescent="0.25">
      <c r="B75" s="22" t="s">
        <v>2021</v>
      </c>
    </row>
    <row r="76" spans="2:2" ht="15" customHeight="1" x14ac:dyDescent="0.25">
      <c r="B76" s="22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/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2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2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2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2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2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2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2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2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2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2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2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2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2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2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2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2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2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2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2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2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2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2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2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2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2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2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2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2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2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2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2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2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2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2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2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2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2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2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2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2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2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2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2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2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2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2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2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2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2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2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2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2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2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2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2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2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2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2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2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2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2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2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2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2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2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2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2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2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2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2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2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2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2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2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2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2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2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2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2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2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2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2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2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2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2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2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2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2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2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2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2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2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3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2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2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2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2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2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2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820</v>
      </c>
      <c r="B10" s="52" t="s">
        <v>819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817</v>
      </c>
    </row>
    <row r="17" spans="1:33" ht="15" customHeight="1" x14ac:dyDescent="0.2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2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2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2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2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2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2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2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25"/>
    <row r="29" spans="1:33" ht="12" customHeight="1" x14ac:dyDescent="0.25">
      <c r="B29" s="53" t="s">
        <v>804</v>
      </c>
    </row>
    <row r="30" spans="1:33" ht="12" customHeight="1" x14ac:dyDescent="0.2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2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2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2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2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2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2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2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2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2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25"/>
    <row r="41" spans="1:33" ht="15" customHeight="1" x14ac:dyDescent="0.25">
      <c r="B41" s="53" t="s">
        <v>793</v>
      </c>
    </row>
    <row r="42" spans="1:33" ht="15" customHeight="1" x14ac:dyDescent="0.2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2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2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2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2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2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2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2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2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25">
      <c r="B53" s="53" t="s">
        <v>782</v>
      </c>
    </row>
    <row r="54" spans="1:33" ht="15" customHeight="1" x14ac:dyDescent="0.2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2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2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2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2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2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2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2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2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2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25">
      <c r="B66" s="53" t="s">
        <v>771</v>
      </c>
    </row>
    <row r="67" spans="1:33" ht="15" customHeight="1" x14ac:dyDescent="0.2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2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2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2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2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2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2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2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2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2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25">
      <c r="B78" s="53" t="s">
        <v>357</v>
      </c>
    </row>
    <row r="79" spans="1:33" ht="15" customHeight="1" x14ac:dyDescent="0.2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2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2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2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2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25">
      <c r="B85" s="53" t="s">
        <v>2015</v>
      </c>
    </row>
    <row r="86" spans="1:33" ht="15" customHeight="1" x14ac:dyDescent="0.25">
      <c r="B86" s="53" t="s">
        <v>456</v>
      </c>
    </row>
    <row r="87" spans="1:33" ht="15" customHeight="1" x14ac:dyDescent="0.2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2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2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2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2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25">
      <c r="B93" s="53" t="s">
        <v>748</v>
      </c>
    </row>
    <row r="94" spans="1:33" ht="15" customHeight="1" x14ac:dyDescent="0.25">
      <c r="B94" s="53" t="s">
        <v>2035</v>
      </c>
    </row>
    <row r="95" spans="1:33" ht="15" customHeight="1" x14ac:dyDescent="0.2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2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2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2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2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25">
      <c r="B102" s="53" t="s">
        <v>737</v>
      </c>
    </row>
    <row r="103" spans="1:33" ht="15" customHeight="1" x14ac:dyDescent="0.25">
      <c r="B103" s="53" t="s">
        <v>736</v>
      </c>
    </row>
    <row r="104" spans="1:33" ht="12" customHeight="1" x14ac:dyDescent="0.25">
      <c r="B104" s="53" t="s">
        <v>735</v>
      </c>
    </row>
    <row r="106" spans="1:33" ht="15" customHeight="1" x14ac:dyDescent="0.25">
      <c r="B106" s="53" t="s">
        <v>734</v>
      </c>
    </row>
    <row r="107" spans="1:33" ht="15" customHeight="1" x14ac:dyDescent="0.25">
      <c r="B107" s="53" t="s">
        <v>194</v>
      </c>
    </row>
    <row r="108" spans="1:33" ht="15" customHeight="1" x14ac:dyDescent="0.2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2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2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2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2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25">
      <c r="B113" s="53" t="s">
        <v>197</v>
      </c>
    </row>
    <row r="114" spans="1:34" ht="12" customHeight="1" x14ac:dyDescent="0.2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2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2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2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2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25">
      <c r="B119" s="53" t="s">
        <v>198</v>
      </c>
    </row>
    <row r="120" spans="1:34" ht="12" customHeight="1" x14ac:dyDescent="0.2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2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3"/>
    <row r="123" spans="1:34" ht="15" customHeight="1" x14ac:dyDescent="0.25">
      <c r="B123" s="394" t="s">
        <v>2016</v>
      </c>
      <c r="C123" s="395"/>
      <c r="D123" s="395"/>
      <c r="E123" s="395"/>
      <c r="F123" s="395"/>
      <c r="G123" s="395"/>
      <c r="H123" s="395"/>
      <c r="I123" s="395"/>
      <c r="J123" s="395"/>
      <c r="K123" s="395"/>
      <c r="L123" s="395"/>
      <c r="M123" s="395"/>
      <c r="N123" s="395"/>
      <c r="O123" s="395"/>
      <c r="P123" s="395"/>
      <c r="Q123" s="395"/>
      <c r="R123" s="395"/>
      <c r="S123" s="395"/>
      <c r="T123" s="395"/>
      <c r="U123" s="395"/>
      <c r="V123" s="395"/>
      <c r="W123" s="395"/>
      <c r="X123" s="395"/>
      <c r="Y123" s="395"/>
      <c r="Z123" s="395"/>
      <c r="AA123" s="395"/>
      <c r="AB123" s="395"/>
      <c r="AC123" s="395"/>
      <c r="AD123" s="395"/>
      <c r="AE123" s="395"/>
      <c r="AF123" s="395"/>
      <c r="AG123" s="395"/>
      <c r="AH123" s="142"/>
    </row>
    <row r="124" spans="1:34" ht="15" customHeight="1" x14ac:dyDescent="0.25">
      <c r="B124" s="22" t="s">
        <v>2028</v>
      </c>
    </row>
    <row r="125" spans="1:34" ht="12" customHeight="1" x14ac:dyDescent="0.25">
      <c r="B125" s="22" t="s">
        <v>2011</v>
      </c>
    </row>
    <row r="126" spans="1:34" ht="15" customHeight="1" x14ac:dyDescent="0.25">
      <c r="B126" s="22" t="s">
        <v>2029</v>
      </c>
    </row>
    <row r="127" spans="1:34" ht="15" customHeight="1" x14ac:dyDescent="0.25">
      <c r="B127" s="22" t="s">
        <v>2030</v>
      </c>
    </row>
    <row r="128" spans="1:34" ht="15" customHeight="1" x14ac:dyDescent="0.25">
      <c r="B128" s="22" t="s">
        <v>1984</v>
      </c>
    </row>
    <row r="129" spans="2:2" ht="15" customHeight="1" x14ac:dyDescent="0.25">
      <c r="B129" s="22" t="s">
        <v>1155</v>
      </c>
    </row>
    <row r="130" spans="2:2" ht="15" customHeight="1" x14ac:dyDescent="0.25">
      <c r="B130" s="22" t="s">
        <v>1985</v>
      </c>
    </row>
    <row r="131" spans="2:2" ht="15" customHeight="1" x14ac:dyDescent="0.25">
      <c r="B131" s="22" t="s">
        <v>2012</v>
      </c>
    </row>
    <row r="132" spans="2:2" ht="15" customHeight="1" x14ac:dyDescent="0.25">
      <c r="B132" s="22" t="s">
        <v>2021</v>
      </c>
    </row>
    <row r="133" spans="2:2" ht="15" customHeight="1" x14ac:dyDescent="0.25">
      <c r="B133" s="22" t="s">
        <v>2022</v>
      </c>
    </row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2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2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2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2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2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2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2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2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2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2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2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2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2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2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2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2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2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2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2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2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2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2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2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2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2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2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2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2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2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2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2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2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2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2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2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2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2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2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2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2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2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2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2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2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2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2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2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2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2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2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2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2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2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2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2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2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2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2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2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3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25">
      <c r="A91" s="35"/>
      <c r="B91" s="393" t="s">
        <v>2151</v>
      </c>
      <c r="C91" s="391"/>
      <c r="D91" s="391"/>
      <c r="E91" s="391"/>
      <c r="F91" s="391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1"/>
      <c r="R91" s="391"/>
      <c r="S91" s="391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1"/>
      <c r="AE91" s="391"/>
      <c r="AF91" s="391"/>
      <c r="AG91" s="391"/>
      <c r="AH91" s="183"/>
    </row>
    <row r="92" spans="1:34" ht="15" customHeight="1" x14ac:dyDescent="0.2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2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2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2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389"/>
      <c r="C292" s="389"/>
      <c r="D292" s="389"/>
      <c r="E292" s="389"/>
      <c r="F292" s="389"/>
      <c r="G292" s="389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  <c r="AA292" s="389"/>
      <c r="AB292" s="389"/>
      <c r="AC292" s="389"/>
      <c r="AD292" s="389"/>
      <c r="AE292" s="389"/>
      <c r="AF292" s="389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389"/>
      <c r="C378" s="389"/>
      <c r="D378" s="389"/>
      <c r="E378" s="389"/>
      <c r="F378" s="389"/>
      <c r="G378" s="389"/>
      <c r="H378" s="389"/>
      <c r="I378" s="389"/>
      <c r="J378" s="389"/>
      <c r="K378" s="389"/>
      <c r="L378" s="389"/>
      <c r="M378" s="389"/>
      <c r="N378" s="389"/>
      <c r="O378" s="389"/>
      <c r="P378" s="389"/>
      <c r="Q378" s="389"/>
      <c r="R378" s="389"/>
      <c r="S378" s="389"/>
      <c r="T378" s="389"/>
      <c r="U378" s="389"/>
      <c r="V378" s="389"/>
      <c r="W378" s="389"/>
      <c r="X378" s="389"/>
      <c r="Y378" s="389"/>
      <c r="Z378" s="389"/>
      <c r="AA378" s="389"/>
      <c r="AB378" s="389"/>
      <c r="AC378" s="389"/>
      <c r="AD378" s="389"/>
      <c r="AE378" s="389"/>
      <c r="AF378" s="389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389"/>
      <c r="C560" s="389"/>
      <c r="D560" s="389"/>
      <c r="E560" s="389"/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389"/>
      <c r="C652" s="389"/>
      <c r="D652" s="389"/>
      <c r="E652" s="389"/>
      <c r="F652" s="389"/>
      <c r="G652" s="389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389"/>
      <c r="C728" s="389"/>
      <c r="D728" s="389"/>
      <c r="E728" s="389"/>
      <c r="F728" s="389"/>
      <c r="G728" s="389"/>
      <c r="H728" s="389"/>
      <c r="I728" s="389"/>
      <c r="J728" s="389"/>
      <c r="K728" s="389"/>
      <c r="L728" s="389"/>
      <c r="M728" s="389"/>
      <c r="N728" s="389"/>
      <c r="O728" s="389"/>
      <c r="P728" s="389"/>
      <c r="Q728" s="389"/>
      <c r="R728" s="389"/>
      <c r="S728" s="389"/>
      <c r="T728" s="389"/>
      <c r="U728" s="389"/>
      <c r="V728" s="389"/>
      <c r="W728" s="389"/>
      <c r="X728" s="389"/>
      <c r="Y728" s="389"/>
      <c r="Z728" s="389"/>
      <c r="AA728" s="389"/>
      <c r="AB728" s="389"/>
      <c r="AC728" s="389"/>
      <c r="AD728" s="389"/>
      <c r="AE728" s="389"/>
      <c r="AF728" s="389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389"/>
      <c r="C819" s="389"/>
      <c r="D819" s="389"/>
      <c r="E819" s="389"/>
      <c r="F819" s="389"/>
      <c r="G819" s="389"/>
      <c r="H819" s="389"/>
      <c r="I819" s="389"/>
      <c r="J819" s="389"/>
      <c r="K819" s="389"/>
      <c r="L819" s="389"/>
      <c r="M819" s="389"/>
      <c r="N819" s="389"/>
      <c r="O819" s="389"/>
      <c r="P819" s="389"/>
      <c r="Q819" s="389"/>
      <c r="R819" s="389"/>
      <c r="S819" s="389"/>
      <c r="T819" s="389"/>
      <c r="U819" s="389"/>
      <c r="V819" s="389"/>
      <c r="W819" s="389"/>
      <c r="X819" s="389"/>
      <c r="Y819" s="389"/>
      <c r="Z819" s="389"/>
      <c r="AA819" s="389"/>
      <c r="AB819" s="389"/>
      <c r="AC819" s="389"/>
      <c r="AD819" s="389"/>
      <c r="AE819" s="389"/>
      <c r="AF819" s="389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389"/>
      <c r="C897" s="389"/>
      <c r="D897" s="389"/>
      <c r="E897" s="389"/>
      <c r="F897" s="389"/>
      <c r="G897" s="389"/>
      <c r="H897" s="389"/>
      <c r="I897" s="389"/>
      <c r="J897" s="389"/>
      <c r="K897" s="389"/>
      <c r="L897" s="389"/>
      <c r="M897" s="389"/>
      <c r="N897" s="389"/>
      <c r="O897" s="389"/>
      <c r="P897" s="389"/>
      <c r="Q897" s="389"/>
      <c r="R897" s="389"/>
      <c r="S897" s="389"/>
      <c r="T897" s="389"/>
      <c r="U897" s="389"/>
      <c r="V897" s="389"/>
      <c r="W897" s="389"/>
      <c r="X897" s="389"/>
      <c r="Y897" s="389"/>
      <c r="Z897" s="389"/>
      <c r="AA897" s="389"/>
      <c r="AB897" s="389"/>
      <c r="AC897" s="389"/>
      <c r="AD897" s="389"/>
      <c r="AE897" s="389"/>
      <c r="AF897" s="389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389"/>
      <c r="C983" s="389"/>
      <c r="D983" s="389"/>
      <c r="E983" s="389"/>
      <c r="F983" s="389"/>
      <c r="G983" s="389"/>
      <c r="H983" s="389"/>
      <c r="I983" s="389"/>
      <c r="J983" s="389"/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389"/>
      <c r="C1082" s="389"/>
      <c r="D1082" s="389"/>
      <c r="E1082" s="389"/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389"/>
      <c r="C1179" s="389"/>
      <c r="D1179" s="389"/>
      <c r="E1179" s="389"/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  <c r="AA1179" s="389"/>
      <c r="AB1179" s="389"/>
      <c r="AC1179" s="389"/>
      <c r="AD1179" s="389"/>
      <c r="AE1179" s="389"/>
      <c r="AF1179" s="389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389"/>
      <c r="C1313" s="389"/>
      <c r="D1313" s="389"/>
      <c r="E1313" s="389"/>
      <c r="F1313" s="389"/>
      <c r="G1313" s="389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389"/>
      <c r="X1313" s="389"/>
      <c r="Y1313" s="389"/>
      <c r="Z1313" s="389"/>
      <c r="AA1313" s="389"/>
      <c r="AB1313" s="389"/>
      <c r="AC1313" s="389"/>
      <c r="AD1313" s="389"/>
      <c r="AE1313" s="389"/>
      <c r="AF1313" s="389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885</v>
      </c>
      <c r="B10" s="52" t="s">
        <v>884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883</v>
      </c>
    </row>
    <row r="17" spans="1:33" ht="15" customHeight="1" x14ac:dyDescent="0.2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2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2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2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2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2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2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25"/>
    <row r="28" spans="1:33" ht="12" customHeight="1" x14ac:dyDescent="0.25">
      <c r="B28" s="53" t="s">
        <v>872</v>
      </c>
    </row>
    <row r="29" spans="1:33" ht="12" customHeight="1" x14ac:dyDescent="0.2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2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2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2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2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2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2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2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2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2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25"/>
    <row r="40" spans="1:33" ht="12" customHeight="1" x14ac:dyDescent="0.25">
      <c r="B40" s="53" t="s">
        <v>861</v>
      </c>
    </row>
    <row r="41" spans="1:33" ht="15" customHeight="1" x14ac:dyDescent="0.2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2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2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2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2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2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2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2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2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2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2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25">
      <c r="B55" s="53" t="s">
        <v>357</v>
      </c>
    </row>
    <row r="56" spans="1:33" ht="15" customHeight="1" x14ac:dyDescent="0.2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2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2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25">
      <c r="B60" s="53" t="s">
        <v>2015</v>
      </c>
    </row>
    <row r="61" spans="1:33" ht="15" customHeight="1" x14ac:dyDescent="0.25">
      <c r="B61" s="53" t="s">
        <v>456</v>
      </c>
    </row>
    <row r="62" spans="1:33" ht="15" customHeight="1" x14ac:dyDescent="0.2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2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2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25">
      <c r="B66" s="53" t="s">
        <v>841</v>
      </c>
    </row>
    <row r="67" spans="1:33" ht="15" customHeight="1" x14ac:dyDescent="0.25">
      <c r="B67" s="53" t="s">
        <v>2035</v>
      </c>
    </row>
    <row r="68" spans="1:33" ht="15" customHeight="1" x14ac:dyDescent="0.2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2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2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25">
      <c r="B73" s="53" t="s">
        <v>834</v>
      </c>
    </row>
    <row r="74" spans="1:33" ht="12" customHeight="1" x14ac:dyDescent="0.25"/>
    <row r="75" spans="1:33" ht="15" customHeight="1" x14ac:dyDescent="0.25">
      <c r="B75" s="53" t="s">
        <v>833</v>
      </c>
    </row>
    <row r="76" spans="1:33" ht="15" customHeight="1" x14ac:dyDescent="0.25">
      <c r="B76" s="53" t="s">
        <v>194</v>
      </c>
    </row>
    <row r="77" spans="1:33" ht="15" customHeight="1" x14ac:dyDescent="0.2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2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2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2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2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25">
      <c r="B82" s="53" t="s">
        <v>197</v>
      </c>
    </row>
    <row r="83" spans="1:34" ht="15" customHeight="1" x14ac:dyDescent="0.2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2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2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2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2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25">
      <c r="B88" s="53" t="s">
        <v>198</v>
      </c>
    </row>
    <row r="89" spans="1:34" ht="12" customHeight="1" x14ac:dyDescent="0.2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3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25">
      <c r="B91" s="394" t="s">
        <v>2016</v>
      </c>
      <c r="C91" s="395"/>
      <c r="D91" s="395"/>
      <c r="E91" s="395"/>
      <c r="F91" s="395"/>
      <c r="G91" s="395"/>
      <c r="H91" s="395"/>
      <c r="I91" s="395"/>
      <c r="J91" s="395"/>
      <c r="K91" s="395"/>
      <c r="L91" s="395"/>
      <c r="M91" s="395"/>
      <c r="N91" s="395"/>
      <c r="O91" s="395"/>
      <c r="P91" s="395"/>
      <c r="Q91" s="395"/>
      <c r="R91" s="395"/>
      <c r="S91" s="395"/>
      <c r="T91" s="395"/>
      <c r="U91" s="395"/>
      <c r="V91" s="395"/>
      <c r="W91" s="395"/>
      <c r="X91" s="395"/>
      <c r="Y91" s="395"/>
      <c r="Z91" s="395"/>
      <c r="AA91" s="395"/>
      <c r="AB91" s="395"/>
      <c r="AC91" s="395"/>
      <c r="AD91" s="395"/>
      <c r="AE91" s="395"/>
      <c r="AF91" s="395"/>
      <c r="AG91" s="395"/>
      <c r="AH91" s="142"/>
    </row>
    <row r="92" spans="1:34" ht="15" customHeight="1" x14ac:dyDescent="0.25">
      <c r="B92" s="22" t="s">
        <v>2017</v>
      </c>
    </row>
    <row r="93" spans="1:34" ht="15" customHeight="1" x14ac:dyDescent="0.25">
      <c r="B93" s="22" t="s">
        <v>2018</v>
      </c>
    </row>
    <row r="94" spans="1:34" ht="15" customHeight="1" x14ac:dyDescent="0.25">
      <c r="B94" s="22" t="s">
        <v>2011</v>
      </c>
    </row>
    <row r="95" spans="1:34" ht="15" customHeight="1" x14ac:dyDescent="0.25">
      <c r="B95" s="22" t="s">
        <v>2019</v>
      </c>
    </row>
    <row r="96" spans="1:34" ht="15" customHeight="1" x14ac:dyDescent="0.25">
      <c r="B96" s="22" t="s">
        <v>2020</v>
      </c>
    </row>
    <row r="97" spans="2:2" ht="12" customHeight="1" x14ac:dyDescent="0.25">
      <c r="B97" s="22" t="s">
        <v>1984</v>
      </c>
    </row>
    <row r="98" spans="2:2" ht="15" customHeight="1" x14ac:dyDescent="0.25">
      <c r="B98" s="22" t="s">
        <v>2036</v>
      </c>
    </row>
    <row r="99" spans="2:2" ht="15" customHeight="1" x14ac:dyDescent="0.25">
      <c r="B99" s="22" t="s">
        <v>1985</v>
      </c>
    </row>
    <row r="100" spans="2:2" ht="15" customHeight="1" x14ac:dyDescent="0.25">
      <c r="B100" s="22" t="s">
        <v>2037</v>
      </c>
    </row>
    <row r="101" spans="2:2" ht="15" customHeight="1" x14ac:dyDescent="0.25">
      <c r="B101" s="22" t="s">
        <v>2021</v>
      </c>
    </row>
    <row r="102" spans="2:2" ht="15" customHeight="1" x14ac:dyDescent="0.25">
      <c r="B102" s="22" t="s">
        <v>2022</v>
      </c>
    </row>
    <row r="104" spans="2:2" ht="12" customHeight="1" x14ac:dyDescent="0.25"/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2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2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2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2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2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2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2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2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2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2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2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2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2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2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2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2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2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2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2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2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2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2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2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2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2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2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2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2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2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2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2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2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2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2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2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2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2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2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2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2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2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2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2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2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2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2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2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2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2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2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2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2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2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2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2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2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2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2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2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2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2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2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2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2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3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93" t="s">
        <v>2041</v>
      </c>
      <c r="C95" s="391"/>
      <c r="D95" s="391"/>
      <c r="E95" s="391"/>
      <c r="F95" s="391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1"/>
      <c r="R95" s="391"/>
      <c r="S95" s="391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  <c r="AH95" s="183"/>
    </row>
    <row r="96" spans="1:34" ht="15" customHeight="1" x14ac:dyDescent="0.2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2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2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2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2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2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2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2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2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2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3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2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2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2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2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2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2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2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2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2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2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2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2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2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2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2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2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2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25">
      <c r="A156" s="36" t="s">
        <v>2265</v>
      </c>
      <c r="B156" s="401" t="s">
        <v>2181</v>
      </c>
      <c r="C156" s="402">
        <v>2.3089230000000001</v>
      </c>
      <c r="D156" s="402">
        <v>2.247725</v>
      </c>
      <c r="E156" s="402">
        <v>2.2373949999999998</v>
      </c>
      <c r="F156" s="402">
        <v>2.2376680000000002</v>
      </c>
      <c r="G156" s="402">
        <v>2.28064</v>
      </c>
      <c r="H156" s="402">
        <v>2.3295210000000002</v>
      </c>
      <c r="I156" s="402">
        <v>2.3537729999999999</v>
      </c>
      <c r="J156" s="402">
        <v>2.3760940000000002</v>
      </c>
      <c r="K156" s="402">
        <v>2.4047079999999998</v>
      </c>
      <c r="L156" s="402">
        <v>2.4375520000000002</v>
      </c>
      <c r="M156" s="402">
        <v>2.5053640000000001</v>
      </c>
      <c r="N156" s="402">
        <v>2.5519940000000001</v>
      </c>
      <c r="O156" s="402">
        <v>2.593934</v>
      </c>
      <c r="P156" s="402">
        <v>2.647478</v>
      </c>
      <c r="Q156" s="402">
        <v>2.7100620000000002</v>
      </c>
      <c r="R156" s="402">
        <v>2.7737500000000002</v>
      </c>
      <c r="S156" s="402">
        <v>2.8402409999999998</v>
      </c>
      <c r="T156" s="402">
        <v>2.9036010000000001</v>
      </c>
      <c r="U156" s="402">
        <v>2.9663089999999999</v>
      </c>
      <c r="V156" s="402">
        <v>3.048111</v>
      </c>
      <c r="W156" s="402">
        <v>3.1233960000000001</v>
      </c>
      <c r="X156" s="402">
        <v>3.1878920000000002</v>
      </c>
      <c r="Y156" s="402">
        <v>3.2387679999999999</v>
      </c>
      <c r="Z156" s="402">
        <v>3.2749969999999999</v>
      </c>
      <c r="AA156" s="402">
        <v>3.3359510000000001</v>
      </c>
      <c r="AB156" s="402">
        <v>3.4057460000000002</v>
      </c>
      <c r="AC156" s="402">
        <v>3.462253</v>
      </c>
      <c r="AD156" s="402">
        <v>3.4993509999999999</v>
      </c>
      <c r="AE156" s="402">
        <v>3.622808</v>
      </c>
      <c r="AF156" s="403">
        <v>1.6218E-2</v>
      </c>
      <c r="AG156" s="37"/>
    </row>
    <row r="157" spans="1:33" ht="15" customHeight="1" x14ac:dyDescent="0.2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2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2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2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2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2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2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2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2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2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2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2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2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2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2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2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2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2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2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2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2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2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2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2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2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2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2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2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2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2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3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2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2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2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2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2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2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2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2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2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2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2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2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2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2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2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2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2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2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2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2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2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2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2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2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2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2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2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2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2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2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2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2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2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2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2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2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2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2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2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2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2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2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2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2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2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2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2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2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2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2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2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2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2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2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2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2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2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2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2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2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2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2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2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2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2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2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2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2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2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2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2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2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2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2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2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2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2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2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2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2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2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2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2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2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2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2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2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2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2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2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2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2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2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2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2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2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2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2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2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2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3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2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2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2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25">
      <c r="A292" s="36" t="s">
        <v>2298</v>
      </c>
      <c r="B292" s="404" t="s">
        <v>2163</v>
      </c>
      <c r="C292" s="405">
        <v>20.233689999999999</v>
      </c>
      <c r="D292" s="405">
        <v>20.310682</v>
      </c>
      <c r="E292" s="405">
        <v>20.079644999999999</v>
      </c>
      <c r="F292" s="405">
        <v>19.943666</v>
      </c>
      <c r="G292" s="405">
        <v>19.919011999999999</v>
      </c>
      <c r="H292" s="405">
        <v>19.932255000000001</v>
      </c>
      <c r="I292" s="405">
        <v>19.943956</v>
      </c>
      <c r="J292" s="405">
        <v>19.916573</v>
      </c>
      <c r="K292" s="405">
        <v>19.853318999999999</v>
      </c>
      <c r="L292" s="405">
        <v>19.765791</v>
      </c>
      <c r="M292" s="405">
        <v>19.720676000000001</v>
      </c>
      <c r="N292" s="405">
        <v>19.712543</v>
      </c>
      <c r="O292" s="405">
        <v>19.742273000000001</v>
      </c>
      <c r="P292" s="405">
        <v>19.733695999999998</v>
      </c>
      <c r="Q292" s="405">
        <v>19.677813</v>
      </c>
      <c r="R292" s="405">
        <v>19.642545999999999</v>
      </c>
      <c r="S292" s="405">
        <v>19.611654000000001</v>
      </c>
      <c r="T292" s="405">
        <v>19.563572000000001</v>
      </c>
      <c r="U292" s="405">
        <v>19.536719999999999</v>
      </c>
      <c r="V292" s="405">
        <v>19.499813</v>
      </c>
      <c r="W292" s="405">
        <v>19.457367000000001</v>
      </c>
      <c r="X292" s="405">
        <v>19.398436</v>
      </c>
      <c r="Y292" s="405">
        <v>19.335647999999999</v>
      </c>
      <c r="Z292" s="405">
        <v>19.279888</v>
      </c>
      <c r="AA292" s="405">
        <v>19.234518000000001</v>
      </c>
      <c r="AB292" s="405">
        <v>19.201917999999999</v>
      </c>
      <c r="AC292" s="405">
        <v>19.162893</v>
      </c>
      <c r="AD292" s="405">
        <v>19.118357</v>
      </c>
      <c r="AE292" s="405">
        <v>19.085940999999998</v>
      </c>
      <c r="AF292" s="406">
        <v>-2.0830000000000002E-3</v>
      </c>
      <c r="AG292" s="37"/>
    </row>
    <row r="293" spans="1:33" ht="15" customHeight="1" x14ac:dyDescent="0.2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2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2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2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2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2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2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2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2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2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2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2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2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2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2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2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2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2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2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2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2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2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2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2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2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2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2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2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2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2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2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2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2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2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2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2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2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2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2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2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2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2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2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2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3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2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2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2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2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2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2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2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2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2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2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2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2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2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2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2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2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2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2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2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2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2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2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2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2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2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2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2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2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2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2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2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2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2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2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2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2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2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2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2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2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2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  <c r="AG378" s="37"/>
    </row>
    <row r="379" spans="2:33" ht="12" customHeight="1" x14ac:dyDescent="0.2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2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2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2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2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2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2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2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2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2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2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2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2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2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2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2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2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2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2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2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2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2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2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2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2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2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2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2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2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2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2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2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2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2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2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2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2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2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2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2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2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2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2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2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2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2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2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2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2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2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2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2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2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2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2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2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2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2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2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3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2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2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2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2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2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2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2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2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2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2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2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2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2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2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2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2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2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2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2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2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2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2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2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2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2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2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2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2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2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2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2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2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2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2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2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2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2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2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2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2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2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2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2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2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2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2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2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2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3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2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2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2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2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2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2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2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2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2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2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2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2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2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2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2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2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2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2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2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2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2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2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2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2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2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2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2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2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2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2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2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2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2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2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2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2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2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2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2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2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2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2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2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2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2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2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2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2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2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2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2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2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2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2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2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2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2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2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2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2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2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2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2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2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2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2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2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2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2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2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2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2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2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  <c r="AG560" s="37"/>
    </row>
    <row r="561" spans="2:33" ht="15" customHeight="1" x14ac:dyDescent="0.2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2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2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2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2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2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2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2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2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2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2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2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2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2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2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2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2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2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2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2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2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2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2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2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2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2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2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3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2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2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2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2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2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2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2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2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2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2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2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2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2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2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2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2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2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2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2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2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2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2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2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2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2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2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2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2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2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2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2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2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2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2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2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2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2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2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2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2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2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2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2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2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2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2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2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2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3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2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2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2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2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2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2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2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2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2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2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2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2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2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2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2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  <c r="AG652" s="37"/>
    </row>
    <row r="653" spans="2:33" ht="15" customHeight="1" x14ac:dyDescent="0.2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2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2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2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2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2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2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2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2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2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2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2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2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2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2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2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2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2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2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2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2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2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2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2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2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2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2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2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2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2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2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2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2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2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2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2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2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2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2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2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2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2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2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2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2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2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2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2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2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2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2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2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2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2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2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2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2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2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2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2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2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2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2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2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2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2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2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2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2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2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2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2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2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2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2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25">
      <c r="A728" s="35"/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  <c r="AG728" s="37"/>
    </row>
    <row r="729" spans="1:33" ht="15" customHeight="1" x14ac:dyDescent="0.2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2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2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2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2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2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2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2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2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3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2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2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2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2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2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2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2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2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2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2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2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2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2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2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2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2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2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2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2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2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2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2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2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2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2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2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2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2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2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2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2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2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2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2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2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2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2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2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2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2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2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2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2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2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2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2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2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2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3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2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2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2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2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2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2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2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2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2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2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2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2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2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2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2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2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2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2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2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2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2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2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2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2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2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2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2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2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2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2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2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2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  <c r="AG819" s="37"/>
    </row>
    <row r="820" spans="2:33" ht="15" customHeight="1" x14ac:dyDescent="0.2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2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2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2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2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2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2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2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2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2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2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2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2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2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2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2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2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2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2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2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2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2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2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2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2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2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2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2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2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2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2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2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2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2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2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2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2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2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2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2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2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2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2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2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2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2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2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2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2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2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2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2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2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2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2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2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2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2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2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2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2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2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2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2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2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2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2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2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3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2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2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2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2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2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2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2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2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25">
      <c r="A897" s="36" t="s">
        <v>2463</v>
      </c>
      <c r="B897" s="401" t="s">
        <v>2166</v>
      </c>
      <c r="C897" s="402">
        <v>25.827797</v>
      </c>
      <c r="D897" s="402">
        <v>25.46632</v>
      </c>
      <c r="E897" s="402">
        <v>25.566723</v>
      </c>
      <c r="F897" s="402">
        <v>25.770250000000001</v>
      </c>
      <c r="G897" s="402">
        <v>26.039459000000001</v>
      </c>
      <c r="H897" s="402">
        <v>26.254384999999999</v>
      </c>
      <c r="I897" s="402">
        <v>26.444796</v>
      </c>
      <c r="J897" s="402">
        <v>26.565020000000001</v>
      </c>
      <c r="K897" s="402">
        <v>26.645147000000001</v>
      </c>
      <c r="L897" s="402">
        <v>26.718616000000001</v>
      </c>
      <c r="M897" s="402">
        <v>26.792679</v>
      </c>
      <c r="N897" s="402">
        <v>26.813309</v>
      </c>
      <c r="O897" s="402">
        <v>26.797998</v>
      </c>
      <c r="P897" s="402">
        <v>26.808287</v>
      </c>
      <c r="Q897" s="402">
        <v>26.777788000000001</v>
      </c>
      <c r="R897" s="402">
        <v>26.790700999999999</v>
      </c>
      <c r="S897" s="402">
        <v>26.820152</v>
      </c>
      <c r="T897" s="402">
        <v>26.861013</v>
      </c>
      <c r="U897" s="402">
        <v>26.912051999999999</v>
      </c>
      <c r="V897" s="402">
        <v>26.961288</v>
      </c>
      <c r="W897" s="402">
        <v>26.995920000000002</v>
      </c>
      <c r="X897" s="402">
        <v>27.025535999999999</v>
      </c>
      <c r="Y897" s="402">
        <v>27.047543000000001</v>
      </c>
      <c r="Z897" s="402">
        <v>27.075700999999999</v>
      </c>
      <c r="AA897" s="402">
        <v>27.095956999999999</v>
      </c>
      <c r="AB897" s="402">
        <v>27.108882999999999</v>
      </c>
      <c r="AC897" s="402">
        <v>27.111287999999998</v>
      </c>
      <c r="AD897" s="402">
        <v>27.11478</v>
      </c>
      <c r="AE897" s="402">
        <v>27.121179999999999</v>
      </c>
      <c r="AF897" s="403">
        <v>1.7470000000000001E-3</v>
      </c>
      <c r="AG897" s="37"/>
    </row>
    <row r="898" spans="1:33" ht="15" customHeight="1" x14ac:dyDescent="0.2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2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2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2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2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2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2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2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2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2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2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2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2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2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2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2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2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2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2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2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2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2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2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2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2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2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2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2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2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2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2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2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2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2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2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2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2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2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2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3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2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2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2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2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2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2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2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2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2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2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2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2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2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2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2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2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2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2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2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2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2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2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2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2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2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2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2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2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2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2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2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2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2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2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2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2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2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2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2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2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2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2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2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2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2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2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  <c r="AG983" s="37"/>
    </row>
    <row r="984" spans="2:33" ht="15" customHeight="1" x14ac:dyDescent="0.2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2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2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2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2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2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2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2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2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2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2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2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2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2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2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2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2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2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2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2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2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2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2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2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2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2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2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2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2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2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2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2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2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2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2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2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2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2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2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2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2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2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2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2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2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2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2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2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2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2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2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2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2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2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3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2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2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2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2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2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2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2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2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2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2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2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2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2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2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2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2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2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2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2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2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2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2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2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2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2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2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2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2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2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2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2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2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2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2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2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2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2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2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2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2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2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2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2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25">
      <c r="A1082" s="36" t="s">
        <v>2537</v>
      </c>
      <c r="B1082" s="401" t="s">
        <v>2233</v>
      </c>
      <c r="C1082" s="402">
        <v>11.155306</v>
      </c>
      <c r="D1082" s="402">
        <v>11.232468000000001</v>
      </c>
      <c r="E1082" s="402">
        <v>11.418899</v>
      </c>
      <c r="F1082" s="402">
        <v>11.772729</v>
      </c>
      <c r="G1082" s="402">
        <v>12.124594999999999</v>
      </c>
      <c r="H1082" s="402">
        <v>12.44957</v>
      </c>
      <c r="I1082" s="402">
        <v>12.756942</v>
      </c>
      <c r="J1082" s="402">
        <v>13.020205000000001</v>
      </c>
      <c r="K1082" s="402">
        <v>13.255988</v>
      </c>
      <c r="L1082" s="402">
        <v>13.424469999999999</v>
      </c>
      <c r="M1082" s="402">
        <v>13.791549</v>
      </c>
      <c r="N1082" s="402">
        <v>14.275321999999999</v>
      </c>
      <c r="O1082" s="402">
        <v>14.735467</v>
      </c>
      <c r="P1082" s="402">
        <v>15.228156</v>
      </c>
      <c r="Q1082" s="402">
        <v>15.727231</v>
      </c>
      <c r="R1082" s="402">
        <v>16.258001</v>
      </c>
      <c r="S1082" s="402">
        <v>16.838384999999999</v>
      </c>
      <c r="T1082" s="402">
        <v>17.421755000000001</v>
      </c>
      <c r="U1082" s="402">
        <v>18.007158</v>
      </c>
      <c r="V1082" s="402">
        <v>18.613240999999999</v>
      </c>
      <c r="W1082" s="402">
        <v>19.210747000000001</v>
      </c>
      <c r="X1082" s="402">
        <v>19.844539999999999</v>
      </c>
      <c r="Y1082" s="402">
        <v>20.476295</v>
      </c>
      <c r="Z1082" s="402">
        <v>21.097967000000001</v>
      </c>
      <c r="AA1082" s="402">
        <v>21.740034000000001</v>
      </c>
      <c r="AB1082" s="402">
        <v>22.413015000000001</v>
      </c>
      <c r="AC1082" s="402">
        <v>23.099865000000001</v>
      </c>
      <c r="AD1082" s="402">
        <v>23.780638</v>
      </c>
      <c r="AE1082" s="402">
        <v>24.580249999999999</v>
      </c>
      <c r="AF1082" s="403">
        <v>2.8617E-2</v>
      </c>
      <c r="AG1082" s="37"/>
    </row>
    <row r="1083" spans="1:33" ht="15" customHeight="1" x14ac:dyDescent="0.2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2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2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2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3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2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2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2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2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2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2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2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2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2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2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2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2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2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2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2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2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2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2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2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2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2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2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2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2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2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2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2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2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2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2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2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2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2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2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2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2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2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2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2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2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2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2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2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2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2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2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2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2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2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2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2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2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2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2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2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2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2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2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2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2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2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2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2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2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2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2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2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2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2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2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2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2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2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2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2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2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2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2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2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2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2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2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2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2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2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2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2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2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2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2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2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2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  <c r="AG1179" s="37"/>
    </row>
    <row r="1180" spans="2:33" ht="15" customHeight="1" x14ac:dyDescent="0.2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2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2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2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2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2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2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2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3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2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2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2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2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2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2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2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2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2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2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2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2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2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2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2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2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2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2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2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2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2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2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2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2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2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2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2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2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2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2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2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2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2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2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2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2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2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2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2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2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2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2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2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2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2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2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2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2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3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2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2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2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2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2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2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2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2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2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2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2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2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2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2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2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2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2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2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2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2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2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2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2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2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2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2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2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2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2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2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2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2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2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2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2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2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2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2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2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2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2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2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2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2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2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2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2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2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2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2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2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2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2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2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2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2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2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2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2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2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2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2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2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2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2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2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2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2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2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2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2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2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2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2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2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2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  <c r="AG1313" s="37"/>
    </row>
    <row r="1314" spans="2:33" ht="12" customHeight="1" x14ac:dyDescent="0.2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2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2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2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2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2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2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2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2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2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2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2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2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2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2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2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2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2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2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2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2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2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2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2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3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2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2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2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2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2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2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2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2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2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2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2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2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2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2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2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2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2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2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2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2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2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2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2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2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2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2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2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2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2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2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2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2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2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2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2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2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2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2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2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2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2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2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2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2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2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2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2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2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3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2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2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2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389"/>
      <c r="C1431" s="389"/>
      <c r="D1431" s="389"/>
      <c r="E1431" s="389"/>
      <c r="F1431" s="389"/>
      <c r="G1431" s="389"/>
      <c r="H1431" s="389"/>
      <c r="I1431" s="389"/>
      <c r="J1431" s="389"/>
      <c r="K1431" s="389"/>
      <c r="L1431" s="389"/>
      <c r="M1431" s="389"/>
      <c r="N1431" s="389"/>
      <c r="O1431" s="389"/>
      <c r="P1431" s="389"/>
      <c r="Q1431" s="389"/>
      <c r="R1431" s="389"/>
      <c r="S1431" s="389"/>
      <c r="T1431" s="389"/>
      <c r="U1431" s="389"/>
      <c r="V1431" s="389"/>
      <c r="W1431" s="389"/>
      <c r="X1431" s="389"/>
      <c r="Y1431" s="389"/>
      <c r="Z1431" s="389"/>
      <c r="AA1431" s="389"/>
      <c r="AB1431" s="389"/>
      <c r="AC1431" s="389"/>
      <c r="AD1431" s="389"/>
      <c r="AE1431" s="389"/>
      <c r="AF1431" s="389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389"/>
      <c r="C1535" s="389"/>
      <c r="D1535" s="389"/>
      <c r="E1535" s="389"/>
      <c r="F1535" s="389"/>
      <c r="G1535" s="389"/>
      <c r="H1535" s="389"/>
      <c r="I1535" s="389"/>
      <c r="J1535" s="389"/>
      <c r="K1535" s="389"/>
      <c r="L1535" s="389"/>
      <c r="M1535" s="389"/>
      <c r="N1535" s="389"/>
      <c r="O1535" s="389"/>
      <c r="P1535" s="389"/>
      <c r="Q1535" s="389"/>
      <c r="R1535" s="389"/>
      <c r="S1535" s="389"/>
      <c r="T1535" s="389"/>
      <c r="U1535" s="389"/>
      <c r="V1535" s="389"/>
      <c r="W1535" s="389"/>
      <c r="X1535" s="389"/>
      <c r="Y1535" s="389"/>
      <c r="Z1535" s="389"/>
      <c r="AA1535" s="389"/>
      <c r="AB1535" s="389"/>
      <c r="AC1535" s="389"/>
      <c r="AD1535" s="389"/>
      <c r="AE1535" s="389"/>
      <c r="AF1535" s="389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389"/>
      <c r="C1628" s="389"/>
      <c r="D1628" s="389"/>
      <c r="E1628" s="389"/>
      <c r="F1628" s="389"/>
      <c r="G1628" s="389"/>
      <c r="H1628" s="389"/>
      <c r="I1628" s="389"/>
      <c r="J1628" s="389"/>
      <c r="K1628" s="389"/>
      <c r="L1628" s="389"/>
      <c r="M1628" s="389"/>
      <c r="N1628" s="389"/>
      <c r="O1628" s="389"/>
      <c r="P1628" s="389"/>
      <c r="Q1628" s="389"/>
      <c r="R1628" s="389"/>
      <c r="S1628" s="389"/>
      <c r="T1628" s="389"/>
      <c r="U1628" s="389"/>
      <c r="V1628" s="389"/>
      <c r="W1628" s="389"/>
      <c r="X1628" s="389"/>
      <c r="Y1628" s="389"/>
      <c r="Z1628" s="389"/>
      <c r="AA1628" s="389"/>
      <c r="AB1628" s="389"/>
      <c r="AC1628" s="389"/>
      <c r="AD1628" s="389"/>
      <c r="AE1628" s="389"/>
      <c r="AF1628" s="389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389"/>
      <c r="C1778" s="389"/>
      <c r="D1778" s="389"/>
      <c r="E1778" s="389"/>
      <c r="F1778" s="389"/>
      <c r="G1778" s="389"/>
      <c r="H1778" s="389"/>
      <c r="I1778" s="389"/>
      <c r="J1778" s="389"/>
      <c r="K1778" s="389"/>
      <c r="L1778" s="389"/>
      <c r="M1778" s="389"/>
      <c r="N1778" s="389"/>
      <c r="O1778" s="389"/>
      <c r="P1778" s="389"/>
      <c r="Q1778" s="389"/>
      <c r="R1778" s="389"/>
      <c r="S1778" s="389"/>
      <c r="T1778" s="389"/>
      <c r="U1778" s="389"/>
      <c r="V1778" s="389"/>
      <c r="W1778" s="389"/>
      <c r="X1778" s="389"/>
      <c r="Y1778" s="389"/>
      <c r="Z1778" s="389"/>
      <c r="AA1778" s="389"/>
      <c r="AB1778" s="389"/>
      <c r="AC1778" s="389"/>
      <c r="AD1778" s="389"/>
      <c r="AE1778" s="389"/>
      <c r="AF1778" s="389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389"/>
      <c r="C1928" s="389"/>
      <c r="D1928" s="389"/>
      <c r="E1928" s="389"/>
      <c r="F1928" s="389"/>
      <c r="G1928" s="389"/>
      <c r="H1928" s="389"/>
      <c r="I1928" s="389"/>
      <c r="J1928" s="389"/>
      <c r="K1928" s="389"/>
      <c r="L1928" s="389"/>
      <c r="M1928" s="389"/>
      <c r="N1928" s="389"/>
      <c r="O1928" s="389"/>
      <c r="P1928" s="389"/>
      <c r="Q1928" s="389"/>
      <c r="R1928" s="389"/>
      <c r="S1928" s="389"/>
      <c r="T1928" s="389"/>
      <c r="U1928" s="389"/>
      <c r="V1928" s="389"/>
      <c r="W1928" s="389"/>
      <c r="X1928" s="389"/>
      <c r="Y1928" s="389"/>
      <c r="Z1928" s="389"/>
      <c r="AA1928" s="389"/>
      <c r="AB1928" s="389"/>
      <c r="AC1928" s="389"/>
      <c r="AD1928" s="389"/>
      <c r="AE1928" s="389"/>
      <c r="AF1928" s="389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389"/>
      <c r="C2078" s="389"/>
      <c r="D2078" s="389"/>
      <c r="E2078" s="389"/>
      <c r="F2078" s="389"/>
      <c r="G2078" s="389"/>
      <c r="H2078" s="389"/>
      <c r="I2078" s="389"/>
      <c r="J2078" s="389"/>
      <c r="K2078" s="389"/>
      <c r="L2078" s="389"/>
      <c r="M2078" s="389"/>
      <c r="N2078" s="389"/>
      <c r="O2078" s="389"/>
      <c r="P2078" s="389"/>
      <c r="Q2078" s="389"/>
      <c r="R2078" s="389"/>
      <c r="S2078" s="389"/>
      <c r="T2078" s="389"/>
      <c r="U2078" s="389"/>
      <c r="V2078" s="389"/>
      <c r="W2078" s="389"/>
      <c r="X2078" s="389"/>
      <c r="Y2078" s="389"/>
      <c r="Z2078" s="389"/>
      <c r="AA2078" s="389"/>
      <c r="AB2078" s="389"/>
      <c r="AC2078" s="389"/>
      <c r="AD2078" s="389"/>
      <c r="AE2078" s="389"/>
      <c r="AF2078" s="389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389"/>
      <c r="C2228" s="389"/>
      <c r="D2228" s="389"/>
      <c r="E2228" s="389"/>
      <c r="F2228" s="389"/>
      <c r="G2228" s="389"/>
      <c r="H2228" s="389"/>
      <c r="I2228" s="389"/>
      <c r="J2228" s="389"/>
      <c r="K2228" s="389"/>
      <c r="L2228" s="389"/>
      <c r="M2228" s="389"/>
      <c r="N2228" s="389"/>
      <c r="O2228" s="389"/>
      <c r="P2228" s="389"/>
      <c r="Q2228" s="389"/>
      <c r="R2228" s="389"/>
      <c r="S2228" s="389"/>
      <c r="T2228" s="389"/>
      <c r="U2228" s="389"/>
      <c r="V2228" s="389"/>
      <c r="W2228" s="389"/>
      <c r="X2228" s="389"/>
      <c r="Y2228" s="389"/>
      <c r="Z2228" s="389"/>
      <c r="AA2228" s="389"/>
      <c r="AB2228" s="389"/>
      <c r="AC2228" s="389"/>
      <c r="AD2228" s="389"/>
      <c r="AE2228" s="389"/>
      <c r="AF2228" s="389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389"/>
      <c r="C2378" s="389"/>
      <c r="D2378" s="389"/>
      <c r="E2378" s="389"/>
      <c r="F2378" s="389"/>
      <c r="G2378" s="389"/>
      <c r="H2378" s="389"/>
      <c r="I2378" s="389"/>
      <c r="J2378" s="389"/>
      <c r="K2378" s="389"/>
      <c r="L2378" s="389"/>
      <c r="M2378" s="389"/>
      <c r="N2378" s="389"/>
      <c r="O2378" s="389"/>
      <c r="P2378" s="389"/>
      <c r="Q2378" s="389"/>
      <c r="R2378" s="389"/>
      <c r="S2378" s="389"/>
      <c r="T2378" s="389"/>
      <c r="U2378" s="389"/>
      <c r="V2378" s="389"/>
      <c r="W2378" s="389"/>
      <c r="X2378" s="389"/>
      <c r="Y2378" s="389"/>
      <c r="Z2378" s="389"/>
      <c r="AA2378" s="389"/>
      <c r="AB2378" s="389"/>
      <c r="AC2378" s="389"/>
      <c r="AD2378" s="389"/>
      <c r="AE2378" s="389"/>
      <c r="AF2378" s="389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389"/>
      <c r="C2528" s="389"/>
      <c r="D2528" s="389"/>
      <c r="E2528" s="389"/>
      <c r="F2528" s="389"/>
      <c r="G2528" s="389"/>
      <c r="H2528" s="389"/>
      <c r="I2528" s="389"/>
      <c r="J2528" s="389"/>
      <c r="K2528" s="389"/>
      <c r="L2528" s="389"/>
      <c r="M2528" s="389"/>
      <c r="N2528" s="389"/>
      <c r="O2528" s="389"/>
      <c r="P2528" s="389"/>
      <c r="Q2528" s="389"/>
      <c r="R2528" s="389"/>
      <c r="S2528" s="389"/>
      <c r="T2528" s="389"/>
      <c r="U2528" s="389"/>
      <c r="V2528" s="389"/>
      <c r="W2528" s="389"/>
      <c r="X2528" s="389"/>
      <c r="Y2528" s="389"/>
      <c r="Z2528" s="389"/>
      <c r="AA2528" s="389"/>
      <c r="AB2528" s="389"/>
      <c r="AC2528" s="389"/>
      <c r="AD2528" s="389"/>
      <c r="AE2528" s="389"/>
      <c r="AF2528" s="389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389"/>
      <c r="C2678" s="389"/>
      <c r="D2678" s="389"/>
      <c r="E2678" s="389"/>
      <c r="F2678" s="389"/>
      <c r="G2678" s="389"/>
      <c r="H2678" s="389"/>
      <c r="I2678" s="389"/>
      <c r="J2678" s="389"/>
      <c r="K2678" s="389"/>
      <c r="L2678" s="389"/>
      <c r="M2678" s="389"/>
      <c r="N2678" s="389"/>
      <c r="O2678" s="389"/>
      <c r="P2678" s="389"/>
      <c r="Q2678" s="389"/>
      <c r="R2678" s="389"/>
      <c r="S2678" s="389"/>
      <c r="T2678" s="389"/>
      <c r="U2678" s="389"/>
      <c r="V2678" s="389"/>
      <c r="W2678" s="389"/>
      <c r="X2678" s="389"/>
      <c r="Y2678" s="389"/>
      <c r="Z2678" s="389"/>
      <c r="AA2678" s="389"/>
      <c r="AB2678" s="389"/>
      <c r="AC2678" s="389"/>
      <c r="AD2678" s="389"/>
      <c r="AE2678" s="389"/>
      <c r="AF2678" s="389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389"/>
      <c r="C2828" s="389"/>
      <c r="D2828" s="389"/>
      <c r="E2828" s="389"/>
      <c r="F2828" s="389"/>
      <c r="G2828" s="389"/>
      <c r="H2828" s="389"/>
      <c r="I2828" s="389"/>
      <c r="J2828" s="389"/>
      <c r="K2828" s="389"/>
      <c r="L2828" s="389"/>
      <c r="M2828" s="389"/>
      <c r="N2828" s="389"/>
      <c r="O2828" s="389"/>
      <c r="P2828" s="389"/>
      <c r="Q2828" s="389"/>
      <c r="R2828" s="389"/>
      <c r="S2828" s="389"/>
      <c r="T2828" s="389"/>
      <c r="U2828" s="389"/>
      <c r="V2828" s="389"/>
      <c r="W2828" s="389"/>
      <c r="X2828" s="389"/>
      <c r="Y2828" s="389"/>
      <c r="Z2828" s="389"/>
      <c r="AA2828" s="389"/>
      <c r="AB2828" s="389"/>
      <c r="AC2828" s="389"/>
      <c r="AD2828" s="389"/>
      <c r="AE2828" s="389"/>
      <c r="AF2828" s="389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948</v>
      </c>
      <c r="B10" s="52" t="s">
        <v>947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904</v>
      </c>
    </row>
    <row r="17" spans="1:33" ht="15" customHeight="1" x14ac:dyDescent="0.2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2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2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2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2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2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2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2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2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2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2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25"/>
    <row r="29" spans="1:33" ht="12" customHeight="1" x14ac:dyDescent="0.25">
      <c r="B29" s="53" t="s">
        <v>902</v>
      </c>
    </row>
    <row r="30" spans="1:33" ht="12" customHeight="1" x14ac:dyDescent="0.2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2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2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2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2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2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2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2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2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25"/>
    <row r="40" spans="1:33" ht="12" customHeight="1" x14ac:dyDescent="0.25">
      <c r="B40" s="53" t="s">
        <v>901</v>
      </c>
    </row>
    <row r="41" spans="1:33" ht="15" customHeight="1" x14ac:dyDescent="0.2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2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2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2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2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2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2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2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2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2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2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2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2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25">
      <c r="B57" s="53" t="s">
        <v>357</v>
      </c>
    </row>
    <row r="58" spans="1:33" ht="12" customHeight="1" x14ac:dyDescent="0.2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2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2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25">
      <c r="B62" s="53" t="s">
        <v>457</v>
      </c>
    </row>
    <row r="63" spans="1:33" ht="15" customHeight="1" x14ac:dyDescent="0.25">
      <c r="B63" s="53" t="s">
        <v>456</v>
      </c>
    </row>
    <row r="64" spans="1:33" ht="15" customHeight="1" x14ac:dyDescent="0.2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2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2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25">
      <c r="B68" s="53" t="s">
        <v>184</v>
      </c>
    </row>
    <row r="69" spans="1:33" ht="15" customHeight="1" x14ac:dyDescent="0.25">
      <c r="B69" s="53" t="s">
        <v>185</v>
      </c>
    </row>
    <row r="70" spans="1:33" ht="15" customHeight="1" x14ac:dyDescent="0.2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2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2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2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25"/>
    <row r="76" spans="1:33" ht="15" customHeight="1" x14ac:dyDescent="0.25">
      <c r="B76" s="53" t="s">
        <v>899</v>
      </c>
    </row>
    <row r="78" spans="1:33" ht="15" customHeight="1" x14ac:dyDescent="0.25">
      <c r="B78" s="53" t="s">
        <v>898</v>
      </c>
    </row>
    <row r="79" spans="1:33" ht="15" customHeight="1" x14ac:dyDescent="0.25">
      <c r="B79" s="53" t="s">
        <v>194</v>
      </c>
    </row>
    <row r="80" spans="1:33" ht="12" customHeight="1" x14ac:dyDescent="0.2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2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2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2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2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25">
      <c r="B85" s="53" t="s">
        <v>197</v>
      </c>
    </row>
    <row r="86" spans="1:34" ht="15" customHeight="1" x14ac:dyDescent="0.2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2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2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2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2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25">
      <c r="B91" s="53" t="s">
        <v>198</v>
      </c>
    </row>
    <row r="92" spans="1:34" ht="15" customHeight="1" x14ac:dyDescent="0.2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2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3"/>
    <row r="95" spans="1:34" ht="15" customHeight="1" x14ac:dyDescent="0.25">
      <c r="B95" s="394" t="s">
        <v>2041</v>
      </c>
      <c r="C95" s="395"/>
      <c r="D95" s="395"/>
      <c r="E95" s="395"/>
      <c r="F95" s="395"/>
      <c r="G95" s="395"/>
      <c r="H95" s="395"/>
      <c r="I95" s="395"/>
      <c r="J95" s="395"/>
      <c r="K95" s="395"/>
      <c r="L95" s="395"/>
      <c r="M95" s="395"/>
      <c r="N95" s="395"/>
      <c r="O95" s="395"/>
      <c r="P95" s="395"/>
      <c r="Q95" s="395"/>
      <c r="R95" s="395"/>
      <c r="S95" s="395"/>
      <c r="T95" s="395"/>
      <c r="U95" s="395"/>
      <c r="V95" s="395"/>
      <c r="W95" s="395"/>
      <c r="X95" s="395"/>
      <c r="Y95" s="395"/>
      <c r="Z95" s="395"/>
      <c r="AA95" s="395"/>
      <c r="AB95" s="395"/>
      <c r="AC95" s="395"/>
      <c r="AD95" s="395"/>
      <c r="AE95" s="395"/>
      <c r="AF95" s="395"/>
      <c r="AG95" s="395"/>
      <c r="AH95" s="142"/>
    </row>
    <row r="96" spans="1:34" ht="15" customHeight="1" x14ac:dyDescent="0.25">
      <c r="B96" s="22" t="s">
        <v>2042</v>
      </c>
    </row>
    <row r="97" spans="2:2" ht="12" customHeight="1" x14ac:dyDescent="0.25">
      <c r="B97" s="22" t="s">
        <v>2043</v>
      </c>
    </row>
    <row r="98" spans="2:2" ht="15" customHeight="1" x14ac:dyDescent="0.25">
      <c r="B98" s="22" t="s">
        <v>2025</v>
      </c>
    </row>
    <row r="99" spans="2:2" ht="15" customHeight="1" x14ac:dyDescent="0.25">
      <c r="B99" s="22" t="s">
        <v>2011</v>
      </c>
    </row>
    <row r="100" spans="2:2" ht="15" customHeight="1" x14ac:dyDescent="0.25">
      <c r="B100" s="22" t="s">
        <v>2044</v>
      </c>
    </row>
    <row r="101" spans="2:2" ht="15" customHeight="1" x14ac:dyDescent="0.25">
      <c r="B101" s="22" t="s">
        <v>2027</v>
      </c>
    </row>
    <row r="102" spans="2:2" ht="15" customHeight="1" x14ac:dyDescent="0.25">
      <c r="B102" s="22" t="s">
        <v>1984</v>
      </c>
    </row>
    <row r="103" spans="2:2" ht="15" customHeight="1" x14ac:dyDescent="0.25">
      <c r="B103" s="22" t="s">
        <v>2034</v>
      </c>
    </row>
    <row r="104" spans="2:2" ht="12" customHeight="1" x14ac:dyDescent="0.25">
      <c r="B104" s="22" t="s">
        <v>368</v>
      </c>
    </row>
    <row r="105" spans="2:2" ht="15" customHeight="1" x14ac:dyDescent="0.25">
      <c r="B105" s="22" t="s">
        <v>2012</v>
      </c>
    </row>
    <row r="106" spans="2:2" ht="15" customHeight="1" x14ac:dyDescent="0.25">
      <c r="B106" s="22" t="s">
        <v>2021</v>
      </c>
    </row>
    <row r="107" spans="2:2" ht="15" customHeight="1" x14ac:dyDescent="0.25">
      <c r="B107" s="22" t="s">
        <v>2022</v>
      </c>
    </row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  <c r="AA147" s="388"/>
      <c r="AB147" s="388"/>
      <c r="AC147" s="388"/>
      <c r="AD147" s="388"/>
      <c r="AE147" s="388"/>
      <c r="AF147" s="388"/>
      <c r="AG147" s="388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8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388"/>
      <c r="C1145" s="388"/>
      <c r="D1145" s="388"/>
      <c r="E1145" s="388"/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  <c r="AA1145" s="388"/>
      <c r="AB1145" s="388"/>
      <c r="AC1145" s="388"/>
      <c r="AD1145" s="388"/>
      <c r="AE1145" s="388"/>
      <c r="AF1145" s="388"/>
      <c r="AG1145" s="388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388"/>
      <c r="C1279" s="388"/>
      <c r="D1279" s="388"/>
      <c r="E1279" s="388"/>
      <c r="F1279" s="388"/>
      <c r="G1279" s="388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388"/>
      <c r="X1279" s="388"/>
      <c r="Y1279" s="388"/>
      <c r="Z1279" s="388"/>
      <c r="AA1279" s="388"/>
      <c r="AB1279" s="388"/>
      <c r="AC1279" s="388"/>
      <c r="AD1279" s="388"/>
      <c r="AE1279" s="388"/>
      <c r="AF1279" s="388"/>
      <c r="AG1279" s="388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388"/>
      <c r="C1397" s="388"/>
      <c r="D1397" s="388"/>
      <c r="E1397" s="388"/>
      <c r="F1397" s="388"/>
      <c r="G1397" s="388"/>
      <c r="H1397" s="388"/>
      <c r="I1397" s="388"/>
      <c r="J1397" s="388"/>
      <c r="K1397" s="388"/>
      <c r="L1397" s="388"/>
      <c r="M1397" s="388"/>
      <c r="N1397" s="388"/>
      <c r="O1397" s="388"/>
      <c r="P1397" s="388"/>
      <c r="Q1397" s="388"/>
      <c r="R1397" s="388"/>
      <c r="S1397" s="388"/>
      <c r="T1397" s="388"/>
      <c r="U1397" s="388"/>
      <c r="V1397" s="388"/>
      <c r="W1397" s="388"/>
      <c r="X1397" s="388"/>
      <c r="Y1397" s="388"/>
      <c r="Z1397" s="388"/>
      <c r="AA1397" s="388"/>
      <c r="AB1397" s="388"/>
      <c r="AC1397" s="388"/>
      <c r="AD1397" s="388"/>
      <c r="AE1397" s="388"/>
      <c r="AF1397" s="388"/>
      <c r="AG1397" s="388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388"/>
      <c r="C1501" s="388"/>
      <c r="D1501" s="388"/>
      <c r="E1501" s="388"/>
      <c r="F1501" s="388"/>
      <c r="G1501" s="388"/>
      <c r="H1501" s="388"/>
      <c r="I1501" s="388"/>
      <c r="J1501" s="388"/>
      <c r="K1501" s="388"/>
      <c r="L1501" s="388"/>
      <c r="M1501" s="388"/>
      <c r="N1501" s="388"/>
      <c r="O1501" s="388"/>
      <c r="P1501" s="388"/>
      <c r="Q1501" s="388"/>
      <c r="R1501" s="388"/>
      <c r="S1501" s="388"/>
      <c r="T1501" s="388"/>
      <c r="U1501" s="388"/>
      <c r="V1501" s="388"/>
      <c r="W1501" s="388"/>
      <c r="X1501" s="388"/>
      <c r="Y1501" s="388"/>
      <c r="Z1501" s="388"/>
      <c r="AA1501" s="388"/>
      <c r="AB1501" s="388"/>
      <c r="AC1501" s="388"/>
      <c r="AD1501" s="388"/>
      <c r="AE1501" s="388"/>
      <c r="AF1501" s="388"/>
      <c r="AG1501" s="388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2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2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2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2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2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2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2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2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2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2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2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2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2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2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2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2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2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2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2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2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2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2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2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2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2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2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2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2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2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2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2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2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2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2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2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2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2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2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2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2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2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2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2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2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2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2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2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2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2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2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2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2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2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2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2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2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2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2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2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2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2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2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2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2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2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2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2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2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2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2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2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2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2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2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2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2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2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2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2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2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2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2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2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2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2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2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2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2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2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2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2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2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2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2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2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2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2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25">
      <c r="A117" s="36" t="s">
        <v>344</v>
      </c>
      <c r="B117" s="404" t="s">
        <v>345</v>
      </c>
      <c r="C117" s="405">
        <v>27986.478515999999</v>
      </c>
      <c r="D117" s="405">
        <v>28032.220702999999</v>
      </c>
      <c r="E117" s="405">
        <v>27776.765625</v>
      </c>
      <c r="F117" s="405">
        <v>27465.828125</v>
      </c>
      <c r="G117" s="405">
        <v>27255.169922000001</v>
      </c>
      <c r="H117" s="405">
        <v>27052.175781000002</v>
      </c>
      <c r="I117" s="405">
        <v>26819.683593999998</v>
      </c>
      <c r="J117" s="405">
        <v>26592.78125</v>
      </c>
      <c r="K117" s="405">
        <v>26361.335938</v>
      </c>
      <c r="L117" s="405">
        <v>26163.675781000002</v>
      </c>
      <c r="M117" s="405">
        <v>26008.943359000001</v>
      </c>
      <c r="N117" s="405">
        <v>25899.167968999998</v>
      </c>
      <c r="O117" s="405">
        <v>25803.771484000001</v>
      </c>
      <c r="P117" s="405">
        <v>25706.130859000001</v>
      </c>
      <c r="Q117" s="405">
        <v>25600.619140999999</v>
      </c>
      <c r="R117" s="405">
        <v>25535.832031000002</v>
      </c>
      <c r="S117" s="405">
        <v>25495.666015999999</v>
      </c>
      <c r="T117" s="405">
        <v>25451.617188</v>
      </c>
      <c r="U117" s="405">
        <v>25462.876952999999</v>
      </c>
      <c r="V117" s="405">
        <v>25488.181640999999</v>
      </c>
      <c r="W117" s="405">
        <v>25533.677734000001</v>
      </c>
      <c r="X117" s="405">
        <v>25586.275390999999</v>
      </c>
      <c r="Y117" s="405">
        <v>25660.166015999999</v>
      </c>
      <c r="Z117" s="405">
        <v>25746.871093999998</v>
      </c>
      <c r="AA117" s="405">
        <v>25871.171875</v>
      </c>
      <c r="AB117" s="405">
        <v>26021.988281000002</v>
      </c>
      <c r="AC117" s="405">
        <v>26178.046875</v>
      </c>
      <c r="AD117" s="405">
        <v>26334.755859000001</v>
      </c>
      <c r="AE117" s="405">
        <v>26541.847656000002</v>
      </c>
      <c r="AF117" s="406">
        <v>-1.8910000000000001E-3</v>
      </c>
      <c r="AG117" s="37"/>
      <c r="AH117" s="35"/>
    </row>
    <row r="118" spans="1:34" ht="15" customHeight="1" thickBot="1" x14ac:dyDescent="0.3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25">
      <c r="A119" s="35"/>
      <c r="B119" s="393" t="s">
        <v>2626</v>
      </c>
      <c r="C119" s="391"/>
      <c r="D119" s="391"/>
      <c r="E119" s="391"/>
      <c r="F119" s="391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1"/>
      <c r="R119" s="391"/>
      <c r="S119" s="391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1"/>
      <c r="AE119" s="391"/>
      <c r="AF119" s="391"/>
      <c r="AG119" s="391"/>
      <c r="AH119" s="183"/>
    </row>
    <row r="120" spans="1:34" ht="15" customHeight="1" x14ac:dyDescent="0.2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2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2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2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2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2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2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2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2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2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2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2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2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2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2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2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2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2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2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2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2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2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2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2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2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2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2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2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2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2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2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2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2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2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2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2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2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2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2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2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2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2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2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2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2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2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2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2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2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2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2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2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2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2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2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2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2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2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2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2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2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2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2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2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2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2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2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2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2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2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2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2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2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2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2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2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2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2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2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2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2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2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2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2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2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2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2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2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2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2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2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2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2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2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2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25">
      <c r="B228" s="143"/>
    </row>
    <row r="229" spans="1:33" ht="15" customHeight="1" x14ac:dyDescent="0.25">
      <c r="B229" s="22"/>
    </row>
    <row r="230" spans="1:33" ht="15" customHeight="1" x14ac:dyDescent="0.25">
      <c r="B230" s="22"/>
    </row>
    <row r="231" spans="1:33" ht="15" customHeight="1" x14ac:dyDescent="0.25">
      <c r="B231" s="22"/>
    </row>
    <row r="232" spans="1:33" ht="15" customHeight="1" x14ac:dyDescent="0.25">
      <c r="B232" s="22"/>
    </row>
    <row r="233" spans="1:33" ht="15" customHeight="1" x14ac:dyDescent="0.25">
      <c r="B233" s="22"/>
    </row>
    <row r="234" spans="1:33" ht="15" customHeight="1" x14ac:dyDescent="0.25">
      <c r="B234" s="22"/>
    </row>
    <row r="235" spans="1:33" ht="15" customHeight="1" x14ac:dyDescent="0.25">
      <c r="B235" s="22"/>
    </row>
    <row r="236" spans="1:33" ht="15" customHeight="1" x14ac:dyDescent="0.25">
      <c r="B236" s="22"/>
    </row>
    <row r="248" ht="12" customHeight="1" x14ac:dyDescent="0.25"/>
    <row r="252" ht="12" customHeight="1" x14ac:dyDescent="0.25"/>
    <row r="255" ht="12" customHeight="1" x14ac:dyDescent="0.25"/>
    <row r="258" spans="2:32" ht="15" customHeight="1" x14ac:dyDescent="0.2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25">
      <c r="B259" s="389"/>
      <c r="C259" s="389"/>
      <c r="D259" s="389"/>
      <c r="E259" s="389"/>
      <c r="F259" s="389"/>
      <c r="G259" s="389"/>
      <c r="H259" s="389"/>
      <c r="I259" s="389"/>
      <c r="J259" s="389"/>
      <c r="K259" s="389"/>
      <c r="L259" s="389"/>
      <c r="M259" s="389"/>
      <c r="N259" s="389"/>
      <c r="O259" s="389"/>
      <c r="P259" s="389"/>
      <c r="Q259" s="389"/>
      <c r="R259" s="389"/>
      <c r="S259" s="389"/>
      <c r="T259" s="389"/>
      <c r="U259" s="389"/>
      <c r="V259" s="389"/>
      <c r="W259" s="389"/>
      <c r="X259" s="389"/>
      <c r="Y259" s="389"/>
      <c r="Z259" s="389"/>
      <c r="AA259" s="389"/>
      <c r="AB259" s="389"/>
      <c r="AC259" s="389"/>
      <c r="AD259" s="389"/>
      <c r="AE259" s="389"/>
      <c r="AF259" s="389"/>
    </row>
    <row r="267" spans="2:32" ht="12" customHeight="1" x14ac:dyDescent="0.25"/>
    <row r="268" spans="2:32" ht="12" customHeight="1" x14ac:dyDescent="0.2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2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2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2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2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38" spans="2:32" ht="15" customHeight="1" x14ac:dyDescent="0.2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25">
      <c r="B339" s="389"/>
      <c r="C339" s="389"/>
      <c r="D339" s="389"/>
      <c r="E339" s="389"/>
      <c r="F339" s="389"/>
      <c r="G339" s="389"/>
      <c r="H339" s="389"/>
      <c r="I339" s="389"/>
      <c r="J339" s="389"/>
      <c r="K339" s="389"/>
      <c r="L339" s="389"/>
      <c r="M339" s="389"/>
      <c r="N339" s="389"/>
      <c r="O339" s="389"/>
      <c r="P339" s="389"/>
      <c r="Q339" s="389"/>
      <c r="R339" s="389"/>
      <c r="S339" s="389"/>
      <c r="T339" s="389"/>
      <c r="U339" s="389"/>
      <c r="V339" s="389"/>
      <c r="W339" s="389"/>
      <c r="X339" s="389"/>
      <c r="Y339" s="389"/>
      <c r="Z339" s="389"/>
      <c r="AA339" s="389"/>
      <c r="AB339" s="389"/>
      <c r="AC339" s="389"/>
      <c r="AD339" s="389"/>
      <c r="AE339" s="389"/>
      <c r="AF339" s="389"/>
    </row>
    <row r="346" spans="2:32" ht="12" customHeight="1" x14ac:dyDescent="0.25"/>
    <row r="347" spans="2:32" ht="12" customHeight="1" x14ac:dyDescent="0.25"/>
    <row r="348" spans="2:32" ht="12" customHeight="1" x14ac:dyDescent="0.2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2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2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2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2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2" ht="12" customHeight="1" x14ac:dyDescent="0.2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2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25">
      <c r="B452" s="389"/>
      <c r="C452" s="389"/>
      <c r="D452" s="389"/>
      <c r="E452" s="389"/>
      <c r="F452" s="389"/>
      <c r="G452" s="389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  <c r="X452" s="389"/>
      <c r="Y452" s="389"/>
      <c r="Z452" s="389"/>
      <c r="AA452" s="389"/>
      <c r="AB452" s="389"/>
      <c r="AC452" s="389"/>
      <c r="AD452" s="389"/>
      <c r="AE452" s="389"/>
      <c r="AF452" s="389"/>
    </row>
    <row r="460" spans="2:32" ht="12" customHeight="1" x14ac:dyDescent="0.25"/>
    <row r="461" spans="2:32" ht="12" customHeight="1" x14ac:dyDescent="0.2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2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2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2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ht="12" customHeight="1" x14ac:dyDescent="0.25"/>
    <row r="554" ht="12" customHeight="1" x14ac:dyDescent="0.25"/>
    <row r="562" spans="2:32" ht="12" customHeight="1" x14ac:dyDescent="0.25"/>
    <row r="563" spans="2:32" ht="12" customHeight="1" x14ac:dyDescent="0.25"/>
    <row r="564" spans="2:32" ht="12" customHeight="1" x14ac:dyDescent="0.2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25">
      <c r="B565" s="389"/>
      <c r="C565" s="389"/>
      <c r="D565" s="389"/>
      <c r="E565" s="389"/>
      <c r="F565" s="389"/>
      <c r="G565" s="389"/>
      <c r="H565" s="389"/>
      <c r="I565" s="389"/>
      <c r="J565" s="389"/>
      <c r="K565" s="389"/>
      <c r="L565" s="389"/>
      <c r="M565" s="389"/>
      <c r="N565" s="389"/>
      <c r="O565" s="389"/>
      <c r="P565" s="389"/>
      <c r="Q565" s="389"/>
      <c r="R565" s="389"/>
      <c r="S565" s="389"/>
      <c r="T565" s="389"/>
      <c r="U565" s="389"/>
      <c r="V565" s="389"/>
      <c r="W565" s="389"/>
      <c r="X565" s="389"/>
      <c r="Y565" s="389"/>
      <c r="Z565" s="389"/>
      <c r="AA565" s="389"/>
      <c r="AB565" s="389"/>
      <c r="AC565" s="389"/>
      <c r="AD565" s="389"/>
      <c r="AE565" s="389"/>
      <c r="AF565" s="389"/>
    </row>
    <row r="566" spans="2:32" ht="12" customHeight="1" x14ac:dyDescent="0.25"/>
    <row r="567" spans="2:32" ht="12" customHeight="1" x14ac:dyDescent="0.25"/>
    <row r="568" spans="2:32" ht="12" customHeight="1" x14ac:dyDescent="0.25"/>
    <row r="569" spans="2:32" ht="12" customHeight="1" x14ac:dyDescent="0.25"/>
    <row r="570" spans="2:32" ht="12" customHeight="1" x14ac:dyDescent="0.25"/>
    <row r="571" spans="2:32" ht="12" customHeight="1" x14ac:dyDescent="0.2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2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2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2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2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2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ht="12" customHeight="1" x14ac:dyDescent="0.25"/>
    <row r="627" ht="12" customHeight="1" x14ac:dyDescent="0.25"/>
    <row r="630" ht="12" customHeight="1" x14ac:dyDescent="0.25"/>
    <row r="632" ht="12" customHeight="1" x14ac:dyDescent="0.25"/>
    <row r="633" ht="12" customHeight="1" x14ac:dyDescent="0.25"/>
    <row r="635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spans="2:32" ht="12" customHeight="1" x14ac:dyDescent="0.2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2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25"/>
    <row r="660" spans="2:32" ht="12" customHeight="1" x14ac:dyDescent="0.2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25"/>
    <row r="662" spans="2:32" ht="12" customHeight="1" x14ac:dyDescent="0.2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25">
      <c r="B663" s="389"/>
      <c r="C663" s="389"/>
      <c r="D663" s="389"/>
      <c r="E663" s="389"/>
      <c r="F663" s="389"/>
      <c r="G663" s="389"/>
      <c r="H663" s="389"/>
      <c r="I663" s="389"/>
      <c r="J663" s="389"/>
      <c r="K663" s="389"/>
      <c r="L663" s="389"/>
      <c r="M663" s="389"/>
      <c r="N663" s="389"/>
      <c r="O663" s="389"/>
      <c r="P663" s="389"/>
      <c r="Q663" s="389"/>
      <c r="R663" s="389"/>
      <c r="S663" s="389"/>
      <c r="T663" s="389"/>
      <c r="U663" s="389"/>
      <c r="V663" s="389"/>
      <c r="W663" s="389"/>
      <c r="X663" s="389"/>
      <c r="Y663" s="389"/>
      <c r="Z663" s="389"/>
      <c r="AA663" s="389"/>
      <c r="AB663" s="389"/>
      <c r="AC663" s="389"/>
      <c r="AD663" s="389"/>
      <c r="AE663" s="389"/>
      <c r="AF663" s="389"/>
    </row>
    <row r="664" spans="2:32" ht="12" customHeight="1" x14ac:dyDescent="0.25"/>
    <row r="665" spans="2:32" ht="12" customHeight="1" x14ac:dyDescent="0.25"/>
    <row r="666" spans="2:32" ht="12" customHeight="1" x14ac:dyDescent="0.25"/>
    <row r="667" spans="2:32" ht="12" customHeight="1" x14ac:dyDescent="0.25"/>
    <row r="668" spans="2:32" ht="12" customHeight="1" x14ac:dyDescent="0.25"/>
    <row r="669" spans="2:32" ht="12" customHeight="1" x14ac:dyDescent="0.2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2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2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2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spans="2:32" ht="12" customHeight="1" x14ac:dyDescent="0.25"/>
    <row r="722" spans="2:32" ht="12" customHeight="1" x14ac:dyDescent="0.25"/>
    <row r="723" spans="2:32" ht="12" customHeight="1" x14ac:dyDescent="0.2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25"/>
    <row r="725" spans="2:32" ht="12" customHeight="1" x14ac:dyDescent="0.25"/>
    <row r="726" spans="2:32" ht="12" customHeight="1" x14ac:dyDescent="0.25"/>
    <row r="727" spans="2:32" ht="12" customHeight="1" x14ac:dyDescent="0.25"/>
    <row r="728" spans="2:32" ht="12" customHeight="1" x14ac:dyDescent="0.2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25"/>
    <row r="730" spans="2:32" ht="12" customHeight="1" x14ac:dyDescent="0.25"/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25">
      <c r="B735" s="389"/>
      <c r="C735" s="389"/>
      <c r="D735" s="389"/>
      <c r="E735" s="389"/>
      <c r="F735" s="389"/>
      <c r="G735" s="389"/>
      <c r="H735" s="389"/>
      <c r="I735" s="389"/>
      <c r="J735" s="389"/>
      <c r="K735" s="389"/>
      <c r="L735" s="389"/>
      <c r="M735" s="389"/>
      <c r="N735" s="389"/>
      <c r="O735" s="389"/>
      <c r="P735" s="389"/>
      <c r="Q735" s="389"/>
      <c r="R735" s="389"/>
      <c r="S735" s="389"/>
      <c r="T735" s="389"/>
      <c r="U735" s="389"/>
      <c r="V735" s="389"/>
      <c r="W735" s="389"/>
      <c r="X735" s="389"/>
      <c r="Y735" s="389"/>
      <c r="Z735" s="389"/>
      <c r="AA735" s="389"/>
      <c r="AB735" s="389"/>
      <c r="AC735" s="389"/>
      <c r="AD735" s="389"/>
      <c r="AE735" s="389"/>
      <c r="AF735" s="389"/>
    </row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spans="2:32" ht="12" customHeight="1" x14ac:dyDescent="0.25"/>
    <row r="898" spans="2:32" ht="12" customHeight="1" x14ac:dyDescent="0.25"/>
    <row r="899" spans="2:32" ht="12" customHeight="1" x14ac:dyDescent="0.25"/>
    <row r="906" spans="2:32" ht="15" customHeight="1" x14ac:dyDescent="0.2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25">
      <c r="B911" s="389"/>
      <c r="C911" s="389"/>
      <c r="D911" s="389"/>
      <c r="E911" s="389"/>
      <c r="F911" s="389"/>
      <c r="G911" s="389"/>
      <c r="H911" s="389"/>
      <c r="I911" s="389"/>
      <c r="J911" s="389"/>
      <c r="K911" s="389"/>
      <c r="L911" s="389"/>
      <c r="M911" s="389"/>
      <c r="N911" s="389"/>
      <c r="O911" s="389"/>
      <c r="P911" s="389"/>
      <c r="Q911" s="389"/>
      <c r="R911" s="389"/>
      <c r="S911" s="389"/>
      <c r="T911" s="389"/>
      <c r="U911" s="389"/>
      <c r="V911" s="389"/>
      <c r="W911" s="389"/>
      <c r="X911" s="389"/>
      <c r="Y911" s="389"/>
      <c r="Z911" s="389"/>
      <c r="AA911" s="389"/>
      <c r="AB911" s="389"/>
      <c r="AC911" s="389"/>
      <c r="AD911" s="389"/>
      <c r="AE911" s="389"/>
      <c r="AF911" s="389"/>
    </row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spans="2:32" ht="12" customHeight="1" x14ac:dyDescent="0.2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25">
      <c r="B994" s="389"/>
      <c r="C994" s="389"/>
      <c r="D994" s="389"/>
      <c r="E994" s="389"/>
      <c r="F994" s="389"/>
      <c r="G994" s="389"/>
      <c r="H994" s="389"/>
      <c r="I994" s="389"/>
      <c r="J994" s="389"/>
      <c r="K994" s="389"/>
      <c r="L994" s="389"/>
      <c r="M994" s="389"/>
      <c r="N994" s="389"/>
      <c r="O994" s="389"/>
      <c r="P994" s="389"/>
      <c r="Q994" s="389"/>
      <c r="R994" s="389"/>
      <c r="S994" s="389"/>
      <c r="T994" s="389"/>
      <c r="U994" s="389"/>
      <c r="V994" s="389"/>
      <c r="W994" s="389"/>
      <c r="X994" s="389"/>
      <c r="Y994" s="389"/>
      <c r="Z994" s="389"/>
      <c r="AA994" s="389"/>
      <c r="AB994" s="389"/>
      <c r="AC994" s="389"/>
      <c r="AD994" s="389"/>
      <c r="AE994" s="389"/>
      <c r="AF994" s="389"/>
    </row>
    <row r="995" spans="2:32" ht="12" customHeight="1" x14ac:dyDescent="0.25"/>
    <row r="996" spans="2:32" ht="12" customHeight="1" x14ac:dyDescent="0.25"/>
    <row r="997" spans="2:32" ht="12" customHeight="1" x14ac:dyDescent="0.25"/>
    <row r="998" spans="2:32" ht="12" customHeight="1" x14ac:dyDescent="0.25"/>
    <row r="999" spans="2:32" ht="12" customHeight="1" x14ac:dyDescent="0.25"/>
    <row r="1001" spans="2:32" ht="15" customHeight="1" x14ac:dyDescent="0.2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2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2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2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2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2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2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2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ht="12" customHeight="1" x14ac:dyDescent="0.25"/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spans="2:32" ht="12" customHeight="1" x14ac:dyDescent="0.25"/>
    <row r="1090" spans="2:32" ht="12" customHeight="1" x14ac:dyDescent="0.25"/>
    <row r="1091" spans="2:32" ht="12" customHeight="1" x14ac:dyDescent="0.25"/>
    <row r="1092" spans="2:32" ht="12" customHeight="1" x14ac:dyDescent="0.25"/>
    <row r="1093" spans="2:32" ht="12" customHeight="1" x14ac:dyDescent="0.25"/>
    <row r="1094" spans="2:32" ht="12" customHeight="1" x14ac:dyDescent="0.25"/>
    <row r="1095" spans="2:32" ht="12" customHeight="1" x14ac:dyDescent="0.2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25">
      <c r="B1096" s="389"/>
      <c r="C1096" s="389"/>
      <c r="D1096" s="389"/>
      <c r="E1096" s="389"/>
      <c r="F1096" s="389"/>
      <c r="G1096" s="389"/>
      <c r="H1096" s="389"/>
      <c r="I1096" s="389"/>
      <c r="J1096" s="389"/>
      <c r="K1096" s="389"/>
      <c r="L1096" s="389"/>
      <c r="M1096" s="389"/>
      <c r="N1096" s="389"/>
      <c r="O1096" s="389"/>
      <c r="P1096" s="389"/>
      <c r="Q1096" s="389"/>
      <c r="R1096" s="389"/>
      <c r="S1096" s="389"/>
      <c r="T1096" s="389"/>
      <c r="U1096" s="389"/>
      <c r="V1096" s="389"/>
      <c r="W1096" s="389"/>
      <c r="X1096" s="389"/>
      <c r="Y1096" s="389"/>
      <c r="Z1096" s="389"/>
      <c r="AA1096" s="389"/>
      <c r="AB1096" s="389"/>
      <c r="AC1096" s="389"/>
      <c r="AD1096" s="389"/>
      <c r="AE1096" s="389"/>
      <c r="AF1096" s="389"/>
    </row>
    <row r="1097" spans="2:32" ht="12" customHeight="1" x14ac:dyDescent="0.25"/>
    <row r="1098" spans="2:32" ht="12" customHeight="1" x14ac:dyDescent="0.25"/>
    <row r="1099" spans="2:32" ht="12" customHeight="1" x14ac:dyDescent="0.25"/>
    <row r="1103" spans="2:32" ht="15" customHeight="1" x14ac:dyDescent="0.2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2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75" ht="12" customHeight="1" x14ac:dyDescent="0.25"/>
    <row r="1176" ht="12" customHeight="1" x14ac:dyDescent="0.25"/>
    <row r="1177" ht="12" customHeight="1" x14ac:dyDescent="0.25"/>
    <row r="1178" ht="12" customHeight="1" x14ac:dyDescent="0.25"/>
    <row r="1179" ht="12" customHeight="1" x14ac:dyDescent="0.25"/>
    <row r="1180" ht="12" customHeight="1" x14ac:dyDescent="0.25"/>
    <row r="1181" ht="12" customHeight="1" x14ac:dyDescent="0.25"/>
    <row r="1182" ht="12" customHeight="1" x14ac:dyDescent="0.25"/>
    <row r="1183" ht="12" customHeight="1" x14ac:dyDescent="0.25"/>
    <row r="1184" ht="12" customHeight="1" x14ac:dyDescent="0.25"/>
    <row r="1185" spans="2:32" ht="12" customHeight="1" x14ac:dyDescent="0.25"/>
    <row r="1186" spans="2:32" ht="12" customHeight="1" x14ac:dyDescent="0.25"/>
    <row r="1187" spans="2:32" ht="12" customHeight="1" x14ac:dyDescent="0.25"/>
    <row r="1188" spans="2:32" ht="12" customHeight="1" x14ac:dyDescent="0.25"/>
    <row r="1189" spans="2:32" ht="12" customHeight="1" x14ac:dyDescent="0.25"/>
    <row r="1190" spans="2:32" ht="12" customHeight="1" x14ac:dyDescent="0.25"/>
    <row r="1191" spans="2:32" ht="12" customHeight="1" x14ac:dyDescent="0.25"/>
    <row r="1192" spans="2:32" ht="12" customHeight="1" x14ac:dyDescent="0.25"/>
    <row r="1193" spans="2:32" ht="12" customHeight="1" x14ac:dyDescent="0.2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25">
      <c r="B1194" s="389"/>
      <c r="C1194" s="389"/>
      <c r="D1194" s="389"/>
      <c r="E1194" s="389"/>
      <c r="F1194" s="389"/>
      <c r="G1194" s="389"/>
      <c r="H1194" s="389"/>
      <c r="I1194" s="389"/>
      <c r="J1194" s="389"/>
      <c r="K1194" s="389"/>
      <c r="L1194" s="389"/>
      <c r="M1194" s="389"/>
      <c r="N1194" s="389"/>
      <c r="O1194" s="389"/>
      <c r="P1194" s="389"/>
      <c r="Q1194" s="389"/>
      <c r="R1194" s="389"/>
      <c r="S1194" s="389"/>
      <c r="T1194" s="389"/>
      <c r="U1194" s="389"/>
      <c r="V1194" s="389"/>
      <c r="W1194" s="389"/>
      <c r="X1194" s="389"/>
      <c r="Y1194" s="389"/>
      <c r="Z1194" s="389"/>
      <c r="AA1194" s="389"/>
      <c r="AB1194" s="389"/>
      <c r="AC1194" s="389"/>
      <c r="AD1194" s="389"/>
      <c r="AE1194" s="389"/>
      <c r="AF1194" s="389"/>
    </row>
    <row r="1195" spans="2:32" ht="12" customHeight="1" x14ac:dyDescent="0.25"/>
    <row r="1196" spans="2:32" ht="12" customHeight="1" x14ac:dyDescent="0.25"/>
    <row r="1197" spans="2:32" ht="12" customHeight="1" x14ac:dyDescent="0.25"/>
    <row r="1198" spans="2:32" ht="12" customHeight="1" x14ac:dyDescent="0.25"/>
    <row r="1199" spans="2:32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75" ht="12" customHeight="1" x14ac:dyDescent="0.25"/>
    <row r="1276" ht="12" customHeight="1" x14ac:dyDescent="0.25"/>
    <row r="1277" ht="12" customHeight="1" x14ac:dyDescent="0.25"/>
    <row r="1278" ht="12" customHeight="1" x14ac:dyDescent="0.25"/>
    <row r="1279" ht="12" customHeight="1" x14ac:dyDescent="0.25"/>
    <row r="1280" ht="12" customHeight="1" x14ac:dyDescent="0.25"/>
    <row r="1281" spans="2:32" ht="12" customHeight="1" x14ac:dyDescent="0.2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25"/>
    <row r="1283" spans="2:32" ht="12" customHeight="1" x14ac:dyDescent="0.25"/>
    <row r="1284" spans="2:32" ht="12" customHeight="1" x14ac:dyDescent="0.25"/>
    <row r="1285" spans="2:32" ht="12" customHeight="1" x14ac:dyDescent="0.25"/>
    <row r="1286" spans="2:32" ht="12" customHeight="1" x14ac:dyDescent="0.25"/>
    <row r="1287" spans="2:32" ht="12" customHeight="1" x14ac:dyDescent="0.25"/>
    <row r="1288" spans="2:32" ht="12" customHeight="1" x14ac:dyDescent="0.25"/>
    <row r="1289" spans="2:32" ht="12" customHeight="1" x14ac:dyDescent="0.25"/>
    <row r="1290" spans="2:32" ht="12" customHeight="1" x14ac:dyDescent="0.25"/>
    <row r="1291" spans="2:32" ht="12" customHeight="1" x14ac:dyDescent="0.25"/>
    <row r="1292" spans="2:32" ht="12" customHeight="1" x14ac:dyDescent="0.25"/>
    <row r="1293" spans="2:32" ht="12" customHeight="1" x14ac:dyDescent="0.2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25">
      <c r="B1294" s="389"/>
      <c r="C1294" s="389"/>
      <c r="D1294" s="389"/>
      <c r="E1294" s="389"/>
      <c r="F1294" s="389"/>
      <c r="G1294" s="389"/>
      <c r="H1294" s="389"/>
      <c r="I1294" s="389"/>
      <c r="J1294" s="389"/>
      <c r="K1294" s="389"/>
      <c r="L1294" s="389"/>
      <c r="M1294" s="389"/>
      <c r="N1294" s="389"/>
      <c r="O1294" s="389"/>
      <c r="P1294" s="389"/>
      <c r="Q1294" s="389"/>
      <c r="R1294" s="389"/>
      <c r="S1294" s="389"/>
      <c r="T1294" s="389"/>
      <c r="U1294" s="389"/>
      <c r="V1294" s="389"/>
      <c r="W1294" s="389"/>
      <c r="X1294" s="389"/>
      <c r="Y1294" s="389"/>
      <c r="Z1294" s="389"/>
      <c r="AA1294" s="389"/>
      <c r="AB1294" s="389"/>
      <c r="AC1294" s="389"/>
      <c r="AD1294" s="389"/>
      <c r="AE1294" s="389"/>
      <c r="AF1294" s="389"/>
    </row>
    <row r="1295" spans="2:32" ht="12" customHeight="1" x14ac:dyDescent="0.25"/>
    <row r="1296" spans="2:32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spans="2:32" ht="12" customHeight="1" x14ac:dyDescent="0.25"/>
    <row r="1589" spans="2:32" ht="15" customHeight="1" x14ac:dyDescent="0.2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25">
      <c r="B1590" s="389"/>
      <c r="C1590" s="389"/>
      <c r="D1590" s="389"/>
      <c r="E1590" s="389"/>
      <c r="F1590" s="389"/>
      <c r="G1590" s="389"/>
      <c r="H1590" s="389"/>
      <c r="I1590" s="389"/>
      <c r="J1590" s="389"/>
      <c r="K1590" s="389"/>
      <c r="L1590" s="389"/>
      <c r="M1590" s="389"/>
      <c r="N1590" s="389"/>
      <c r="O1590" s="389"/>
      <c r="P1590" s="389"/>
      <c r="Q1590" s="389"/>
      <c r="R1590" s="389"/>
      <c r="S1590" s="389"/>
      <c r="T1590" s="389"/>
      <c r="U1590" s="389"/>
      <c r="V1590" s="389"/>
      <c r="W1590" s="389"/>
      <c r="X1590" s="389"/>
      <c r="Y1590" s="389"/>
      <c r="Z1590" s="389"/>
      <c r="AA1590" s="389"/>
      <c r="AB1590" s="389"/>
      <c r="AC1590" s="389"/>
      <c r="AD1590" s="389"/>
      <c r="AE1590" s="389"/>
      <c r="AF1590" s="389"/>
    </row>
    <row r="1599" spans="2:32" ht="15" customHeight="1" x14ac:dyDescent="0.2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2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4" ht="12" customHeight="1" x14ac:dyDescent="0.25"/>
    <row r="1715" ht="12" customHeight="1" x14ac:dyDescent="0.25"/>
    <row r="1716" ht="12" customHeight="1" x14ac:dyDescent="0.25"/>
    <row r="1717" ht="12" customHeight="1" x14ac:dyDescent="0.25"/>
    <row r="1718" ht="12" customHeight="1" x14ac:dyDescent="0.25"/>
    <row r="1719" ht="12" customHeight="1" x14ac:dyDescent="0.25"/>
    <row r="1720" ht="12" customHeight="1" x14ac:dyDescent="0.25"/>
    <row r="1721" ht="12" customHeight="1" x14ac:dyDescent="0.25"/>
    <row r="1722" ht="12" customHeight="1" x14ac:dyDescent="0.25"/>
    <row r="1723" ht="12" customHeight="1" x14ac:dyDescent="0.25"/>
    <row r="1724" ht="12" customHeight="1" x14ac:dyDescent="0.25"/>
    <row r="1731" ht="12" customHeight="1" x14ac:dyDescent="0.25"/>
    <row r="1767" ht="12" customHeight="1" x14ac:dyDescent="0.25"/>
    <row r="1812" spans="2:32" ht="15" customHeight="1" x14ac:dyDescent="0.2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25">
      <c r="B1813" s="389"/>
      <c r="C1813" s="389"/>
      <c r="D1813" s="389"/>
      <c r="E1813" s="389"/>
      <c r="F1813" s="389"/>
      <c r="G1813" s="389"/>
      <c r="H1813" s="389"/>
      <c r="I1813" s="389"/>
      <c r="J1813" s="389"/>
      <c r="K1813" s="389"/>
      <c r="L1813" s="389"/>
      <c r="M1813" s="389"/>
      <c r="N1813" s="389"/>
      <c r="O1813" s="389"/>
      <c r="P1813" s="389"/>
      <c r="Q1813" s="389"/>
      <c r="R1813" s="389"/>
      <c r="S1813" s="389"/>
      <c r="T1813" s="389"/>
      <c r="U1813" s="389"/>
      <c r="V1813" s="389"/>
      <c r="W1813" s="389"/>
      <c r="X1813" s="389"/>
      <c r="Y1813" s="389"/>
      <c r="Z1813" s="389"/>
      <c r="AA1813" s="389"/>
      <c r="AB1813" s="389"/>
      <c r="AC1813" s="389"/>
      <c r="AD1813" s="389"/>
      <c r="AE1813" s="389"/>
      <c r="AF1813" s="389"/>
    </row>
    <row r="1814" spans="2:32" ht="15" customHeight="1" x14ac:dyDescent="0.2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2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2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2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2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2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2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2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2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2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2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8" ht="12" customHeight="1" x14ac:dyDescent="0.25"/>
    <row r="1999" ht="12" customHeight="1" x14ac:dyDescent="0.25"/>
    <row r="2000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089" spans="2:32" ht="15" customHeight="1" x14ac:dyDescent="0.2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25">
      <c r="B2090" s="389"/>
      <c r="C2090" s="389"/>
      <c r="D2090" s="389"/>
      <c r="E2090" s="389"/>
      <c r="F2090" s="389"/>
      <c r="G2090" s="389"/>
      <c r="H2090" s="389"/>
      <c r="I2090" s="389"/>
      <c r="J2090" s="389"/>
      <c r="K2090" s="389"/>
      <c r="L2090" s="389"/>
      <c r="M2090" s="389"/>
      <c r="N2090" s="389"/>
      <c r="O2090" s="389"/>
      <c r="P2090" s="389"/>
      <c r="Q2090" s="389"/>
      <c r="R2090" s="389"/>
      <c r="S2090" s="389"/>
      <c r="T2090" s="389"/>
      <c r="U2090" s="389"/>
      <c r="V2090" s="389"/>
      <c r="W2090" s="389"/>
      <c r="X2090" s="389"/>
      <c r="Y2090" s="389"/>
      <c r="Z2090" s="389"/>
      <c r="AA2090" s="389"/>
      <c r="AB2090" s="389"/>
      <c r="AC2090" s="389"/>
      <c r="AD2090" s="389"/>
      <c r="AE2090" s="389"/>
      <c r="AF2090" s="389"/>
    </row>
    <row r="2144" ht="12" customHeight="1" x14ac:dyDescent="0.25"/>
    <row r="2234" ht="12" customHeight="1" x14ac:dyDescent="0.25"/>
    <row r="2327" ht="12" customHeight="1" x14ac:dyDescent="0.25"/>
    <row r="2328" ht="12" customHeight="1" x14ac:dyDescent="0.25"/>
    <row r="2329" ht="12" customHeight="1" x14ac:dyDescent="0.25"/>
    <row r="2330" ht="12" customHeight="1" x14ac:dyDescent="0.25"/>
    <row r="2331" ht="12" customHeight="1" x14ac:dyDescent="0.25"/>
    <row r="2332" ht="12" customHeight="1" x14ac:dyDescent="0.25"/>
    <row r="2333" ht="12" customHeight="1" x14ac:dyDescent="0.25"/>
    <row r="2334" ht="12" customHeight="1" x14ac:dyDescent="0.25"/>
    <row r="2335" ht="12" customHeight="1" x14ac:dyDescent="0.25"/>
    <row r="2336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4" spans="2:32" ht="15" customHeight="1" x14ac:dyDescent="0.2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25">
      <c r="B2425" s="389"/>
      <c r="C2425" s="389"/>
      <c r="D2425" s="389"/>
      <c r="E2425" s="389"/>
      <c r="F2425" s="389"/>
      <c r="G2425" s="389"/>
      <c r="H2425" s="389"/>
      <c r="I2425" s="389"/>
      <c r="J2425" s="389"/>
      <c r="K2425" s="389"/>
      <c r="L2425" s="389"/>
      <c r="M2425" s="389"/>
      <c r="N2425" s="389"/>
      <c r="O2425" s="389"/>
      <c r="P2425" s="389"/>
      <c r="Q2425" s="389"/>
      <c r="R2425" s="389"/>
      <c r="S2425" s="389"/>
      <c r="T2425" s="389"/>
      <c r="U2425" s="389"/>
      <c r="V2425" s="389"/>
      <c r="W2425" s="389"/>
      <c r="X2425" s="389"/>
      <c r="Y2425" s="389"/>
      <c r="Z2425" s="389"/>
      <c r="AA2425" s="389"/>
      <c r="AB2425" s="389"/>
      <c r="AC2425" s="389"/>
      <c r="AD2425" s="389"/>
      <c r="AE2425" s="389"/>
      <c r="AF2425" s="389"/>
    </row>
    <row r="2426" spans="2:32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7" ht="12" customHeight="1" x14ac:dyDescent="0.25"/>
    <row r="2648" ht="12" customHeight="1" x14ac:dyDescent="0.25"/>
    <row r="2649" ht="12" customHeight="1" x14ac:dyDescent="0.25"/>
    <row r="2650" ht="12" customHeight="1" x14ac:dyDescent="0.25"/>
    <row r="2651" ht="12" customHeight="1" x14ac:dyDescent="0.25"/>
    <row r="2652" ht="12" customHeight="1" x14ac:dyDescent="0.25"/>
    <row r="2653" ht="12" customHeight="1" x14ac:dyDescent="0.25"/>
    <row r="2654" ht="12" customHeight="1" x14ac:dyDescent="0.25"/>
    <row r="2655" ht="12" customHeight="1" x14ac:dyDescent="0.25"/>
    <row r="2656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44" spans="2:32" ht="15" customHeight="1" x14ac:dyDescent="0.2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25">
      <c r="B2745" s="389"/>
      <c r="C2745" s="389"/>
      <c r="D2745" s="389"/>
      <c r="E2745" s="389"/>
      <c r="F2745" s="389"/>
      <c r="G2745" s="389"/>
      <c r="H2745" s="389"/>
      <c r="I2745" s="389"/>
      <c r="J2745" s="389"/>
      <c r="K2745" s="389"/>
      <c r="L2745" s="389"/>
      <c r="M2745" s="389"/>
      <c r="N2745" s="389"/>
      <c r="O2745" s="389"/>
      <c r="P2745" s="389"/>
      <c r="Q2745" s="389"/>
      <c r="R2745" s="389"/>
      <c r="S2745" s="389"/>
      <c r="T2745" s="389"/>
      <c r="U2745" s="389"/>
      <c r="V2745" s="389"/>
      <c r="W2745" s="389"/>
      <c r="X2745" s="389"/>
      <c r="Y2745" s="389"/>
      <c r="Z2745" s="389"/>
      <c r="AA2745" s="389"/>
      <c r="AB2745" s="389"/>
      <c r="AC2745" s="389"/>
      <c r="AD2745" s="389"/>
      <c r="AE2745" s="389"/>
      <c r="AF2745" s="389"/>
    </row>
    <row r="2747" spans="2:32" ht="15" customHeight="1" x14ac:dyDescent="0.2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2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2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2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2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2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ht="12" customHeight="1" x14ac:dyDescent="0.25"/>
    <row r="2973" ht="12" customHeight="1" x14ac:dyDescent="0.25"/>
    <row r="2974" ht="12" customHeight="1" x14ac:dyDescent="0.25"/>
    <row r="2975" ht="12" customHeight="1" x14ac:dyDescent="0.25"/>
    <row r="2976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5" spans="2:32" ht="15" customHeight="1" x14ac:dyDescent="0.2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25">
      <c r="B3076" s="389"/>
      <c r="C3076" s="389"/>
      <c r="D3076" s="389"/>
      <c r="E3076" s="389"/>
      <c r="F3076" s="389"/>
      <c r="G3076" s="389"/>
      <c r="H3076" s="389"/>
      <c r="I3076" s="389"/>
      <c r="J3076" s="389"/>
      <c r="K3076" s="389"/>
      <c r="L3076" s="389"/>
      <c r="M3076" s="389"/>
      <c r="N3076" s="389"/>
      <c r="O3076" s="389"/>
      <c r="P3076" s="389"/>
      <c r="Q3076" s="389"/>
      <c r="R3076" s="389"/>
      <c r="S3076" s="389"/>
      <c r="T3076" s="389"/>
      <c r="U3076" s="389"/>
      <c r="V3076" s="389"/>
      <c r="W3076" s="389"/>
      <c r="X3076" s="389"/>
      <c r="Y3076" s="389"/>
      <c r="Z3076" s="389"/>
      <c r="AA3076" s="389"/>
      <c r="AB3076" s="389"/>
      <c r="AC3076" s="389"/>
      <c r="AD3076" s="389"/>
      <c r="AE3076" s="389"/>
      <c r="AF3076" s="389"/>
    </row>
    <row r="3079" spans="2:32" ht="15" customHeight="1" x14ac:dyDescent="0.2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2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2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2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2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2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2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2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2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2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4" ht="12" customHeight="1" x14ac:dyDescent="0.25"/>
    <row r="3295" ht="12" customHeight="1" x14ac:dyDescent="0.25"/>
    <row r="3296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3" spans="2:32" ht="15" customHeight="1" x14ac:dyDescent="0.25">
      <c r="B3393" s="389"/>
      <c r="C3393" s="389"/>
      <c r="D3393" s="389"/>
      <c r="E3393" s="389"/>
      <c r="F3393" s="389"/>
      <c r="G3393" s="389"/>
      <c r="H3393" s="389"/>
      <c r="I3393" s="389"/>
      <c r="J3393" s="389"/>
      <c r="K3393" s="389"/>
      <c r="L3393" s="389"/>
      <c r="M3393" s="389"/>
      <c r="N3393" s="389"/>
      <c r="O3393" s="389"/>
      <c r="P3393" s="389"/>
      <c r="Q3393" s="389"/>
      <c r="R3393" s="389"/>
      <c r="S3393" s="389"/>
      <c r="T3393" s="389"/>
      <c r="U3393" s="389"/>
      <c r="V3393" s="389"/>
      <c r="W3393" s="389"/>
      <c r="X3393" s="389"/>
      <c r="Y3393" s="389"/>
      <c r="Z3393" s="389"/>
      <c r="AA3393" s="389"/>
      <c r="AB3393" s="389"/>
      <c r="AC3393" s="389"/>
      <c r="AD3393" s="389"/>
      <c r="AE3393" s="389"/>
      <c r="AF3393" s="389"/>
    </row>
    <row r="3394" spans="2:32" ht="15" customHeight="1" x14ac:dyDescent="0.2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2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2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2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2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2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2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2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2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2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2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2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2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2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2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496" spans="2:32" ht="15" customHeight="1" x14ac:dyDescent="0.2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2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2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25">
      <c r="B3502" s="389"/>
      <c r="C3502" s="389"/>
      <c r="D3502" s="389"/>
      <c r="E3502" s="389"/>
      <c r="F3502" s="389"/>
      <c r="G3502" s="389"/>
      <c r="H3502" s="389"/>
      <c r="I3502" s="389"/>
      <c r="J3502" s="389"/>
      <c r="K3502" s="389"/>
      <c r="L3502" s="389"/>
      <c r="M3502" s="389"/>
      <c r="N3502" s="389"/>
      <c r="O3502" s="389"/>
      <c r="P3502" s="389"/>
      <c r="Q3502" s="389"/>
      <c r="R3502" s="389"/>
      <c r="S3502" s="389"/>
      <c r="T3502" s="389"/>
      <c r="U3502" s="389"/>
      <c r="V3502" s="389"/>
      <c r="W3502" s="389"/>
      <c r="X3502" s="389"/>
      <c r="Y3502" s="389"/>
      <c r="Z3502" s="389"/>
      <c r="AA3502" s="389"/>
      <c r="AB3502" s="389"/>
      <c r="AC3502" s="389"/>
      <c r="AD3502" s="389"/>
      <c r="AE3502" s="389"/>
      <c r="AF3502" s="389"/>
    </row>
    <row r="3503" spans="2:32" ht="12" customHeight="1" x14ac:dyDescent="0.25"/>
    <row r="3506" ht="12" customHeight="1" x14ac:dyDescent="0.25"/>
    <row r="3510" ht="12" customHeight="1" x14ac:dyDescent="0.25"/>
    <row r="3521" ht="12" customHeight="1" x14ac:dyDescent="0.25"/>
    <row r="3524" ht="12" customHeight="1" x14ac:dyDescent="0.25"/>
    <row r="3535" ht="12" customHeight="1" x14ac:dyDescent="0.25"/>
    <row r="3536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1" spans="2:32" ht="15" customHeight="1" x14ac:dyDescent="0.2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2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2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25">
      <c r="B3627" s="389"/>
      <c r="C3627" s="389"/>
      <c r="D3627" s="389"/>
      <c r="E3627" s="389"/>
      <c r="F3627" s="389"/>
      <c r="G3627" s="389"/>
      <c r="H3627" s="389"/>
      <c r="I3627" s="389"/>
      <c r="J3627" s="389"/>
      <c r="K3627" s="389"/>
      <c r="L3627" s="389"/>
      <c r="M3627" s="389"/>
      <c r="N3627" s="389"/>
      <c r="O3627" s="389"/>
      <c r="P3627" s="389"/>
      <c r="Q3627" s="389"/>
      <c r="R3627" s="389"/>
      <c r="S3627" s="389"/>
      <c r="T3627" s="389"/>
      <c r="U3627" s="389"/>
      <c r="V3627" s="389"/>
      <c r="W3627" s="389"/>
      <c r="X3627" s="389"/>
      <c r="Y3627" s="389"/>
      <c r="Z3627" s="389"/>
      <c r="AA3627" s="389"/>
      <c r="AB3627" s="389"/>
      <c r="AC3627" s="389"/>
      <c r="AD3627" s="389"/>
      <c r="AE3627" s="389"/>
      <c r="AF3627" s="389"/>
    </row>
    <row r="3628" spans="2:32" ht="12" customHeight="1" x14ac:dyDescent="0.25"/>
    <row r="3631" spans="2:32" ht="12" customHeight="1" x14ac:dyDescent="0.25"/>
    <row r="3635" ht="12" customHeight="1" x14ac:dyDescent="0.25"/>
    <row r="3646" ht="12" customHeight="1" x14ac:dyDescent="0.25"/>
    <row r="3649" ht="12" customHeight="1" x14ac:dyDescent="0.25"/>
    <row r="3660" ht="12" customHeight="1" x14ac:dyDescent="0.25"/>
    <row r="3661" ht="12" customHeight="1" x14ac:dyDescent="0.25"/>
    <row r="3662" ht="12" customHeight="1" x14ac:dyDescent="0.25"/>
    <row r="3663" ht="12" customHeight="1" x14ac:dyDescent="0.25"/>
    <row r="3664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46" spans="2:32" ht="15" customHeight="1" x14ac:dyDescent="0.2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2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2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25">
      <c r="B3752" s="389"/>
      <c r="C3752" s="389"/>
      <c r="D3752" s="389"/>
      <c r="E3752" s="389"/>
      <c r="F3752" s="389"/>
      <c r="G3752" s="389"/>
      <c r="H3752" s="389"/>
      <c r="I3752" s="389"/>
      <c r="J3752" s="389"/>
      <c r="K3752" s="389"/>
      <c r="L3752" s="389"/>
      <c r="M3752" s="389"/>
      <c r="N3752" s="389"/>
      <c r="O3752" s="389"/>
      <c r="P3752" s="389"/>
      <c r="Q3752" s="389"/>
      <c r="R3752" s="389"/>
      <c r="S3752" s="389"/>
      <c r="T3752" s="389"/>
      <c r="U3752" s="389"/>
      <c r="V3752" s="389"/>
      <c r="W3752" s="389"/>
      <c r="X3752" s="389"/>
      <c r="Y3752" s="389"/>
      <c r="Z3752" s="389"/>
      <c r="AA3752" s="389"/>
      <c r="AB3752" s="389"/>
      <c r="AC3752" s="389"/>
      <c r="AD3752" s="389"/>
      <c r="AE3752" s="389"/>
      <c r="AF3752" s="389"/>
    </row>
    <row r="3753" spans="2:32" ht="12" customHeight="1" x14ac:dyDescent="0.25"/>
    <row r="3756" spans="2:32" ht="12" customHeight="1" x14ac:dyDescent="0.25"/>
    <row r="3760" spans="2:32" ht="12" customHeight="1" x14ac:dyDescent="0.25"/>
    <row r="3771" ht="12" customHeight="1" x14ac:dyDescent="0.25"/>
    <row r="3774" ht="12" customHeight="1" x14ac:dyDescent="0.25"/>
    <row r="3785" ht="12" customHeight="1" x14ac:dyDescent="0.25"/>
    <row r="3786" ht="12" customHeight="1" x14ac:dyDescent="0.25"/>
    <row r="3787" ht="12" customHeight="1" x14ac:dyDescent="0.25"/>
    <row r="3788" ht="12" customHeight="1" x14ac:dyDescent="0.25"/>
    <row r="3789" ht="12" customHeight="1" x14ac:dyDescent="0.25"/>
    <row r="3790" ht="12" customHeight="1" x14ac:dyDescent="0.25"/>
    <row r="3791" ht="12" customHeight="1" x14ac:dyDescent="0.25"/>
    <row r="3792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4" spans="2:32" ht="15" customHeight="1" x14ac:dyDescent="0.2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2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25">
      <c r="B3877" s="389"/>
      <c r="C3877" s="389"/>
      <c r="D3877" s="389"/>
      <c r="E3877" s="389"/>
      <c r="F3877" s="389"/>
      <c r="G3877" s="389"/>
      <c r="H3877" s="389"/>
      <c r="I3877" s="389"/>
      <c r="J3877" s="389"/>
      <c r="K3877" s="389"/>
      <c r="L3877" s="389"/>
      <c r="M3877" s="389"/>
      <c r="N3877" s="389"/>
      <c r="O3877" s="389"/>
      <c r="P3877" s="389"/>
      <c r="Q3877" s="389"/>
      <c r="R3877" s="389"/>
      <c r="S3877" s="389"/>
      <c r="T3877" s="389"/>
      <c r="U3877" s="389"/>
      <c r="V3877" s="389"/>
      <c r="W3877" s="389"/>
      <c r="X3877" s="389"/>
      <c r="Y3877" s="389"/>
      <c r="Z3877" s="389"/>
      <c r="AA3877" s="389"/>
      <c r="AB3877" s="389"/>
      <c r="AC3877" s="389"/>
      <c r="AD3877" s="389"/>
      <c r="AE3877" s="389"/>
      <c r="AF3877" s="389"/>
    </row>
    <row r="3878" spans="2:32" ht="12" customHeight="1" x14ac:dyDescent="0.25"/>
    <row r="3881" spans="2:32" ht="12" customHeight="1" x14ac:dyDescent="0.25"/>
    <row r="3885" spans="2:32" ht="12" customHeight="1" x14ac:dyDescent="0.25"/>
    <row r="3886" spans="2:32" ht="15" customHeight="1" x14ac:dyDescent="0.2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2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2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25"/>
    <row r="3899" ht="12" customHeight="1" x14ac:dyDescent="0.25"/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1" spans="2:32" ht="15" customHeight="1" x14ac:dyDescent="0.2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25">
      <c r="B4002" s="389"/>
      <c r="C4002" s="389"/>
      <c r="D4002" s="389"/>
      <c r="E4002" s="389"/>
      <c r="F4002" s="389"/>
      <c r="G4002" s="389"/>
      <c r="H4002" s="389"/>
      <c r="I4002" s="389"/>
      <c r="J4002" s="389"/>
      <c r="K4002" s="389"/>
      <c r="L4002" s="389"/>
      <c r="M4002" s="389"/>
      <c r="N4002" s="389"/>
      <c r="O4002" s="389"/>
      <c r="P4002" s="389"/>
      <c r="Q4002" s="389"/>
      <c r="R4002" s="389"/>
      <c r="S4002" s="389"/>
      <c r="T4002" s="389"/>
      <c r="U4002" s="389"/>
      <c r="V4002" s="389"/>
      <c r="W4002" s="389"/>
      <c r="X4002" s="389"/>
      <c r="Y4002" s="389"/>
      <c r="Z4002" s="389"/>
      <c r="AA4002" s="389"/>
      <c r="AB4002" s="389"/>
      <c r="AC4002" s="389"/>
      <c r="AD4002" s="389"/>
      <c r="AE4002" s="389"/>
      <c r="AF4002" s="389"/>
    </row>
    <row r="4003" spans="2:32" ht="12" customHeight="1" x14ac:dyDescent="0.25"/>
    <row r="4006" spans="2:32" ht="12" customHeight="1" x14ac:dyDescent="0.25"/>
    <row r="4010" spans="2:32" ht="12" customHeight="1" x14ac:dyDescent="0.25"/>
    <row r="4011" spans="2:32" ht="15" customHeight="1" x14ac:dyDescent="0.2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2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2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2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2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2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25"/>
    <row r="4024" ht="12" customHeight="1" x14ac:dyDescent="0.25"/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1" spans="2:32" ht="15" customHeight="1" x14ac:dyDescent="0.2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2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2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25">
      <c r="B4127" s="389"/>
      <c r="C4127" s="389"/>
      <c r="D4127" s="389"/>
      <c r="E4127" s="389"/>
      <c r="F4127" s="389"/>
      <c r="G4127" s="389"/>
      <c r="H4127" s="389"/>
      <c r="I4127" s="389"/>
      <c r="J4127" s="389"/>
      <c r="K4127" s="389"/>
      <c r="L4127" s="389"/>
      <c r="M4127" s="389"/>
      <c r="N4127" s="389"/>
      <c r="O4127" s="389"/>
      <c r="P4127" s="389"/>
      <c r="Q4127" s="389"/>
      <c r="R4127" s="389"/>
      <c r="S4127" s="389"/>
      <c r="T4127" s="389"/>
      <c r="U4127" s="389"/>
      <c r="V4127" s="389"/>
      <c r="W4127" s="389"/>
      <c r="X4127" s="389"/>
      <c r="Y4127" s="389"/>
      <c r="Z4127" s="389"/>
      <c r="AA4127" s="389"/>
      <c r="AB4127" s="389"/>
      <c r="AC4127" s="389"/>
      <c r="AD4127" s="389"/>
      <c r="AE4127" s="389"/>
      <c r="AF4127" s="389"/>
    </row>
    <row r="4128" spans="2:32" ht="12" customHeight="1" x14ac:dyDescent="0.25"/>
    <row r="4131" ht="12" customHeight="1" x14ac:dyDescent="0.25"/>
    <row r="4135" ht="12" customHeight="1" x14ac:dyDescent="0.25"/>
    <row r="4146" ht="12" customHeight="1" x14ac:dyDescent="0.25"/>
    <row r="4149" ht="12" customHeight="1" x14ac:dyDescent="0.25"/>
    <row r="4160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46" spans="2:32" ht="15" customHeight="1" x14ac:dyDescent="0.2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2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2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25">
      <c r="B4252" s="389"/>
      <c r="C4252" s="389"/>
      <c r="D4252" s="389"/>
      <c r="E4252" s="389"/>
      <c r="F4252" s="389"/>
      <c r="G4252" s="389"/>
      <c r="H4252" s="389"/>
      <c r="I4252" s="389"/>
      <c r="J4252" s="389"/>
      <c r="K4252" s="389"/>
      <c r="L4252" s="389"/>
      <c r="M4252" s="389"/>
      <c r="N4252" s="389"/>
      <c r="O4252" s="389"/>
      <c r="P4252" s="389"/>
      <c r="Q4252" s="389"/>
      <c r="R4252" s="389"/>
      <c r="S4252" s="389"/>
      <c r="T4252" s="389"/>
      <c r="U4252" s="389"/>
      <c r="V4252" s="389"/>
      <c r="W4252" s="389"/>
      <c r="X4252" s="389"/>
      <c r="Y4252" s="389"/>
      <c r="Z4252" s="389"/>
      <c r="AA4252" s="389"/>
      <c r="AB4252" s="389"/>
      <c r="AC4252" s="389"/>
      <c r="AD4252" s="389"/>
      <c r="AE4252" s="389"/>
      <c r="AF4252" s="389"/>
    </row>
    <row r="4253" spans="2:32" ht="12" customHeight="1" x14ac:dyDescent="0.25"/>
    <row r="4256" spans="2:32" ht="12" customHeight="1" x14ac:dyDescent="0.25"/>
    <row r="4260" ht="12" customHeight="1" x14ac:dyDescent="0.25"/>
    <row r="4271" ht="12" customHeight="1" x14ac:dyDescent="0.25"/>
    <row r="4274" ht="12" customHeight="1" x14ac:dyDescent="0.25"/>
    <row r="4285" ht="12" customHeight="1" x14ac:dyDescent="0.25"/>
    <row r="4286" ht="12" customHeight="1" x14ac:dyDescent="0.25"/>
    <row r="4287" ht="12" customHeight="1" x14ac:dyDescent="0.25"/>
    <row r="4288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1" spans="2:32" ht="15" customHeight="1" x14ac:dyDescent="0.2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2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2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25">
      <c r="B4377" s="389"/>
      <c r="C4377" s="389"/>
      <c r="D4377" s="389"/>
      <c r="E4377" s="389"/>
      <c r="F4377" s="389"/>
      <c r="G4377" s="389"/>
      <c r="H4377" s="389"/>
      <c r="I4377" s="389"/>
      <c r="J4377" s="389"/>
      <c r="K4377" s="389"/>
      <c r="L4377" s="389"/>
      <c r="M4377" s="389"/>
      <c r="N4377" s="389"/>
      <c r="O4377" s="389"/>
      <c r="P4377" s="389"/>
      <c r="Q4377" s="389"/>
      <c r="R4377" s="389"/>
      <c r="S4377" s="389"/>
      <c r="T4377" s="389"/>
      <c r="U4377" s="389"/>
      <c r="V4377" s="389"/>
      <c r="W4377" s="389"/>
      <c r="X4377" s="389"/>
      <c r="Y4377" s="389"/>
      <c r="Z4377" s="389"/>
      <c r="AA4377" s="389"/>
      <c r="AB4377" s="389"/>
      <c r="AC4377" s="389"/>
      <c r="AD4377" s="389"/>
      <c r="AE4377" s="389"/>
      <c r="AF4377" s="389"/>
    </row>
    <row r="4378" spans="2:32" ht="12" customHeight="1" x14ac:dyDescent="0.25"/>
    <row r="4381" spans="2:32" ht="12" customHeight="1" x14ac:dyDescent="0.25"/>
    <row r="4385" ht="12" customHeight="1" x14ac:dyDescent="0.25"/>
    <row r="4396" ht="12" customHeight="1" x14ac:dyDescent="0.25"/>
    <row r="4399" ht="12" customHeight="1" x14ac:dyDescent="0.25"/>
    <row r="4499" spans="2:32" ht="15" customHeight="1" x14ac:dyDescent="0.2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2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25">
      <c r="B4502" s="389"/>
      <c r="C4502" s="389"/>
      <c r="D4502" s="389"/>
      <c r="E4502" s="389"/>
      <c r="F4502" s="389"/>
      <c r="G4502" s="389"/>
      <c r="H4502" s="389"/>
      <c r="I4502" s="389"/>
      <c r="J4502" s="389"/>
      <c r="K4502" s="389"/>
      <c r="L4502" s="389"/>
      <c r="M4502" s="389"/>
      <c r="N4502" s="389"/>
      <c r="O4502" s="389"/>
      <c r="P4502" s="389"/>
      <c r="Q4502" s="389"/>
      <c r="R4502" s="389"/>
      <c r="S4502" s="389"/>
      <c r="T4502" s="389"/>
      <c r="U4502" s="389"/>
      <c r="V4502" s="389"/>
      <c r="W4502" s="389"/>
      <c r="X4502" s="389"/>
      <c r="Y4502" s="389"/>
      <c r="Z4502" s="389"/>
      <c r="AA4502" s="389"/>
      <c r="AB4502" s="389"/>
      <c r="AC4502" s="389"/>
      <c r="AD4502" s="389"/>
      <c r="AE4502" s="389"/>
      <c r="AF4502" s="389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x14ac:dyDescent="0.25">
      <c r="B1" s="49" t="s">
        <v>1992</v>
      </c>
    </row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211</v>
      </c>
      <c r="B10" s="52" t="s">
        <v>2045</v>
      </c>
      <c r="AG10" s="144" t="s">
        <v>1998</v>
      </c>
    </row>
    <row r="11" spans="1:33" ht="15" customHeight="1" x14ac:dyDescent="0.25">
      <c r="B11" s="49" t="s">
        <v>202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2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2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2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2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2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2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2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25"/>
    <row r="24" spans="1:33" ht="15" customHeight="1" x14ac:dyDescent="0.2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2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2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2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2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2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2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2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25"/>
    <row r="33" spans="1:33" ht="15" customHeight="1" x14ac:dyDescent="0.2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2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2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2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2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2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2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2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25"/>
    <row r="42" spans="1:33" ht="12" customHeight="1" x14ac:dyDescent="0.25"/>
    <row r="43" spans="1:33" ht="15" customHeight="1" x14ac:dyDescent="0.2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2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2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2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2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25"/>
    <row r="49" spans="1:33" ht="15" customHeight="1" x14ac:dyDescent="0.2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2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2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2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2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25"/>
    <row r="55" spans="1:33" ht="15" customHeight="1" x14ac:dyDescent="0.2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2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2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2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2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25"/>
    <row r="61" spans="1:33" ht="15" customHeight="1" x14ac:dyDescent="0.2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2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2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2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2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2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2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2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25"/>
    <row r="70" spans="1:33" ht="15" customHeight="1" x14ac:dyDescent="0.2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2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2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2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2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2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2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2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2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2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2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2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2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2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2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2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2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2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2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2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2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2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2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2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2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2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2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2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2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2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2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2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2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2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2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2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2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2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25"/>
    <row r="109" spans="1:33" ht="15" customHeight="1" x14ac:dyDescent="0.2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2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2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25"/>
    <row r="113" spans="1:33" ht="15" customHeight="1" x14ac:dyDescent="0.2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2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25"/>
    <row r="116" spans="1:33" ht="15" customHeight="1" x14ac:dyDescent="0.2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3"/>
    <row r="118" spans="1:33" ht="15" customHeight="1" x14ac:dyDescent="0.25">
      <c r="B118" s="394" t="s">
        <v>2046</v>
      </c>
      <c r="C118" s="395"/>
      <c r="D118" s="395"/>
      <c r="E118" s="395"/>
      <c r="F118" s="395"/>
      <c r="G118" s="395"/>
      <c r="H118" s="395"/>
      <c r="I118" s="395"/>
      <c r="J118" s="395"/>
      <c r="K118" s="395"/>
      <c r="L118" s="395"/>
      <c r="M118" s="395"/>
      <c r="N118" s="395"/>
      <c r="O118" s="395"/>
      <c r="P118" s="395"/>
      <c r="Q118" s="395"/>
      <c r="R118" s="395"/>
      <c r="S118" s="395"/>
      <c r="T118" s="395"/>
      <c r="U118" s="395"/>
      <c r="V118" s="395"/>
      <c r="W118" s="395"/>
      <c r="X118" s="395"/>
      <c r="Y118" s="395"/>
      <c r="Z118" s="395"/>
      <c r="AA118" s="395"/>
      <c r="AB118" s="395"/>
      <c r="AC118" s="395"/>
      <c r="AD118" s="395"/>
      <c r="AE118" s="395"/>
      <c r="AF118" s="395"/>
      <c r="AG118" s="395"/>
    </row>
    <row r="119" spans="1:33" ht="15" customHeight="1" x14ac:dyDescent="0.25">
      <c r="B119" s="22" t="s">
        <v>346</v>
      </c>
    </row>
    <row r="120" spans="1:33" ht="15" customHeight="1" x14ac:dyDescent="0.25">
      <c r="B120" s="22" t="s">
        <v>2047</v>
      </c>
    </row>
    <row r="121" spans="1:33" ht="15" customHeight="1" x14ac:dyDescent="0.25">
      <c r="B121" s="22" t="s">
        <v>2048</v>
      </c>
    </row>
    <row r="122" spans="1:33" ht="15" customHeight="1" x14ac:dyDescent="0.25">
      <c r="B122" s="22" t="s">
        <v>2049</v>
      </c>
    </row>
    <row r="123" spans="1:33" ht="15" customHeight="1" x14ac:dyDescent="0.25">
      <c r="B123" s="22" t="s">
        <v>1984</v>
      </c>
    </row>
    <row r="124" spans="1:33" ht="15" customHeight="1" x14ac:dyDescent="0.25">
      <c r="B124" s="22" t="s">
        <v>1155</v>
      </c>
    </row>
    <row r="125" spans="1:33" ht="15" customHeight="1" x14ac:dyDescent="0.25">
      <c r="B125" s="22" t="s">
        <v>1985</v>
      </c>
    </row>
    <row r="126" spans="1:33" ht="15" customHeight="1" x14ac:dyDescent="0.25">
      <c r="B126" s="22" t="s">
        <v>2050</v>
      </c>
    </row>
    <row r="127" spans="1:33" ht="15" customHeight="1" x14ac:dyDescent="0.2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2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2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2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2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2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25"/>
    <row r="134" spans="1:33" ht="12" customHeight="1" x14ac:dyDescent="0.2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2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2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2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2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2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2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2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25"/>
    <row r="143" spans="1:33" ht="12" customHeight="1" x14ac:dyDescent="0.2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2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2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2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2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2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2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2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2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2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2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2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2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2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2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2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2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2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2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2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2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2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2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2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2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2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2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2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2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2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2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2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2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2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2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2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2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2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2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2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2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2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2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2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2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2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2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2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2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2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2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2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2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2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2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2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2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2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2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2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2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2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2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2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2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2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2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2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2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2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2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2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2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2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25">
      <c r="B228" s="143"/>
    </row>
    <row r="229" spans="1:33" ht="15" customHeight="1" x14ac:dyDescent="0.25">
      <c r="B229" s="22"/>
    </row>
    <row r="230" spans="1:33" ht="15" customHeight="1" x14ac:dyDescent="0.25">
      <c r="B230" s="22"/>
    </row>
    <row r="231" spans="1:33" ht="15" customHeight="1" x14ac:dyDescent="0.25">
      <c r="B231" s="22"/>
    </row>
    <row r="232" spans="1:33" ht="15" customHeight="1" x14ac:dyDescent="0.25">
      <c r="B232" s="22"/>
    </row>
    <row r="233" spans="1:33" ht="15" customHeight="1" x14ac:dyDescent="0.25">
      <c r="B233" s="22"/>
    </row>
    <row r="234" spans="1:33" ht="15" customHeight="1" x14ac:dyDescent="0.25">
      <c r="B234" s="22"/>
    </row>
    <row r="235" spans="1:33" ht="15" customHeight="1" x14ac:dyDescent="0.25">
      <c r="B235" s="22"/>
    </row>
    <row r="236" spans="1:33" ht="15" customHeight="1" x14ac:dyDescent="0.25">
      <c r="B236" s="22"/>
    </row>
    <row r="248" ht="12" customHeight="1" x14ac:dyDescent="0.25"/>
    <row r="252" ht="12" customHeight="1" x14ac:dyDescent="0.25"/>
    <row r="255" ht="12" customHeight="1" x14ac:dyDescent="0.25"/>
    <row r="258" spans="2:33" ht="15" customHeight="1" x14ac:dyDescent="0.25"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  <c r="AA258" s="388"/>
      <c r="AB258" s="388"/>
      <c r="AC258" s="388"/>
      <c r="AD258" s="388"/>
      <c r="AE258" s="388"/>
      <c r="AF258" s="388"/>
      <c r="AG258" s="388"/>
    </row>
    <row r="267" spans="2:33" ht="12" customHeight="1" x14ac:dyDescent="0.25"/>
    <row r="268" spans="2:33" ht="12" customHeight="1" x14ac:dyDescent="0.25"/>
    <row r="269" spans="2:33" ht="12" customHeight="1" x14ac:dyDescent="0.25"/>
    <row r="270" spans="2:33" ht="12" customHeight="1" x14ac:dyDescent="0.25"/>
    <row r="271" spans="2:33" ht="12" customHeight="1" x14ac:dyDescent="0.25"/>
    <row r="272" spans="2:33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40" spans="2:33" ht="15" customHeight="1" x14ac:dyDescent="0.25"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</row>
    <row r="346" spans="2:33" ht="12" customHeight="1" x14ac:dyDescent="0.25"/>
    <row r="347" spans="2:33" ht="12" customHeight="1" x14ac:dyDescent="0.25"/>
    <row r="348" spans="2:33" ht="12" customHeight="1" x14ac:dyDescent="0.25"/>
    <row r="349" spans="2:33" ht="12" customHeight="1" x14ac:dyDescent="0.25"/>
    <row r="350" spans="2:33" ht="12" customHeight="1" x14ac:dyDescent="0.25"/>
    <row r="351" spans="2:33" ht="12" customHeight="1" x14ac:dyDescent="0.25"/>
    <row r="352" spans="2:33" ht="12" customHeight="1" x14ac:dyDescent="0.25"/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3" ht="12" customHeight="1" x14ac:dyDescent="0.25"/>
    <row r="452" spans="2:33" ht="15" customHeight="1" x14ac:dyDescent="0.25">
      <c r="B452" s="388"/>
      <c r="C452" s="388"/>
      <c r="D452" s="388"/>
      <c r="E452" s="388"/>
      <c r="F452" s="388"/>
      <c r="G452" s="388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</row>
    <row r="460" spans="2:33" ht="12" customHeight="1" x14ac:dyDescent="0.25"/>
    <row r="461" spans="2:33" ht="12" customHeight="1" x14ac:dyDescent="0.25"/>
    <row r="462" spans="2:33" ht="12" customHeight="1" x14ac:dyDescent="0.25"/>
    <row r="463" spans="2:33" ht="12" customHeight="1" x14ac:dyDescent="0.25"/>
    <row r="464" spans="2:33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spans="2:33" ht="12" customHeight="1" x14ac:dyDescent="0.25"/>
    <row r="554" spans="2:33" ht="12" customHeight="1" x14ac:dyDescent="0.25"/>
    <row r="557" spans="2:33" ht="15" customHeight="1" x14ac:dyDescent="0.25">
      <c r="B557" s="388"/>
      <c r="C557" s="388"/>
      <c r="D557" s="388"/>
      <c r="E557" s="388"/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8"/>
      <c r="W557" s="388"/>
      <c r="X557" s="388"/>
      <c r="Y557" s="388"/>
      <c r="Z557" s="388"/>
      <c r="AA557" s="388"/>
      <c r="AB557" s="388"/>
      <c r="AC557" s="388"/>
      <c r="AD557" s="388"/>
      <c r="AE557" s="388"/>
      <c r="AF557" s="388"/>
      <c r="AG557" s="388"/>
    </row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spans="2:33" ht="12" customHeight="1" x14ac:dyDescent="0.25"/>
    <row r="627" spans="2:33" ht="12" customHeight="1" x14ac:dyDescent="0.25"/>
    <row r="630" spans="2:33" ht="12" customHeight="1" x14ac:dyDescent="0.25"/>
    <row r="632" spans="2:33" ht="12" customHeight="1" x14ac:dyDescent="0.25"/>
    <row r="633" spans="2:33" ht="12" customHeight="1" x14ac:dyDescent="0.25"/>
    <row r="635" spans="2:33" ht="12" customHeight="1" x14ac:dyDescent="0.25"/>
    <row r="638" spans="2:33" ht="15" customHeight="1" x14ac:dyDescent="0.25">
      <c r="B638" s="388"/>
      <c r="C638" s="388"/>
      <c r="D638" s="388"/>
      <c r="E638" s="388"/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8"/>
      <c r="W638" s="388"/>
      <c r="X638" s="388"/>
      <c r="Y638" s="388"/>
      <c r="Z638" s="388"/>
      <c r="AA638" s="388"/>
      <c r="AB638" s="388"/>
      <c r="AC638" s="388"/>
      <c r="AD638" s="388"/>
      <c r="AE638" s="388"/>
      <c r="AF638" s="388"/>
      <c r="AG638" s="388"/>
    </row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0" spans="2:33" ht="15" customHeight="1" x14ac:dyDescent="0.25">
      <c r="B710" s="388"/>
      <c r="C710" s="388"/>
      <c r="D710" s="388"/>
      <c r="E710" s="388"/>
      <c r="F710" s="388"/>
      <c r="G710" s="388"/>
      <c r="H710" s="388"/>
      <c r="I710" s="388"/>
      <c r="J710" s="388"/>
      <c r="K710" s="388"/>
      <c r="L710" s="388"/>
      <c r="M710" s="388"/>
      <c r="N710" s="388"/>
      <c r="O710" s="388"/>
      <c r="P710" s="388"/>
      <c r="Q710" s="388"/>
      <c r="R710" s="388"/>
      <c r="S710" s="388"/>
      <c r="T710" s="388"/>
      <c r="U710" s="388"/>
      <c r="V710" s="388"/>
      <c r="W710" s="388"/>
      <c r="X710" s="388"/>
      <c r="Y710" s="388"/>
      <c r="Z710" s="388"/>
      <c r="AA710" s="388"/>
      <c r="AB710" s="388"/>
      <c r="AC710" s="388"/>
      <c r="AD710" s="388"/>
      <c r="AE710" s="388"/>
      <c r="AF710" s="388"/>
      <c r="AG710" s="388"/>
    </row>
    <row r="716" spans="2:33" ht="12" customHeight="1" x14ac:dyDescent="0.25"/>
    <row r="717" spans="2:33" ht="12" customHeight="1" x14ac:dyDescent="0.25"/>
    <row r="718" spans="2:33" ht="12" customHeight="1" x14ac:dyDescent="0.25"/>
    <row r="719" spans="2:33" ht="12" customHeight="1" x14ac:dyDescent="0.25"/>
    <row r="720" spans="2:33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spans="2:33" ht="12" customHeight="1" x14ac:dyDescent="0.25"/>
    <row r="886" spans="2:33" ht="15" customHeight="1" x14ac:dyDescent="0.25">
      <c r="B886" s="388"/>
      <c r="C886" s="388"/>
      <c r="D886" s="388"/>
      <c r="E886" s="388"/>
      <c r="F886" s="388"/>
      <c r="G886" s="388"/>
      <c r="H886" s="388"/>
      <c r="I886" s="388"/>
      <c r="J886" s="388"/>
      <c r="K886" s="388"/>
      <c r="L886" s="388"/>
      <c r="M886" s="388"/>
      <c r="N886" s="388"/>
      <c r="O886" s="388"/>
      <c r="P886" s="388"/>
      <c r="Q886" s="388"/>
      <c r="R886" s="388"/>
      <c r="S886" s="388"/>
      <c r="T886" s="388"/>
      <c r="U886" s="388"/>
      <c r="V886" s="388"/>
      <c r="W886" s="388"/>
      <c r="X886" s="388"/>
      <c r="Y886" s="388"/>
      <c r="Z886" s="388"/>
      <c r="AA886" s="388"/>
      <c r="AB886" s="388"/>
      <c r="AC886" s="388"/>
      <c r="AD886" s="388"/>
      <c r="AE886" s="388"/>
      <c r="AF886" s="388"/>
      <c r="AG886" s="388"/>
    </row>
    <row r="889" spans="2:33" ht="12" customHeight="1" x14ac:dyDescent="0.25"/>
    <row r="890" spans="2:33" ht="12" customHeight="1" x14ac:dyDescent="0.25"/>
    <row r="891" spans="2:33" ht="12" customHeight="1" x14ac:dyDescent="0.25"/>
    <row r="892" spans="2:33" ht="12" customHeight="1" x14ac:dyDescent="0.25"/>
    <row r="893" spans="2:33" ht="12" customHeight="1" x14ac:dyDescent="0.25"/>
    <row r="894" spans="2:33" ht="12" customHeight="1" x14ac:dyDescent="0.25"/>
    <row r="895" spans="2:33" ht="12" customHeight="1" x14ac:dyDescent="0.25"/>
    <row r="896" spans="2:33" ht="12" customHeight="1" x14ac:dyDescent="0.25"/>
    <row r="897" ht="12" customHeight="1" x14ac:dyDescent="0.25"/>
    <row r="898" ht="12" customHeight="1" x14ac:dyDescent="0.25"/>
    <row r="899" ht="12" customHeight="1" x14ac:dyDescent="0.25"/>
    <row r="910" ht="12" customHeight="1" x14ac:dyDescent="0.25"/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69" spans="2:33" ht="15" customHeight="1" x14ac:dyDescent="0.25">
      <c r="B969" s="388"/>
      <c r="C969" s="388"/>
      <c r="D969" s="388"/>
      <c r="E969" s="388"/>
      <c r="F969" s="388"/>
      <c r="G969" s="388"/>
      <c r="H969" s="388"/>
      <c r="I969" s="388"/>
      <c r="J969" s="388"/>
      <c r="K969" s="388"/>
      <c r="L969" s="388"/>
      <c r="M969" s="388"/>
      <c r="N969" s="388"/>
      <c r="O969" s="388"/>
      <c r="P969" s="388"/>
      <c r="Q969" s="388"/>
      <c r="R969" s="388"/>
      <c r="S969" s="388"/>
      <c r="T969" s="388"/>
      <c r="U969" s="388"/>
      <c r="V969" s="388"/>
      <c r="W969" s="388"/>
      <c r="X969" s="388"/>
      <c r="Y969" s="388"/>
      <c r="Z969" s="388"/>
      <c r="AA969" s="388"/>
      <c r="AB969" s="388"/>
      <c r="AC969" s="388"/>
      <c r="AD969" s="388"/>
      <c r="AE969" s="388"/>
      <c r="AF969" s="388"/>
      <c r="AG969" s="388"/>
    </row>
    <row r="975" spans="2:33" ht="12" customHeight="1" x14ac:dyDescent="0.25"/>
    <row r="976" spans="2:33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spans="2:33" ht="12" customHeight="1" x14ac:dyDescent="0.25"/>
    <row r="1071" spans="2:33" ht="15" customHeight="1" x14ac:dyDescent="0.25">
      <c r="B1071" s="388"/>
      <c r="C1071" s="388"/>
      <c r="D1071" s="388"/>
      <c r="E1071" s="388"/>
      <c r="F1071" s="388"/>
      <c r="G1071" s="388"/>
      <c r="H1071" s="388"/>
      <c r="I1071" s="388"/>
      <c r="J1071" s="388"/>
      <c r="K1071" s="388"/>
      <c r="L1071" s="388"/>
      <c r="M1071" s="388"/>
      <c r="N1071" s="388"/>
      <c r="O1071" s="388"/>
      <c r="P1071" s="388"/>
      <c r="Q1071" s="388"/>
      <c r="R1071" s="388"/>
      <c r="S1071" s="388"/>
      <c r="T1071" s="388"/>
      <c r="U1071" s="388"/>
      <c r="V1071" s="388"/>
      <c r="W1071" s="388"/>
      <c r="X1071" s="388"/>
      <c r="Y1071" s="388"/>
      <c r="Z1071" s="388"/>
      <c r="AA1071" s="388"/>
      <c r="AB1071" s="388"/>
      <c r="AC1071" s="388"/>
      <c r="AD1071" s="388"/>
      <c r="AE1071" s="388"/>
      <c r="AF1071" s="388"/>
      <c r="AG1071" s="388"/>
    </row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1" ht="12" customHeight="1" x14ac:dyDescent="0.25"/>
    <row r="1092" ht="12" customHeight="1" x14ac:dyDescent="0.25"/>
    <row r="1093" ht="12" customHeight="1" x14ac:dyDescent="0.25"/>
    <row r="1094" ht="12" customHeight="1" x14ac:dyDescent="0.25"/>
    <row r="1095" ht="12" customHeight="1" x14ac:dyDescent="0.25"/>
    <row r="1096" ht="12" customHeight="1" x14ac:dyDescent="0.25"/>
    <row r="1097" ht="12" customHeight="1" x14ac:dyDescent="0.25"/>
    <row r="1098" ht="12" customHeight="1" x14ac:dyDescent="0.25"/>
    <row r="1099" ht="12" customHeight="1" x14ac:dyDescent="0.25"/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69" spans="2:33" ht="15" customHeight="1" x14ac:dyDescent="0.25">
      <c r="B1169" s="388"/>
      <c r="C1169" s="388"/>
      <c r="D1169" s="388"/>
      <c r="E1169" s="388"/>
      <c r="F1169" s="388"/>
      <c r="G1169" s="388"/>
      <c r="H1169" s="388"/>
      <c r="I1169" s="388"/>
      <c r="J1169" s="388"/>
      <c r="K1169" s="388"/>
      <c r="L1169" s="388"/>
      <c r="M1169" s="388"/>
      <c r="N1169" s="388"/>
      <c r="O1169" s="388"/>
      <c r="P1169" s="388"/>
      <c r="Q1169" s="388"/>
      <c r="R1169" s="388"/>
      <c r="S1169" s="388"/>
      <c r="T1169" s="388"/>
      <c r="U1169" s="388"/>
      <c r="V1169" s="388"/>
      <c r="W1169" s="388"/>
      <c r="X1169" s="388"/>
      <c r="Y1169" s="388"/>
      <c r="Z1169" s="388"/>
      <c r="AA1169" s="388"/>
      <c r="AB1169" s="388"/>
      <c r="AC1169" s="388"/>
      <c r="AD1169" s="388"/>
      <c r="AE1169" s="388"/>
      <c r="AF1169" s="388"/>
      <c r="AG1169" s="388"/>
    </row>
    <row r="1175" spans="2:33" ht="12" customHeight="1" x14ac:dyDescent="0.25"/>
    <row r="1176" spans="2:33" ht="12" customHeight="1" x14ac:dyDescent="0.25"/>
    <row r="1177" spans="2:33" ht="12" customHeight="1" x14ac:dyDescent="0.25"/>
    <row r="1178" spans="2:33" ht="12" customHeight="1" x14ac:dyDescent="0.25"/>
    <row r="1179" spans="2:33" ht="12" customHeight="1" x14ac:dyDescent="0.25"/>
    <row r="1180" spans="2:33" ht="12" customHeight="1" x14ac:dyDescent="0.25"/>
    <row r="1181" spans="2:33" ht="12" customHeight="1" x14ac:dyDescent="0.25"/>
    <row r="1182" spans="2:33" ht="12" customHeight="1" x14ac:dyDescent="0.25"/>
    <row r="1183" spans="2:33" ht="12" customHeight="1" x14ac:dyDescent="0.25"/>
    <row r="1184" spans="2:33" ht="12" customHeight="1" x14ac:dyDescent="0.25"/>
    <row r="1185" ht="12" customHeight="1" x14ac:dyDescent="0.25"/>
    <row r="1186" ht="12" customHeight="1" x14ac:dyDescent="0.25"/>
    <row r="1187" ht="12" customHeight="1" x14ac:dyDescent="0.25"/>
    <row r="1188" ht="12" customHeight="1" x14ac:dyDescent="0.25"/>
    <row r="1189" ht="12" customHeight="1" x14ac:dyDescent="0.25"/>
    <row r="1190" ht="12" customHeight="1" x14ac:dyDescent="0.25"/>
    <row r="1191" ht="12" customHeight="1" x14ac:dyDescent="0.25"/>
    <row r="1192" ht="12" customHeight="1" x14ac:dyDescent="0.25"/>
    <row r="1193" ht="12" customHeight="1" x14ac:dyDescent="0.25"/>
    <row r="1194" ht="12" customHeight="1" x14ac:dyDescent="0.25"/>
    <row r="1195" ht="12" customHeight="1" x14ac:dyDescent="0.25"/>
    <row r="1196" ht="12" customHeight="1" x14ac:dyDescent="0.25"/>
    <row r="1197" ht="12" customHeight="1" x14ac:dyDescent="0.25"/>
    <row r="1198" ht="12" customHeight="1" x14ac:dyDescent="0.25"/>
    <row r="1199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69" spans="2:33" ht="15" customHeight="1" x14ac:dyDescent="0.25">
      <c r="B1269" s="388"/>
      <c r="C1269" s="388"/>
      <c r="D1269" s="388"/>
      <c r="E1269" s="388"/>
      <c r="F1269" s="388"/>
      <c r="G1269" s="388"/>
      <c r="H1269" s="388"/>
      <c r="I1269" s="388"/>
      <c r="J1269" s="388"/>
      <c r="K1269" s="388"/>
      <c r="L1269" s="388"/>
      <c r="M1269" s="388"/>
      <c r="N1269" s="388"/>
      <c r="O1269" s="388"/>
      <c r="P1269" s="388"/>
      <c r="Q1269" s="388"/>
      <c r="R1269" s="388"/>
      <c r="S1269" s="388"/>
      <c r="T1269" s="388"/>
      <c r="U1269" s="388"/>
      <c r="V1269" s="388"/>
      <c r="W1269" s="388"/>
      <c r="X1269" s="388"/>
      <c r="Y1269" s="388"/>
      <c r="Z1269" s="388"/>
      <c r="AA1269" s="388"/>
      <c r="AB1269" s="388"/>
      <c r="AC1269" s="388"/>
      <c r="AD1269" s="388"/>
      <c r="AE1269" s="388"/>
      <c r="AF1269" s="388"/>
      <c r="AG1269" s="388"/>
    </row>
    <row r="1275" spans="2:33" ht="12" customHeight="1" x14ac:dyDescent="0.25"/>
    <row r="1276" spans="2:33" ht="12" customHeight="1" x14ac:dyDescent="0.25"/>
    <row r="1277" spans="2:33" ht="12" customHeight="1" x14ac:dyDescent="0.25"/>
    <row r="1278" spans="2:33" ht="12" customHeight="1" x14ac:dyDescent="0.25"/>
    <row r="1279" spans="2:33" ht="12" customHeight="1" x14ac:dyDescent="0.25"/>
    <row r="1280" spans="2:33" ht="12" customHeight="1" x14ac:dyDescent="0.25"/>
    <row r="1281" ht="12" customHeight="1" x14ac:dyDescent="0.25"/>
    <row r="1282" ht="12" customHeight="1" x14ac:dyDescent="0.25"/>
    <row r="1283" ht="12" customHeight="1" x14ac:dyDescent="0.25"/>
    <row r="1284" ht="12" customHeight="1" x14ac:dyDescent="0.25"/>
    <row r="1285" ht="12" customHeight="1" x14ac:dyDescent="0.25"/>
    <row r="1286" ht="12" customHeight="1" x14ac:dyDescent="0.25"/>
    <row r="1287" ht="12" customHeight="1" x14ac:dyDescent="0.25"/>
    <row r="1288" ht="12" customHeight="1" x14ac:dyDescent="0.25"/>
    <row r="1289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84" spans="2:33" ht="15" customHeight="1" x14ac:dyDescent="0.25">
      <c r="B1484" s="388"/>
      <c r="C1484" s="388"/>
      <c r="D1484" s="388"/>
      <c r="E1484" s="388"/>
      <c r="F1484" s="388"/>
      <c r="G1484" s="388"/>
      <c r="H1484" s="388"/>
      <c r="I1484" s="388"/>
      <c r="J1484" s="388"/>
      <c r="K1484" s="388"/>
      <c r="L1484" s="388"/>
      <c r="M1484" s="388"/>
      <c r="N1484" s="388"/>
      <c r="O1484" s="388"/>
      <c r="P1484" s="388"/>
      <c r="Q1484" s="388"/>
      <c r="R1484" s="388"/>
      <c r="S1484" s="388"/>
      <c r="T1484" s="388"/>
      <c r="U1484" s="388"/>
      <c r="V1484" s="388"/>
      <c r="W1484" s="388"/>
      <c r="X1484" s="388"/>
      <c r="Y1484" s="388"/>
      <c r="Z1484" s="388"/>
      <c r="AA1484" s="388"/>
      <c r="AB1484" s="388"/>
      <c r="AC1484" s="388"/>
      <c r="AD1484" s="388"/>
      <c r="AE1484" s="388"/>
      <c r="AF1484" s="388"/>
      <c r="AG1484" s="388"/>
    </row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ht="12" customHeight="1" x14ac:dyDescent="0.25"/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3" spans="2:33" ht="15" customHeight="1" x14ac:dyDescent="0.25">
      <c r="B1713" s="388"/>
      <c r="C1713" s="388"/>
      <c r="D1713" s="388"/>
      <c r="E1713" s="388"/>
      <c r="F1713" s="388"/>
      <c r="G1713" s="388"/>
      <c r="H1713" s="388"/>
      <c r="I1713" s="388"/>
      <c r="J1713" s="388"/>
      <c r="K1713" s="388"/>
      <c r="L1713" s="388"/>
      <c r="M1713" s="388"/>
      <c r="N1713" s="388"/>
      <c r="O1713" s="388"/>
      <c r="P1713" s="388"/>
      <c r="Q1713" s="388"/>
      <c r="R1713" s="388"/>
      <c r="S1713" s="388"/>
      <c r="T1713" s="388"/>
      <c r="U1713" s="388"/>
      <c r="V1713" s="388"/>
      <c r="W1713" s="388"/>
      <c r="X1713" s="388"/>
      <c r="Y1713" s="388"/>
      <c r="Z1713" s="388"/>
      <c r="AA1713" s="388"/>
      <c r="AB1713" s="388"/>
      <c r="AC1713" s="388"/>
      <c r="AD1713" s="388"/>
      <c r="AE1713" s="388"/>
      <c r="AF1713" s="388"/>
      <c r="AG1713" s="388"/>
    </row>
    <row r="1714" spans="2:33" ht="12" customHeight="1" x14ac:dyDescent="0.25"/>
    <row r="1715" spans="2:33" ht="12" customHeight="1" x14ac:dyDescent="0.25"/>
    <row r="1716" spans="2:33" ht="12" customHeight="1" x14ac:dyDescent="0.25"/>
    <row r="1717" spans="2:33" ht="12" customHeight="1" x14ac:dyDescent="0.25"/>
    <row r="1718" spans="2:33" ht="12" customHeight="1" x14ac:dyDescent="0.25"/>
    <row r="1719" spans="2:33" ht="12" customHeight="1" x14ac:dyDescent="0.25"/>
    <row r="1720" spans="2:33" ht="12" customHeight="1" x14ac:dyDescent="0.25"/>
    <row r="1721" spans="2:33" ht="12" customHeight="1" x14ac:dyDescent="0.25"/>
    <row r="1722" spans="2:33" ht="12" customHeight="1" x14ac:dyDescent="0.25"/>
    <row r="1723" spans="2:33" ht="12" customHeight="1" x14ac:dyDescent="0.25"/>
    <row r="1724" spans="2:33" ht="12" customHeight="1" x14ac:dyDescent="0.25"/>
    <row r="1731" ht="12" customHeight="1" x14ac:dyDescent="0.25"/>
    <row r="1767" ht="12" customHeight="1" x14ac:dyDescent="0.25"/>
    <row r="1813" ht="12" customHeight="1" x14ac:dyDescent="0.25"/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0" spans="2:33" ht="15" customHeight="1" x14ac:dyDescent="0.25">
      <c r="B1990" s="388"/>
      <c r="C1990" s="388"/>
      <c r="D1990" s="388"/>
      <c r="E1990" s="388"/>
      <c r="F1990" s="388"/>
      <c r="G1990" s="388"/>
      <c r="H1990" s="388"/>
      <c r="I1990" s="388"/>
      <c r="J1990" s="388"/>
      <c r="K1990" s="388"/>
      <c r="L1990" s="388"/>
      <c r="M1990" s="388"/>
      <c r="N1990" s="388"/>
      <c r="O1990" s="388"/>
      <c r="P1990" s="388"/>
      <c r="Q1990" s="388"/>
      <c r="R1990" s="388"/>
      <c r="S1990" s="388"/>
      <c r="T1990" s="388"/>
      <c r="U1990" s="388"/>
      <c r="V1990" s="388"/>
      <c r="W1990" s="388"/>
      <c r="X1990" s="388"/>
      <c r="Y1990" s="388"/>
      <c r="Z1990" s="388"/>
      <c r="AA1990" s="388"/>
      <c r="AB1990" s="388"/>
      <c r="AC1990" s="388"/>
      <c r="AD1990" s="388"/>
      <c r="AE1990" s="388"/>
      <c r="AF1990" s="388"/>
      <c r="AG1990" s="388"/>
    </row>
    <row r="1998" spans="2:33" ht="12" customHeight="1" x14ac:dyDescent="0.25"/>
    <row r="1999" spans="2:33" ht="12" customHeight="1" x14ac:dyDescent="0.25"/>
    <row r="2000" spans="2:33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144" ht="12" customHeight="1" x14ac:dyDescent="0.25"/>
    <row r="2234" ht="12" customHeight="1" x14ac:dyDescent="0.25"/>
    <row r="2325" spans="2:33" ht="15" customHeight="1" x14ac:dyDescent="0.25">
      <c r="B2325" s="388"/>
      <c r="C2325" s="388"/>
      <c r="D2325" s="388"/>
      <c r="E2325" s="388"/>
      <c r="F2325" s="388"/>
      <c r="G2325" s="388"/>
      <c r="H2325" s="388"/>
      <c r="I2325" s="388"/>
      <c r="J2325" s="388"/>
      <c r="K2325" s="388"/>
      <c r="L2325" s="388"/>
      <c r="M2325" s="388"/>
      <c r="N2325" s="388"/>
      <c r="O2325" s="388"/>
      <c r="P2325" s="388"/>
      <c r="Q2325" s="388"/>
      <c r="R2325" s="388"/>
      <c r="S2325" s="388"/>
      <c r="T2325" s="388"/>
      <c r="U2325" s="388"/>
      <c r="V2325" s="388"/>
      <c r="W2325" s="388"/>
      <c r="X2325" s="388"/>
      <c r="Y2325" s="388"/>
      <c r="Z2325" s="388"/>
      <c r="AA2325" s="388"/>
      <c r="AB2325" s="388"/>
      <c r="AC2325" s="388"/>
      <c r="AD2325" s="388"/>
      <c r="AE2325" s="388"/>
      <c r="AF2325" s="388"/>
      <c r="AG2325" s="388"/>
    </row>
    <row r="2327" spans="2:33" ht="12" customHeight="1" x14ac:dyDescent="0.25"/>
    <row r="2328" spans="2:33" ht="12" customHeight="1" x14ac:dyDescent="0.25"/>
    <row r="2329" spans="2:33" ht="12" customHeight="1" x14ac:dyDescent="0.25"/>
    <row r="2330" spans="2:33" ht="12" customHeight="1" x14ac:dyDescent="0.25"/>
    <row r="2331" spans="2:33" ht="12" customHeight="1" x14ac:dyDescent="0.25"/>
    <row r="2332" spans="2:33" ht="12" customHeight="1" x14ac:dyDescent="0.25"/>
    <row r="2333" spans="2:33" ht="12" customHeight="1" x14ac:dyDescent="0.25"/>
    <row r="2334" spans="2:33" ht="12" customHeight="1" x14ac:dyDescent="0.25"/>
    <row r="2335" spans="2:33" ht="12" customHeight="1" x14ac:dyDescent="0.25"/>
    <row r="2336" spans="2:33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6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5" spans="2:33" ht="15" customHeight="1" x14ac:dyDescent="0.25">
      <c r="B2645" s="388"/>
      <c r="C2645" s="388"/>
      <c r="D2645" s="388"/>
      <c r="E2645" s="388"/>
      <c r="F2645" s="388"/>
      <c r="G2645" s="388"/>
      <c r="H2645" s="388"/>
      <c r="I2645" s="388"/>
      <c r="J2645" s="388"/>
      <c r="K2645" s="388"/>
      <c r="L2645" s="388"/>
      <c r="M2645" s="388"/>
      <c r="N2645" s="388"/>
      <c r="O2645" s="388"/>
      <c r="P2645" s="388"/>
      <c r="Q2645" s="388"/>
      <c r="R2645" s="388"/>
      <c r="S2645" s="388"/>
      <c r="T2645" s="388"/>
      <c r="U2645" s="388"/>
      <c r="V2645" s="388"/>
      <c r="W2645" s="388"/>
      <c r="X2645" s="388"/>
      <c r="Y2645" s="388"/>
      <c r="Z2645" s="388"/>
      <c r="AA2645" s="388"/>
      <c r="AB2645" s="388"/>
      <c r="AC2645" s="388"/>
      <c r="AD2645" s="388"/>
      <c r="AE2645" s="388"/>
      <c r="AF2645" s="388"/>
      <c r="AG2645" s="388"/>
    </row>
    <row r="2647" spans="2:33" ht="12" customHeight="1" x14ac:dyDescent="0.25"/>
    <row r="2648" spans="2:33" ht="12" customHeight="1" x14ac:dyDescent="0.25"/>
    <row r="2649" spans="2:33" ht="12" customHeight="1" x14ac:dyDescent="0.25"/>
    <row r="2650" spans="2:33" ht="12" customHeight="1" x14ac:dyDescent="0.25"/>
    <row r="2651" spans="2:33" ht="12" customHeight="1" x14ac:dyDescent="0.25"/>
    <row r="2652" spans="2:33" ht="12" customHeight="1" x14ac:dyDescent="0.25"/>
    <row r="2653" spans="2:33" ht="12" customHeight="1" x14ac:dyDescent="0.25"/>
    <row r="2654" spans="2:33" ht="12" customHeight="1" x14ac:dyDescent="0.25"/>
    <row r="2655" spans="2:33" ht="12" customHeight="1" x14ac:dyDescent="0.25"/>
    <row r="2656" spans="2:33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51" ht="12" customHeight="1" x14ac:dyDescent="0.25"/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spans="2:33" ht="12" customHeight="1" x14ac:dyDescent="0.25"/>
    <row r="2971" spans="2:33" ht="15" customHeight="1" x14ac:dyDescent="0.25">
      <c r="B2971" s="388"/>
      <c r="C2971" s="388"/>
      <c r="D2971" s="388"/>
      <c r="E2971" s="388"/>
      <c r="F2971" s="388"/>
      <c r="G2971" s="388"/>
      <c r="H2971" s="388"/>
      <c r="I2971" s="388"/>
      <c r="J2971" s="388"/>
      <c r="K2971" s="388"/>
      <c r="L2971" s="388"/>
      <c r="M2971" s="388"/>
      <c r="N2971" s="388"/>
      <c r="O2971" s="388"/>
      <c r="P2971" s="388"/>
      <c r="Q2971" s="388"/>
      <c r="R2971" s="388"/>
      <c r="S2971" s="388"/>
      <c r="T2971" s="388"/>
      <c r="U2971" s="388"/>
      <c r="V2971" s="388"/>
      <c r="W2971" s="388"/>
      <c r="X2971" s="388"/>
      <c r="Y2971" s="388"/>
      <c r="Z2971" s="388"/>
      <c r="AA2971" s="388"/>
      <c r="AB2971" s="388"/>
      <c r="AC2971" s="388"/>
      <c r="AD2971" s="388"/>
      <c r="AE2971" s="388"/>
      <c r="AF2971" s="388"/>
      <c r="AG2971" s="388"/>
    </row>
    <row r="2973" spans="2:33" ht="12" customHeight="1" x14ac:dyDescent="0.25"/>
    <row r="2974" spans="2:33" ht="12" customHeight="1" x14ac:dyDescent="0.25"/>
    <row r="2975" spans="2:33" ht="12" customHeight="1" x14ac:dyDescent="0.25"/>
    <row r="2976" spans="2:33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6" ht="12" customHeight="1" x14ac:dyDescent="0.25"/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3" spans="2:33" ht="15" customHeight="1" x14ac:dyDescent="0.25">
      <c r="B3293" s="388"/>
      <c r="C3293" s="388"/>
      <c r="D3293" s="388"/>
      <c r="E3293" s="388"/>
      <c r="F3293" s="388"/>
      <c r="G3293" s="388"/>
      <c r="H3293" s="388"/>
      <c r="I3293" s="388"/>
      <c r="J3293" s="388"/>
      <c r="K3293" s="388"/>
      <c r="L3293" s="388"/>
      <c r="M3293" s="388"/>
      <c r="N3293" s="388"/>
      <c r="O3293" s="388"/>
      <c r="P3293" s="388"/>
      <c r="Q3293" s="388"/>
      <c r="R3293" s="388"/>
      <c r="S3293" s="388"/>
      <c r="T3293" s="388"/>
      <c r="U3293" s="388"/>
      <c r="V3293" s="388"/>
      <c r="W3293" s="388"/>
      <c r="X3293" s="388"/>
      <c r="Y3293" s="388"/>
      <c r="Z3293" s="388"/>
      <c r="AA3293" s="388"/>
      <c r="AB3293" s="388"/>
      <c r="AC3293" s="388"/>
      <c r="AD3293" s="388"/>
      <c r="AE3293" s="388"/>
      <c r="AF3293" s="388"/>
      <c r="AG3293" s="388"/>
    </row>
    <row r="3294" spans="2:33" ht="12" customHeight="1" x14ac:dyDescent="0.25"/>
    <row r="3295" spans="2:33" ht="12" customHeight="1" x14ac:dyDescent="0.25"/>
    <row r="3296" spans="2:33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6" spans="2:33" ht="12" customHeight="1" x14ac:dyDescent="0.25"/>
    <row r="3399" spans="2:33" ht="12" customHeight="1" x14ac:dyDescent="0.25"/>
    <row r="3402" spans="2:33" ht="15" customHeight="1" x14ac:dyDescent="0.25">
      <c r="B3402" s="388"/>
      <c r="C3402" s="388"/>
      <c r="D3402" s="388"/>
      <c r="E3402" s="388"/>
      <c r="F3402" s="388"/>
      <c r="G3402" s="388"/>
      <c r="H3402" s="388"/>
      <c r="I3402" s="388"/>
      <c r="J3402" s="388"/>
      <c r="K3402" s="388"/>
      <c r="L3402" s="388"/>
      <c r="M3402" s="388"/>
      <c r="N3402" s="388"/>
      <c r="O3402" s="388"/>
      <c r="P3402" s="388"/>
      <c r="Q3402" s="388"/>
      <c r="R3402" s="388"/>
      <c r="S3402" s="388"/>
      <c r="T3402" s="388"/>
      <c r="U3402" s="388"/>
      <c r="V3402" s="388"/>
      <c r="W3402" s="388"/>
      <c r="X3402" s="388"/>
      <c r="Y3402" s="388"/>
      <c r="Z3402" s="388"/>
      <c r="AA3402" s="388"/>
      <c r="AB3402" s="388"/>
      <c r="AC3402" s="388"/>
      <c r="AD3402" s="388"/>
      <c r="AE3402" s="388"/>
      <c r="AF3402" s="388"/>
      <c r="AG3402" s="388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503" ht="12" customHeight="1" x14ac:dyDescent="0.25"/>
    <row r="3506" ht="12" customHeight="1" x14ac:dyDescent="0.25"/>
    <row r="3510" ht="12" customHeight="1" x14ac:dyDescent="0.25"/>
    <row r="3521" spans="2:33" ht="12" customHeight="1" x14ac:dyDescent="0.25"/>
    <row r="3524" spans="2:33" ht="12" customHeight="1" x14ac:dyDescent="0.25"/>
    <row r="3527" spans="2:33" ht="15" customHeight="1" x14ac:dyDescent="0.25">
      <c r="B3527" s="388"/>
      <c r="C3527" s="388"/>
      <c r="D3527" s="388"/>
      <c r="E3527" s="388"/>
      <c r="F3527" s="388"/>
      <c r="G3527" s="388"/>
      <c r="H3527" s="388"/>
      <c r="I3527" s="388"/>
      <c r="J3527" s="388"/>
      <c r="K3527" s="388"/>
      <c r="L3527" s="388"/>
      <c r="M3527" s="388"/>
      <c r="N3527" s="388"/>
      <c r="O3527" s="388"/>
      <c r="P3527" s="388"/>
      <c r="Q3527" s="388"/>
      <c r="R3527" s="388"/>
      <c r="S3527" s="388"/>
      <c r="T3527" s="388"/>
      <c r="U3527" s="388"/>
      <c r="V3527" s="388"/>
      <c r="W3527" s="388"/>
      <c r="X3527" s="388"/>
      <c r="Y3527" s="388"/>
      <c r="Z3527" s="388"/>
      <c r="AA3527" s="388"/>
      <c r="AB3527" s="388"/>
      <c r="AC3527" s="388"/>
      <c r="AD3527" s="388"/>
      <c r="AE3527" s="388"/>
      <c r="AF3527" s="388"/>
      <c r="AG3527" s="388"/>
    </row>
    <row r="3535" spans="2:33" ht="12" customHeight="1" x14ac:dyDescent="0.25"/>
    <row r="3536" spans="2:33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8" ht="12" customHeight="1" x14ac:dyDescent="0.25"/>
    <row r="3631" ht="12" customHeight="1" x14ac:dyDescent="0.25"/>
    <row r="3635" ht="12" customHeight="1" x14ac:dyDescent="0.25"/>
    <row r="3646" ht="12" customHeight="1" x14ac:dyDescent="0.25"/>
    <row r="3649" spans="2:33" ht="12" customHeight="1" x14ac:dyDescent="0.25"/>
    <row r="3652" spans="2:33" ht="15" customHeight="1" x14ac:dyDescent="0.25">
      <c r="B3652" s="388"/>
      <c r="C3652" s="388"/>
      <c r="D3652" s="388"/>
      <c r="E3652" s="388"/>
      <c r="F3652" s="388"/>
      <c r="G3652" s="388"/>
      <c r="H3652" s="388"/>
      <c r="I3652" s="388"/>
      <c r="J3652" s="388"/>
      <c r="K3652" s="388"/>
      <c r="L3652" s="388"/>
      <c r="M3652" s="388"/>
      <c r="N3652" s="388"/>
      <c r="O3652" s="388"/>
      <c r="P3652" s="388"/>
      <c r="Q3652" s="388"/>
      <c r="R3652" s="388"/>
      <c r="S3652" s="388"/>
      <c r="T3652" s="388"/>
      <c r="U3652" s="388"/>
      <c r="V3652" s="388"/>
      <c r="W3652" s="388"/>
      <c r="X3652" s="388"/>
      <c r="Y3652" s="388"/>
      <c r="Z3652" s="388"/>
      <c r="AA3652" s="388"/>
      <c r="AB3652" s="388"/>
      <c r="AC3652" s="388"/>
      <c r="AD3652" s="388"/>
      <c r="AE3652" s="388"/>
      <c r="AF3652" s="388"/>
      <c r="AG3652" s="388"/>
    </row>
    <row r="3660" spans="2:33" ht="12" customHeight="1" x14ac:dyDescent="0.25"/>
    <row r="3661" spans="2:33" ht="12" customHeight="1" x14ac:dyDescent="0.25"/>
    <row r="3662" spans="2:33" ht="12" customHeight="1" x14ac:dyDescent="0.25"/>
    <row r="3663" spans="2:33" ht="12" customHeight="1" x14ac:dyDescent="0.25"/>
    <row r="3664" spans="2:33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53" ht="12" customHeight="1" x14ac:dyDescent="0.25"/>
    <row r="3756" ht="12" customHeight="1" x14ac:dyDescent="0.25"/>
    <row r="3760" ht="12" customHeight="1" x14ac:dyDescent="0.25"/>
    <row r="3771" ht="12" customHeight="1" x14ac:dyDescent="0.25"/>
    <row r="3774" ht="12" customHeight="1" x14ac:dyDescent="0.25"/>
    <row r="3777" spans="2:33" ht="15" customHeight="1" x14ac:dyDescent="0.25">
      <c r="B3777" s="388"/>
      <c r="C3777" s="388"/>
      <c r="D3777" s="388"/>
      <c r="E3777" s="388"/>
      <c r="F3777" s="388"/>
      <c r="G3777" s="388"/>
      <c r="H3777" s="388"/>
      <c r="I3777" s="388"/>
      <c r="J3777" s="388"/>
      <c r="K3777" s="388"/>
      <c r="L3777" s="388"/>
      <c r="M3777" s="388"/>
      <c r="N3777" s="388"/>
      <c r="O3777" s="388"/>
      <c r="P3777" s="388"/>
      <c r="Q3777" s="388"/>
      <c r="R3777" s="388"/>
      <c r="S3777" s="388"/>
      <c r="T3777" s="388"/>
      <c r="U3777" s="388"/>
      <c r="V3777" s="388"/>
      <c r="W3777" s="388"/>
      <c r="X3777" s="388"/>
      <c r="Y3777" s="388"/>
      <c r="Z3777" s="388"/>
      <c r="AA3777" s="388"/>
      <c r="AB3777" s="388"/>
      <c r="AC3777" s="388"/>
      <c r="AD3777" s="388"/>
      <c r="AE3777" s="388"/>
      <c r="AF3777" s="388"/>
      <c r="AG3777" s="388"/>
    </row>
    <row r="3785" spans="2:33" ht="12" customHeight="1" x14ac:dyDescent="0.25"/>
    <row r="3786" spans="2:33" ht="12" customHeight="1" x14ac:dyDescent="0.25"/>
    <row r="3787" spans="2:33" ht="12" customHeight="1" x14ac:dyDescent="0.25"/>
    <row r="3788" spans="2:33" ht="12" customHeight="1" x14ac:dyDescent="0.25"/>
    <row r="3789" spans="2:33" ht="12" customHeight="1" x14ac:dyDescent="0.25"/>
    <row r="3790" spans="2:33" ht="12" customHeight="1" x14ac:dyDescent="0.25"/>
    <row r="3791" spans="2:33" ht="12" customHeight="1" x14ac:dyDescent="0.25"/>
    <row r="3792" spans="2:33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8" ht="12" customHeight="1" x14ac:dyDescent="0.25"/>
    <row r="3881" ht="12" customHeight="1" x14ac:dyDescent="0.25"/>
    <row r="3885" ht="12" customHeight="1" x14ac:dyDescent="0.25"/>
    <row r="3896" spans="2:33" ht="12" customHeight="1" x14ac:dyDescent="0.25"/>
    <row r="3899" spans="2:33" ht="12" customHeight="1" x14ac:dyDescent="0.25"/>
    <row r="3902" spans="2:33" ht="15" customHeight="1" x14ac:dyDescent="0.25">
      <c r="B3902" s="388"/>
      <c r="C3902" s="388"/>
      <c r="D3902" s="388"/>
      <c r="E3902" s="388"/>
      <c r="F3902" s="388"/>
      <c r="G3902" s="388"/>
      <c r="H3902" s="388"/>
      <c r="I3902" s="388"/>
      <c r="J3902" s="388"/>
      <c r="K3902" s="388"/>
      <c r="L3902" s="388"/>
      <c r="M3902" s="388"/>
      <c r="N3902" s="388"/>
      <c r="O3902" s="388"/>
      <c r="P3902" s="388"/>
      <c r="Q3902" s="388"/>
      <c r="R3902" s="388"/>
      <c r="S3902" s="388"/>
      <c r="T3902" s="388"/>
      <c r="U3902" s="388"/>
      <c r="V3902" s="388"/>
      <c r="W3902" s="388"/>
      <c r="X3902" s="388"/>
      <c r="Y3902" s="388"/>
      <c r="Z3902" s="388"/>
      <c r="AA3902" s="388"/>
      <c r="AB3902" s="388"/>
      <c r="AC3902" s="388"/>
      <c r="AD3902" s="388"/>
      <c r="AE3902" s="388"/>
      <c r="AF3902" s="388"/>
      <c r="AG3902" s="388"/>
    </row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3" ht="12" customHeight="1" x14ac:dyDescent="0.25"/>
    <row r="4006" ht="12" customHeight="1" x14ac:dyDescent="0.25"/>
    <row r="4010" ht="12" customHeight="1" x14ac:dyDescent="0.25"/>
    <row r="4021" spans="2:33" ht="12" customHeight="1" x14ac:dyDescent="0.25"/>
    <row r="4024" spans="2:33" ht="12" customHeight="1" x14ac:dyDescent="0.25"/>
    <row r="4027" spans="2:33" ht="15" customHeight="1" x14ac:dyDescent="0.25">
      <c r="B4027" s="388"/>
      <c r="C4027" s="388"/>
      <c r="D4027" s="388"/>
      <c r="E4027" s="388"/>
      <c r="F4027" s="388"/>
      <c r="G4027" s="388"/>
      <c r="H4027" s="388"/>
      <c r="I4027" s="388"/>
      <c r="J4027" s="388"/>
      <c r="K4027" s="388"/>
      <c r="L4027" s="388"/>
      <c r="M4027" s="388"/>
      <c r="N4027" s="388"/>
      <c r="O4027" s="388"/>
      <c r="P4027" s="388"/>
      <c r="Q4027" s="388"/>
      <c r="R4027" s="388"/>
      <c r="S4027" s="388"/>
      <c r="T4027" s="388"/>
      <c r="U4027" s="388"/>
      <c r="V4027" s="388"/>
      <c r="W4027" s="388"/>
      <c r="X4027" s="388"/>
      <c r="Y4027" s="388"/>
      <c r="Z4027" s="388"/>
      <c r="AA4027" s="388"/>
      <c r="AB4027" s="388"/>
      <c r="AC4027" s="388"/>
      <c r="AD4027" s="388"/>
      <c r="AE4027" s="388"/>
      <c r="AF4027" s="388"/>
      <c r="AG4027" s="388"/>
    </row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8" ht="12" customHeight="1" x14ac:dyDescent="0.25"/>
    <row r="4131" ht="12" customHeight="1" x14ac:dyDescent="0.25"/>
    <row r="4135" ht="12" customHeight="1" x14ac:dyDescent="0.25"/>
    <row r="4146" spans="2:33" ht="12" customHeight="1" x14ac:dyDescent="0.25"/>
    <row r="4149" spans="2:33" ht="12" customHeight="1" x14ac:dyDescent="0.25"/>
    <row r="4152" spans="2:33" ht="15" customHeight="1" x14ac:dyDescent="0.25">
      <c r="B4152" s="388"/>
      <c r="C4152" s="388"/>
      <c r="D4152" s="388"/>
      <c r="E4152" s="388"/>
      <c r="F4152" s="388"/>
      <c r="G4152" s="388"/>
      <c r="H4152" s="388"/>
      <c r="I4152" s="388"/>
      <c r="J4152" s="388"/>
      <c r="K4152" s="388"/>
      <c r="L4152" s="388"/>
      <c r="M4152" s="388"/>
      <c r="N4152" s="388"/>
      <c r="O4152" s="388"/>
      <c r="P4152" s="388"/>
      <c r="Q4152" s="388"/>
      <c r="R4152" s="388"/>
      <c r="S4152" s="388"/>
      <c r="T4152" s="388"/>
      <c r="U4152" s="388"/>
      <c r="V4152" s="388"/>
      <c r="W4152" s="388"/>
      <c r="X4152" s="388"/>
      <c r="Y4152" s="388"/>
      <c r="Z4152" s="388"/>
      <c r="AA4152" s="388"/>
      <c r="AB4152" s="388"/>
      <c r="AC4152" s="388"/>
      <c r="AD4152" s="388"/>
      <c r="AE4152" s="388"/>
      <c r="AF4152" s="388"/>
      <c r="AG4152" s="388"/>
    </row>
    <row r="4160" spans="2:33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53" ht="12" customHeight="1" x14ac:dyDescent="0.25"/>
    <row r="4256" ht="12" customHeight="1" x14ac:dyDescent="0.25"/>
    <row r="4260" ht="12" customHeight="1" x14ac:dyDescent="0.25"/>
    <row r="4271" ht="12" customHeight="1" x14ac:dyDescent="0.25"/>
    <row r="4274" spans="2:33" ht="12" customHeight="1" x14ac:dyDescent="0.25"/>
    <row r="4277" spans="2:33" ht="15" customHeight="1" x14ac:dyDescent="0.25">
      <c r="B4277" s="388"/>
      <c r="C4277" s="388"/>
      <c r="D4277" s="388"/>
      <c r="E4277" s="388"/>
      <c r="F4277" s="388"/>
      <c r="G4277" s="388"/>
      <c r="H4277" s="388"/>
      <c r="I4277" s="388"/>
      <c r="J4277" s="388"/>
      <c r="K4277" s="388"/>
      <c r="L4277" s="388"/>
      <c r="M4277" s="388"/>
      <c r="N4277" s="388"/>
      <c r="O4277" s="388"/>
      <c r="P4277" s="388"/>
      <c r="Q4277" s="388"/>
      <c r="R4277" s="388"/>
      <c r="S4277" s="388"/>
      <c r="T4277" s="388"/>
      <c r="U4277" s="388"/>
      <c r="V4277" s="388"/>
      <c r="W4277" s="388"/>
      <c r="X4277" s="388"/>
      <c r="Y4277" s="388"/>
      <c r="Z4277" s="388"/>
      <c r="AA4277" s="388"/>
      <c r="AB4277" s="388"/>
      <c r="AC4277" s="388"/>
      <c r="AD4277" s="388"/>
      <c r="AE4277" s="388"/>
      <c r="AF4277" s="388"/>
      <c r="AG4277" s="388"/>
    </row>
    <row r="4285" spans="2:33" ht="12" customHeight="1" x14ac:dyDescent="0.25"/>
    <row r="4286" spans="2:33" ht="12" customHeight="1" x14ac:dyDescent="0.25"/>
    <row r="4287" spans="2:33" ht="12" customHeight="1" x14ac:dyDescent="0.25"/>
    <row r="4288" spans="2:33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8" ht="12" customHeight="1" x14ac:dyDescent="0.25"/>
    <row r="4381" ht="12" customHeight="1" x14ac:dyDescent="0.25"/>
    <row r="4385" ht="12" customHeight="1" x14ac:dyDescent="0.25"/>
    <row r="4396" ht="12" customHeight="1" x14ac:dyDescent="0.25"/>
    <row r="4399" ht="12" customHeight="1" x14ac:dyDescent="0.25"/>
    <row r="4402" spans="2:33" ht="15" customHeight="1" x14ac:dyDescent="0.25">
      <c r="B4402" s="388"/>
      <c r="C4402" s="388"/>
      <c r="D4402" s="388"/>
      <c r="E4402" s="388"/>
      <c r="F4402" s="388"/>
      <c r="G4402" s="388"/>
      <c r="H4402" s="388"/>
      <c r="I4402" s="388"/>
      <c r="J4402" s="388"/>
      <c r="K4402" s="388"/>
      <c r="L4402" s="388"/>
      <c r="M4402" s="388"/>
      <c r="N4402" s="388"/>
      <c r="O4402" s="388"/>
      <c r="P4402" s="388"/>
      <c r="Q4402" s="388"/>
      <c r="R4402" s="388"/>
      <c r="S4402" s="388"/>
      <c r="T4402" s="388"/>
      <c r="U4402" s="388"/>
      <c r="V4402" s="388"/>
      <c r="W4402" s="388"/>
      <c r="X4402" s="388"/>
      <c r="Y4402" s="388"/>
      <c r="Z4402" s="388"/>
      <c r="AA4402" s="388"/>
      <c r="AB4402" s="388"/>
      <c r="AC4402" s="388"/>
      <c r="AD4402" s="388"/>
      <c r="AE4402" s="388"/>
      <c r="AF4402" s="388"/>
      <c r="AG4402" s="388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25"/>
  <cols>
    <col min="1" max="1" width="15.42578125" customWidth="1"/>
    <col min="2" max="2" width="42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25">
      <c r="A10" s="28" t="s">
        <v>70</v>
      </c>
      <c r="B10" s="52" t="s">
        <v>2051</v>
      </c>
      <c r="AG10" s="144" t="s">
        <v>1998</v>
      </c>
    </row>
    <row r="11" spans="1:33" ht="15" customHeight="1" x14ac:dyDescent="0.25">
      <c r="B11" s="49" t="s">
        <v>71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B14" s="53" t="s">
        <v>72</v>
      </c>
      <c r="AG14" s="147"/>
    </row>
    <row r="15" spans="1:33" ht="15" customHeight="1" x14ac:dyDescent="0.25">
      <c r="B15" s="53" t="s">
        <v>73</v>
      </c>
    </row>
    <row r="16" spans="1:33" ht="15" customHeight="1" x14ac:dyDescent="0.2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2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2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2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2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2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2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2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2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2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2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2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2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2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2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2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2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2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2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2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2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2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2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2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2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2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2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2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2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2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2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25">
      <c r="B47" s="53" t="s">
        <v>134</v>
      </c>
    </row>
    <row r="48" spans="1:33" ht="15" customHeight="1" x14ac:dyDescent="0.2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2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2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2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25">
      <c r="B53" s="53" t="s">
        <v>143</v>
      </c>
    </row>
    <row r="54" spans="1:33" ht="15" customHeight="1" x14ac:dyDescent="0.2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2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2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2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2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2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2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25">
      <c r="B62" s="53" t="s">
        <v>158</v>
      </c>
    </row>
    <row r="63" spans="1:33" ht="15" customHeight="1" x14ac:dyDescent="0.2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2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2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2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2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2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2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2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2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2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2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2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25">
      <c r="B76" s="53" t="s">
        <v>352</v>
      </c>
    </row>
    <row r="77" spans="1:34" ht="15" customHeight="1" x14ac:dyDescent="0.25">
      <c r="B77" s="53" t="s">
        <v>353</v>
      </c>
    </row>
    <row r="78" spans="1:34" ht="15" customHeight="1" x14ac:dyDescent="0.2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3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25">
      <c r="B80" s="394" t="s">
        <v>2052</v>
      </c>
      <c r="C80" s="395"/>
      <c r="D80" s="395"/>
      <c r="E80" s="395"/>
      <c r="F80" s="395"/>
      <c r="G80" s="395"/>
      <c r="H80" s="395"/>
      <c r="I80" s="395"/>
      <c r="J80" s="395"/>
      <c r="K80" s="395"/>
      <c r="L80" s="395"/>
      <c r="M80" s="395"/>
      <c r="N80" s="395"/>
      <c r="O80" s="395"/>
      <c r="P80" s="395"/>
      <c r="Q80" s="395"/>
      <c r="R80" s="395"/>
      <c r="S80" s="395"/>
      <c r="T80" s="395"/>
      <c r="U80" s="395"/>
      <c r="V80" s="395"/>
      <c r="W80" s="395"/>
      <c r="X80" s="395"/>
      <c r="Y80" s="395"/>
      <c r="Z80" s="395"/>
      <c r="AA80" s="395"/>
      <c r="AB80" s="395"/>
      <c r="AC80" s="395"/>
      <c r="AD80" s="395"/>
      <c r="AE80" s="395"/>
      <c r="AF80" s="395"/>
      <c r="AG80" s="395"/>
      <c r="AH80" s="142"/>
    </row>
    <row r="81" spans="2:33" ht="15" customHeight="1" x14ac:dyDescent="0.25">
      <c r="B81" s="22" t="s">
        <v>2053</v>
      </c>
    </row>
    <row r="82" spans="2:33" ht="15" customHeight="1" x14ac:dyDescent="0.25">
      <c r="B82" s="22" t="s">
        <v>2054</v>
      </c>
    </row>
    <row r="83" spans="2:33" ht="15" customHeight="1" x14ac:dyDescent="0.25">
      <c r="B83" s="22" t="s">
        <v>1155</v>
      </c>
    </row>
    <row r="84" spans="2:33" ht="15" customHeight="1" x14ac:dyDescent="0.25">
      <c r="B84" s="22" t="s">
        <v>2007</v>
      </c>
    </row>
    <row r="85" spans="2:33" ht="15" customHeight="1" x14ac:dyDescent="0.25">
      <c r="B85" s="22" t="s">
        <v>2055</v>
      </c>
    </row>
    <row r="88" spans="2:33" ht="15" customHeight="1" x14ac:dyDescent="0.25">
      <c r="B88" s="388"/>
      <c r="C88" s="388"/>
      <c r="D88" s="388"/>
      <c r="E88" s="388"/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/>
      <c r="S88" s="388"/>
      <c r="T88" s="388"/>
      <c r="U88" s="388"/>
      <c r="V88" s="388"/>
      <c r="W88" s="388"/>
      <c r="X88" s="388"/>
      <c r="Y88" s="388"/>
      <c r="Z88" s="388"/>
      <c r="AA88" s="388"/>
      <c r="AB88" s="388"/>
      <c r="AC88" s="388"/>
      <c r="AD88" s="388"/>
      <c r="AE88" s="388"/>
      <c r="AF88" s="388"/>
      <c r="AG88" s="388"/>
    </row>
    <row r="214" spans="2:33" ht="15" customHeight="1" x14ac:dyDescent="0.25">
      <c r="B214" s="388"/>
      <c r="C214" s="388"/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25"/>
  <cols>
    <col min="1" max="1" width="15.42578125" customWidth="1"/>
    <col min="2" max="2" width="42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25">
      <c r="A10" s="28" t="s">
        <v>70</v>
      </c>
      <c r="B10" s="52" t="s">
        <v>2051</v>
      </c>
      <c r="AG10" s="144" t="s">
        <v>1998</v>
      </c>
    </row>
    <row r="11" spans="1:33" ht="15" customHeight="1" x14ac:dyDescent="0.25">
      <c r="B11" s="49" t="s">
        <v>71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B14" s="53" t="s">
        <v>72</v>
      </c>
      <c r="AG14" s="147"/>
    </row>
    <row r="15" spans="1:33" ht="15" customHeight="1" x14ac:dyDescent="0.25">
      <c r="B15" s="53" t="s">
        <v>73</v>
      </c>
    </row>
    <row r="16" spans="1:33" ht="15" customHeight="1" x14ac:dyDescent="0.2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2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2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2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2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2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2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2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2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2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2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2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2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2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2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2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2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2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2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2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2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2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2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2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2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2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2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2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2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2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2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25">
      <c r="B47" s="53" t="s">
        <v>134</v>
      </c>
    </row>
    <row r="48" spans="1:33" ht="15" customHeight="1" x14ac:dyDescent="0.2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2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2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2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25">
      <c r="B53" s="53" t="s">
        <v>143</v>
      </c>
    </row>
    <row r="54" spans="1:33" ht="15" customHeight="1" x14ac:dyDescent="0.2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2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2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2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2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2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2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25">
      <c r="B62" s="53" t="s">
        <v>158</v>
      </c>
    </row>
    <row r="63" spans="1:33" ht="15" customHeight="1" x14ac:dyDescent="0.2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2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2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2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2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2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2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2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2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2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2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2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25">
      <c r="B76" s="53" t="s">
        <v>352</v>
      </c>
    </row>
    <row r="77" spans="1:34" ht="15" customHeight="1" x14ac:dyDescent="0.25">
      <c r="B77" s="53" t="s">
        <v>353</v>
      </c>
    </row>
    <row r="78" spans="1:34" ht="15" customHeight="1" x14ac:dyDescent="0.2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3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25">
      <c r="B80" s="394" t="s">
        <v>2052</v>
      </c>
      <c r="C80" s="395"/>
      <c r="D80" s="395"/>
      <c r="E80" s="395"/>
      <c r="F80" s="395"/>
      <c r="G80" s="395"/>
      <c r="H80" s="395"/>
      <c r="I80" s="395"/>
      <c r="J80" s="395"/>
      <c r="K80" s="395"/>
      <c r="L80" s="395"/>
      <c r="M80" s="395"/>
      <c r="N80" s="395"/>
      <c r="O80" s="395"/>
      <c r="P80" s="395"/>
      <c r="Q80" s="395"/>
      <c r="R80" s="395"/>
      <c r="S80" s="395"/>
      <c r="T80" s="395"/>
      <c r="U80" s="395"/>
      <c r="V80" s="395"/>
      <c r="W80" s="395"/>
      <c r="X80" s="395"/>
      <c r="Y80" s="395"/>
      <c r="Z80" s="395"/>
      <c r="AA80" s="395"/>
      <c r="AB80" s="395"/>
      <c r="AC80" s="395"/>
      <c r="AD80" s="395"/>
      <c r="AE80" s="395"/>
      <c r="AF80" s="395"/>
      <c r="AG80" s="395"/>
      <c r="AH80" s="142"/>
    </row>
    <row r="81" spans="2:33" ht="15" customHeight="1" x14ac:dyDescent="0.25">
      <c r="B81" s="22" t="s">
        <v>2053</v>
      </c>
    </row>
    <row r="82" spans="2:33" ht="15" customHeight="1" x14ac:dyDescent="0.25">
      <c r="B82" s="22" t="s">
        <v>2054</v>
      </c>
    </row>
    <row r="83" spans="2:33" ht="15" customHeight="1" x14ac:dyDescent="0.25">
      <c r="B83" s="22" t="s">
        <v>1155</v>
      </c>
    </row>
    <row r="84" spans="2:33" ht="15" customHeight="1" x14ac:dyDescent="0.25">
      <c r="B84" s="22" t="s">
        <v>2007</v>
      </c>
    </row>
    <row r="85" spans="2:33" ht="15" customHeight="1" x14ac:dyDescent="0.25">
      <c r="B85" s="22" t="s">
        <v>2055</v>
      </c>
    </row>
    <row r="88" spans="2:33" ht="15" customHeight="1" x14ac:dyDescent="0.25">
      <c r="B88" s="388"/>
      <c r="C88" s="388"/>
      <c r="D88" s="388"/>
      <c r="E88" s="388"/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/>
      <c r="S88" s="388"/>
      <c r="T88" s="388"/>
      <c r="U88" s="388"/>
      <c r="V88" s="388"/>
      <c r="W88" s="388"/>
      <c r="X88" s="388"/>
      <c r="Y88" s="388"/>
      <c r="Z88" s="388"/>
      <c r="AA88" s="388"/>
      <c r="AB88" s="388"/>
      <c r="AC88" s="388"/>
      <c r="AD88" s="388"/>
      <c r="AE88" s="388"/>
      <c r="AF88" s="388"/>
      <c r="AG88" s="388"/>
    </row>
    <row r="214" spans="2:33" ht="15" customHeight="1" x14ac:dyDescent="0.25">
      <c r="B214" s="388"/>
      <c r="C214" s="388"/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5" x14ac:dyDescent="0.25"/>
  <cols>
    <col min="1" max="1" width="26.5703125" customWidth="1"/>
    <col min="2" max="2" width="43.85546875" customWidth="1"/>
  </cols>
  <sheetData>
    <row r="1" spans="1:35" x14ac:dyDescent="0.25">
      <c r="A1" s="15" t="s">
        <v>1341</v>
      </c>
      <c r="B1" s="16"/>
    </row>
    <row r="2" spans="1:35" x14ac:dyDescent="0.25">
      <c r="A2" s="15" t="s">
        <v>1342</v>
      </c>
      <c r="B2" s="16"/>
    </row>
    <row r="3" spans="1:35" x14ac:dyDescent="0.25">
      <c r="A3" s="15" t="s">
        <v>1343</v>
      </c>
      <c r="B3" s="16"/>
    </row>
    <row r="5" spans="1:35" s="35" customFormat="1" ht="15" customHeight="1" x14ac:dyDescent="0.2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2">
      <c r="B6" s="29"/>
      <c r="AH6" s="35" t="s">
        <v>1134</v>
      </c>
    </row>
    <row r="7" spans="1:35" s="35" customFormat="1" ht="15" customHeight="1" x14ac:dyDescent="0.2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2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2"/>
    <row r="10" spans="1:35" s="35" customFormat="1" ht="15" customHeight="1" x14ac:dyDescent="0.2">
      <c r="B10" s="23" t="s">
        <v>1160</v>
      </c>
    </row>
    <row r="11" spans="1:35" s="35" customFormat="1" ht="15" customHeight="1" x14ac:dyDescent="0.2">
      <c r="B11" s="23" t="s">
        <v>1161</v>
      </c>
    </row>
    <row r="12" spans="1:35" s="35" customFormat="1" ht="15" customHeight="1" x14ac:dyDescent="0.2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2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2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2"/>
    <row r="16" spans="1:35" s="35" customFormat="1" ht="15" customHeight="1" x14ac:dyDescent="0.2">
      <c r="B16" s="23" t="s">
        <v>1168</v>
      </c>
    </row>
    <row r="17" spans="1:35" s="35" customFormat="1" ht="15" customHeight="1" x14ac:dyDescent="0.2">
      <c r="B17" s="23" t="s">
        <v>1169</v>
      </c>
    </row>
    <row r="18" spans="1:35" s="35" customFormat="1" ht="15" customHeight="1" x14ac:dyDescent="0.2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2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2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2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2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2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2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2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2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2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2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2">
      <c r="B29" s="23" t="s">
        <v>1193</v>
      </c>
    </row>
    <row r="30" spans="1:35" s="35" customFormat="1" ht="15" customHeight="1" x14ac:dyDescent="0.2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2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2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2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2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2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2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2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2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2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2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2"/>
    <row r="42" spans="1:35" s="35" customFormat="1" ht="15" customHeight="1" x14ac:dyDescent="0.2"/>
    <row r="43" spans="1:35" s="35" customFormat="1" ht="15" customHeight="1" x14ac:dyDescent="0.2">
      <c r="B43" s="23" t="s">
        <v>1205</v>
      </c>
    </row>
    <row r="44" spans="1:35" s="35" customFormat="1" ht="15" customHeight="1" x14ac:dyDescent="0.2">
      <c r="B44" s="23" t="s">
        <v>1206</v>
      </c>
    </row>
    <row r="45" spans="1:35" s="35" customFormat="1" ht="15" customHeight="1" x14ac:dyDescent="0.2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2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2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2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2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2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2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2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2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2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2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2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2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2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2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2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2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2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2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2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2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2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2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2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2"/>
    <row r="70" spans="1:35" s="35" customFormat="1" ht="15" customHeight="1" x14ac:dyDescent="0.2"/>
    <row r="71" spans="1:35" s="35" customFormat="1" ht="15" customHeight="1" x14ac:dyDescent="0.2">
      <c r="B71" s="23" t="s">
        <v>1246</v>
      </c>
    </row>
    <row r="72" spans="1:35" s="35" customFormat="1" ht="15" customHeight="1" x14ac:dyDescent="0.2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2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2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2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2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2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2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2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2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2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2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2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2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2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2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2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2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2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2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2"/>
    <row r="92" spans="1:35" s="35" customFormat="1" ht="15" customHeight="1" x14ac:dyDescent="0.2">
      <c r="B92" s="23" t="s">
        <v>1271</v>
      </c>
    </row>
    <row r="93" spans="1:35" s="35" customFormat="1" ht="15" customHeight="1" x14ac:dyDescent="0.2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2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2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2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2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2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2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2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2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2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2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2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2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2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2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2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2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2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2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2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2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2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2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2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2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2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2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2"/>
    <row r="121" spans="1:35" s="35" customFormat="1" ht="15" customHeight="1" x14ac:dyDescent="0.2">
      <c r="B121" s="23" t="s">
        <v>1299</v>
      </c>
    </row>
    <row r="122" spans="1:35" s="35" customFormat="1" ht="15" customHeight="1" x14ac:dyDescent="0.2">
      <c r="B122" s="23" t="s">
        <v>1300</v>
      </c>
    </row>
    <row r="123" spans="1:35" s="35" customFormat="1" ht="15" customHeight="1" x14ac:dyDescent="0.2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2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2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2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2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2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2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2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2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2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2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2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2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2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2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2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2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2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2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2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2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2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2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2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2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2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2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2"/>
    <row r="151" spans="1:35" s="35" customFormat="1" ht="15" customHeight="1" x14ac:dyDescent="0.2">
      <c r="B151" s="23" t="s">
        <v>1329</v>
      </c>
    </row>
    <row r="152" spans="1:35" s="35" customFormat="1" ht="15" customHeight="1" x14ac:dyDescent="0.2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2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25"/>
    <row r="155" spans="1:35" s="35" customFormat="1" ht="15" customHeight="1" x14ac:dyDescent="0.2">
      <c r="B155" s="407" t="s">
        <v>1334</v>
      </c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7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</row>
    <row r="156" spans="1:35" s="35" customFormat="1" ht="15" customHeight="1" x14ac:dyDescent="0.2">
      <c r="B156" s="37" t="s">
        <v>372</v>
      </c>
    </row>
    <row r="157" spans="1:35" s="35" customFormat="1" ht="15" customHeight="1" x14ac:dyDescent="0.2">
      <c r="B157" s="37" t="s">
        <v>371</v>
      </c>
    </row>
    <row r="158" spans="1:35" s="35" customFormat="1" ht="15" customHeight="1" x14ac:dyDescent="0.2">
      <c r="B158" s="37" t="s">
        <v>1335</v>
      </c>
    </row>
    <row r="159" spans="1:35" s="35" customFormat="1" ht="15" customHeight="1" x14ac:dyDescent="0.2">
      <c r="B159" s="37" t="s">
        <v>1336</v>
      </c>
    </row>
    <row r="160" spans="1:35" s="35" customFormat="1" ht="15" customHeight="1" x14ac:dyDescent="0.2">
      <c r="B160" s="37" t="s">
        <v>1337</v>
      </c>
    </row>
    <row r="161" spans="2:2" s="35" customFormat="1" ht="15" customHeight="1" x14ac:dyDescent="0.2">
      <c r="B161" s="37" t="s">
        <v>1338</v>
      </c>
    </row>
    <row r="162" spans="2:2" s="35" customFormat="1" ht="15" customHeight="1" x14ac:dyDescent="0.2">
      <c r="B162" s="37" t="s">
        <v>347</v>
      </c>
    </row>
    <row r="163" spans="2:2" s="35" customFormat="1" ht="15" customHeight="1" x14ac:dyDescent="0.2">
      <c r="B163" s="37" t="s">
        <v>69</v>
      </c>
    </row>
    <row r="164" spans="2:2" s="35" customFormat="1" ht="15" customHeight="1" x14ac:dyDescent="0.2">
      <c r="B164" s="37" t="s">
        <v>348</v>
      </c>
    </row>
    <row r="165" spans="2:2" s="35" customFormat="1" ht="15" customHeight="1" x14ac:dyDescent="0.2">
      <c r="B165" s="37" t="s">
        <v>1339</v>
      </c>
    </row>
    <row r="166" spans="2:2" s="35" customFormat="1" ht="15" customHeight="1" x14ac:dyDescent="0.2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40625" defaultRowHeight="12.75" customHeight="1" x14ac:dyDescent="0.2"/>
  <cols>
    <col min="1" max="1" width="12.85546875" style="71" customWidth="1"/>
    <col min="2" max="2" width="21" style="71" customWidth="1"/>
    <col min="3" max="3" width="85.7109375" style="71" customWidth="1"/>
    <col min="4" max="429" width="12.85546875" style="71" customWidth="1"/>
    <col min="430" max="16384" width="9.140625" style="71"/>
  </cols>
  <sheetData>
    <row r="1" spans="1:431" s="69" customFormat="1" ht="12.75" customHeight="1" x14ac:dyDescent="0.2">
      <c r="A1" s="68" t="s">
        <v>1345</v>
      </c>
      <c r="B1" s="68"/>
    </row>
    <row r="2" spans="1:431" s="69" customFormat="1" ht="12.75" customHeight="1" x14ac:dyDescent="0.2">
      <c r="A2" s="70" t="s">
        <v>1346</v>
      </c>
      <c r="B2" s="70"/>
    </row>
    <row r="3" spans="1:431" s="69" customFormat="1" ht="12.75" customHeight="1" x14ac:dyDescent="0.2">
      <c r="A3" s="70" t="s">
        <v>1347</v>
      </c>
      <c r="B3" s="70"/>
    </row>
    <row r="4" spans="1:431" ht="12.75" customHeight="1" thickBot="1" x14ac:dyDescent="0.25">
      <c r="PO4" s="69"/>
    </row>
    <row r="5" spans="1:431" s="79" customFormat="1" ht="135" customHeight="1" x14ac:dyDescent="0.2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2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2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2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2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2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2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2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2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2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2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2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2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2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2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2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2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2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2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2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2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2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2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2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2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2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2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2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2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2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2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2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2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2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2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2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2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2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2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2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2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2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2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2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2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2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2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2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2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2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2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2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2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2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2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2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2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2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2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2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2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2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2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2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2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2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2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2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2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2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2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2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2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2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2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2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2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2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2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2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2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2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2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2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2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2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2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2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2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2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2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2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2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2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2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2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2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2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2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2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2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2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2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2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2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2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2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2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2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2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2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2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2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2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2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2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2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2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2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2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2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2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2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2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2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2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2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2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2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2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2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2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2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2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2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2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2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2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2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2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2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2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2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2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2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2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2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2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2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2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2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2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2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2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2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2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2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2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2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2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2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2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2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2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2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2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2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2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2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2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2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2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2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2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2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2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2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2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2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2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2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2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2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2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2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2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2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2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2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2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2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2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2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2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2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2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2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2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2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2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2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2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2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2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2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2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2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2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2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2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2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2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2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2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2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2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2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2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2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2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2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2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2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2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2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2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2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2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2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2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2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2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2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2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2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2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2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2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2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2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2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2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2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2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2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2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2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2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2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2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2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2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2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2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2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2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2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2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2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2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2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2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2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2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2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2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2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2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2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2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2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2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2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2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2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2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2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2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2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2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2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2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2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2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2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2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2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2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2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2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2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2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2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2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2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2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2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2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2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2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2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2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2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2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2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2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2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2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2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2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2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2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2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2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2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2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2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2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2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2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2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2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2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2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2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2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2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2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2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2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2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2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2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2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2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2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2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2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2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2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2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2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2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2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2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2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2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2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2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2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2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2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2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2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2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2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2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2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2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2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2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2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2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2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2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2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2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2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2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2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2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2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2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2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2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2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2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2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2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2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2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2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2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2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2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2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2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2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2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2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2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2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2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2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2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2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2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2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2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2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2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2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2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2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2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2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2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2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2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2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2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2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2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2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2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2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2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2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2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2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2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2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2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2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2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2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2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2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2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2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2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2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2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2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2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2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K13" sqref="K13"/>
    </sheetView>
  </sheetViews>
  <sheetFormatPr defaultColWidth="9.140625" defaultRowHeight="11.25" x14ac:dyDescent="0.25"/>
  <cols>
    <col min="1" max="1" width="50.7109375" style="225" customWidth="1"/>
    <col min="2" max="52" width="8.7109375" style="268" customWidth="1"/>
    <col min="53" max="16384" width="9.140625" style="225"/>
  </cols>
  <sheetData>
    <row r="1" spans="1:52" ht="12" customHeight="1" x14ac:dyDescent="0.2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2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2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2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2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2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2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2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2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2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2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2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2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2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2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2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2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2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2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2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2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2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2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2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2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2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2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2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2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2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2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2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2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2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2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2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2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2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2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2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2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2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2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2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2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2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2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2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2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2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2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2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2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2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2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2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2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2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2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2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2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2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2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2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2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2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2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2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2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2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2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2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2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2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2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2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2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2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2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2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2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2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2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2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2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2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2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2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2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2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2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2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2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2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2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2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2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2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2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2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2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2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2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2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2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2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2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2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2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2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2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2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2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2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2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2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2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2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2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2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2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2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2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2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2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2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2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2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2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2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2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2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2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2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2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2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2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2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2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2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2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2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2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2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2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2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2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2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2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2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2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2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2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2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2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2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2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2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2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2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2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2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2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40625" defaultRowHeight="11.25" x14ac:dyDescent="0.25"/>
  <cols>
    <col min="1" max="1" width="50.7109375" style="225" customWidth="1"/>
    <col min="2" max="52" width="8.7109375" style="268" customWidth="1"/>
    <col min="53" max="16384" width="9.140625" style="225"/>
  </cols>
  <sheetData>
    <row r="1" spans="1:52" ht="12" customHeight="1" x14ac:dyDescent="0.25">
      <c r="A1" s="223" t="s">
        <v>2835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25">
      <c r="A2" s="268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</row>
    <row r="3" spans="1:52" ht="12" customHeight="1" x14ac:dyDescent="0.25">
      <c r="A3" s="228" t="s">
        <v>2629</v>
      </c>
      <c r="B3" s="229">
        <v>50658.22961307448</v>
      </c>
      <c r="C3" s="229">
        <v>47689.557485072743</v>
      </c>
      <c r="D3" s="229">
        <v>45333.259706016936</v>
      </c>
      <c r="E3" s="229">
        <v>44917.468286590498</v>
      </c>
      <c r="F3" s="229">
        <v>50641.217375674707</v>
      </c>
      <c r="G3" s="229">
        <v>53003.240357277879</v>
      </c>
      <c r="H3" s="229">
        <v>56960.247082968664</v>
      </c>
      <c r="I3" s="229">
        <v>62975.623596336452</v>
      </c>
      <c r="J3" s="229">
        <v>57380.488912430017</v>
      </c>
      <c r="K3" s="229">
        <v>33562.670297421457</v>
      </c>
      <c r="L3" s="229">
        <v>38187.847249873346</v>
      </c>
      <c r="M3" s="229">
        <v>42597.482192745585</v>
      </c>
      <c r="N3" s="229">
        <v>39587.001884892998</v>
      </c>
      <c r="O3" s="229">
        <v>38572.551093493916</v>
      </c>
      <c r="P3" s="229">
        <v>40126.414909827683</v>
      </c>
      <c r="Q3" s="229">
        <v>39818.869326039327</v>
      </c>
      <c r="R3" s="229">
        <v>38959.836748980866</v>
      </c>
      <c r="S3" s="229">
        <v>38882.157961214129</v>
      </c>
      <c r="T3" s="229">
        <v>39041.235455135538</v>
      </c>
      <c r="U3" s="229">
        <v>39253.217527572575</v>
      </c>
      <c r="V3" s="229">
        <v>39475.575758479317</v>
      </c>
      <c r="W3" s="229">
        <v>39657.726262076438</v>
      </c>
      <c r="X3" s="229">
        <v>39798.082641139867</v>
      </c>
      <c r="Y3" s="229">
        <v>39912.614599203727</v>
      </c>
      <c r="Z3" s="229">
        <v>40010.631477513874</v>
      </c>
      <c r="AA3" s="229">
        <v>40114.222611251418</v>
      </c>
      <c r="AB3" s="229">
        <v>40254.686884884897</v>
      </c>
      <c r="AC3" s="229">
        <v>40422.934059731153</v>
      </c>
      <c r="AD3" s="229">
        <v>40614.736988479344</v>
      </c>
      <c r="AE3" s="229">
        <v>40822.02702809035</v>
      </c>
      <c r="AF3" s="229">
        <v>41038.216714781105</v>
      </c>
      <c r="AG3" s="229">
        <v>41264.834397865292</v>
      </c>
      <c r="AH3" s="229">
        <v>41508.812106341873</v>
      </c>
      <c r="AI3" s="229">
        <v>41770.24958196871</v>
      </c>
      <c r="AJ3" s="229">
        <v>42043.791442734939</v>
      </c>
      <c r="AK3" s="229">
        <v>42323.478073768245</v>
      </c>
      <c r="AL3" s="229">
        <v>42619.046663479865</v>
      </c>
      <c r="AM3" s="229">
        <v>42935.085785682502</v>
      </c>
      <c r="AN3" s="229">
        <v>43266.284521007125</v>
      </c>
      <c r="AO3" s="229">
        <v>43609.149262418832</v>
      </c>
      <c r="AP3" s="229">
        <v>43964.510831685024</v>
      </c>
      <c r="AQ3" s="229">
        <v>44331.146682619401</v>
      </c>
      <c r="AR3" s="229">
        <v>44711.174942934929</v>
      </c>
      <c r="AS3" s="229">
        <v>45104.377657274366</v>
      </c>
      <c r="AT3" s="229">
        <v>45508.411319659033</v>
      </c>
      <c r="AU3" s="229">
        <v>45925.03140000398</v>
      </c>
      <c r="AV3" s="229">
        <v>46346.088340441936</v>
      </c>
      <c r="AW3" s="229">
        <v>46772.173177143777</v>
      </c>
      <c r="AX3" s="229">
        <v>47203.872059638437</v>
      </c>
      <c r="AY3" s="229">
        <v>47643.568677164498</v>
      </c>
      <c r="AZ3" s="229">
        <v>48095.580126449757</v>
      </c>
    </row>
    <row r="4" spans="1:52" ht="12" customHeight="1" x14ac:dyDescent="0.25">
      <c r="A4" s="239" t="s">
        <v>2836</v>
      </c>
      <c r="B4" s="240">
        <v>31072.929486727808</v>
      </c>
      <c r="C4" s="240">
        <v>28704.248387847751</v>
      </c>
      <c r="D4" s="240">
        <v>27492.740295912299</v>
      </c>
      <c r="E4" s="240">
        <v>27066.045823762983</v>
      </c>
      <c r="F4" s="240">
        <v>31176.175379114298</v>
      </c>
      <c r="G4" s="240">
        <v>33169.224499922064</v>
      </c>
      <c r="H4" s="240">
        <v>34517.5757870382</v>
      </c>
      <c r="I4" s="240">
        <v>38245.75904732872</v>
      </c>
      <c r="J4" s="240">
        <v>34523.913866634037</v>
      </c>
      <c r="K4" s="240">
        <v>19718.476700288993</v>
      </c>
      <c r="L4" s="240">
        <v>23011.595242113566</v>
      </c>
      <c r="M4" s="240">
        <v>25429.549943036858</v>
      </c>
      <c r="N4" s="240">
        <v>23926.929830871799</v>
      </c>
      <c r="O4" s="240">
        <v>23670.101894367548</v>
      </c>
      <c r="P4" s="240">
        <v>24824.435349419375</v>
      </c>
      <c r="Q4" s="240">
        <v>24512.325910136631</v>
      </c>
      <c r="R4" s="240">
        <v>24034.15459147314</v>
      </c>
      <c r="S4" s="240">
        <v>24007.009812310615</v>
      </c>
      <c r="T4" s="240">
        <v>24138.331612910224</v>
      </c>
      <c r="U4" s="240">
        <v>24301.857574392146</v>
      </c>
      <c r="V4" s="240">
        <v>24478.509200984583</v>
      </c>
      <c r="W4" s="240">
        <v>24585.655702833654</v>
      </c>
      <c r="X4" s="240">
        <v>24663.678972569738</v>
      </c>
      <c r="Y4" s="240">
        <v>24723.023138611978</v>
      </c>
      <c r="Z4" s="240">
        <v>24769.017714675982</v>
      </c>
      <c r="AA4" s="240">
        <v>24816.645470213665</v>
      </c>
      <c r="AB4" s="240">
        <v>24888.729278044855</v>
      </c>
      <c r="AC4" s="240">
        <v>24980.923292497951</v>
      </c>
      <c r="AD4" s="240">
        <v>25090.170089859464</v>
      </c>
      <c r="AE4" s="240">
        <v>25209.947247331318</v>
      </c>
      <c r="AF4" s="240">
        <v>25334.633332869525</v>
      </c>
      <c r="AG4" s="240">
        <v>25466.005310832021</v>
      </c>
      <c r="AH4" s="240">
        <v>25607.88476262891</v>
      </c>
      <c r="AI4" s="240">
        <v>25760.214626741505</v>
      </c>
      <c r="AJ4" s="240">
        <v>25920.409009879451</v>
      </c>
      <c r="AK4" s="240">
        <v>26084.088756450881</v>
      </c>
      <c r="AL4" s="240">
        <v>26256.35155191271</v>
      </c>
      <c r="AM4" s="240">
        <v>26441.563337743111</v>
      </c>
      <c r="AN4" s="240">
        <v>26636.475081301895</v>
      </c>
      <c r="AO4" s="240">
        <v>26838.630368611513</v>
      </c>
      <c r="AP4" s="240">
        <v>27048.59519034886</v>
      </c>
      <c r="AQ4" s="240">
        <v>27263.880960632061</v>
      </c>
      <c r="AR4" s="240">
        <v>27484.664537883778</v>
      </c>
      <c r="AS4" s="240">
        <v>27710.312797775361</v>
      </c>
      <c r="AT4" s="240">
        <v>27939.89179538294</v>
      </c>
      <c r="AU4" s="240">
        <v>28174.147075314715</v>
      </c>
      <c r="AV4" s="240">
        <v>28410.395510405193</v>
      </c>
      <c r="AW4" s="240">
        <v>28647.463417866238</v>
      </c>
      <c r="AX4" s="240">
        <v>28885.255478471081</v>
      </c>
      <c r="AY4" s="240">
        <v>29125.020883321031</v>
      </c>
      <c r="AZ4" s="240">
        <v>29369.466575593735</v>
      </c>
    </row>
    <row r="5" spans="1:52" ht="12" customHeight="1" x14ac:dyDescent="0.25">
      <c r="A5" s="242" t="s">
        <v>2837</v>
      </c>
      <c r="B5" s="243">
        <v>19585.300126346676</v>
      </c>
      <c r="C5" s="243">
        <v>18985.309097224996</v>
      </c>
      <c r="D5" s="243">
        <v>17840.519410104636</v>
      </c>
      <c r="E5" s="243">
        <v>17851.422462827515</v>
      </c>
      <c r="F5" s="243">
        <v>19465.041996560409</v>
      </c>
      <c r="G5" s="243">
        <v>19834.015857355811</v>
      </c>
      <c r="H5" s="243">
        <v>22442.671295930464</v>
      </c>
      <c r="I5" s="243">
        <v>24729.86454900774</v>
      </c>
      <c r="J5" s="243">
        <v>22856.575045795977</v>
      </c>
      <c r="K5" s="243">
        <v>13844.193597132462</v>
      </c>
      <c r="L5" s="243">
        <v>15176.252007759784</v>
      </c>
      <c r="M5" s="243">
        <v>17167.932249708731</v>
      </c>
      <c r="N5" s="243">
        <v>15660.072054021199</v>
      </c>
      <c r="O5" s="243">
        <v>14902.449199126373</v>
      </c>
      <c r="P5" s="243">
        <v>15301.979560408312</v>
      </c>
      <c r="Q5" s="243">
        <v>15306.543415902697</v>
      </c>
      <c r="R5" s="243">
        <v>14925.682157507723</v>
      </c>
      <c r="S5" s="243">
        <v>14875.148148903512</v>
      </c>
      <c r="T5" s="243">
        <v>14902.903842225312</v>
      </c>
      <c r="U5" s="243">
        <v>14951.359953180425</v>
      </c>
      <c r="V5" s="243">
        <v>14997.066557494738</v>
      </c>
      <c r="W5" s="243">
        <v>15072.070559242784</v>
      </c>
      <c r="X5" s="243">
        <v>15134.403668570125</v>
      </c>
      <c r="Y5" s="243">
        <v>15189.591460591746</v>
      </c>
      <c r="Z5" s="243">
        <v>15241.613762837887</v>
      </c>
      <c r="AA5" s="243">
        <v>15297.577141037749</v>
      </c>
      <c r="AB5" s="243">
        <v>15365.957606840037</v>
      </c>
      <c r="AC5" s="243">
        <v>15442.010767233201</v>
      </c>
      <c r="AD5" s="243">
        <v>15524.566898619882</v>
      </c>
      <c r="AE5" s="243">
        <v>15612.079780759033</v>
      </c>
      <c r="AF5" s="243">
        <v>15703.583381911576</v>
      </c>
      <c r="AG5" s="243">
        <v>15798.829087033268</v>
      </c>
      <c r="AH5" s="243">
        <v>15900.927343712961</v>
      </c>
      <c r="AI5" s="243">
        <v>16010.034955227209</v>
      </c>
      <c r="AJ5" s="243">
        <v>16123.382432855486</v>
      </c>
      <c r="AK5" s="243">
        <v>16239.389317317362</v>
      </c>
      <c r="AL5" s="243">
        <v>16362.695111567155</v>
      </c>
      <c r="AM5" s="243">
        <v>16493.522447939395</v>
      </c>
      <c r="AN5" s="243">
        <v>16629.809439705223</v>
      </c>
      <c r="AO5" s="243">
        <v>16770.518893807322</v>
      </c>
      <c r="AP5" s="243">
        <v>16915.91564133616</v>
      </c>
      <c r="AQ5" s="243">
        <v>17067.26572198734</v>
      </c>
      <c r="AR5" s="243">
        <v>17226.510405051155</v>
      </c>
      <c r="AS5" s="243">
        <v>17394.064859499009</v>
      </c>
      <c r="AT5" s="243">
        <v>17568.519524276089</v>
      </c>
      <c r="AU5" s="243">
        <v>17750.884324689261</v>
      </c>
      <c r="AV5" s="243">
        <v>17935.692830036747</v>
      </c>
      <c r="AW5" s="243">
        <v>18124.709759277539</v>
      </c>
      <c r="AX5" s="243">
        <v>18318.616581167356</v>
      </c>
      <c r="AY5" s="243">
        <v>18518.547793843467</v>
      </c>
      <c r="AZ5" s="243">
        <v>18726.113550856015</v>
      </c>
    </row>
    <row r="6" spans="1:52" ht="12" customHeight="1" x14ac:dyDescent="0.25">
      <c r="A6" s="302"/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3"/>
      <c r="AY6" s="303"/>
      <c r="AZ6" s="303"/>
    </row>
    <row r="7" spans="1:52" ht="12" customHeight="1" x14ac:dyDescent="0.25">
      <c r="A7" s="228" t="s">
        <v>2838</v>
      </c>
      <c r="B7" s="229">
        <v>178303</v>
      </c>
      <c r="C7" s="229">
        <v>173966</v>
      </c>
      <c r="D7" s="229">
        <v>176613</v>
      </c>
      <c r="E7" s="229">
        <v>179593</v>
      </c>
      <c r="F7" s="229">
        <v>189155</v>
      </c>
      <c r="G7" s="229">
        <v>182842</v>
      </c>
      <c r="H7" s="229">
        <v>193920</v>
      </c>
      <c r="I7" s="229">
        <v>196438.04347826086</v>
      </c>
      <c r="J7" s="229">
        <v>185658.03359683795</v>
      </c>
      <c r="K7" s="229">
        <v>129606.52371541504</v>
      </c>
      <c r="L7" s="229">
        <v>163578.18577075098</v>
      </c>
      <c r="M7" s="229">
        <v>168744.21343873517</v>
      </c>
      <c r="N7" s="229">
        <v>159341.14229249011</v>
      </c>
      <c r="O7" s="229">
        <v>154883.18972332016</v>
      </c>
      <c r="P7" s="229">
        <v>157682.03713319462</v>
      </c>
      <c r="Q7" s="229">
        <v>155778.537247798</v>
      </c>
      <c r="R7" s="229">
        <v>154869.23715415021</v>
      </c>
      <c r="S7" s="229">
        <v>160630.55143808736</v>
      </c>
      <c r="T7" s="229">
        <v>158638.20905620622</v>
      </c>
      <c r="U7" s="229">
        <v>159689.7427533415</v>
      </c>
      <c r="V7" s="229">
        <v>158368.4551995206</v>
      </c>
      <c r="W7" s="229">
        <v>158288.98495732888</v>
      </c>
      <c r="X7" s="229">
        <v>159074.42880231648</v>
      </c>
      <c r="Y7" s="229">
        <v>158062.08819421622</v>
      </c>
      <c r="Z7" s="229">
        <v>157496.05667201069</v>
      </c>
      <c r="AA7" s="229">
        <v>157732.3047608941</v>
      </c>
      <c r="AB7" s="229">
        <v>158520.38515058349</v>
      </c>
      <c r="AC7" s="229">
        <v>159374.92185610376</v>
      </c>
      <c r="AD7" s="229">
        <v>160198.68304754465</v>
      </c>
      <c r="AE7" s="229">
        <v>161111.96111641583</v>
      </c>
      <c r="AF7" s="229">
        <v>161208.19481231301</v>
      </c>
      <c r="AG7" s="229">
        <v>161254.14864966716</v>
      </c>
      <c r="AH7" s="229">
        <v>162002.939148946</v>
      </c>
      <c r="AI7" s="229">
        <v>161551.55448085791</v>
      </c>
      <c r="AJ7" s="229">
        <v>161250.41915485152</v>
      </c>
      <c r="AK7" s="229">
        <v>160877.33794662872</v>
      </c>
      <c r="AL7" s="229">
        <v>161082.46783224243</v>
      </c>
      <c r="AM7" s="229">
        <v>162028.40266597649</v>
      </c>
      <c r="AN7" s="229">
        <v>162213.59150794928</v>
      </c>
      <c r="AO7" s="229">
        <v>162570.87720676046</v>
      </c>
      <c r="AP7" s="229">
        <v>163178.77728432769</v>
      </c>
      <c r="AQ7" s="229">
        <v>163894.7239788461</v>
      </c>
      <c r="AR7" s="229">
        <v>165058.34467973412</v>
      </c>
      <c r="AS7" s="229">
        <v>165863.19793758908</v>
      </c>
      <c r="AT7" s="229">
        <v>166696.08280946061</v>
      </c>
      <c r="AU7" s="229">
        <v>167333.66569991212</v>
      </c>
      <c r="AV7" s="229">
        <v>168677.11212693699</v>
      </c>
      <c r="AW7" s="229">
        <v>169686.31084818474</v>
      </c>
      <c r="AX7" s="229">
        <v>169998.41176290388</v>
      </c>
      <c r="AY7" s="229">
        <v>171349.86357068951</v>
      </c>
      <c r="AZ7" s="229">
        <v>172221.14285229656</v>
      </c>
    </row>
    <row r="8" spans="1:52" ht="12" customHeight="1" x14ac:dyDescent="0.25">
      <c r="A8" s="239" t="s">
        <v>2836</v>
      </c>
      <c r="B8" s="240">
        <v>109566</v>
      </c>
      <c r="C8" s="240">
        <v>104779</v>
      </c>
      <c r="D8" s="240">
        <v>107717</v>
      </c>
      <c r="E8" s="240">
        <v>109168</v>
      </c>
      <c r="F8" s="240">
        <v>113745</v>
      </c>
      <c r="G8" s="240">
        <v>109284</v>
      </c>
      <c r="H8" s="240">
        <v>112074</v>
      </c>
      <c r="I8" s="240">
        <v>113576</v>
      </c>
      <c r="J8" s="240">
        <v>104852</v>
      </c>
      <c r="K8" s="240">
        <v>69557</v>
      </c>
      <c r="L8" s="240">
        <v>93794</v>
      </c>
      <c r="M8" s="240">
        <v>94998</v>
      </c>
      <c r="N8" s="240">
        <v>90746</v>
      </c>
      <c r="O8" s="240">
        <v>89956</v>
      </c>
      <c r="P8" s="240">
        <v>93194</v>
      </c>
      <c r="Q8" s="240">
        <v>91818.019606000016</v>
      </c>
      <c r="R8" s="240">
        <v>91911</v>
      </c>
      <c r="S8" s="240">
        <v>94734.576645989611</v>
      </c>
      <c r="T8" s="240">
        <v>92963.852862153057</v>
      </c>
      <c r="U8" s="240">
        <v>93298.742389477251</v>
      </c>
      <c r="V8" s="240">
        <v>92156.381332104429</v>
      </c>
      <c r="W8" s="240">
        <v>92032.988860149679</v>
      </c>
      <c r="X8" s="240">
        <v>92654.952084237098</v>
      </c>
      <c r="Y8" s="240">
        <v>91658.941409081148</v>
      </c>
      <c r="Z8" s="240">
        <v>91308.546889330246</v>
      </c>
      <c r="AA8" s="240">
        <v>91434.310160187946</v>
      </c>
      <c r="AB8" s="240">
        <v>92035.893599394505</v>
      </c>
      <c r="AC8" s="240">
        <v>92680.31953512397</v>
      </c>
      <c r="AD8" s="240">
        <v>93322.341798002104</v>
      </c>
      <c r="AE8" s="240">
        <v>93988.394246288895</v>
      </c>
      <c r="AF8" s="240">
        <v>93891.333710945328</v>
      </c>
      <c r="AG8" s="240">
        <v>93821.602038169542</v>
      </c>
      <c r="AH8" s="240">
        <v>94328.233474705208</v>
      </c>
      <c r="AI8" s="240">
        <v>93574.593603221787</v>
      </c>
      <c r="AJ8" s="240">
        <v>93194.098442930626</v>
      </c>
      <c r="AK8" s="240">
        <v>92648.042913384736</v>
      </c>
      <c r="AL8" s="240">
        <v>92544.713215772354</v>
      </c>
      <c r="AM8" s="240">
        <v>93056.838474438569</v>
      </c>
      <c r="AN8" s="240">
        <v>92911.227240865235</v>
      </c>
      <c r="AO8" s="240">
        <v>92901.222291354803</v>
      </c>
      <c r="AP8" s="240">
        <v>93145.038921249972</v>
      </c>
      <c r="AQ8" s="240">
        <v>93402.58007351977</v>
      </c>
      <c r="AR8" s="240">
        <v>94037.512343846625</v>
      </c>
      <c r="AS8" s="240">
        <v>94406.560427697419</v>
      </c>
      <c r="AT8" s="240">
        <v>94803.757035868941</v>
      </c>
      <c r="AU8" s="240">
        <v>94981.349309804587</v>
      </c>
      <c r="AV8" s="240">
        <v>95744.312071943365</v>
      </c>
      <c r="AW8" s="240">
        <v>96202.518926886347</v>
      </c>
      <c r="AX8" s="240">
        <v>96080.7098241231</v>
      </c>
      <c r="AY8" s="240">
        <v>96917.184723145387</v>
      </c>
      <c r="AZ8" s="240">
        <v>97220.393127156931</v>
      </c>
    </row>
    <row r="9" spans="1:52" ht="12" customHeight="1" x14ac:dyDescent="0.25">
      <c r="A9" s="242" t="s">
        <v>2837</v>
      </c>
      <c r="B9" s="243">
        <v>68737</v>
      </c>
      <c r="C9" s="243">
        <v>69187</v>
      </c>
      <c r="D9" s="243">
        <v>68896</v>
      </c>
      <c r="E9" s="243">
        <v>70425</v>
      </c>
      <c r="F9" s="243">
        <v>75410</v>
      </c>
      <c r="G9" s="243">
        <v>73558</v>
      </c>
      <c r="H9" s="243">
        <v>81846</v>
      </c>
      <c r="I9" s="243">
        <v>82862.043478260865</v>
      </c>
      <c r="J9" s="243">
        <v>80806.033596837951</v>
      </c>
      <c r="K9" s="243">
        <v>60049.523715415024</v>
      </c>
      <c r="L9" s="243">
        <v>69784.185770750977</v>
      </c>
      <c r="M9" s="243">
        <v>73746.213438735183</v>
      </c>
      <c r="N9" s="243">
        <v>68595.142292490113</v>
      </c>
      <c r="O9" s="243">
        <v>64927.18972332016</v>
      </c>
      <c r="P9" s="243">
        <v>64488.037133194637</v>
      </c>
      <c r="Q9" s="243">
        <v>63960.517641797982</v>
      </c>
      <c r="R9" s="243">
        <v>62958.237154150193</v>
      </c>
      <c r="S9" s="243">
        <v>65895.974792097739</v>
      </c>
      <c r="T9" s="243">
        <v>65674.356194053151</v>
      </c>
      <c r="U9" s="243">
        <v>66391.000363864252</v>
      </c>
      <c r="V9" s="243">
        <v>66212.073867416184</v>
      </c>
      <c r="W9" s="243">
        <v>66255.996097179188</v>
      </c>
      <c r="X9" s="243">
        <v>66419.476718079415</v>
      </c>
      <c r="Y9" s="243">
        <v>66403.146785135075</v>
      </c>
      <c r="Z9" s="243">
        <v>66187.509782680456</v>
      </c>
      <c r="AA9" s="243">
        <v>66297.994600706152</v>
      </c>
      <c r="AB9" s="243">
        <v>66484.49155118897</v>
      </c>
      <c r="AC9" s="243">
        <v>66694.6023209798</v>
      </c>
      <c r="AD9" s="243">
        <v>66876.341249542529</v>
      </c>
      <c r="AE9" s="243">
        <v>67123.566870126946</v>
      </c>
      <c r="AF9" s="243">
        <v>67316.861101367685</v>
      </c>
      <c r="AG9" s="243">
        <v>67432.546611497586</v>
      </c>
      <c r="AH9" s="243">
        <v>67674.705674240802</v>
      </c>
      <c r="AI9" s="243">
        <v>67976.960877636142</v>
      </c>
      <c r="AJ9" s="243">
        <v>68056.320711920911</v>
      </c>
      <c r="AK9" s="243">
        <v>68229.29503324398</v>
      </c>
      <c r="AL9" s="243">
        <v>68537.754616470076</v>
      </c>
      <c r="AM9" s="243">
        <v>68971.564191537924</v>
      </c>
      <c r="AN9" s="243">
        <v>69302.364267084064</v>
      </c>
      <c r="AO9" s="243">
        <v>69669.654915405656</v>
      </c>
      <c r="AP9" s="243">
        <v>70033.738363077719</v>
      </c>
      <c r="AQ9" s="243">
        <v>70492.14390532636</v>
      </c>
      <c r="AR9" s="243">
        <v>71020.832335887491</v>
      </c>
      <c r="AS9" s="243">
        <v>71456.637509891647</v>
      </c>
      <c r="AT9" s="243">
        <v>71892.32577359167</v>
      </c>
      <c r="AU9" s="243">
        <v>72352.316390107517</v>
      </c>
      <c r="AV9" s="243">
        <v>72932.800054993626</v>
      </c>
      <c r="AW9" s="243">
        <v>73483.791921298412</v>
      </c>
      <c r="AX9" s="243">
        <v>73917.70193878081</v>
      </c>
      <c r="AY9" s="243">
        <v>74432.678847544128</v>
      </c>
      <c r="AZ9" s="243">
        <v>75000.749725139613</v>
      </c>
    </row>
    <row r="10" spans="1:52" ht="12" customHeight="1" x14ac:dyDescent="0.25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</row>
    <row r="11" spans="1:52" ht="12" hidden="1" customHeight="1" x14ac:dyDescent="0.25">
      <c r="A11" s="228" t="s">
        <v>2638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</row>
    <row r="12" spans="1:52" ht="12" hidden="1" customHeight="1" x14ac:dyDescent="0.25">
      <c r="A12" s="246" t="s">
        <v>2639</v>
      </c>
      <c r="B12" s="247">
        <v>0</v>
      </c>
      <c r="C12" s="247">
        <v>0</v>
      </c>
      <c r="D12" s="247">
        <v>0</v>
      </c>
      <c r="E12" s="247">
        <v>0</v>
      </c>
      <c r="F12" s="247">
        <v>0</v>
      </c>
      <c r="G12" s="247">
        <v>0</v>
      </c>
      <c r="H12" s="247">
        <v>0</v>
      </c>
      <c r="I12" s="247">
        <v>0</v>
      </c>
      <c r="J12" s="247">
        <v>0</v>
      </c>
      <c r="K12" s="247">
        <v>0</v>
      </c>
      <c r="L12" s="247">
        <v>0</v>
      </c>
      <c r="M12" s="247">
        <v>0</v>
      </c>
      <c r="N12" s="247">
        <v>0</v>
      </c>
      <c r="O12" s="247">
        <v>0</v>
      </c>
      <c r="P12" s="247">
        <v>0</v>
      </c>
      <c r="Q12" s="247">
        <v>0</v>
      </c>
      <c r="R12" s="247">
        <v>0</v>
      </c>
      <c r="S12" s="247">
        <v>0</v>
      </c>
      <c r="T12" s="247">
        <v>0</v>
      </c>
      <c r="U12" s="247">
        <v>0</v>
      </c>
      <c r="V12" s="247">
        <v>0</v>
      </c>
      <c r="W12" s="247">
        <v>0</v>
      </c>
      <c r="X12" s="247">
        <v>0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0</v>
      </c>
      <c r="AL12" s="247">
        <v>0</v>
      </c>
      <c r="AM12" s="247">
        <v>0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0</v>
      </c>
      <c r="AV12" s="247">
        <v>0</v>
      </c>
      <c r="AW12" s="247">
        <v>0</v>
      </c>
      <c r="AX12" s="247">
        <v>0</v>
      </c>
      <c r="AY12" s="247">
        <v>0</v>
      </c>
      <c r="AZ12" s="247">
        <v>0</v>
      </c>
    </row>
    <row r="13" spans="1:52" ht="12" hidden="1" customHeight="1" x14ac:dyDescent="0.25">
      <c r="A13" s="248" t="s">
        <v>2640</v>
      </c>
      <c r="B13" s="249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49">
        <v>0</v>
      </c>
      <c r="AN13" s="249">
        <v>0</v>
      </c>
      <c r="AO13" s="249">
        <v>0</v>
      </c>
      <c r="AP13" s="249">
        <v>0</v>
      </c>
      <c r="AQ13" s="249">
        <v>0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</row>
    <row r="14" spans="1:52" ht="12" hidden="1" customHeight="1" x14ac:dyDescent="0.25">
      <c r="A14" s="250" t="s">
        <v>2641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>
        <v>0</v>
      </c>
      <c r="AE14" s="251">
        <v>0</v>
      </c>
      <c r="AF14" s="251">
        <v>0</v>
      </c>
      <c r="AG14" s="251">
        <v>0</v>
      </c>
      <c r="AH14" s="251">
        <v>0</v>
      </c>
      <c r="AI14" s="251">
        <v>0</v>
      </c>
      <c r="AJ14" s="251">
        <v>0</v>
      </c>
      <c r="AK14" s="251">
        <v>0</v>
      </c>
      <c r="AL14" s="251">
        <v>0</v>
      </c>
      <c r="AM14" s="251">
        <v>0</v>
      </c>
      <c r="AN14" s="251">
        <v>0</v>
      </c>
      <c r="AO14" s="251">
        <v>0</v>
      </c>
      <c r="AP14" s="251">
        <v>0</v>
      </c>
      <c r="AQ14" s="251">
        <v>0</v>
      </c>
      <c r="AR14" s="251">
        <v>0</v>
      </c>
      <c r="AS14" s="251">
        <v>0</v>
      </c>
      <c r="AT14" s="251">
        <v>0</v>
      </c>
      <c r="AU14" s="251">
        <v>0</v>
      </c>
      <c r="AV14" s="251">
        <v>0</v>
      </c>
      <c r="AW14" s="251">
        <v>0</v>
      </c>
      <c r="AX14" s="251">
        <v>0</v>
      </c>
      <c r="AY14" s="251">
        <v>0</v>
      </c>
      <c r="AZ14" s="251">
        <v>0</v>
      </c>
    </row>
    <row r="15" spans="1:52" ht="12" hidden="1" customHeight="1" x14ac:dyDescent="0.25">
      <c r="A15" s="302"/>
      <c r="B15" s="303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  <c r="AX15" s="303"/>
      <c r="AY15" s="303"/>
      <c r="AZ15" s="303"/>
    </row>
    <row r="16" spans="1:52" ht="12" customHeight="1" x14ac:dyDescent="0.25">
      <c r="A16" s="228" t="s">
        <v>2642</v>
      </c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254"/>
      <c r="AW16" s="254"/>
      <c r="AX16" s="254"/>
      <c r="AY16" s="254"/>
      <c r="AZ16" s="254"/>
    </row>
    <row r="17" spans="1:52" ht="12" customHeight="1" x14ac:dyDescent="0.25">
      <c r="A17" s="255" t="s">
        <v>2643</v>
      </c>
      <c r="B17" s="256">
        <v>60479.586856177411</v>
      </c>
      <c r="C17" s="256">
        <v>59149.177807499975</v>
      </c>
      <c r="D17" s="256">
        <v>57632.525206500031</v>
      </c>
      <c r="E17" s="256">
        <v>60281.401429999984</v>
      </c>
      <c r="F17" s="256">
        <v>60554.751716499974</v>
      </c>
      <c r="G17" s="256">
        <v>57911.801117199248</v>
      </c>
      <c r="H17" s="256">
        <v>58678.322612499978</v>
      </c>
      <c r="I17" s="256">
        <v>57001.963140499953</v>
      </c>
      <c r="J17" s="256">
        <v>53728.374081499991</v>
      </c>
      <c r="K17" s="256">
        <v>39003.969099500006</v>
      </c>
      <c r="L17" s="256">
        <v>47963.480715035141</v>
      </c>
      <c r="M17" s="256">
        <v>48450.620529314459</v>
      </c>
      <c r="N17" s="256">
        <v>47129.618304525095</v>
      </c>
      <c r="O17" s="256">
        <v>45937.206045633524</v>
      </c>
      <c r="P17" s="256">
        <v>45624.769890790791</v>
      </c>
      <c r="Q17" s="256">
        <v>46557.378723813075</v>
      </c>
      <c r="R17" s="256">
        <v>46555.386231509787</v>
      </c>
      <c r="S17" s="256">
        <v>47669.811721737278</v>
      </c>
      <c r="T17" s="256">
        <v>45563.595622715649</v>
      </c>
      <c r="U17" s="256">
        <v>45114.965220988161</v>
      </c>
      <c r="V17" s="256">
        <v>44391.145654031869</v>
      </c>
      <c r="W17" s="256">
        <v>44259.994043253391</v>
      </c>
      <c r="X17" s="256">
        <v>44023.313937040286</v>
      </c>
      <c r="Y17" s="256">
        <v>43265.082543546639</v>
      </c>
      <c r="Z17" s="256">
        <v>42966.38498625443</v>
      </c>
      <c r="AA17" s="256">
        <v>42912.854053283387</v>
      </c>
      <c r="AB17" s="256">
        <v>43042.322369205991</v>
      </c>
      <c r="AC17" s="256">
        <v>43191.589910650175</v>
      </c>
      <c r="AD17" s="256">
        <v>43321.035131336459</v>
      </c>
      <c r="AE17" s="256">
        <v>43319.149169912052</v>
      </c>
      <c r="AF17" s="256">
        <v>43060.810770295007</v>
      </c>
      <c r="AG17" s="256">
        <v>42940.820521109737</v>
      </c>
      <c r="AH17" s="256">
        <v>42738.125688397311</v>
      </c>
      <c r="AI17" s="256">
        <v>42258.675518344709</v>
      </c>
      <c r="AJ17" s="256">
        <v>41779.154450727903</v>
      </c>
      <c r="AK17" s="256">
        <v>41367.426615387951</v>
      </c>
      <c r="AL17" s="256">
        <v>41187.200804992041</v>
      </c>
      <c r="AM17" s="256">
        <v>41055.50663524901</v>
      </c>
      <c r="AN17" s="256">
        <v>40692.038570398086</v>
      </c>
      <c r="AO17" s="256">
        <v>40470.452945418649</v>
      </c>
      <c r="AP17" s="256">
        <v>40291.277922107525</v>
      </c>
      <c r="AQ17" s="256">
        <v>40228.386065713028</v>
      </c>
      <c r="AR17" s="256">
        <v>40189.884430811951</v>
      </c>
      <c r="AS17" s="256">
        <v>40077.769508057056</v>
      </c>
      <c r="AT17" s="256">
        <v>39924.601867350124</v>
      </c>
      <c r="AU17" s="256">
        <v>39810.422978303919</v>
      </c>
      <c r="AV17" s="256">
        <v>39846.882554007985</v>
      </c>
      <c r="AW17" s="256">
        <v>39671.71799345372</v>
      </c>
      <c r="AX17" s="256">
        <v>39408.819857460127</v>
      </c>
      <c r="AY17" s="256">
        <v>39169.086903026844</v>
      </c>
      <c r="AZ17" s="256">
        <v>38945.443955813353</v>
      </c>
    </row>
    <row r="18" spans="1:52" ht="12" customHeight="1" x14ac:dyDescent="0.25">
      <c r="A18" s="257" t="s">
        <v>2644</v>
      </c>
      <c r="B18" s="258">
        <v>27175.327319904791</v>
      </c>
      <c r="C18" s="258">
        <v>26367.190949999975</v>
      </c>
      <c r="D18" s="258">
        <v>25762.802584000023</v>
      </c>
      <c r="E18" s="258">
        <v>27300.562379999996</v>
      </c>
      <c r="F18" s="258">
        <v>26448.771503999971</v>
      </c>
      <c r="G18" s="258">
        <v>25443.414975537278</v>
      </c>
      <c r="H18" s="258">
        <v>25936.739784999994</v>
      </c>
      <c r="I18" s="258">
        <v>24930.246627999983</v>
      </c>
      <c r="J18" s="258">
        <v>23018.579088999992</v>
      </c>
      <c r="K18" s="258">
        <v>16482.302742000003</v>
      </c>
      <c r="L18" s="258">
        <v>21188.19371192174</v>
      </c>
      <c r="M18" s="258">
        <v>21536.060430745343</v>
      </c>
      <c r="N18" s="258">
        <v>20760.075159604992</v>
      </c>
      <c r="O18" s="258">
        <v>20412.885867767207</v>
      </c>
      <c r="P18" s="258">
        <v>20680.466302617366</v>
      </c>
      <c r="Q18" s="258">
        <v>21375.423264934117</v>
      </c>
      <c r="R18" s="258">
        <v>21461.002243901861</v>
      </c>
      <c r="S18" s="258">
        <v>21859.975886821794</v>
      </c>
      <c r="T18" s="258">
        <v>20672.859908227008</v>
      </c>
      <c r="U18" s="258">
        <v>20411.224993507196</v>
      </c>
      <c r="V18" s="258">
        <v>20048.668396158635</v>
      </c>
      <c r="W18" s="258">
        <v>19987.397199650186</v>
      </c>
      <c r="X18" s="258">
        <v>19833.936912498997</v>
      </c>
      <c r="Y18" s="258">
        <v>19320.171090990472</v>
      </c>
      <c r="Z18" s="258">
        <v>19209.854882691263</v>
      </c>
      <c r="AA18" s="258">
        <v>19196.258724557498</v>
      </c>
      <c r="AB18" s="258">
        <v>19265.027497977626</v>
      </c>
      <c r="AC18" s="258">
        <v>19358.825903333578</v>
      </c>
      <c r="AD18" s="258">
        <v>19430.095734413208</v>
      </c>
      <c r="AE18" s="258">
        <v>19412.93243653878</v>
      </c>
      <c r="AF18" s="258">
        <v>19260.854568218401</v>
      </c>
      <c r="AG18" s="258">
        <v>19202.85767960146</v>
      </c>
      <c r="AH18" s="258">
        <v>19053.427777035282</v>
      </c>
      <c r="AI18" s="258">
        <v>18763.882076626989</v>
      </c>
      <c r="AJ18" s="258">
        <v>18461.289597173134</v>
      </c>
      <c r="AK18" s="258">
        <v>18204.130440721514</v>
      </c>
      <c r="AL18" s="258">
        <v>18072.666708918652</v>
      </c>
      <c r="AM18" s="258">
        <v>17914.477300778846</v>
      </c>
      <c r="AN18" s="258">
        <v>17610.178441288812</v>
      </c>
      <c r="AO18" s="258">
        <v>17390.464720974298</v>
      </c>
      <c r="AP18" s="258">
        <v>17170.572423686193</v>
      </c>
      <c r="AQ18" s="258">
        <v>17010.720323938465</v>
      </c>
      <c r="AR18" s="258">
        <v>16825.118808234489</v>
      </c>
      <c r="AS18" s="258">
        <v>16579.087240485362</v>
      </c>
      <c r="AT18" s="258">
        <v>16217.801874362982</v>
      </c>
      <c r="AU18" s="258">
        <v>15944.588387741958</v>
      </c>
      <c r="AV18" s="258">
        <v>15642.614517183627</v>
      </c>
      <c r="AW18" s="258">
        <v>15065.53251250532</v>
      </c>
      <c r="AX18" s="258">
        <v>14611.467536326862</v>
      </c>
      <c r="AY18" s="258">
        <v>13662.526964819637</v>
      </c>
      <c r="AZ18" s="258">
        <v>12950.395107357363</v>
      </c>
    </row>
    <row r="19" spans="1:52" ht="12" customHeight="1" x14ac:dyDescent="0.25">
      <c r="A19" s="261" t="s">
        <v>2839</v>
      </c>
      <c r="B19" s="262">
        <v>7886.8008677022272</v>
      </c>
      <c r="C19" s="262">
        <v>7949.1265499999772</v>
      </c>
      <c r="D19" s="262">
        <v>7504.5779440000224</v>
      </c>
      <c r="E19" s="262">
        <v>8536.9686700000002</v>
      </c>
      <c r="F19" s="262">
        <v>9196.9909339999776</v>
      </c>
      <c r="G19" s="262">
        <v>9502.3933335237361</v>
      </c>
      <c r="H19" s="262">
        <v>9540.7040149999975</v>
      </c>
      <c r="I19" s="262">
        <v>8954.9653979999857</v>
      </c>
      <c r="J19" s="262">
        <v>8286.4828289999987</v>
      </c>
      <c r="K19" s="262">
        <v>5384.9819120000029</v>
      </c>
      <c r="L19" s="262">
        <v>8379.9488932240347</v>
      </c>
      <c r="M19" s="262">
        <v>8894.9513900698184</v>
      </c>
      <c r="N19" s="262">
        <v>9436.2745325145024</v>
      </c>
      <c r="O19" s="262">
        <v>9753.1056167238785</v>
      </c>
      <c r="P19" s="262">
        <v>10363.418782704259</v>
      </c>
      <c r="Q19" s="262">
        <v>11367.056900867399</v>
      </c>
      <c r="R19" s="262">
        <v>11366.8349053701</v>
      </c>
      <c r="S19" s="262">
        <v>11539.179812103888</v>
      </c>
      <c r="T19" s="262">
        <v>10961.948099610259</v>
      </c>
      <c r="U19" s="262">
        <v>10833.644905879966</v>
      </c>
      <c r="V19" s="262">
        <v>10656.482334043871</v>
      </c>
      <c r="W19" s="262">
        <v>10629.55333360728</v>
      </c>
      <c r="X19" s="262">
        <v>10567.782355677848</v>
      </c>
      <c r="Y19" s="262">
        <v>10182.315005928398</v>
      </c>
      <c r="Z19" s="262">
        <v>10123.796092416873</v>
      </c>
      <c r="AA19" s="262">
        <v>10117.984524912323</v>
      </c>
      <c r="AB19" s="262">
        <v>10155.953260603397</v>
      </c>
      <c r="AC19" s="262">
        <v>10216.717826165821</v>
      </c>
      <c r="AD19" s="262">
        <v>10257.716955404481</v>
      </c>
      <c r="AE19" s="262">
        <v>10260.434146564887</v>
      </c>
      <c r="AF19" s="262">
        <v>10188.230269161233</v>
      </c>
      <c r="AG19" s="262">
        <v>10169.766361871798</v>
      </c>
      <c r="AH19" s="262">
        <v>10115.35332440305</v>
      </c>
      <c r="AI19" s="262">
        <v>9977.6337637881261</v>
      </c>
      <c r="AJ19" s="262">
        <v>9835.4553098726446</v>
      </c>
      <c r="AK19" s="262">
        <v>9715.7093860758232</v>
      </c>
      <c r="AL19" s="262">
        <v>9649.8300811621175</v>
      </c>
      <c r="AM19" s="262">
        <v>9592.0473917276613</v>
      </c>
      <c r="AN19" s="262">
        <v>9432.8230578535367</v>
      </c>
      <c r="AO19" s="262">
        <v>9342.7826303367438</v>
      </c>
      <c r="AP19" s="262">
        <v>9256.8293201155611</v>
      </c>
      <c r="AQ19" s="262">
        <v>9197.7903642402034</v>
      </c>
      <c r="AR19" s="262">
        <v>9136.6984920232753</v>
      </c>
      <c r="AS19" s="262">
        <v>9048.7208163890664</v>
      </c>
      <c r="AT19" s="262">
        <v>8917.1159996517727</v>
      </c>
      <c r="AU19" s="262">
        <v>8802.6838251577101</v>
      </c>
      <c r="AV19" s="262">
        <v>8707.818841232207</v>
      </c>
      <c r="AW19" s="262">
        <v>8558.6547930318575</v>
      </c>
      <c r="AX19" s="262">
        <v>8377.8365521970845</v>
      </c>
      <c r="AY19" s="262">
        <v>7982.4274490188782</v>
      </c>
      <c r="AZ19" s="262">
        <v>7792.7407741758816</v>
      </c>
    </row>
    <row r="20" spans="1:52" ht="12" customHeight="1" x14ac:dyDescent="0.25">
      <c r="A20" s="261" t="s">
        <v>2665</v>
      </c>
      <c r="B20" s="262">
        <v>19288.526452202561</v>
      </c>
      <c r="C20" s="262">
        <v>18418.064399999999</v>
      </c>
      <c r="D20" s="262">
        <v>18258.22464</v>
      </c>
      <c r="E20" s="262">
        <v>18763.593709999997</v>
      </c>
      <c r="F20" s="262">
        <v>17251.780569999995</v>
      </c>
      <c r="G20" s="262">
        <v>15941.021642013546</v>
      </c>
      <c r="H20" s="262">
        <v>16396.035769999995</v>
      </c>
      <c r="I20" s="262">
        <v>15975.281229999999</v>
      </c>
      <c r="J20" s="262">
        <v>14732.096259999993</v>
      </c>
      <c r="K20" s="262">
        <v>11097.320829999999</v>
      </c>
      <c r="L20" s="262">
        <v>12808.244818697709</v>
      </c>
      <c r="M20" s="262">
        <v>12641.109040675525</v>
      </c>
      <c r="N20" s="262">
        <v>11323.80062709049</v>
      </c>
      <c r="O20" s="262">
        <v>10659.780251043328</v>
      </c>
      <c r="P20" s="262">
        <v>10317.047519913107</v>
      </c>
      <c r="Q20" s="262">
        <v>10008.36636406672</v>
      </c>
      <c r="R20" s="262">
        <v>10094.167338531759</v>
      </c>
      <c r="S20" s="262">
        <v>10320.796074717904</v>
      </c>
      <c r="T20" s="262">
        <v>9710.9118086167491</v>
      </c>
      <c r="U20" s="262">
        <v>9577.5800876272297</v>
      </c>
      <c r="V20" s="262">
        <v>9392.1860621147644</v>
      </c>
      <c r="W20" s="262">
        <v>9357.8438660429038</v>
      </c>
      <c r="X20" s="262">
        <v>9266.1545568211495</v>
      </c>
      <c r="Y20" s="262">
        <v>9137.8560850620743</v>
      </c>
      <c r="Z20" s="262">
        <v>9086.0587902743919</v>
      </c>
      <c r="AA20" s="262">
        <v>9078.2741996451732</v>
      </c>
      <c r="AB20" s="262">
        <v>9109.0742373742269</v>
      </c>
      <c r="AC20" s="262">
        <v>9142.1080771677589</v>
      </c>
      <c r="AD20" s="262">
        <v>9172.3787790087281</v>
      </c>
      <c r="AE20" s="262">
        <v>9152.4982899738952</v>
      </c>
      <c r="AF20" s="262">
        <v>9072.6242990571664</v>
      </c>
      <c r="AG20" s="262">
        <v>9033.0913177296607</v>
      </c>
      <c r="AH20" s="262">
        <v>8938.0744526322324</v>
      </c>
      <c r="AI20" s="262">
        <v>8786.2483128388649</v>
      </c>
      <c r="AJ20" s="262">
        <v>8625.8342873004876</v>
      </c>
      <c r="AK20" s="262">
        <v>8488.4210546456907</v>
      </c>
      <c r="AL20" s="262">
        <v>8422.8366277565347</v>
      </c>
      <c r="AM20" s="262">
        <v>8322.4299090511849</v>
      </c>
      <c r="AN20" s="262">
        <v>8177.3553834352797</v>
      </c>
      <c r="AO20" s="262">
        <v>8047.6820906375524</v>
      </c>
      <c r="AP20" s="262">
        <v>7913.7431035706277</v>
      </c>
      <c r="AQ20" s="262">
        <v>7812.9299596982646</v>
      </c>
      <c r="AR20" s="262">
        <v>7688.4203162112153</v>
      </c>
      <c r="AS20" s="262">
        <v>7530.3664240962989</v>
      </c>
      <c r="AT20" s="262">
        <v>7300.6858747112083</v>
      </c>
      <c r="AU20" s="262">
        <v>7141.9045625842491</v>
      </c>
      <c r="AV20" s="262">
        <v>6934.79567595142</v>
      </c>
      <c r="AW20" s="262">
        <v>6506.877719473463</v>
      </c>
      <c r="AX20" s="262">
        <v>6233.6309841297789</v>
      </c>
      <c r="AY20" s="262">
        <v>5680.0995158007581</v>
      </c>
      <c r="AZ20" s="262">
        <v>5157.654333181481</v>
      </c>
    </row>
    <row r="21" spans="1:52" ht="12" customHeight="1" x14ac:dyDescent="0.25">
      <c r="A21" s="259" t="s">
        <v>2645</v>
      </c>
      <c r="B21" s="260">
        <v>3230.4681361109524</v>
      </c>
      <c r="C21" s="260">
        <v>3235.7355925000184</v>
      </c>
      <c r="D21" s="260">
        <v>2810.2730550000019</v>
      </c>
      <c r="E21" s="260">
        <v>2942.7890900000002</v>
      </c>
      <c r="F21" s="260">
        <v>2969.7535999999936</v>
      </c>
      <c r="G21" s="260">
        <v>2745.2411627353649</v>
      </c>
      <c r="H21" s="260">
        <v>2640.0236399999985</v>
      </c>
      <c r="I21" s="260">
        <v>2365.5479999999911</v>
      </c>
      <c r="J21" s="260">
        <v>2233.651607500004</v>
      </c>
      <c r="K21" s="260">
        <v>1478.7128150000001</v>
      </c>
      <c r="L21" s="260">
        <v>1796.9504502442826</v>
      </c>
      <c r="M21" s="260">
        <v>1575.7917621442664</v>
      </c>
      <c r="N21" s="260">
        <v>1308.5239110417824</v>
      </c>
      <c r="O21" s="260">
        <v>1194.941028114574</v>
      </c>
      <c r="P21" s="260">
        <v>1059.4161180876656</v>
      </c>
      <c r="Q21" s="260">
        <v>861.50809722706913</v>
      </c>
      <c r="R21" s="260">
        <v>895.22156916165795</v>
      </c>
      <c r="S21" s="260">
        <v>916.48646503270663</v>
      </c>
      <c r="T21" s="260">
        <v>880.34272176487423</v>
      </c>
      <c r="U21" s="260">
        <v>870.62165228650144</v>
      </c>
      <c r="V21" s="260">
        <v>848.43681285526725</v>
      </c>
      <c r="W21" s="260">
        <v>844.97482247967434</v>
      </c>
      <c r="X21" s="260">
        <v>838.60061938689103</v>
      </c>
      <c r="Y21" s="260">
        <v>758.13775306998434</v>
      </c>
      <c r="Z21" s="260">
        <v>743.8453314329314</v>
      </c>
      <c r="AA21" s="260">
        <v>735.1557639375593</v>
      </c>
      <c r="AB21" s="260">
        <v>723.77049156785768</v>
      </c>
      <c r="AC21" s="260">
        <v>720.95585200047321</v>
      </c>
      <c r="AD21" s="260">
        <v>713.71494104971373</v>
      </c>
      <c r="AE21" s="260">
        <v>712.18234908098771</v>
      </c>
      <c r="AF21" s="260">
        <v>701.33738131382734</v>
      </c>
      <c r="AG21" s="260">
        <v>698.63470368531262</v>
      </c>
      <c r="AH21" s="260">
        <v>696.39640596931042</v>
      </c>
      <c r="AI21" s="260">
        <v>689.31406696129829</v>
      </c>
      <c r="AJ21" s="260">
        <v>682.98794525771768</v>
      </c>
      <c r="AK21" s="260">
        <v>675.78709639561919</v>
      </c>
      <c r="AL21" s="260">
        <v>670.64165267361216</v>
      </c>
      <c r="AM21" s="260">
        <v>665.27912936399571</v>
      </c>
      <c r="AN21" s="260">
        <v>647.35733658824802</v>
      </c>
      <c r="AO21" s="260">
        <v>640.90160495138343</v>
      </c>
      <c r="AP21" s="260">
        <v>631.55358695911934</v>
      </c>
      <c r="AQ21" s="260">
        <v>628.05155633039647</v>
      </c>
      <c r="AR21" s="260">
        <v>622.33736613513031</v>
      </c>
      <c r="AS21" s="260">
        <v>615.85135228862794</v>
      </c>
      <c r="AT21" s="260">
        <v>609.00999336559664</v>
      </c>
      <c r="AU21" s="260">
        <v>602.61062780784323</v>
      </c>
      <c r="AV21" s="260">
        <v>598.75053931006869</v>
      </c>
      <c r="AW21" s="260">
        <v>589.29881183510486</v>
      </c>
      <c r="AX21" s="260">
        <v>580.18622179739089</v>
      </c>
      <c r="AY21" s="260">
        <v>560.52261472055693</v>
      </c>
      <c r="AZ21" s="260">
        <v>548.96555009896076</v>
      </c>
    </row>
    <row r="22" spans="1:52" ht="12" customHeight="1" x14ac:dyDescent="0.25">
      <c r="A22" s="261" t="s">
        <v>2646</v>
      </c>
      <c r="B22" s="262">
        <v>0</v>
      </c>
      <c r="C22" s="262">
        <v>0</v>
      </c>
      <c r="D22" s="262">
        <v>0</v>
      </c>
      <c r="E22" s="262">
        <v>0</v>
      </c>
      <c r="F22" s="262">
        <v>0</v>
      </c>
      <c r="G22" s="262">
        <v>0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0</v>
      </c>
      <c r="P22" s="262">
        <v>0</v>
      </c>
      <c r="Q22" s="262">
        <v>0</v>
      </c>
      <c r="R22" s="262">
        <v>0</v>
      </c>
      <c r="S22" s="262">
        <v>0</v>
      </c>
      <c r="T22" s="262">
        <v>0</v>
      </c>
      <c r="U22" s="262">
        <v>0</v>
      </c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0</v>
      </c>
      <c r="AT22" s="262">
        <v>0</v>
      </c>
      <c r="AU22" s="262">
        <v>0</v>
      </c>
      <c r="AV22" s="262">
        <v>0</v>
      </c>
      <c r="AW22" s="262">
        <v>0</v>
      </c>
      <c r="AX22" s="262">
        <v>0</v>
      </c>
      <c r="AY22" s="262">
        <v>0</v>
      </c>
      <c r="AZ22" s="262">
        <v>0</v>
      </c>
    </row>
    <row r="23" spans="1:52" ht="12" customHeight="1" x14ac:dyDescent="0.25">
      <c r="A23" s="261" t="s">
        <v>2647</v>
      </c>
      <c r="B23" s="262">
        <v>389.39339582904114</v>
      </c>
      <c r="C23" s="262">
        <v>473.9026600000015</v>
      </c>
      <c r="D23" s="262">
        <v>457.27718999999894</v>
      </c>
      <c r="E23" s="262">
        <v>422.3077699999991</v>
      </c>
      <c r="F23" s="262">
        <v>427.82456999999914</v>
      </c>
      <c r="G23" s="262">
        <v>412.75797659388326</v>
      </c>
      <c r="H23" s="262">
        <v>413.99762999999973</v>
      </c>
      <c r="I23" s="262">
        <v>402.65164999999973</v>
      </c>
      <c r="J23" s="262">
        <v>434.30519999999837</v>
      </c>
      <c r="K23" s="262">
        <v>334.34321000000034</v>
      </c>
      <c r="L23" s="262">
        <v>393.8025721050746</v>
      </c>
      <c r="M23" s="262">
        <v>382.80565757764191</v>
      </c>
      <c r="N23" s="262">
        <v>377.35603687830002</v>
      </c>
      <c r="O23" s="262">
        <v>301.75466163630892</v>
      </c>
      <c r="P23" s="262">
        <v>290.71240585485072</v>
      </c>
      <c r="Q23" s="262">
        <v>296.16610755629245</v>
      </c>
      <c r="R23" s="262">
        <v>312.56431647487011</v>
      </c>
      <c r="S23" s="262">
        <v>320.82424343660216</v>
      </c>
      <c r="T23" s="262">
        <v>304.91603228582312</v>
      </c>
      <c r="U23" s="262">
        <v>302.97366216789521</v>
      </c>
      <c r="V23" s="262">
        <v>294.07969594804399</v>
      </c>
      <c r="W23" s="262">
        <v>292.09365469418236</v>
      </c>
      <c r="X23" s="262">
        <v>289.20395024594688</v>
      </c>
      <c r="Y23" s="262">
        <v>265.564548279272</v>
      </c>
      <c r="Z23" s="262">
        <v>259.55493798825245</v>
      </c>
      <c r="AA23" s="262">
        <v>253.81698927300172</v>
      </c>
      <c r="AB23" s="262">
        <v>249.60666388284361</v>
      </c>
      <c r="AC23" s="262">
        <v>249.73264177394125</v>
      </c>
      <c r="AD23" s="262">
        <v>250.4463914337756</v>
      </c>
      <c r="AE23" s="262">
        <v>252.39567964850309</v>
      </c>
      <c r="AF23" s="262">
        <v>251.1799775403336</v>
      </c>
      <c r="AG23" s="262">
        <v>251.36726665203074</v>
      </c>
      <c r="AH23" s="262">
        <v>251.2436054992607</v>
      </c>
      <c r="AI23" s="262">
        <v>249.57036574303092</v>
      </c>
      <c r="AJ23" s="262">
        <v>248.34683533602569</v>
      </c>
      <c r="AK23" s="262">
        <v>246.48188088324648</v>
      </c>
      <c r="AL23" s="262">
        <v>246.7817333598789</v>
      </c>
      <c r="AM23" s="262">
        <v>245.72507381696778</v>
      </c>
      <c r="AN23" s="262">
        <v>243.04812145257932</v>
      </c>
      <c r="AO23" s="262">
        <v>242.64850608689301</v>
      </c>
      <c r="AP23" s="262">
        <v>240.40036612640344</v>
      </c>
      <c r="AQ23" s="262">
        <v>240.41282906204373</v>
      </c>
      <c r="AR23" s="262">
        <v>239.7262496114374</v>
      </c>
      <c r="AS23" s="262">
        <v>238.66721511473605</v>
      </c>
      <c r="AT23" s="262">
        <v>238.15047846119941</v>
      </c>
      <c r="AU23" s="262">
        <v>237.81315411340071</v>
      </c>
      <c r="AV23" s="262">
        <v>238.35990205690584</v>
      </c>
      <c r="AW23" s="262">
        <v>234.37833145771609</v>
      </c>
      <c r="AX23" s="262">
        <v>230.54566238599423</v>
      </c>
      <c r="AY23" s="262">
        <v>224.22517592601824</v>
      </c>
      <c r="AZ23" s="262">
        <v>221.99087565729835</v>
      </c>
    </row>
    <row r="24" spans="1:52" ht="12" customHeight="1" x14ac:dyDescent="0.25">
      <c r="A24" s="261" t="s">
        <v>2648</v>
      </c>
      <c r="B24" s="262">
        <v>267.08198842242291</v>
      </c>
      <c r="C24" s="262">
        <v>320.83302000001657</v>
      </c>
      <c r="D24" s="262">
        <v>255.96249000000273</v>
      </c>
      <c r="E24" s="262">
        <v>226.03169250000087</v>
      </c>
      <c r="F24" s="262">
        <v>201.93975499999542</v>
      </c>
      <c r="G24" s="262">
        <v>206.44982651606355</v>
      </c>
      <c r="H24" s="262">
        <v>167.51839499999915</v>
      </c>
      <c r="I24" s="262">
        <v>158.94384749999131</v>
      </c>
      <c r="J24" s="262">
        <v>150.97008500000564</v>
      </c>
      <c r="K24" s="262">
        <v>124.70450499999987</v>
      </c>
      <c r="L24" s="262">
        <v>162.21973910091688</v>
      </c>
      <c r="M24" s="262">
        <v>135.09324379711614</v>
      </c>
      <c r="N24" s="262">
        <v>118.27251979630454</v>
      </c>
      <c r="O24" s="262">
        <v>111.92046686940191</v>
      </c>
      <c r="P24" s="262">
        <v>106.42362735204831</v>
      </c>
      <c r="Q24" s="262">
        <v>174.48785544100755</v>
      </c>
      <c r="R24" s="262">
        <v>175.05933862897388</v>
      </c>
      <c r="S24" s="262">
        <v>180.55647103122129</v>
      </c>
      <c r="T24" s="262">
        <v>171.62517699943339</v>
      </c>
      <c r="U24" s="262">
        <v>168.67075549320327</v>
      </c>
      <c r="V24" s="262">
        <v>165.27036031509306</v>
      </c>
      <c r="W24" s="262">
        <v>164.21057185855071</v>
      </c>
      <c r="X24" s="262">
        <v>161.70759578819107</v>
      </c>
      <c r="Y24" s="262">
        <v>142.24373908041102</v>
      </c>
      <c r="Z24" s="262">
        <v>136.96121303204919</v>
      </c>
      <c r="AA24" s="262">
        <v>135.65964927112276</v>
      </c>
      <c r="AB24" s="262">
        <v>132.95763251546518</v>
      </c>
      <c r="AC24" s="262">
        <v>132.13025709876754</v>
      </c>
      <c r="AD24" s="262">
        <v>131.14638079419854</v>
      </c>
      <c r="AE24" s="262">
        <v>129.87999994361846</v>
      </c>
      <c r="AF24" s="262">
        <v>126.30389547713908</v>
      </c>
      <c r="AG24" s="262">
        <v>125.73834163192019</v>
      </c>
      <c r="AH24" s="262">
        <v>124.90735468658215</v>
      </c>
      <c r="AI24" s="262">
        <v>123.33354918137098</v>
      </c>
      <c r="AJ24" s="262">
        <v>121.58642194387771</v>
      </c>
      <c r="AK24" s="262">
        <v>119.91723494116033</v>
      </c>
      <c r="AL24" s="262">
        <v>118.23785796456615</v>
      </c>
      <c r="AM24" s="262">
        <v>116.27347570979123</v>
      </c>
      <c r="AN24" s="262">
        <v>110.10615115794921</v>
      </c>
      <c r="AO24" s="262">
        <v>108.22348706568553</v>
      </c>
      <c r="AP24" s="262">
        <v>104.96193537866415</v>
      </c>
      <c r="AQ24" s="262">
        <v>103.5058777600271</v>
      </c>
      <c r="AR24" s="262">
        <v>100.95118702304299</v>
      </c>
      <c r="AS24" s="262">
        <v>98.735077236145813</v>
      </c>
      <c r="AT24" s="262">
        <v>96.186444016809673</v>
      </c>
      <c r="AU24" s="262">
        <v>93.962415913122783</v>
      </c>
      <c r="AV24" s="262">
        <v>92.365670475132816</v>
      </c>
      <c r="AW24" s="262">
        <v>89.923741525180304</v>
      </c>
      <c r="AX24" s="262">
        <v>87.607613474762871</v>
      </c>
      <c r="AY24" s="262">
        <v>82.192979367072994</v>
      </c>
      <c r="AZ24" s="262">
        <v>79.333217490776505</v>
      </c>
    </row>
    <row r="25" spans="1:52" ht="12" customHeight="1" x14ac:dyDescent="0.25">
      <c r="A25" s="261" t="s">
        <v>2649</v>
      </c>
      <c r="B25" s="262">
        <v>2098.5956895311469</v>
      </c>
      <c r="C25" s="262">
        <v>2164.7983524999995</v>
      </c>
      <c r="D25" s="262">
        <v>1843.4251950000003</v>
      </c>
      <c r="E25" s="262">
        <v>2021.1764675000002</v>
      </c>
      <c r="F25" s="262">
        <v>2066.3894849999992</v>
      </c>
      <c r="G25" s="262">
        <v>1854.982175041544</v>
      </c>
      <c r="H25" s="262">
        <v>1787.4051775000003</v>
      </c>
      <c r="I25" s="262">
        <v>1581.9749074999997</v>
      </c>
      <c r="J25" s="262">
        <v>1445.2137025000004</v>
      </c>
      <c r="K25" s="262">
        <v>826.41415999999924</v>
      </c>
      <c r="L25" s="262">
        <v>942.06576684272704</v>
      </c>
      <c r="M25" s="262">
        <v>888.44127255752676</v>
      </c>
      <c r="N25" s="262">
        <v>661.1332128471247</v>
      </c>
      <c r="O25" s="262">
        <v>627.68904630201905</v>
      </c>
      <c r="P25" s="262">
        <v>627.93247938853403</v>
      </c>
      <c r="Q25" s="262">
        <v>372.51295025195839</v>
      </c>
      <c r="R25" s="262">
        <v>388.65766424575276</v>
      </c>
      <c r="S25" s="262">
        <v>394.40541512948408</v>
      </c>
      <c r="T25" s="262">
        <v>384.9277267229013</v>
      </c>
      <c r="U25" s="262">
        <v>381.23240431772717</v>
      </c>
      <c r="V25" s="262">
        <v>373.38267960886043</v>
      </c>
      <c r="W25" s="262">
        <v>373.18200579893295</v>
      </c>
      <c r="X25" s="262">
        <v>373.24065520215424</v>
      </c>
      <c r="Y25" s="262">
        <v>342.36372219169397</v>
      </c>
      <c r="Z25" s="262">
        <v>340.2611695440977</v>
      </c>
      <c r="AA25" s="262">
        <v>339.75754935016442</v>
      </c>
      <c r="AB25" s="262">
        <v>335.39517276894031</v>
      </c>
      <c r="AC25" s="262">
        <v>333.7370859679022</v>
      </c>
      <c r="AD25" s="262">
        <v>327.15222654905898</v>
      </c>
      <c r="AE25" s="262">
        <v>325.07990578605262</v>
      </c>
      <c r="AF25" s="262">
        <v>319.19910966977505</v>
      </c>
      <c r="AG25" s="262">
        <v>316.95257569333944</v>
      </c>
      <c r="AH25" s="262">
        <v>315.76762586355983</v>
      </c>
      <c r="AI25" s="262">
        <v>312.02789455607939</v>
      </c>
      <c r="AJ25" s="262">
        <v>308.78759885815953</v>
      </c>
      <c r="AK25" s="262">
        <v>305.23634760656125</v>
      </c>
      <c r="AL25" s="262">
        <v>301.58293567076441</v>
      </c>
      <c r="AM25" s="262">
        <v>299.78687913990683</v>
      </c>
      <c r="AN25" s="262">
        <v>292.31506822676755</v>
      </c>
      <c r="AO25" s="262">
        <v>288.25051198721087</v>
      </c>
      <c r="AP25" s="262">
        <v>284.76470728567455</v>
      </c>
      <c r="AQ25" s="262">
        <v>283.02920143324019</v>
      </c>
      <c r="AR25" s="262">
        <v>280.79300016612842</v>
      </c>
      <c r="AS25" s="262">
        <v>277.82468040998697</v>
      </c>
      <c r="AT25" s="262">
        <v>274.13622025208457</v>
      </c>
      <c r="AU25" s="262">
        <v>270.36685347606152</v>
      </c>
      <c r="AV25" s="262">
        <v>267.60808145920134</v>
      </c>
      <c r="AW25" s="262">
        <v>264.61751060677784</v>
      </c>
      <c r="AX25" s="262">
        <v>261.72095754889847</v>
      </c>
      <c r="AY25" s="262">
        <v>253.84579553244421</v>
      </c>
      <c r="AZ25" s="262">
        <v>247.45103552701971</v>
      </c>
    </row>
    <row r="26" spans="1:52" ht="12" customHeight="1" x14ac:dyDescent="0.25">
      <c r="A26" s="261" t="s">
        <v>2650</v>
      </c>
      <c r="B26" s="262">
        <v>475.39706232834118</v>
      </c>
      <c r="C26" s="262">
        <v>276.20156000000026</v>
      </c>
      <c r="D26" s="262">
        <v>253.60818000000029</v>
      </c>
      <c r="E26" s="262">
        <v>273.27315999999996</v>
      </c>
      <c r="F26" s="262">
        <v>273.59978999999976</v>
      </c>
      <c r="G26" s="262">
        <v>271.05118458387398</v>
      </c>
      <c r="H26" s="262">
        <v>271.10243749999938</v>
      </c>
      <c r="I26" s="262">
        <v>221.97759500000001</v>
      </c>
      <c r="J26" s="262">
        <v>203.16261999999983</v>
      </c>
      <c r="K26" s="262">
        <v>193.2509400000005</v>
      </c>
      <c r="L26" s="262">
        <v>298.86237219556409</v>
      </c>
      <c r="M26" s="262">
        <v>169.4515882119818</v>
      </c>
      <c r="N26" s="262">
        <v>151.76214152005306</v>
      </c>
      <c r="O26" s="262">
        <v>153.57685330684424</v>
      </c>
      <c r="P26" s="262">
        <v>34.347605492232859</v>
      </c>
      <c r="Q26" s="262">
        <v>18.341183977810768</v>
      </c>
      <c r="R26" s="262">
        <v>18.940249812061108</v>
      </c>
      <c r="S26" s="262">
        <v>20.700335435398948</v>
      </c>
      <c r="T26" s="262">
        <v>18.873785756716433</v>
      </c>
      <c r="U26" s="262">
        <v>17.744830307675738</v>
      </c>
      <c r="V26" s="262">
        <v>15.704076983269886</v>
      </c>
      <c r="W26" s="262">
        <v>15.488590128008161</v>
      </c>
      <c r="X26" s="262">
        <v>14.448418150598817</v>
      </c>
      <c r="Y26" s="262">
        <v>7.9657435186073862</v>
      </c>
      <c r="Z26" s="262">
        <v>7.0680108685320935</v>
      </c>
      <c r="AA26" s="262">
        <v>5.9215760432703641</v>
      </c>
      <c r="AB26" s="262">
        <v>5.8110224006085778</v>
      </c>
      <c r="AC26" s="262">
        <v>5.3558671598621297</v>
      </c>
      <c r="AD26" s="262">
        <v>4.9699422726806644</v>
      </c>
      <c r="AE26" s="262">
        <v>4.8267637028134835</v>
      </c>
      <c r="AF26" s="262">
        <v>4.6543986265796056</v>
      </c>
      <c r="AG26" s="262">
        <v>4.5765197080223512</v>
      </c>
      <c r="AH26" s="262">
        <v>4.4778199199077013</v>
      </c>
      <c r="AI26" s="262">
        <v>4.3822574808171142</v>
      </c>
      <c r="AJ26" s="262">
        <v>4.2670891196548055</v>
      </c>
      <c r="AK26" s="262">
        <v>4.1516329646512764</v>
      </c>
      <c r="AL26" s="262">
        <v>4.0391256784027822</v>
      </c>
      <c r="AM26" s="262">
        <v>3.4937006973299085</v>
      </c>
      <c r="AN26" s="262">
        <v>1.8879957509519274</v>
      </c>
      <c r="AO26" s="262">
        <v>1.7790998115939358</v>
      </c>
      <c r="AP26" s="262">
        <v>1.4265781683772079</v>
      </c>
      <c r="AQ26" s="262">
        <v>1.1036480750855016</v>
      </c>
      <c r="AR26" s="262">
        <v>0.86692933452150267</v>
      </c>
      <c r="AS26" s="262">
        <v>0.6243795277591826</v>
      </c>
      <c r="AT26" s="262">
        <v>0.53685063550284762</v>
      </c>
      <c r="AU26" s="262">
        <v>0.46820430525823509</v>
      </c>
      <c r="AV26" s="262">
        <v>0.4168853188286904</v>
      </c>
      <c r="AW26" s="262">
        <v>0.37922824543060468</v>
      </c>
      <c r="AX26" s="262">
        <v>0.31198838773549281</v>
      </c>
      <c r="AY26" s="262">
        <v>0.25866389502139059</v>
      </c>
      <c r="AZ26" s="262">
        <v>0.19042142386624814</v>
      </c>
    </row>
    <row r="27" spans="1:52" ht="12" customHeight="1" x14ac:dyDescent="0.25">
      <c r="A27" s="259" t="s">
        <v>2651</v>
      </c>
      <c r="B27" s="260">
        <v>19303.286594200352</v>
      </c>
      <c r="C27" s="260">
        <v>18575.19333749999</v>
      </c>
      <c r="D27" s="260">
        <v>18254.387507500003</v>
      </c>
      <c r="E27" s="260">
        <v>18914.729242499998</v>
      </c>
      <c r="F27" s="260">
        <v>19616.664880000004</v>
      </c>
      <c r="G27" s="260">
        <v>18366.80206956359</v>
      </c>
      <c r="H27" s="260">
        <v>18418.86054999999</v>
      </c>
      <c r="I27" s="260">
        <v>18120.060729999994</v>
      </c>
      <c r="J27" s="260">
        <v>17267.538834999999</v>
      </c>
      <c r="K27" s="260">
        <v>12231.101675</v>
      </c>
      <c r="L27" s="260">
        <v>14920.697678496324</v>
      </c>
      <c r="M27" s="260">
        <v>14943.05339695475</v>
      </c>
      <c r="N27" s="260">
        <v>14873.48879646083</v>
      </c>
      <c r="O27" s="260">
        <v>14536.967820126796</v>
      </c>
      <c r="P27" s="260">
        <v>14220.184475010215</v>
      </c>
      <c r="Q27" s="260">
        <v>14609.281165331058</v>
      </c>
      <c r="R27" s="260">
        <v>14560.937747364273</v>
      </c>
      <c r="S27" s="260">
        <v>14906.893349068852</v>
      </c>
      <c r="T27" s="260">
        <v>14160.864964040624</v>
      </c>
      <c r="U27" s="260">
        <v>13964.502022279832</v>
      </c>
      <c r="V27" s="260">
        <v>13702.468275280624</v>
      </c>
      <c r="W27" s="260">
        <v>13660.576581674879</v>
      </c>
      <c r="X27" s="260">
        <v>13542.763866926738</v>
      </c>
      <c r="Y27" s="260">
        <v>13294.032699923786</v>
      </c>
      <c r="Z27" s="260">
        <v>13191.173093477142</v>
      </c>
      <c r="AA27" s="260">
        <v>13165.913132813701</v>
      </c>
      <c r="AB27" s="260">
        <v>13209.843853550674</v>
      </c>
      <c r="AC27" s="260">
        <v>13239.939640085307</v>
      </c>
      <c r="AD27" s="260">
        <v>13277.940508835123</v>
      </c>
      <c r="AE27" s="260">
        <v>13267.126922368203</v>
      </c>
      <c r="AF27" s="260">
        <v>13173.310880276138</v>
      </c>
      <c r="AG27" s="260">
        <v>13122.29545021069</v>
      </c>
      <c r="AH27" s="260">
        <v>13030.255132114769</v>
      </c>
      <c r="AI27" s="260">
        <v>12862.295998862652</v>
      </c>
      <c r="AJ27" s="260">
        <v>12694.26153527552</v>
      </c>
      <c r="AK27" s="260">
        <v>12549.384882813691</v>
      </c>
      <c r="AL27" s="260">
        <v>12481.12153027465</v>
      </c>
      <c r="AM27" s="260">
        <v>12428.256562294406</v>
      </c>
      <c r="AN27" s="260">
        <v>12302.123392348856</v>
      </c>
      <c r="AO27" s="260">
        <v>12221.323317443259</v>
      </c>
      <c r="AP27" s="260">
        <v>12134.114218246792</v>
      </c>
      <c r="AQ27" s="260">
        <v>12120.143934733207</v>
      </c>
      <c r="AR27" s="260">
        <v>12090.554942450559</v>
      </c>
      <c r="AS27" s="260">
        <v>12049.608648529342</v>
      </c>
      <c r="AT27" s="260">
        <v>12016.593511311854</v>
      </c>
      <c r="AU27" s="260">
        <v>11999.481993191845</v>
      </c>
      <c r="AV27" s="260">
        <v>12040.798425848739</v>
      </c>
      <c r="AW27" s="260">
        <v>12000.892357147457</v>
      </c>
      <c r="AX27" s="260">
        <v>11963.292641350066</v>
      </c>
      <c r="AY27" s="260">
        <v>11981.996656239231</v>
      </c>
      <c r="AZ27" s="260">
        <v>11962.131866009166</v>
      </c>
    </row>
    <row r="28" spans="1:52" ht="12" customHeight="1" x14ac:dyDescent="0.25">
      <c r="A28" s="261" t="s">
        <v>2652</v>
      </c>
      <c r="B28" s="262">
        <v>9762.8993162666538</v>
      </c>
      <c r="C28" s="262">
        <v>9867.9146874999951</v>
      </c>
      <c r="D28" s="262">
        <v>9648.9775275000065</v>
      </c>
      <c r="E28" s="262">
        <v>10127.8511225</v>
      </c>
      <c r="F28" s="262">
        <v>10643.385600000005</v>
      </c>
      <c r="G28" s="262">
        <v>9852.165770735759</v>
      </c>
      <c r="H28" s="262">
        <v>9816.1891899999955</v>
      </c>
      <c r="I28" s="262">
        <v>9827.6452999999947</v>
      </c>
      <c r="J28" s="262">
        <v>9467.7835050000031</v>
      </c>
      <c r="K28" s="262">
        <v>6606.081865000001</v>
      </c>
      <c r="L28" s="262">
        <v>7928.402463031849</v>
      </c>
      <c r="M28" s="262">
        <v>7900.9119730286266</v>
      </c>
      <c r="N28" s="262">
        <v>7713.3206754448465</v>
      </c>
      <c r="O28" s="262">
        <v>7675.0127594179639</v>
      </c>
      <c r="P28" s="262">
        <v>7428.7198837260094</v>
      </c>
      <c r="Q28" s="262">
        <v>7712.1568002248378</v>
      </c>
      <c r="R28" s="262">
        <v>7696.0207723621852</v>
      </c>
      <c r="S28" s="262">
        <v>7967.550620061209</v>
      </c>
      <c r="T28" s="262">
        <v>7698.7248684504384</v>
      </c>
      <c r="U28" s="262">
        <v>7595.1109350884708</v>
      </c>
      <c r="V28" s="262">
        <v>7454.890530967722</v>
      </c>
      <c r="W28" s="262">
        <v>7439.079403117842</v>
      </c>
      <c r="X28" s="262">
        <v>7417.3679573268337</v>
      </c>
      <c r="Y28" s="262">
        <v>7266.1533031314302</v>
      </c>
      <c r="Z28" s="262">
        <v>7209.1869100733638</v>
      </c>
      <c r="AA28" s="262">
        <v>7204.2178918243162</v>
      </c>
      <c r="AB28" s="262">
        <v>7248.5380992824112</v>
      </c>
      <c r="AC28" s="262">
        <v>7280.01622753834</v>
      </c>
      <c r="AD28" s="262">
        <v>7321.426286717201</v>
      </c>
      <c r="AE28" s="262">
        <v>7353.3289398416518</v>
      </c>
      <c r="AF28" s="262">
        <v>7335.1495800206467</v>
      </c>
      <c r="AG28" s="262">
        <v>7333.3864768812737</v>
      </c>
      <c r="AH28" s="262">
        <v>7345.2312397452133</v>
      </c>
      <c r="AI28" s="262">
        <v>7297.1190416441741</v>
      </c>
      <c r="AJ28" s="262">
        <v>7257.3998602590646</v>
      </c>
      <c r="AK28" s="262">
        <v>7219.4795595706055</v>
      </c>
      <c r="AL28" s="262">
        <v>7219.2699371475119</v>
      </c>
      <c r="AM28" s="262">
        <v>7254.3997677506577</v>
      </c>
      <c r="AN28" s="262">
        <v>7231.5784194574244</v>
      </c>
      <c r="AO28" s="262">
        <v>7243.5625641559627</v>
      </c>
      <c r="AP28" s="262">
        <v>7247.3443922419801</v>
      </c>
      <c r="AQ28" s="262">
        <v>7312.8010377543715</v>
      </c>
      <c r="AR28" s="262">
        <v>7366.897266932363</v>
      </c>
      <c r="AS28" s="262">
        <v>7420.4702162312969</v>
      </c>
      <c r="AT28" s="262">
        <v>7497.5750151156753</v>
      </c>
      <c r="AU28" s="262">
        <v>7580.6971018915729</v>
      </c>
      <c r="AV28" s="262">
        <v>7722.4899774987161</v>
      </c>
      <c r="AW28" s="262">
        <v>7831.2009683697524</v>
      </c>
      <c r="AX28" s="262">
        <v>7967.3923072853986</v>
      </c>
      <c r="AY28" s="262">
        <v>8297.2114837811696</v>
      </c>
      <c r="AZ28" s="262">
        <v>8411.7989411682229</v>
      </c>
    </row>
    <row r="29" spans="1:52" ht="12" customHeight="1" x14ac:dyDescent="0.25">
      <c r="A29" s="261" t="s">
        <v>2653</v>
      </c>
      <c r="B29" s="262">
        <v>9540.3872779336962</v>
      </c>
      <c r="C29" s="262">
        <v>8707.2786499999984</v>
      </c>
      <c r="D29" s="262">
        <v>8605.4099799999985</v>
      </c>
      <c r="E29" s="262">
        <v>8786.8781200000012</v>
      </c>
      <c r="F29" s="262">
        <v>8973.2792799999988</v>
      </c>
      <c r="G29" s="262">
        <v>8514.6362988278324</v>
      </c>
      <c r="H29" s="262">
        <v>8602.6713599999985</v>
      </c>
      <c r="I29" s="262">
        <v>8292.4154299999973</v>
      </c>
      <c r="J29" s="262">
        <v>7799.7553299999981</v>
      </c>
      <c r="K29" s="262">
        <v>5625.0198099999998</v>
      </c>
      <c r="L29" s="262">
        <v>6992.2952154644745</v>
      </c>
      <c r="M29" s="262">
        <v>7042.1414239261239</v>
      </c>
      <c r="N29" s="262">
        <v>7160.1681210159832</v>
      </c>
      <c r="O29" s="262">
        <v>6861.9550607088331</v>
      </c>
      <c r="P29" s="262">
        <v>6791.4645912842052</v>
      </c>
      <c r="Q29" s="262">
        <v>6897.1243651062214</v>
      </c>
      <c r="R29" s="262">
        <v>6864.9169750020883</v>
      </c>
      <c r="S29" s="262">
        <v>6939.3427290076443</v>
      </c>
      <c r="T29" s="262">
        <v>6462.1400955901854</v>
      </c>
      <c r="U29" s="262">
        <v>6369.3910871913622</v>
      </c>
      <c r="V29" s="262">
        <v>6247.5777443129018</v>
      </c>
      <c r="W29" s="262">
        <v>6221.4971785570369</v>
      </c>
      <c r="X29" s="262">
        <v>6125.3959095999035</v>
      </c>
      <c r="Y29" s="262">
        <v>6027.8793967923548</v>
      </c>
      <c r="Z29" s="262">
        <v>5981.9861834037793</v>
      </c>
      <c r="AA29" s="262">
        <v>5961.6952409893829</v>
      </c>
      <c r="AB29" s="262">
        <v>5961.3057542682609</v>
      </c>
      <c r="AC29" s="262">
        <v>5959.9234125469684</v>
      </c>
      <c r="AD29" s="262">
        <v>5956.5142221179212</v>
      </c>
      <c r="AE29" s="262">
        <v>5913.7979825265511</v>
      </c>
      <c r="AF29" s="262">
        <v>5838.1613002554932</v>
      </c>
      <c r="AG29" s="262">
        <v>5788.9089733294149</v>
      </c>
      <c r="AH29" s="262">
        <v>5685.0238923695551</v>
      </c>
      <c r="AI29" s="262">
        <v>5565.1769572184776</v>
      </c>
      <c r="AJ29" s="262">
        <v>5436.8616750164556</v>
      </c>
      <c r="AK29" s="262">
        <v>5329.9053232430861</v>
      </c>
      <c r="AL29" s="262">
        <v>5261.8515931271377</v>
      </c>
      <c r="AM29" s="262">
        <v>5173.8567945437489</v>
      </c>
      <c r="AN29" s="262">
        <v>5070.5449728914327</v>
      </c>
      <c r="AO29" s="262">
        <v>4977.7607532872953</v>
      </c>
      <c r="AP29" s="262">
        <v>4886.769826004811</v>
      </c>
      <c r="AQ29" s="262">
        <v>4807.3428969788347</v>
      </c>
      <c r="AR29" s="262">
        <v>4723.6576755181968</v>
      </c>
      <c r="AS29" s="262">
        <v>4629.1384322980448</v>
      </c>
      <c r="AT29" s="262">
        <v>4519.0184961961786</v>
      </c>
      <c r="AU29" s="262">
        <v>4418.7848913002736</v>
      </c>
      <c r="AV29" s="262">
        <v>4318.3084483500234</v>
      </c>
      <c r="AW29" s="262">
        <v>4169.6913887777046</v>
      </c>
      <c r="AX29" s="262">
        <v>3995.9003340646682</v>
      </c>
      <c r="AY29" s="262">
        <v>3684.7851724580605</v>
      </c>
      <c r="AZ29" s="262">
        <v>3550.3329248409414</v>
      </c>
    </row>
    <row r="30" spans="1:52" ht="12" customHeight="1" x14ac:dyDescent="0.25">
      <c r="A30" s="259" t="s">
        <v>2654</v>
      </c>
      <c r="B30" s="260">
        <v>6.7473917602716442</v>
      </c>
      <c r="C30" s="260">
        <v>13.80182250000002</v>
      </c>
      <c r="D30" s="260">
        <v>7.0497125000006795</v>
      </c>
      <c r="E30" s="260">
        <v>8.8278349999999737</v>
      </c>
      <c r="F30" s="260">
        <v>23.711412500000097</v>
      </c>
      <c r="G30" s="260">
        <v>26.15970117801945</v>
      </c>
      <c r="H30" s="260">
        <v>70.088587500000145</v>
      </c>
      <c r="I30" s="260">
        <v>66.250942499999042</v>
      </c>
      <c r="J30" s="260">
        <v>135.11919750000013</v>
      </c>
      <c r="K30" s="260">
        <v>86.884314999999972</v>
      </c>
      <c r="L30" s="260">
        <v>113.47122505705516</v>
      </c>
      <c r="M30" s="260">
        <v>114.17934139479792</v>
      </c>
      <c r="N30" s="260">
        <v>97.754056898102377</v>
      </c>
      <c r="O30" s="260">
        <v>87.309432028423103</v>
      </c>
      <c r="P30" s="260">
        <v>85.794042688842438</v>
      </c>
      <c r="Q30" s="260">
        <v>68.5848342653846</v>
      </c>
      <c r="R30" s="260">
        <v>66.619140535956745</v>
      </c>
      <c r="S30" s="260">
        <v>70.244627734877341</v>
      </c>
      <c r="T30" s="260">
        <v>61.035519858598462</v>
      </c>
      <c r="U30" s="260">
        <v>60.87770848157372</v>
      </c>
      <c r="V30" s="260">
        <v>60.039331485208152</v>
      </c>
      <c r="W30" s="260">
        <v>60.524906477977268</v>
      </c>
      <c r="X30" s="260">
        <v>62.736211508826642</v>
      </c>
      <c r="Y30" s="260">
        <v>74.528991002216301</v>
      </c>
      <c r="Z30" s="260">
        <v>78.011562593052801</v>
      </c>
      <c r="AA30" s="260">
        <v>79.237047982189907</v>
      </c>
      <c r="AB30" s="260">
        <v>81.521513459363632</v>
      </c>
      <c r="AC30" s="260">
        <v>83.61124255247843</v>
      </c>
      <c r="AD30" s="260">
        <v>87.550334623015615</v>
      </c>
      <c r="AE30" s="260">
        <v>90.21043956249207</v>
      </c>
      <c r="AF30" s="260">
        <v>92.61815126674199</v>
      </c>
      <c r="AG30" s="260">
        <v>92.929970181231496</v>
      </c>
      <c r="AH30" s="260">
        <v>99.500795687284878</v>
      </c>
      <c r="AI30" s="260">
        <v>106.28386073989169</v>
      </c>
      <c r="AJ30" s="260">
        <v>119.60775174386399</v>
      </c>
      <c r="AK30" s="260">
        <v>133.76498257954992</v>
      </c>
      <c r="AL30" s="260">
        <v>139.02792206359723</v>
      </c>
      <c r="AM30" s="260">
        <v>167.23561503419376</v>
      </c>
      <c r="AN30" s="260">
        <v>201.1872199502935</v>
      </c>
      <c r="AO30" s="260">
        <v>239.22596157261992</v>
      </c>
      <c r="AP30" s="260">
        <v>287.95449877416127</v>
      </c>
      <c r="AQ30" s="260">
        <v>322.64627422485307</v>
      </c>
      <c r="AR30" s="260">
        <v>382.27781353478372</v>
      </c>
      <c r="AS30" s="260">
        <v>451.97403413092064</v>
      </c>
      <c r="AT30" s="260">
        <v>569.22733295476871</v>
      </c>
      <c r="AU30" s="260">
        <v>630.70659695384143</v>
      </c>
      <c r="AV30" s="260">
        <v>747.73441985552415</v>
      </c>
      <c r="AW30" s="260">
        <v>999.5007758345173</v>
      </c>
      <c r="AX30" s="260">
        <v>1067.2359229469384</v>
      </c>
      <c r="AY30" s="260">
        <v>1341.79655291581</v>
      </c>
      <c r="AZ30" s="260">
        <v>1590.9875719689066</v>
      </c>
    </row>
    <row r="31" spans="1:52" ht="12" customHeight="1" x14ac:dyDescent="0.25">
      <c r="A31" s="261" t="s">
        <v>2655</v>
      </c>
      <c r="B31" s="262">
        <v>6.7473917602716442</v>
      </c>
      <c r="C31" s="262">
        <v>13.80182250000002</v>
      </c>
      <c r="D31" s="262">
        <v>7.0497125000006795</v>
      </c>
      <c r="E31" s="262">
        <v>8.8278349999999737</v>
      </c>
      <c r="F31" s="262">
        <v>23.711412500000097</v>
      </c>
      <c r="G31" s="262">
        <v>26.15970117801945</v>
      </c>
      <c r="H31" s="262">
        <v>70.088587500000145</v>
      </c>
      <c r="I31" s="262">
        <v>66.250942499999042</v>
      </c>
      <c r="J31" s="262">
        <v>135.11919750000013</v>
      </c>
      <c r="K31" s="262">
        <v>86.884314999999972</v>
      </c>
      <c r="L31" s="262">
        <v>113.47122505705516</v>
      </c>
      <c r="M31" s="262">
        <v>114.17934139479792</v>
      </c>
      <c r="N31" s="262">
        <v>97.754056898102377</v>
      </c>
      <c r="O31" s="262">
        <v>87.309432028423103</v>
      </c>
      <c r="P31" s="262">
        <v>85.794042688842438</v>
      </c>
      <c r="Q31" s="262">
        <v>68.5848342653846</v>
      </c>
      <c r="R31" s="262">
        <v>66.619140535956745</v>
      </c>
      <c r="S31" s="262">
        <v>70.106410840758684</v>
      </c>
      <c r="T31" s="262">
        <v>60.699746774528379</v>
      </c>
      <c r="U31" s="262">
        <v>60.224098828401644</v>
      </c>
      <c r="V31" s="262">
        <v>59.302841820489881</v>
      </c>
      <c r="W31" s="262">
        <v>59.690739567369185</v>
      </c>
      <c r="X31" s="262">
        <v>61.776469291418373</v>
      </c>
      <c r="Y31" s="262">
        <v>73.40877860546064</v>
      </c>
      <c r="Z31" s="262">
        <v>73.474125582878102</v>
      </c>
      <c r="AA31" s="262">
        <v>74.4528729247874</v>
      </c>
      <c r="AB31" s="262">
        <v>76.504364477018882</v>
      </c>
      <c r="AC31" s="262">
        <v>77.950441815034011</v>
      </c>
      <c r="AD31" s="262">
        <v>81.862746912451485</v>
      </c>
      <c r="AE31" s="262">
        <v>84.292947522849133</v>
      </c>
      <c r="AF31" s="262">
        <v>86.585230787795481</v>
      </c>
      <c r="AG31" s="262">
        <v>86.86328228925403</v>
      </c>
      <c r="AH31" s="262">
        <v>93.388405558522621</v>
      </c>
      <c r="AI31" s="262">
        <v>100.18280774849075</v>
      </c>
      <c r="AJ31" s="262">
        <v>113.50995625351594</v>
      </c>
      <c r="AK31" s="262">
        <v>127.68209868076028</v>
      </c>
      <c r="AL31" s="262">
        <v>132.89352319791948</v>
      </c>
      <c r="AM31" s="262">
        <v>161.10923692223071</v>
      </c>
      <c r="AN31" s="262">
        <v>195.10219463387003</v>
      </c>
      <c r="AO31" s="262">
        <v>233.1995865951111</v>
      </c>
      <c r="AP31" s="262">
        <v>281.71778053155447</v>
      </c>
      <c r="AQ31" s="262">
        <v>316.4524562145595</v>
      </c>
      <c r="AR31" s="262">
        <v>376.11530827015673</v>
      </c>
      <c r="AS31" s="262">
        <v>445.86749198955221</v>
      </c>
      <c r="AT31" s="262">
        <v>563.13883162051377</v>
      </c>
      <c r="AU31" s="262">
        <v>624.63754562210795</v>
      </c>
      <c r="AV31" s="262">
        <v>741.66020391066093</v>
      </c>
      <c r="AW31" s="262">
        <v>993.4270352813129</v>
      </c>
      <c r="AX31" s="262">
        <v>1061.1803320216666</v>
      </c>
      <c r="AY31" s="262">
        <v>1335.7322545966113</v>
      </c>
      <c r="AZ31" s="262">
        <v>1584.7409586833082</v>
      </c>
    </row>
    <row r="32" spans="1:52" ht="12" customHeight="1" x14ac:dyDescent="0.25">
      <c r="A32" s="261" t="s">
        <v>2656</v>
      </c>
      <c r="B32" s="262">
        <v>0</v>
      </c>
      <c r="C32" s="262">
        <v>0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0.13821689411866267</v>
      </c>
      <c r="T32" s="262">
        <v>0.33577308407008638</v>
      </c>
      <c r="U32" s="262">
        <v>0.6536096531720772</v>
      </c>
      <c r="V32" s="262">
        <v>0.73648966471826971</v>
      </c>
      <c r="W32" s="262">
        <v>0.83416691060808446</v>
      </c>
      <c r="X32" s="262">
        <v>0.95974221740827537</v>
      </c>
      <c r="Y32" s="262">
        <v>1.1202123967556616</v>
      </c>
      <c r="Z32" s="262">
        <v>4.537437010174691</v>
      </c>
      <c r="AA32" s="262">
        <v>4.7841750574024973</v>
      </c>
      <c r="AB32" s="262">
        <v>5.0171489823447475</v>
      </c>
      <c r="AC32" s="262">
        <v>5.6608007374444362</v>
      </c>
      <c r="AD32" s="262">
        <v>5.687587710564129</v>
      </c>
      <c r="AE32" s="262">
        <v>5.9174920396429407</v>
      </c>
      <c r="AF32" s="262">
        <v>6.0329204789465125</v>
      </c>
      <c r="AG32" s="262">
        <v>6.0666878919774705</v>
      </c>
      <c r="AH32" s="262">
        <v>6.1123901287622537</v>
      </c>
      <c r="AI32" s="262">
        <v>6.1010529914009508</v>
      </c>
      <c r="AJ32" s="262">
        <v>6.0977954903480613</v>
      </c>
      <c r="AK32" s="262">
        <v>6.082883898789655</v>
      </c>
      <c r="AL32" s="262">
        <v>6.1343988656777473</v>
      </c>
      <c r="AM32" s="262">
        <v>6.12637811196306</v>
      </c>
      <c r="AN32" s="262">
        <v>6.0850253164234713</v>
      </c>
      <c r="AO32" s="262">
        <v>6.02637497750883</v>
      </c>
      <c r="AP32" s="262">
        <v>6.2367182426067442</v>
      </c>
      <c r="AQ32" s="262">
        <v>6.1938180102935814</v>
      </c>
      <c r="AR32" s="262">
        <v>6.1625052646269944</v>
      </c>
      <c r="AS32" s="262">
        <v>6.1065421413684362</v>
      </c>
      <c r="AT32" s="262">
        <v>6.0885013342550094</v>
      </c>
      <c r="AU32" s="262">
        <v>6.0690513317334061</v>
      </c>
      <c r="AV32" s="262">
        <v>6.0742159448631865</v>
      </c>
      <c r="AW32" s="262">
        <v>6.0737405532042734</v>
      </c>
      <c r="AX32" s="262">
        <v>6.0555909252718463</v>
      </c>
      <c r="AY32" s="262">
        <v>6.0642983191988309</v>
      </c>
      <c r="AZ32" s="262">
        <v>6.2466132855984062</v>
      </c>
    </row>
    <row r="33" spans="1:52" ht="12" customHeight="1" x14ac:dyDescent="0.25">
      <c r="A33" s="304" t="s">
        <v>2657</v>
      </c>
      <c r="B33" s="305">
        <v>340.03817125022584</v>
      </c>
      <c r="C33" s="305">
        <v>357.16010999999992</v>
      </c>
      <c r="D33" s="305">
        <v>342.11124500000028</v>
      </c>
      <c r="E33" s="305">
        <v>363.51881499999939</v>
      </c>
      <c r="F33" s="305">
        <v>248.42099250000152</v>
      </c>
      <c r="G33" s="305">
        <v>227.94951181770872</v>
      </c>
      <c r="H33" s="305">
        <v>193.88993249999947</v>
      </c>
      <c r="I33" s="305">
        <v>178.42073250000027</v>
      </c>
      <c r="J33" s="305">
        <v>166.55787000000075</v>
      </c>
      <c r="K33" s="305">
        <v>450.33580750000027</v>
      </c>
      <c r="L33" s="305">
        <v>293.64414992905228</v>
      </c>
      <c r="M33" s="305">
        <v>339.77847232441803</v>
      </c>
      <c r="N33" s="305">
        <v>450.57771336786385</v>
      </c>
      <c r="O33" s="305">
        <v>365.17017987455228</v>
      </c>
      <c r="P33" s="305">
        <v>383.3317836799136</v>
      </c>
      <c r="Q33" s="305">
        <v>513.42462972724638</v>
      </c>
      <c r="R33" s="305">
        <v>525.27348181114735</v>
      </c>
      <c r="S33" s="305">
        <v>537.11215258767652</v>
      </c>
      <c r="T33" s="305">
        <v>546.87116304090659</v>
      </c>
      <c r="U33" s="305">
        <v>546.46014109544672</v>
      </c>
      <c r="V33" s="305">
        <v>539.81173206689152</v>
      </c>
      <c r="W33" s="305">
        <v>540.98702005172629</v>
      </c>
      <c r="X33" s="305">
        <v>553.08902556641885</v>
      </c>
      <c r="Y33" s="305">
        <v>660.66250248155927</v>
      </c>
      <c r="Z33" s="305">
        <v>665.62237028485674</v>
      </c>
      <c r="AA33" s="305">
        <v>674.12508477098049</v>
      </c>
      <c r="AB33" s="305">
        <v>678.88307331134069</v>
      </c>
      <c r="AC33" s="305">
        <v>685.06356663721749</v>
      </c>
      <c r="AD33" s="305">
        <v>689.61430926023399</v>
      </c>
      <c r="AE33" s="305">
        <v>692.6719271277816</v>
      </c>
      <c r="AF33" s="305">
        <v>695.15878256082112</v>
      </c>
      <c r="AG33" s="305">
        <v>693.32527378971793</v>
      </c>
      <c r="AH33" s="305">
        <v>697.29927264257992</v>
      </c>
      <c r="AI33" s="305">
        <v>695.13799509533965</v>
      </c>
      <c r="AJ33" s="305">
        <v>695.56096990385026</v>
      </c>
      <c r="AK33" s="305">
        <v>698.53471880457482</v>
      </c>
      <c r="AL33" s="305">
        <v>712.93962668700681</v>
      </c>
      <c r="AM33" s="305">
        <v>723.59439689669239</v>
      </c>
      <c r="AN33" s="305">
        <v>752.78142275441121</v>
      </c>
      <c r="AO33" s="305">
        <v>768.34743650662676</v>
      </c>
      <c r="AP33" s="305">
        <v>789.61551365412151</v>
      </c>
      <c r="AQ33" s="305">
        <v>802.70668451335109</v>
      </c>
      <c r="AR33" s="305">
        <v>828.4726972367398</v>
      </c>
      <c r="AS33" s="305">
        <v>849.28384341591368</v>
      </c>
      <c r="AT33" s="305">
        <v>870.82689623146086</v>
      </c>
      <c r="AU33" s="305">
        <v>890.20204929012539</v>
      </c>
      <c r="AV33" s="305">
        <v>911.38620903251467</v>
      </c>
      <c r="AW33" s="305">
        <v>934.96928428823117</v>
      </c>
      <c r="AX33" s="305">
        <v>950.95520358605233</v>
      </c>
      <c r="AY33" s="305">
        <v>995.36384183003952</v>
      </c>
      <c r="AZ33" s="305">
        <v>1031.4833208229375</v>
      </c>
    </row>
    <row r="34" spans="1:52" ht="12" customHeight="1" x14ac:dyDescent="0.25">
      <c r="A34" s="306" t="s">
        <v>2658</v>
      </c>
      <c r="B34" s="262">
        <v>10423.719242950821</v>
      </c>
      <c r="C34" s="262">
        <v>10600.095994999991</v>
      </c>
      <c r="D34" s="262">
        <v>10455.901102499998</v>
      </c>
      <c r="E34" s="262">
        <v>10750.974067499998</v>
      </c>
      <c r="F34" s="262">
        <v>11247.4293275</v>
      </c>
      <c r="G34" s="262">
        <v>11102.233696367291</v>
      </c>
      <c r="H34" s="262">
        <v>11418.72011749999</v>
      </c>
      <c r="I34" s="262">
        <v>11341.436107499985</v>
      </c>
      <c r="J34" s="262">
        <v>10906.927482499994</v>
      </c>
      <c r="K34" s="262">
        <v>8274.631744999997</v>
      </c>
      <c r="L34" s="262">
        <v>9650.5234993866779</v>
      </c>
      <c r="M34" s="262">
        <v>9941.7571257508826</v>
      </c>
      <c r="N34" s="262">
        <v>9639.1986671515187</v>
      </c>
      <c r="O34" s="262">
        <v>9339.9317177219782</v>
      </c>
      <c r="P34" s="262">
        <v>9195.5771687067863</v>
      </c>
      <c r="Q34" s="262">
        <v>9129.1567323282088</v>
      </c>
      <c r="R34" s="262">
        <v>9046.3320487348901</v>
      </c>
      <c r="S34" s="262">
        <v>9379.0992404913759</v>
      </c>
      <c r="T34" s="262">
        <v>9241.6213457836438</v>
      </c>
      <c r="U34" s="262">
        <v>9261.2787033376117</v>
      </c>
      <c r="V34" s="262">
        <v>9191.7211061852377</v>
      </c>
      <c r="W34" s="262">
        <v>9165.5335129189552</v>
      </c>
      <c r="X34" s="262">
        <v>9192.1873011524222</v>
      </c>
      <c r="Y34" s="262">
        <v>9157.5495060786179</v>
      </c>
      <c r="Z34" s="262">
        <v>9077.8777457751821</v>
      </c>
      <c r="AA34" s="262">
        <v>9062.1642992214584</v>
      </c>
      <c r="AB34" s="262">
        <v>9083.2759393391316</v>
      </c>
      <c r="AC34" s="262">
        <v>9103.1937060411256</v>
      </c>
      <c r="AD34" s="262">
        <v>9122.1193031551629</v>
      </c>
      <c r="AE34" s="262">
        <v>9144.025095233812</v>
      </c>
      <c r="AF34" s="262">
        <v>9137.5310066590719</v>
      </c>
      <c r="AG34" s="262">
        <v>9130.7774436413292</v>
      </c>
      <c r="AH34" s="262">
        <v>9161.2463049480775</v>
      </c>
      <c r="AI34" s="262">
        <v>9141.7615200585369</v>
      </c>
      <c r="AJ34" s="262">
        <v>9125.4466513738098</v>
      </c>
      <c r="AK34" s="262">
        <v>9105.8244940730128</v>
      </c>
      <c r="AL34" s="262">
        <v>9110.8033643745221</v>
      </c>
      <c r="AM34" s="262">
        <v>9156.663630880872</v>
      </c>
      <c r="AN34" s="262">
        <v>9178.4107574674599</v>
      </c>
      <c r="AO34" s="262">
        <v>9210.189903970464</v>
      </c>
      <c r="AP34" s="262">
        <v>9277.4676807871419</v>
      </c>
      <c r="AQ34" s="262">
        <v>9344.1172919727487</v>
      </c>
      <c r="AR34" s="262">
        <v>9441.1228032202544</v>
      </c>
      <c r="AS34" s="262">
        <v>9531.9643892068889</v>
      </c>
      <c r="AT34" s="262">
        <v>9641.1422591234586</v>
      </c>
      <c r="AU34" s="262">
        <v>9742.8333233183075</v>
      </c>
      <c r="AV34" s="262">
        <v>9905.5984427775111</v>
      </c>
      <c r="AW34" s="262">
        <v>10081.524251843091</v>
      </c>
      <c r="AX34" s="262">
        <v>10235.682331452814</v>
      </c>
      <c r="AY34" s="262">
        <v>10626.880272501574</v>
      </c>
      <c r="AZ34" s="262">
        <v>10861.480539556022</v>
      </c>
    </row>
    <row r="35" spans="1:52" ht="12" customHeight="1" x14ac:dyDescent="0.25">
      <c r="A35" s="263" t="s">
        <v>2083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X35" s="264">
        <v>0</v>
      </c>
      <c r="Y35" s="264">
        <v>1.0222061842113417E-5</v>
      </c>
      <c r="Z35" s="264">
        <v>3.6516288488710087E-5</v>
      </c>
      <c r="AA35" s="264">
        <v>9.002952119042021E-5</v>
      </c>
      <c r="AB35" s="264">
        <v>1.8557205227029443E-4</v>
      </c>
      <c r="AC35" s="264">
        <v>3.5132693578882989E-4</v>
      </c>
      <c r="AD35" s="264">
        <v>6.3990358014255275E-4</v>
      </c>
      <c r="AE35" s="264">
        <v>1.2306071063722039E-3</v>
      </c>
      <c r="AF35" s="264">
        <v>2.1675514554086975E-3</v>
      </c>
      <c r="AG35" s="264">
        <v>6.6047682649723908E-3</v>
      </c>
      <c r="AH35" s="264">
        <v>2.0403606626617506E-2</v>
      </c>
      <c r="AI35" s="264">
        <v>3.6457857401654713E-2</v>
      </c>
      <c r="AJ35" s="264">
        <v>7.4682166782394505E-2</v>
      </c>
      <c r="AK35" s="264">
        <v>0.14166784337846347</v>
      </c>
      <c r="AL35" s="264">
        <v>0.26813741685889958</v>
      </c>
      <c r="AM35" s="264">
        <v>0.60668461569378485</v>
      </c>
      <c r="AN35" s="264">
        <v>1.0828986413324297</v>
      </c>
      <c r="AO35" s="264">
        <v>1.8834635197824579</v>
      </c>
      <c r="AP35" s="264">
        <v>3.343690691460369</v>
      </c>
      <c r="AQ35" s="264">
        <v>5.4589815153623658</v>
      </c>
      <c r="AR35" s="264">
        <v>8.9566171907299292</v>
      </c>
      <c r="AS35" s="264">
        <v>13.506033736939203</v>
      </c>
      <c r="AT35" s="264">
        <v>20.563973188383642</v>
      </c>
      <c r="AU35" s="264">
        <v>28.717817963843409</v>
      </c>
      <c r="AV35" s="264">
        <v>41.51656966911159</v>
      </c>
      <c r="AW35" s="264">
        <v>62.502801212240755</v>
      </c>
      <c r="AX35" s="264">
        <v>85.901790436830623</v>
      </c>
      <c r="AY35" s="264">
        <v>159.5568485813921</v>
      </c>
      <c r="AZ35" s="264">
        <v>198.04221722239157</v>
      </c>
    </row>
    <row r="36" spans="1:52" ht="12" customHeight="1" x14ac:dyDescent="0.25">
      <c r="A36" s="255" t="s">
        <v>2659</v>
      </c>
      <c r="B36" s="256">
        <v>60479.586856177411</v>
      </c>
      <c r="C36" s="256">
        <v>59149.177807499975</v>
      </c>
      <c r="D36" s="256">
        <v>57632.525206500024</v>
      </c>
      <c r="E36" s="256">
        <v>60281.401429999998</v>
      </c>
      <c r="F36" s="256">
        <v>60554.751716499959</v>
      </c>
      <c r="G36" s="256">
        <v>57911.801117199255</v>
      </c>
      <c r="H36" s="256">
        <v>58678.322612499971</v>
      </c>
      <c r="I36" s="256">
        <v>57001.963140499953</v>
      </c>
      <c r="J36" s="256">
        <v>53728.374081500006</v>
      </c>
      <c r="K36" s="256">
        <v>39003.969099500006</v>
      </c>
      <c r="L36" s="256">
        <v>47963.480715035141</v>
      </c>
      <c r="M36" s="256">
        <v>48450.620529314452</v>
      </c>
      <c r="N36" s="256">
        <v>47129.618304525095</v>
      </c>
      <c r="O36" s="256">
        <v>45937.206045633538</v>
      </c>
      <c r="P36" s="256">
        <v>45624.769890790798</v>
      </c>
      <c r="Q36" s="256">
        <v>46557.378723813075</v>
      </c>
      <c r="R36" s="256">
        <v>46555.386231509779</v>
      </c>
      <c r="S36" s="256">
        <v>47669.811721737278</v>
      </c>
      <c r="T36" s="256">
        <v>45563.595622715664</v>
      </c>
      <c r="U36" s="256">
        <v>45114.965220988161</v>
      </c>
      <c r="V36" s="256">
        <v>44391.145654031869</v>
      </c>
      <c r="W36" s="256">
        <v>44259.994043253384</v>
      </c>
      <c r="X36" s="256">
        <v>44023.313937040293</v>
      </c>
      <c r="Y36" s="256">
        <v>43265.082553768705</v>
      </c>
      <c r="Z36" s="256">
        <v>42966.385022770715</v>
      </c>
      <c r="AA36" s="256">
        <v>42912.854143312899</v>
      </c>
      <c r="AB36" s="256">
        <v>43042.322554778046</v>
      </c>
      <c r="AC36" s="256">
        <v>43191.59026197713</v>
      </c>
      <c r="AD36" s="256">
        <v>43321.035771240044</v>
      </c>
      <c r="AE36" s="256">
        <v>43319.150400519167</v>
      </c>
      <c r="AF36" s="256">
        <v>43060.812937846466</v>
      </c>
      <c r="AG36" s="256">
        <v>42940.827125878008</v>
      </c>
      <c r="AH36" s="256">
        <v>42738.146092003932</v>
      </c>
      <c r="AI36" s="256">
        <v>42258.711976202118</v>
      </c>
      <c r="AJ36" s="256">
        <v>41779.229132894674</v>
      </c>
      <c r="AK36" s="256">
        <v>41367.56828323134</v>
      </c>
      <c r="AL36" s="256">
        <v>41187.468942408894</v>
      </c>
      <c r="AM36" s="256">
        <v>41056.113319864686</v>
      </c>
      <c r="AN36" s="256">
        <v>40693.121469039412</v>
      </c>
      <c r="AO36" s="256">
        <v>40472.336408938427</v>
      </c>
      <c r="AP36" s="256">
        <v>40294.621612798997</v>
      </c>
      <c r="AQ36" s="256">
        <v>40233.84504722838</v>
      </c>
      <c r="AR36" s="256">
        <v>40198.841048002694</v>
      </c>
      <c r="AS36" s="256">
        <v>40091.275541794006</v>
      </c>
      <c r="AT36" s="256">
        <v>39945.165840538502</v>
      </c>
      <c r="AU36" s="256">
        <v>39839.140796267762</v>
      </c>
      <c r="AV36" s="256">
        <v>39888.399123677096</v>
      </c>
      <c r="AW36" s="256">
        <v>39734.220794665962</v>
      </c>
      <c r="AX36" s="256">
        <v>39494.721647896949</v>
      </c>
      <c r="AY36" s="256">
        <v>39328.643751608244</v>
      </c>
      <c r="AZ36" s="256">
        <v>39143.486173035744</v>
      </c>
    </row>
    <row r="37" spans="1:52" ht="12" customHeight="1" x14ac:dyDescent="0.25">
      <c r="A37" s="265" t="s">
        <v>2836</v>
      </c>
      <c r="B37" s="240">
        <v>51829.875354081989</v>
      </c>
      <c r="C37" s="240">
        <v>50167.537255333715</v>
      </c>
      <c r="D37" s="240">
        <v>48990.985480961586</v>
      </c>
      <c r="E37" s="240">
        <v>51175.890606803572</v>
      </c>
      <c r="F37" s="240">
        <v>51143.651453268874</v>
      </c>
      <c r="G37" s="240">
        <v>48899.443037431032</v>
      </c>
      <c r="H37" s="240">
        <v>49007.529992829252</v>
      </c>
      <c r="I37" s="240">
        <v>47560.251978748827</v>
      </c>
      <c r="J37" s="240">
        <v>44495.25920069142</v>
      </c>
      <c r="K37" s="240">
        <v>31829.614133548112</v>
      </c>
      <c r="L37" s="240">
        <v>39894.611833089868</v>
      </c>
      <c r="M37" s="240">
        <v>40133.652739466444</v>
      </c>
      <c r="N37" s="240">
        <v>39180.758595514715</v>
      </c>
      <c r="O37" s="240">
        <v>38435.144594301208</v>
      </c>
      <c r="P37" s="240">
        <v>38372.536318280538</v>
      </c>
      <c r="Q37" s="240">
        <v>39041.486588246364</v>
      </c>
      <c r="R37" s="240">
        <v>39159.557962076855</v>
      </c>
      <c r="S37" s="240">
        <v>39945.600573557458</v>
      </c>
      <c r="T37" s="240">
        <v>37975.002543516865</v>
      </c>
      <c r="U37" s="240">
        <v>37533.50794461339</v>
      </c>
      <c r="V37" s="240">
        <v>36869.272528923473</v>
      </c>
      <c r="W37" s="240">
        <v>36752.026924784223</v>
      </c>
      <c r="X37" s="240">
        <v>36538.00344825405</v>
      </c>
      <c r="Y37" s="240">
        <v>35806.327854681193</v>
      </c>
      <c r="Z37" s="240">
        <v>35573.146912637807</v>
      </c>
      <c r="AA37" s="240">
        <v>35534.755108739839</v>
      </c>
      <c r="AB37" s="240">
        <v>35659.976427502166</v>
      </c>
      <c r="AC37" s="240">
        <v>35798.335257463739</v>
      </c>
      <c r="AD37" s="240">
        <v>35936.118753032715</v>
      </c>
      <c r="AE37" s="240">
        <v>35933.006452314316</v>
      </c>
      <c r="AF37" s="240">
        <v>35673.280923598584</v>
      </c>
      <c r="AG37" s="240">
        <v>35557.286726095626</v>
      </c>
      <c r="AH37" s="240">
        <v>35348.978798258468</v>
      </c>
      <c r="AI37" s="240">
        <v>34858.057475434616</v>
      </c>
      <c r="AJ37" s="240">
        <v>34394.352366309518</v>
      </c>
      <c r="AK37" s="240">
        <v>33990.43799014089</v>
      </c>
      <c r="AL37" s="240">
        <v>33797.30979360405</v>
      </c>
      <c r="AM37" s="240">
        <v>33667.600738054731</v>
      </c>
      <c r="AN37" s="240">
        <v>33302.449603425295</v>
      </c>
      <c r="AO37" s="240">
        <v>33080.07407539041</v>
      </c>
      <c r="AP37" s="240">
        <v>32926.39995244889</v>
      </c>
      <c r="AQ37" s="240">
        <v>32840.922792320736</v>
      </c>
      <c r="AR37" s="240">
        <v>32820.775504517376</v>
      </c>
      <c r="AS37" s="240">
        <v>32715.036674276282</v>
      </c>
      <c r="AT37" s="240">
        <v>32556.936847814344</v>
      </c>
      <c r="AU37" s="240">
        <v>32419.778016663822</v>
      </c>
      <c r="AV37" s="240">
        <v>32427.507967087538</v>
      </c>
      <c r="AW37" s="240">
        <v>32258.873317062931</v>
      </c>
      <c r="AX37" s="240">
        <v>31993.28324603181</v>
      </c>
      <c r="AY37" s="240">
        <v>31801.066658767857</v>
      </c>
      <c r="AZ37" s="240">
        <v>31582.514333664487</v>
      </c>
    </row>
    <row r="38" spans="1:52" ht="12" customHeight="1" x14ac:dyDescent="0.25">
      <c r="A38" s="266" t="s">
        <v>2837</v>
      </c>
      <c r="B38" s="243">
        <v>8649.711502095417</v>
      </c>
      <c r="C38" s="243">
        <v>8981.6405521662582</v>
      </c>
      <c r="D38" s="243">
        <v>8641.5397255384378</v>
      </c>
      <c r="E38" s="243">
        <v>9105.5108231964277</v>
      </c>
      <c r="F38" s="243">
        <v>9411.1002632310829</v>
      </c>
      <c r="G38" s="243">
        <v>9012.3580797682189</v>
      </c>
      <c r="H38" s="243">
        <v>9670.7926196707213</v>
      </c>
      <c r="I38" s="243">
        <v>9441.7111617511273</v>
      </c>
      <c r="J38" s="243">
        <v>9233.1148808085836</v>
      </c>
      <c r="K38" s="243">
        <v>7174.3549659518931</v>
      </c>
      <c r="L38" s="243">
        <v>8068.8688819452691</v>
      </c>
      <c r="M38" s="243">
        <v>8316.9677898480095</v>
      </c>
      <c r="N38" s="243">
        <v>7948.8597090103758</v>
      </c>
      <c r="O38" s="243">
        <v>7502.0614513323299</v>
      </c>
      <c r="P38" s="243">
        <v>7252.2335725102557</v>
      </c>
      <c r="Q38" s="243">
        <v>7515.8921355667135</v>
      </c>
      <c r="R38" s="243">
        <v>7395.8282694329309</v>
      </c>
      <c r="S38" s="243">
        <v>7724.2111481798229</v>
      </c>
      <c r="T38" s="243">
        <v>7588.5930791988048</v>
      </c>
      <c r="U38" s="243">
        <v>7581.4572763747647</v>
      </c>
      <c r="V38" s="243">
        <v>7521.8731251083955</v>
      </c>
      <c r="W38" s="243">
        <v>7507.9671184691615</v>
      </c>
      <c r="X38" s="243">
        <v>7485.3104887862391</v>
      </c>
      <c r="Y38" s="243">
        <v>7458.7546990875117</v>
      </c>
      <c r="Z38" s="243">
        <v>7393.2381101329102</v>
      </c>
      <c r="AA38" s="243">
        <v>7378.0990345730652</v>
      </c>
      <c r="AB38" s="243">
        <v>7382.3461272758732</v>
      </c>
      <c r="AC38" s="243">
        <v>7393.2550045133921</v>
      </c>
      <c r="AD38" s="243">
        <v>7384.9170182073267</v>
      </c>
      <c r="AE38" s="243">
        <v>7386.1439482048463</v>
      </c>
      <c r="AF38" s="243">
        <v>7387.5320142478822</v>
      </c>
      <c r="AG38" s="243">
        <v>7383.5403997823842</v>
      </c>
      <c r="AH38" s="243">
        <v>7389.1672937454696</v>
      </c>
      <c r="AI38" s="243">
        <v>7400.6545007675049</v>
      </c>
      <c r="AJ38" s="243">
        <v>7384.8767665851574</v>
      </c>
      <c r="AK38" s="243">
        <v>7377.1302930904449</v>
      </c>
      <c r="AL38" s="243">
        <v>7390.1591488048407</v>
      </c>
      <c r="AM38" s="243">
        <v>7388.5125818099623</v>
      </c>
      <c r="AN38" s="243">
        <v>7390.671865614122</v>
      </c>
      <c r="AO38" s="243">
        <v>7392.2623335480102</v>
      </c>
      <c r="AP38" s="243">
        <v>7368.221660350101</v>
      </c>
      <c r="AQ38" s="243">
        <v>7392.9222549076458</v>
      </c>
      <c r="AR38" s="243">
        <v>7378.0655434853179</v>
      </c>
      <c r="AS38" s="243">
        <v>7376.2388675177199</v>
      </c>
      <c r="AT38" s="243">
        <v>7388.2289927241527</v>
      </c>
      <c r="AU38" s="243">
        <v>7419.3627796039436</v>
      </c>
      <c r="AV38" s="243">
        <v>7460.8911565895614</v>
      </c>
      <c r="AW38" s="243">
        <v>7475.3474776030371</v>
      </c>
      <c r="AX38" s="243">
        <v>7501.4384018651444</v>
      </c>
      <c r="AY38" s="243">
        <v>7527.5770928403881</v>
      </c>
      <c r="AZ38" s="243">
        <v>7560.9718393712556</v>
      </c>
    </row>
    <row r="39" spans="1:52" ht="12" customHeight="1" x14ac:dyDescent="0.25">
      <c r="A39" s="302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</row>
    <row r="42" spans="1:52" ht="12" customHeight="1" x14ac:dyDescent="0.25">
      <c r="A42" s="223" t="s">
        <v>2840</v>
      </c>
      <c r="B42" s="224">
        <v>2000</v>
      </c>
      <c r="C42" s="224">
        <v>2001</v>
      </c>
      <c r="D42" s="224">
        <v>2002</v>
      </c>
      <c r="E42" s="224">
        <v>2003</v>
      </c>
      <c r="F42" s="224">
        <v>2004</v>
      </c>
      <c r="G42" s="224">
        <v>2005</v>
      </c>
      <c r="H42" s="224">
        <v>2006</v>
      </c>
      <c r="I42" s="224">
        <v>2007</v>
      </c>
      <c r="J42" s="224">
        <v>2008</v>
      </c>
      <c r="K42" s="224">
        <v>2009</v>
      </c>
      <c r="L42" s="224">
        <v>2010</v>
      </c>
      <c r="M42" s="224">
        <v>2011</v>
      </c>
      <c r="N42" s="224">
        <v>2012</v>
      </c>
      <c r="O42" s="224">
        <v>2013</v>
      </c>
      <c r="P42" s="224">
        <v>2014</v>
      </c>
      <c r="Q42" s="224">
        <v>2015</v>
      </c>
      <c r="R42" s="224">
        <v>2016</v>
      </c>
      <c r="S42" s="224">
        <v>2017</v>
      </c>
      <c r="T42" s="224">
        <v>2018</v>
      </c>
      <c r="U42" s="224">
        <v>2019</v>
      </c>
      <c r="V42" s="224">
        <v>2020</v>
      </c>
      <c r="W42" s="224">
        <v>2021</v>
      </c>
      <c r="X42" s="224">
        <v>2022</v>
      </c>
      <c r="Y42" s="224">
        <v>2023</v>
      </c>
      <c r="Z42" s="224">
        <v>2024</v>
      </c>
      <c r="AA42" s="224">
        <v>2025</v>
      </c>
      <c r="AB42" s="224">
        <v>2026</v>
      </c>
      <c r="AC42" s="224">
        <v>2027</v>
      </c>
      <c r="AD42" s="224">
        <v>2028</v>
      </c>
      <c r="AE42" s="224">
        <v>2029</v>
      </c>
      <c r="AF42" s="224">
        <v>2030</v>
      </c>
      <c r="AG42" s="224">
        <v>2031</v>
      </c>
      <c r="AH42" s="224">
        <v>2032</v>
      </c>
      <c r="AI42" s="224">
        <v>2033</v>
      </c>
      <c r="AJ42" s="224">
        <v>2034</v>
      </c>
      <c r="AK42" s="224">
        <v>2035</v>
      </c>
      <c r="AL42" s="224">
        <v>2036</v>
      </c>
      <c r="AM42" s="224">
        <v>2037</v>
      </c>
      <c r="AN42" s="224">
        <v>2038</v>
      </c>
      <c r="AO42" s="224">
        <v>2039</v>
      </c>
      <c r="AP42" s="224">
        <v>2040</v>
      </c>
      <c r="AQ42" s="224">
        <v>2041</v>
      </c>
      <c r="AR42" s="224">
        <v>2042</v>
      </c>
      <c r="AS42" s="224">
        <v>2043</v>
      </c>
      <c r="AT42" s="224">
        <v>2044</v>
      </c>
      <c r="AU42" s="224">
        <v>2045</v>
      </c>
      <c r="AV42" s="224">
        <v>2046</v>
      </c>
      <c r="AW42" s="224">
        <v>2047</v>
      </c>
      <c r="AX42" s="224">
        <v>2048</v>
      </c>
      <c r="AY42" s="224">
        <v>2049</v>
      </c>
      <c r="AZ42" s="224">
        <v>2050</v>
      </c>
    </row>
    <row r="43" spans="1:52" ht="12" customHeight="1" x14ac:dyDescent="0.25">
      <c r="A43" s="268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</row>
    <row r="44" spans="1:52" ht="12" customHeight="1" x14ac:dyDescent="0.25">
      <c r="A44" s="228" t="s">
        <v>2629</v>
      </c>
      <c r="B44" s="229">
        <v>3739.2365481652951</v>
      </c>
      <c r="C44" s="229">
        <v>3357.2298598645034</v>
      </c>
      <c r="D44" s="229">
        <v>2818.5843363522904</v>
      </c>
      <c r="E44" s="229">
        <v>2595.6957146830187</v>
      </c>
      <c r="F44" s="229">
        <v>2187.2594183754404</v>
      </c>
      <c r="G44" s="229">
        <v>2193.1606518135027</v>
      </c>
      <c r="H44" s="229">
        <v>2821.2275282929613</v>
      </c>
      <c r="I44" s="229">
        <v>2938.409662683996</v>
      </c>
      <c r="J44" s="229">
        <v>2594.2673192402353</v>
      </c>
      <c r="K44" s="229">
        <v>910.48500036909786</v>
      </c>
      <c r="L44" s="229">
        <v>1634.3018290898954</v>
      </c>
      <c r="M44" s="229">
        <v>1676.8215399421083</v>
      </c>
      <c r="N44" s="229">
        <v>1773.4763521232858</v>
      </c>
      <c r="O44" s="229">
        <v>1894.230001145811</v>
      </c>
      <c r="P44" s="229">
        <v>2022.0170903786982</v>
      </c>
      <c r="Q44" s="229">
        <v>2311.50130206721</v>
      </c>
      <c r="R44" s="229">
        <v>1801.4391041176502</v>
      </c>
      <c r="S44" s="229">
        <v>1700.5894138780236</v>
      </c>
      <c r="T44" s="229">
        <v>1685.0665924981881</v>
      </c>
      <c r="U44" s="229">
        <v>1693.2811787579781</v>
      </c>
      <c r="V44" s="229">
        <v>1704.9962942723346</v>
      </c>
      <c r="W44" s="229">
        <v>1714.3013693966504</v>
      </c>
      <c r="X44" s="229">
        <v>1724.274970335684</v>
      </c>
      <c r="Y44" s="229">
        <v>1736.1629922300449</v>
      </c>
      <c r="Z44" s="229">
        <v>1751.4963780181597</v>
      </c>
      <c r="AA44" s="229">
        <v>1770.8025138679902</v>
      </c>
      <c r="AB44" s="229">
        <v>1797.4996553372794</v>
      </c>
      <c r="AC44" s="229">
        <v>1828.296390630202</v>
      </c>
      <c r="AD44" s="229">
        <v>1860.9665728034881</v>
      </c>
      <c r="AE44" s="229">
        <v>1894.0468641522571</v>
      </c>
      <c r="AF44" s="229">
        <v>1926.1530837867092</v>
      </c>
      <c r="AG44" s="229">
        <v>1957.7847203143933</v>
      </c>
      <c r="AH44" s="229">
        <v>1989.8271722966097</v>
      </c>
      <c r="AI44" s="229">
        <v>2022.0011108013389</v>
      </c>
      <c r="AJ44" s="229">
        <v>2053.7412981286693</v>
      </c>
      <c r="AK44" s="229">
        <v>2084.3516878223381</v>
      </c>
      <c r="AL44" s="229">
        <v>2113.1256514004381</v>
      </c>
      <c r="AM44" s="229">
        <v>2140.7010843291355</v>
      </c>
      <c r="AN44" s="229">
        <v>2168.0575577622967</v>
      </c>
      <c r="AO44" s="229">
        <v>2196.582631036777</v>
      </c>
      <c r="AP44" s="229">
        <v>2227.4161334736596</v>
      </c>
      <c r="AQ44" s="229">
        <v>2260.3832914009931</v>
      </c>
      <c r="AR44" s="229">
        <v>2294.5777675525787</v>
      </c>
      <c r="AS44" s="229">
        <v>2330.7980539012028</v>
      </c>
      <c r="AT44" s="229">
        <v>2369.8374630965136</v>
      </c>
      <c r="AU44" s="229">
        <v>2413.2560933766399</v>
      </c>
      <c r="AV44" s="229">
        <v>2460.6323951522836</v>
      </c>
      <c r="AW44" s="229">
        <v>2511.4919370343487</v>
      </c>
      <c r="AX44" s="229">
        <v>2564.0495802036594</v>
      </c>
      <c r="AY44" s="229">
        <v>2617.4889211374229</v>
      </c>
      <c r="AZ44" s="229">
        <v>2671.1212200284808</v>
      </c>
    </row>
    <row r="45" spans="1:52" ht="12" customHeight="1" x14ac:dyDescent="0.25">
      <c r="A45" s="239" t="s">
        <v>2836</v>
      </c>
      <c r="B45" s="240">
        <v>2941.5508667677786</v>
      </c>
      <c r="C45" s="240">
        <v>2628.9673967685912</v>
      </c>
      <c r="D45" s="240">
        <v>2232.47701028858</v>
      </c>
      <c r="E45" s="240">
        <v>2145.3555182931823</v>
      </c>
      <c r="F45" s="240">
        <v>1761.8175031457665</v>
      </c>
      <c r="G45" s="240">
        <v>1810.290291328964</v>
      </c>
      <c r="H45" s="240">
        <v>2347.1717180504902</v>
      </c>
      <c r="I45" s="240">
        <v>2390.5543878110848</v>
      </c>
      <c r="J45" s="240">
        <v>2081.9416645790538</v>
      </c>
      <c r="K45" s="240">
        <v>754.48224378327768</v>
      </c>
      <c r="L45" s="240">
        <v>1281.953604605749</v>
      </c>
      <c r="M45" s="240">
        <v>1281.7633218433252</v>
      </c>
      <c r="N45" s="240">
        <v>1441.7782597989919</v>
      </c>
      <c r="O45" s="240">
        <v>1633.2134362131012</v>
      </c>
      <c r="P45" s="240">
        <v>1746.4556850977424</v>
      </c>
      <c r="Q45" s="240">
        <v>1968.2297127052693</v>
      </c>
      <c r="R45" s="240">
        <v>1519.6354687200248</v>
      </c>
      <c r="S45" s="240">
        <v>1431.9456892225901</v>
      </c>
      <c r="T45" s="240">
        <v>1419.6175055031733</v>
      </c>
      <c r="U45" s="240">
        <v>1428.0988247633752</v>
      </c>
      <c r="V45" s="240">
        <v>1439.857962980798</v>
      </c>
      <c r="W45" s="240">
        <v>1447.8189287818334</v>
      </c>
      <c r="X45" s="240">
        <v>1456.2546891440129</v>
      </c>
      <c r="Y45" s="240">
        <v>1466.242961475564</v>
      </c>
      <c r="Z45" s="240">
        <v>1479.0364501230481</v>
      </c>
      <c r="AA45" s="240">
        <v>1494.9233909499521</v>
      </c>
      <c r="AB45" s="240">
        <v>1516.5795642085438</v>
      </c>
      <c r="AC45" s="240">
        <v>1541.4088497445753</v>
      </c>
      <c r="AD45" s="240">
        <v>1567.5919257219268</v>
      </c>
      <c r="AE45" s="240">
        <v>1593.9524162771095</v>
      </c>
      <c r="AF45" s="240">
        <v>1619.3787089249765</v>
      </c>
      <c r="AG45" s="240">
        <v>1644.2558581586109</v>
      </c>
      <c r="AH45" s="240">
        <v>1669.2938063664988</v>
      </c>
      <c r="AI45" s="240">
        <v>1694.3082901455491</v>
      </c>
      <c r="AJ45" s="240">
        <v>1718.8751459298319</v>
      </c>
      <c r="AK45" s="240">
        <v>1742.461386124347</v>
      </c>
      <c r="AL45" s="240">
        <v>1764.505589536941</v>
      </c>
      <c r="AM45" s="240">
        <v>1785.5077533726555</v>
      </c>
      <c r="AN45" s="240">
        <v>1806.2437513946018</v>
      </c>
      <c r="AO45" s="240">
        <v>1827.8305268378094</v>
      </c>
      <c r="AP45" s="240">
        <v>1851.1791558519794</v>
      </c>
      <c r="AQ45" s="240">
        <v>1876.1958651742289</v>
      </c>
      <c r="AR45" s="240">
        <v>1902.1517863807119</v>
      </c>
      <c r="AS45" s="240">
        <v>1929.6341940873565</v>
      </c>
      <c r="AT45" s="240">
        <v>1959.2256752641997</v>
      </c>
      <c r="AU45" s="240">
        <v>1992.1413356295282</v>
      </c>
      <c r="AV45" s="240">
        <v>2027.9138369451782</v>
      </c>
      <c r="AW45" s="240">
        <v>2066.2658602453912</v>
      </c>
      <c r="AX45" s="240">
        <v>2105.8558255015632</v>
      </c>
      <c r="AY45" s="240">
        <v>2146.0811405516965</v>
      </c>
      <c r="AZ45" s="240">
        <v>2186.485450978776</v>
      </c>
    </row>
    <row r="46" spans="1:52" ht="12" customHeight="1" x14ac:dyDescent="0.25">
      <c r="A46" s="242" t="s">
        <v>2837</v>
      </c>
      <c r="B46" s="243">
        <v>797.68568139751642</v>
      </c>
      <c r="C46" s="243">
        <v>728.26246309591215</v>
      </c>
      <c r="D46" s="243">
        <v>586.10732606371039</v>
      </c>
      <c r="E46" s="243">
        <v>450.34019638983636</v>
      </c>
      <c r="F46" s="243">
        <v>425.4419152296739</v>
      </c>
      <c r="G46" s="243">
        <v>382.87036048453865</v>
      </c>
      <c r="H46" s="243">
        <v>474.05581024247113</v>
      </c>
      <c r="I46" s="243">
        <v>547.8552748729112</v>
      </c>
      <c r="J46" s="243">
        <v>512.32565466118149</v>
      </c>
      <c r="K46" s="243">
        <v>156.00275658582018</v>
      </c>
      <c r="L46" s="243">
        <v>352.34822448414639</v>
      </c>
      <c r="M46" s="243">
        <v>395.05821809878307</v>
      </c>
      <c r="N46" s="243">
        <v>331.69809232429384</v>
      </c>
      <c r="O46" s="243">
        <v>261.0165649327098</v>
      </c>
      <c r="P46" s="243">
        <v>275.5614052809558</v>
      </c>
      <c r="Q46" s="243">
        <v>343.27158936194064</v>
      </c>
      <c r="R46" s="243">
        <v>281.80363539762533</v>
      </c>
      <c r="S46" s="243">
        <v>268.6437246554334</v>
      </c>
      <c r="T46" s="243">
        <v>265.44908699501468</v>
      </c>
      <c r="U46" s="243">
        <v>265.18235399460281</v>
      </c>
      <c r="V46" s="243">
        <v>265.13833129153659</v>
      </c>
      <c r="W46" s="243">
        <v>266.48244061481705</v>
      </c>
      <c r="X46" s="243">
        <v>268.02028119167102</v>
      </c>
      <c r="Y46" s="243">
        <v>269.92003075448099</v>
      </c>
      <c r="Z46" s="243">
        <v>272.45992789511166</v>
      </c>
      <c r="AA46" s="243">
        <v>275.87912291803804</v>
      </c>
      <c r="AB46" s="243">
        <v>280.92009112873541</v>
      </c>
      <c r="AC46" s="243">
        <v>286.88754088562689</v>
      </c>
      <c r="AD46" s="243">
        <v>293.37464708156125</v>
      </c>
      <c r="AE46" s="243">
        <v>300.09444787514758</v>
      </c>
      <c r="AF46" s="243">
        <v>306.77437486173272</v>
      </c>
      <c r="AG46" s="243">
        <v>313.52886215578241</v>
      </c>
      <c r="AH46" s="243">
        <v>320.53336593011102</v>
      </c>
      <c r="AI46" s="243">
        <v>327.69282065578972</v>
      </c>
      <c r="AJ46" s="243">
        <v>334.86615219883737</v>
      </c>
      <c r="AK46" s="243">
        <v>341.89030169799116</v>
      </c>
      <c r="AL46" s="243">
        <v>348.62006186349726</v>
      </c>
      <c r="AM46" s="243">
        <v>355.19333095647971</v>
      </c>
      <c r="AN46" s="243">
        <v>361.81380636769472</v>
      </c>
      <c r="AO46" s="243">
        <v>368.75210419896774</v>
      </c>
      <c r="AP46" s="243">
        <v>376.23697762167996</v>
      </c>
      <c r="AQ46" s="243">
        <v>384.18742622676439</v>
      </c>
      <c r="AR46" s="243">
        <v>392.42598117186702</v>
      </c>
      <c r="AS46" s="243">
        <v>401.16385981384622</v>
      </c>
      <c r="AT46" s="243">
        <v>410.61178783231412</v>
      </c>
      <c r="AU46" s="243">
        <v>421.11475774711164</v>
      </c>
      <c r="AV46" s="243">
        <v>432.71855820710533</v>
      </c>
      <c r="AW46" s="243">
        <v>445.22607678895758</v>
      </c>
      <c r="AX46" s="243">
        <v>458.19375470209638</v>
      </c>
      <c r="AY46" s="243">
        <v>471.40778058572619</v>
      </c>
      <c r="AZ46" s="243">
        <v>484.63576904970483</v>
      </c>
    </row>
    <row r="47" spans="1:52" ht="12" customHeight="1" x14ac:dyDescent="0.25">
      <c r="A47" s="302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</row>
    <row r="48" spans="1:52" ht="12" customHeight="1" x14ac:dyDescent="0.25">
      <c r="A48" s="228" t="s">
        <v>2838</v>
      </c>
      <c r="B48" s="229">
        <v>15155</v>
      </c>
      <c r="C48" s="229">
        <v>13542.999999999998</v>
      </c>
      <c r="D48" s="229">
        <v>11667</v>
      </c>
      <c r="E48" s="229">
        <v>13267.999999999998</v>
      </c>
      <c r="F48" s="229">
        <v>13766</v>
      </c>
      <c r="G48" s="229">
        <v>13239</v>
      </c>
      <c r="H48" s="229">
        <v>13871</v>
      </c>
      <c r="I48" s="229">
        <v>14317</v>
      </c>
      <c r="J48" s="229">
        <v>13521</v>
      </c>
      <c r="K48" s="229">
        <v>10079</v>
      </c>
      <c r="L48" s="229">
        <v>9709</v>
      </c>
      <c r="M48" s="229">
        <v>9478</v>
      </c>
      <c r="N48" s="229">
        <v>9579</v>
      </c>
      <c r="O48" s="229">
        <v>11858</v>
      </c>
      <c r="P48" s="229">
        <v>12120.000000000002</v>
      </c>
      <c r="Q48" s="229">
        <v>10906.713</v>
      </c>
      <c r="R48" s="229">
        <v>7635.0000000000009</v>
      </c>
      <c r="S48" s="229">
        <v>7410.7214794697393</v>
      </c>
      <c r="T48" s="229">
        <v>7152.3539680943904</v>
      </c>
      <c r="U48" s="229">
        <v>7157.2505491229531</v>
      </c>
      <c r="V48" s="229">
        <v>7103.1987297322194</v>
      </c>
      <c r="W48" s="229">
        <v>7090.4604246145554</v>
      </c>
      <c r="X48" s="229">
        <v>7145.3183287307493</v>
      </c>
      <c r="Y48" s="229">
        <v>7086.47545028274</v>
      </c>
      <c r="Z48" s="229">
        <v>7094.2176314793978</v>
      </c>
      <c r="AA48" s="229">
        <v>7151.4574709782946</v>
      </c>
      <c r="AB48" s="229">
        <v>7264.3552768842865</v>
      </c>
      <c r="AC48" s="229">
        <v>7396.1191674194861</v>
      </c>
      <c r="AD48" s="229">
        <v>7534.2518882507102</v>
      </c>
      <c r="AE48" s="229">
        <v>7664.1572695865925</v>
      </c>
      <c r="AF48" s="229">
        <v>7731.8375107170559</v>
      </c>
      <c r="AG48" s="229">
        <v>7803.4067770814418</v>
      </c>
      <c r="AH48" s="229">
        <v>7912.020861791877</v>
      </c>
      <c r="AI48" s="229">
        <v>7918.3971435842122</v>
      </c>
      <c r="AJ48" s="229">
        <v>7954.8509259217481</v>
      </c>
      <c r="AK48" s="229">
        <v>7964.8941425281619</v>
      </c>
      <c r="AL48" s="229">
        <v>8003.7628862489337</v>
      </c>
      <c r="AM48" s="229">
        <v>8084.5011627778313</v>
      </c>
      <c r="AN48" s="229">
        <v>8114.881564467375</v>
      </c>
      <c r="AO48" s="229">
        <v>8142.3543106989691</v>
      </c>
      <c r="AP48" s="229">
        <v>8206.8747985925584</v>
      </c>
      <c r="AQ48" s="229">
        <v>8281.9072380383586</v>
      </c>
      <c r="AR48" s="229">
        <v>8392.7657757204306</v>
      </c>
      <c r="AS48" s="229">
        <v>8487.9189690765688</v>
      </c>
      <c r="AT48" s="229">
        <v>8597.677561560422</v>
      </c>
      <c r="AU48" s="229">
        <v>8700.8336067351665</v>
      </c>
      <c r="AV48" s="229">
        <v>8871.4913663065199</v>
      </c>
      <c r="AW48" s="229">
        <v>9009.686141093136</v>
      </c>
      <c r="AX48" s="229">
        <v>9111.5591588881434</v>
      </c>
      <c r="AY48" s="229">
        <v>9283.5343347869857</v>
      </c>
      <c r="AZ48" s="229">
        <v>9379.8836351494829</v>
      </c>
    </row>
    <row r="49" spans="1:52" ht="12" customHeight="1" x14ac:dyDescent="0.25">
      <c r="A49" s="239" t="s">
        <v>2836</v>
      </c>
      <c r="B49" s="240">
        <v>11551</v>
      </c>
      <c r="C49" s="240">
        <v>10270.999999999998</v>
      </c>
      <c r="D49" s="240">
        <v>8956</v>
      </c>
      <c r="E49" s="240">
        <v>10629.999999999998</v>
      </c>
      <c r="F49" s="240">
        <v>10667</v>
      </c>
      <c r="G49" s="240">
        <v>10552</v>
      </c>
      <c r="H49" s="240">
        <v>11205</v>
      </c>
      <c r="I49" s="240">
        <v>11282</v>
      </c>
      <c r="J49" s="240">
        <v>10478</v>
      </c>
      <c r="K49" s="240">
        <v>7960</v>
      </c>
      <c r="L49" s="240">
        <v>7314.0000000000009</v>
      </c>
      <c r="M49" s="240">
        <v>6946</v>
      </c>
      <c r="N49" s="240">
        <v>7525</v>
      </c>
      <c r="O49" s="240">
        <v>9916</v>
      </c>
      <c r="P49" s="240">
        <v>10165.000000000002</v>
      </c>
      <c r="Q49" s="240">
        <v>9050.7129999999997</v>
      </c>
      <c r="R49" s="240">
        <v>6153.0000000000009</v>
      </c>
      <c r="S49" s="240">
        <v>5944.2803781626289</v>
      </c>
      <c r="T49" s="240">
        <v>5731.5748707189596</v>
      </c>
      <c r="U49" s="240">
        <v>5731.0449106187125</v>
      </c>
      <c r="V49" s="240">
        <v>5679.7072304012991</v>
      </c>
      <c r="W49" s="240">
        <v>5663.6580443928306</v>
      </c>
      <c r="X49" s="240">
        <v>5710.4413792952691</v>
      </c>
      <c r="Y49" s="240">
        <v>5648.7049336297396</v>
      </c>
      <c r="Z49" s="240">
        <v>5652.1801079942852</v>
      </c>
      <c r="AA49" s="240">
        <v>5696.8030998870527</v>
      </c>
      <c r="AB49" s="240">
        <v>5788.6914328314297</v>
      </c>
      <c r="AC49" s="240">
        <v>5893.1230919119062</v>
      </c>
      <c r="AD49" s="240">
        <v>6001.5238708486904</v>
      </c>
      <c r="AE49" s="240">
        <v>6104.5065915035948</v>
      </c>
      <c r="AF49" s="240">
        <v>6147.5939926365427</v>
      </c>
      <c r="AG49" s="240">
        <v>6191.854313320413</v>
      </c>
      <c r="AH49" s="240">
        <v>6273.3410649069956</v>
      </c>
      <c r="AI49" s="240">
        <v>6249.9316478716246</v>
      </c>
      <c r="AJ49" s="240">
        <v>6260.4943363105385</v>
      </c>
      <c r="AK49" s="240">
        <v>6245.9774554763162</v>
      </c>
      <c r="AL49" s="240">
        <v>6260.6330652801353</v>
      </c>
      <c r="AM49" s="240">
        <v>6317.6710443625789</v>
      </c>
      <c r="AN49" s="240">
        <v>6319.4626806544547</v>
      </c>
      <c r="AO49" s="240">
        <v>6328.1715990694056</v>
      </c>
      <c r="AP49" s="240">
        <v>6367.4189450276381</v>
      </c>
      <c r="AQ49" s="240">
        <v>6413.2410457371498</v>
      </c>
      <c r="AR49" s="240">
        <v>6492.8198210409209</v>
      </c>
      <c r="AS49" s="240">
        <v>6557.4733340899093</v>
      </c>
      <c r="AT49" s="240">
        <v>6630.1108989763225</v>
      </c>
      <c r="AU49" s="240">
        <v>6695.6551791688617</v>
      </c>
      <c r="AV49" s="240">
        <v>6816.0571265311237</v>
      </c>
      <c r="AW49" s="240">
        <v>6914.7037819861671</v>
      </c>
      <c r="AX49" s="240">
        <v>6967.1382139911148</v>
      </c>
      <c r="AY49" s="240">
        <v>7085.136665915632</v>
      </c>
      <c r="AZ49" s="240">
        <v>7137.6846856934881</v>
      </c>
    </row>
    <row r="50" spans="1:52" ht="12" customHeight="1" x14ac:dyDescent="0.25">
      <c r="A50" s="242" t="s">
        <v>2837</v>
      </c>
      <c r="B50" s="243">
        <v>3603.9999999999995</v>
      </c>
      <c r="C50" s="243">
        <v>3272.0000000000005</v>
      </c>
      <c r="D50" s="243">
        <v>2711</v>
      </c>
      <c r="E50" s="243">
        <v>2637.9999999999995</v>
      </c>
      <c r="F50" s="243">
        <v>3098.9999999999995</v>
      </c>
      <c r="G50" s="243">
        <v>2687</v>
      </c>
      <c r="H50" s="243">
        <v>2666</v>
      </c>
      <c r="I50" s="243">
        <v>3034.9999999999995</v>
      </c>
      <c r="J50" s="243">
        <v>3043</v>
      </c>
      <c r="K50" s="243">
        <v>2119</v>
      </c>
      <c r="L50" s="243">
        <v>2395</v>
      </c>
      <c r="M50" s="243">
        <v>2531.9999999999995</v>
      </c>
      <c r="N50" s="243">
        <v>2054</v>
      </c>
      <c r="O50" s="243">
        <v>1941.9999999999998</v>
      </c>
      <c r="P50" s="243">
        <v>1955.0000000000002</v>
      </c>
      <c r="Q50" s="243">
        <v>1856</v>
      </c>
      <c r="R50" s="243">
        <v>1482</v>
      </c>
      <c r="S50" s="243">
        <v>1466.4411013071103</v>
      </c>
      <c r="T50" s="243">
        <v>1420.7790973754306</v>
      </c>
      <c r="U50" s="243">
        <v>1426.2056385042411</v>
      </c>
      <c r="V50" s="243">
        <v>1423.4914993309201</v>
      </c>
      <c r="W50" s="243">
        <v>1426.8023802217251</v>
      </c>
      <c r="X50" s="243">
        <v>1434.8769494354799</v>
      </c>
      <c r="Y50" s="243">
        <v>1437.7705166530002</v>
      </c>
      <c r="Z50" s="243">
        <v>1442.0375234851126</v>
      </c>
      <c r="AA50" s="243">
        <v>1454.6543710912417</v>
      </c>
      <c r="AB50" s="243">
        <v>1475.663844052857</v>
      </c>
      <c r="AC50" s="243">
        <v>1502.9960755075799</v>
      </c>
      <c r="AD50" s="243">
        <v>1532.7280174020202</v>
      </c>
      <c r="AE50" s="243">
        <v>1559.6506780829977</v>
      </c>
      <c r="AF50" s="243">
        <v>1584.2435180805128</v>
      </c>
      <c r="AG50" s="243">
        <v>1611.552463761029</v>
      </c>
      <c r="AH50" s="243">
        <v>1638.6797968848816</v>
      </c>
      <c r="AI50" s="243">
        <v>1668.4654957125881</v>
      </c>
      <c r="AJ50" s="243">
        <v>1694.3565896112093</v>
      </c>
      <c r="AK50" s="243">
        <v>1718.9166870518457</v>
      </c>
      <c r="AL50" s="243">
        <v>1743.1298209687986</v>
      </c>
      <c r="AM50" s="243">
        <v>1766.8301184152522</v>
      </c>
      <c r="AN50" s="243">
        <v>1795.4188838129201</v>
      </c>
      <c r="AO50" s="243">
        <v>1814.182711629564</v>
      </c>
      <c r="AP50" s="243">
        <v>1839.455853564921</v>
      </c>
      <c r="AQ50" s="243">
        <v>1868.6661923012089</v>
      </c>
      <c r="AR50" s="243">
        <v>1899.9459546795092</v>
      </c>
      <c r="AS50" s="243">
        <v>1930.4456349866598</v>
      </c>
      <c r="AT50" s="243">
        <v>1967.5666625841002</v>
      </c>
      <c r="AU50" s="243">
        <v>2005.1784275663047</v>
      </c>
      <c r="AV50" s="243">
        <v>2055.4342397753967</v>
      </c>
      <c r="AW50" s="243">
        <v>2094.9823591069694</v>
      </c>
      <c r="AX50" s="243">
        <v>2144.4209448970278</v>
      </c>
      <c r="AY50" s="243">
        <v>2198.3976688713547</v>
      </c>
      <c r="AZ50" s="243">
        <v>2242.1989494559953</v>
      </c>
    </row>
    <row r="51" spans="1:52" ht="12" customHeight="1" x14ac:dyDescent="0.25">
      <c r="A51" s="302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  <c r="AX51" s="303"/>
      <c r="AY51" s="303"/>
      <c r="AZ51" s="303"/>
    </row>
    <row r="52" spans="1:52" ht="12" customHeight="1" x14ac:dyDescent="0.25">
      <c r="A52" s="228" t="s">
        <v>2638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</row>
    <row r="53" spans="1:52" ht="12" customHeight="1" x14ac:dyDescent="0.25">
      <c r="A53" s="246" t="s">
        <v>2639</v>
      </c>
      <c r="B53" s="247">
        <v>0</v>
      </c>
      <c r="C53" s="247">
        <v>0</v>
      </c>
      <c r="D53" s="247">
        <v>0</v>
      </c>
      <c r="E53" s="247">
        <v>0</v>
      </c>
      <c r="F53" s="247">
        <v>0</v>
      </c>
      <c r="G53" s="247">
        <v>22.412482810125713</v>
      </c>
      <c r="H53" s="247">
        <v>18.272405158082261</v>
      </c>
      <c r="I53" s="247">
        <v>17.162795781415973</v>
      </c>
      <c r="J53" s="247">
        <v>22.146963852821798</v>
      </c>
      <c r="K53" s="247">
        <v>13.758851389383951</v>
      </c>
      <c r="L53" s="247">
        <v>11.2</v>
      </c>
      <c r="M53" s="247">
        <v>12.909627547347471</v>
      </c>
      <c r="N53" s="247">
        <v>7.2367428800271583</v>
      </c>
      <c r="O53" s="247">
        <v>4.2078576026770351</v>
      </c>
      <c r="P53" s="247">
        <v>5.5733466970043146</v>
      </c>
      <c r="Q53" s="247">
        <v>6.9723042046886903</v>
      </c>
      <c r="R53" s="247">
        <v>4.8819781891344443</v>
      </c>
      <c r="S53" s="247">
        <v>5.347402605002225</v>
      </c>
      <c r="T53" s="247">
        <v>14.1319839400115</v>
      </c>
      <c r="U53" s="247">
        <v>20.450616549204799</v>
      </c>
      <c r="V53" s="247">
        <v>22.750163749787699</v>
      </c>
      <c r="W53" s="247">
        <v>20.487668377578931</v>
      </c>
      <c r="X53" s="247">
        <v>28.374247577550154</v>
      </c>
      <c r="Y53" s="247">
        <v>30.533062358233479</v>
      </c>
      <c r="Z53" s="247">
        <v>30.352687324637454</v>
      </c>
      <c r="AA53" s="247">
        <v>27.32993959494371</v>
      </c>
      <c r="AB53" s="247">
        <v>24.609466638219342</v>
      </c>
      <c r="AC53" s="247">
        <v>22.16104097716741</v>
      </c>
      <c r="AD53" s="247">
        <v>19.95745788222067</v>
      </c>
      <c r="AE53" s="247">
        <v>22.73355633769707</v>
      </c>
      <c r="AF53" s="247">
        <v>25.181220668510981</v>
      </c>
      <c r="AG53" s="247">
        <v>24.381828883542461</v>
      </c>
      <c r="AH53" s="247">
        <v>33.121879533240254</v>
      </c>
      <c r="AI53" s="247">
        <v>38.506971307564342</v>
      </c>
      <c r="AJ53" s="247">
        <v>47.150562640638967</v>
      </c>
      <c r="AK53" s="247">
        <v>52.296243414647932</v>
      </c>
      <c r="AL53" s="247">
        <v>52.293513028098083</v>
      </c>
      <c r="AM53" s="247">
        <v>59.320850414677864</v>
      </c>
      <c r="AN53" s="247">
        <v>65.162003656664353</v>
      </c>
      <c r="AO53" s="247">
        <v>68.73200071190044</v>
      </c>
      <c r="AP53" s="247">
        <v>72.897190929419125</v>
      </c>
      <c r="AQ53" s="247">
        <v>72.497724082681898</v>
      </c>
      <c r="AR53" s="247">
        <v>75.357064469233748</v>
      </c>
      <c r="AS53" s="247">
        <v>78.328557275639398</v>
      </c>
      <c r="AT53" s="247">
        <v>84.869633813664407</v>
      </c>
      <c r="AU53" s="247">
        <v>84.204623125351731</v>
      </c>
      <c r="AV53" s="247">
        <v>87.827037407623422</v>
      </c>
      <c r="AW53" s="247">
        <v>100.6429014360058</v>
      </c>
      <c r="AX53" s="247">
        <v>99.962631834683975</v>
      </c>
      <c r="AY53" s="247">
        <v>111.98682238530424</v>
      </c>
      <c r="AZ53" s="247">
        <v>121.65967942422328</v>
      </c>
    </row>
    <row r="54" spans="1:52" ht="12" customHeight="1" x14ac:dyDescent="0.25">
      <c r="A54" s="248" t="s">
        <v>2640</v>
      </c>
      <c r="B54" s="249">
        <v>0</v>
      </c>
      <c r="C54" s="249">
        <v>0</v>
      </c>
      <c r="D54" s="249">
        <v>0</v>
      </c>
      <c r="E54" s="249">
        <v>0</v>
      </c>
      <c r="F54" s="249">
        <v>0</v>
      </c>
      <c r="G54" s="249">
        <v>0</v>
      </c>
      <c r="H54" s="249">
        <v>0</v>
      </c>
      <c r="I54" s="249">
        <v>0</v>
      </c>
      <c r="J54" s="249">
        <v>0</v>
      </c>
      <c r="K54" s="249">
        <v>0</v>
      </c>
      <c r="L54" s="249">
        <v>0</v>
      </c>
      <c r="M54" s="249">
        <v>0</v>
      </c>
      <c r="N54" s="249">
        <v>0</v>
      </c>
      <c r="O54" s="249">
        <v>0</v>
      </c>
      <c r="P54" s="249">
        <v>0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49">
        <v>0</v>
      </c>
      <c r="X54" s="249">
        <v>0</v>
      </c>
      <c r="Y54" s="249">
        <v>0</v>
      </c>
      <c r="Z54" s="249">
        <v>0</v>
      </c>
      <c r="AA54" s="249">
        <v>0</v>
      </c>
      <c r="AB54" s="249">
        <v>0</v>
      </c>
      <c r="AC54" s="249">
        <v>0</v>
      </c>
      <c r="AD54" s="249">
        <v>0</v>
      </c>
      <c r="AE54" s="249">
        <v>0</v>
      </c>
      <c r="AF54" s="249">
        <v>0</v>
      </c>
      <c r="AG54" s="249">
        <v>0</v>
      </c>
      <c r="AH54" s="249">
        <v>0</v>
      </c>
      <c r="AI54" s="249">
        <v>0</v>
      </c>
      <c r="AJ54" s="249">
        <v>0</v>
      </c>
      <c r="AK54" s="249">
        <v>0</v>
      </c>
      <c r="AL54" s="249">
        <v>0</v>
      </c>
      <c r="AM54" s="249">
        <v>0</v>
      </c>
      <c r="AN54" s="249">
        <v>0</v>
      </c>
      <c r="AO54" s="249">
        <v>0</v>
      </c>
      <c r="AP54" s="249">
        <v>0</v>
      </c>
      <c r="AQ54" s="249">
        <v>0</v>
      </c>
      <c r="AR54" s="249">
        <v>0</v>
      </c>
      <c r="AS54" s="249">
        <v>0</v>
      </c>
      <c r="AT54" s="249">
        <v>0</v>
      </c>
      <c r="AU54" s="249">
        <v>0</v>
      </c>
      <c r="AV54" s="249">
        <v>0</v>
      </c>
      <c r="AW54" s="249">
        <v>0</v>
      </c>
      <c r="AX54" s="249">
        <v>0</v>
      </c>
      <c r="AY54" s="249">
        <v>0</v>
      </c>
      <c r="AZ54" s="249">
        <v>0</v>
      </c>
    </row>
    <row r="55" spans="1:52" ht="12" customHeight="1" x14ac:dyDescent="0.25">
      <c r="A55" s="250" t="s">
        <v>2641</v>
      </c>
      <c r="B55" s="251">
        <v>0</v>
      </c>
      <c r="C55" s="251">
        <v>0</v>
      </c>
      <c r="D55" s="251">
        <v>0</v>
      </c>
      <c r="E55" s="251">
        <v>0</v>
      </c>
      <c r="F55" s="25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>
        <v>0</v>
      </c>
      <c r="AE55" s="251">
        <v>0</v>
      </c>
      <c r="AF55" s="251">
        <v>0</v>
      </c>
      <c r="AG55" s="251">
        <v>0</v>
      </c>
      <c r="AH55" s="251">
        <v>0</v>
      </c>
      <c r="AI55" s="251">
        <v>0</v>
      </c>
      <c r="AJ55" s="251">
        <v>0</v>
      </c>
      <c r="AK55" s="251">
        <v>0</v>
      </c>
      <c r="AL55" s="251">
        <v>0</v>
      </c>
      <c r="AM55" s="251">
        <v>0</v>
      </c>
      <c r="AN55" s="251">
        <v>0</v>
      </c>
      <c r="AO55" s="251">
        <v>0</v>
      </c>
      <c r="AP55" s="251">
        <v>0</v>
      </c>
      <c r="AQ55" s="251">
        <v>0</v>
      </c>
      <c r="AR55" s="251">
        <v>0</v>
      </c>
      <c r="AS55" s="251">
        <v>0</v>
      </c>
      <c r="AT55" s="251">
        <v>0</v>
      </c>
      <c r="AU55" s="251">
        <v>0</v>
      </c>
      <c r="AV55" s="251">
        <v>0</v>
      </c>
      <c r="AW55" s="251">
        <v>0</v>
      </c>
      <c r="AX55" s="251">
        <v>0</v>
      </c>
      <c r="AY55" s="251">
        <v>0</v>
      </c>
      <c r="AZ55" s="251">
        <v>0</v>
      </c>
    </row>
    <row r="56" spans="1:52" ht="12" customHeight="1" x14ac:dyDescent="0.25">
      <c r="A56" s="302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3"/>
      <c r="AW56" s="303"/>
      <c r="AX56" s="303"/>
      <c r="AY56" s="303"/>
      <c r="AZ56" s="303"/>
    </row>
    <row r="57" spans="1:52" ht="12" customHeight="1" x14ac:dyDescent="0.25">
      <c r="A57" s="228" t="s">
        <v>2642</v>
      </c>
      <c r="B57" s="254"/>
      <c r="C57" s="254"/>
      <c r="D57" s="254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</row>
    <row r="58" spans="1:52" ht="12" customHeight="1" x14ac:dyDescent="0.25">
      <c r="A58" s="255" t="s">
        <v>2643</v>
      </c>
      <c r="B58" s="256">
        <v>6220.9844785757914</v>
      </c>
      <c r="C58" s="256">
        <v>4956.6947000000009</v>
      </c>
      <c r="D58" s="256">
        <v>4358.5412299999643</v>
      </c>
      <c r="E58" s="256">
        <v>4762.6476599999951</v>
      </c>
      <c r="F58" s="256">
        <v>4743.1652600000089</v>
      </c>
      <c r="G58" s="256">
        <v>4574.9961427594872</v>
      </c>
      <c r="H58" s="256">
        <v>4932.8281600000055</v>
      </c>
      <c r="I58" s="256">
        <v>4873.9446099999905</v>
      </c>
      <c r="J58" s="256">
        <v>4694.5618099999865</v>
      </c>
      <c r="K58" s="256">
        <v>3364.6285400000111</v>
      </c>
      <c r="L58" s="256">
        <v>3324.5948232873948</v>
      </c>
      <c r="M58" s="256">
        <v>3094.5933044349053</v>
      </c>
      <c r="N58" s="256">
        <v>3144.7706964458953</v>
      </c>
      <c r="O58" s="256">
        <v>3870.9238676985651</v>
      </c>
      <c r="P58" s="256">
        <v>3906.5645799094082</v>
      </c>
      <c r="Q58" s="256">
        <v>3617.068086832061</v>
      </c>
      <c r="R58" s="256">
        <v>2480.0804995951671</v>
      </c>
      <c r="S58" s="256">
        <v>2371.6038153308878</v>
      </c>
      <c r="T58" s="256">
        <v>2203.2473557074313</v>
      </c>
      <c r="U58" s="256">
        <v>2167.0528927864179</v>
      </c>
      <c r="V58" s="256">
        <v>2139.6513235870689</v>
      </c>
      <c r="W58" s="256">
        <v>2133.2841910406564</v>
      </c>
      <c r="X58" s="256">
        <v>2127.1734079891003</v>
      </c>
      <c r="Y58" s="256">
        <v>2084.5064016722281</v>
      </c>
      <c r="Z58" s="256">
        <v>2079.6000134066626</v>
      </c>
      <c r="AA58" s="256">
        <v>2093.3625177641343</v>
      </c>
      <c r="AB58" s="256">
        <v>2126.0628360285923</v>
      </c>
      <c r="AC58" s="256">
        <v>2163.504587811939</v>
      </c>
      <c r="AD58" s="256">
        <v>2203.3747039165742</v>
      </c>
      <c r="AE58" s="256">
        <v>2225.6223787188219</v>
      </c>
      <c r="AF58" s="256">
        <v>2227.0716013762135</v>
      </c>
      <c r="AG58" s="256">
        <v>2240.8987960678196</v>
      </c>
      <c r="AH58" s="256">
        <v>2252.673927808682</v>
      </c>
      <c r="AI58" s="256">
        <v>2229.887184553912</v>
      </c>
      <c r="AJ58" s="256">
        <v>2207.4400873340146</v>
      </c>
      <c r="AK58" s="256">
        <v>2181.8035996821177</v>
      </c>
      <c r="AL58" s="256">
        <v>2166.7591507306124</v>
      </c>
      <c r="AM58" s="256">
        <v>2156.697910231162</v>
      </c>
      <c r="AN58" s="256">
        <v>2133.0521209039421</v>
      </c>
      <c r="AO58" s="256">
        <v>2111.5947283379141</v>
      </c>
      <c r="AP58" s="256">
        <v>2097.0245833621061</v>
      </c>
      <c r="AQ58" s="256">
        <v>2088.1761202485905</v>
      </c>
      <c r="AR58" s="256">
        <v>2083.260078069919</v>
      </c>
      <c r="AS58" s="256">
        <v>2070.641460308394</v>
      </c>
      <c r="AT58" s="256">
        <v>2059.6867069130776</v>
      </c>
      <c r="AU58" s="256">
        <v>2052.4726335322457</v>
      </c>
      <c r="AV58" s="256">
        <v>2054.6784331587382</v>
      </c>
      <c r="AW58" s="256">
        <v>2067.114185542865</v>
      </c>
      <c r="AX58" s="256">
        <v>2081.6557443167549</v>
      </c>
      <c r="AY58" s="256">
        <v>2100.5957208739133</v>
      </c>
      <c r="AZ58" s="256">
        <v>2108.1190936356725</v>
      </c>
    </row>
    <row r="59" spans="1:52" ht="12" customHeight="1" x14ac:dyDescent="0.25">
      <c r="A59" s="257" t="s">
        <v>2644</v>
      </c>
      <c r="B59" s="258">
        <v>2720.8898999203348</v>
      </c>
      <c r="C59" s="258">
        <v>2682.7845599999982</v>
      </c>
      <c r="D59" s="258">
        <v>2303.4887199999639</v>
      </c>
      <c r="E59" s="258">
        <v>2716.9821399999937</v>
      </c>
      <c r="F59" s="258">
        <v>2676.8755399999995</v>
      </c>
      <c r="G59" s="258">
        <v>2700.5120660227321</v>
      </c>
      <c r="H59" s="258">
        <v>2920.5072500000119</v>
      </c>
      <c r="I59" s="258">
        <v>3041.1419999999971</v>
      </c>
      <c r="J59" s="258">
        <v>2992.8599499999932</v>
      </c>
      <c r="K59" s="258">
        <v>2187.4226500000113</v>
      </c>
      <c r="L59" s="258">
        <v>2060.6799491831466</v>
      </c>
      <c r="M59" s="258">
        <v>1921.2894898895759</v>
      </c>
      <c r="N59" s="258">
        <v>2086.6248300228281</v>
      </c>
      <c r="O59" s="258">
        <v>2667.2048768305822</v>
      </c>
      <c r="P59" s="258">
        <v>2675.9625115751751</v>
      </c>
      <c r="Q59" s="258">
        <v>2439.8219638671048</v>
      </c>
      <c r="R59" s="258">
        <v>1660.0668337575994</v>
      </c>
      <c r="S59" s="258">
        <v>1583.2659703230856</v>
      </c>
      <c r="T59" s="258">
        <v>1463.8873410729434</v>
      </c>
      <c r="U59" s="258">
        <v>1439.9171884283637</v>
      </c>
      <c r="V59" s="258">
        <v>1420.8744454393636</v>
      </c>
      <c r="W59" s="258">
        <v>1416.7172824852514</v>
      </c>
      <c r="X59" s="258">
        <v>1411.2693713772228</v>
      </c>
      <c r="Y59" s="258">
        <v>1371.9325257705136</v>
      </c>
      <c r="Z59" s="258">
        <v>1372.7109274548122</v>
      </c>
      <c r="AA59" s="258">
        <v>1383.3030419816996</v>
      </c>
      <c r="AB59" s="258">
        <v>1405.5603272880226</v>
      </c>
      <c r="AC59" s="258">
        <v>1430.6974640648045</v>
      </c>
      <c r="AD59" s="258">
        <v>1456.7500148045278</v>
      </c>
      <c r="AE59" s="258">
        <v>1469.5562156287128</v>
      </c>
      <c r="AF59" s="258">
        <v>1468.548561958105</v>
      </c>
      <c r="AG59" s="258">
        <v>1478.26557315848</v>
      </c>
      <c r="AH59" s="258">
        <v>1484.4234994123865</v>
      </c>
      <c r="AI59" s="258">
        <v>1465.8929454024158</v>
      </c>
      <c r="AJ59" s="258">
        <v>1446.7656323253543</v>
      </c>
      <c r="AK59" s="258">
        <v>1425.387873046795</v>
      </c>
      <c r="AL59" s="258">
        <v>1413.4519330883036</v>
      </c>
      <c r="AM59" s="258">
        <v>1400.0383422882487</v>
      </c>
      <c r="AN59" s="258">
        <v>1375.9932100577591</v>
      </c>
      <c r="AO59" s="258">
        <v>1352.8947398989158</v>
      </c>
      <c r="AP59" s="258">
        <v>1331.2884711554088</v>
      </c>
      <c r="AQ59" s="258">
        <v>1313.6548714449259</v>
      </c>
      <c r="AR59" s="258">
        <v>1294.8272806026582</v>
      </c>
      <c r="AS59" s="258">
        <v>1269.5135872046035</v>
      </c>
      <c r="AT59" s="258">
        <v>1237.3222005368498</v>
      </c>
      <c r="AU59" s="258">
        <v>1210.7889773325505</v>
      </c>
      <c r="AV59" s="258">
        <v>1182.1184530481275</v>
      </c>
      <c r="AW59" s="258">
        <v>1166.9777918483014</v>
      </c>
      <c r="AX59" s="258">
        <v>1165.4853367125434</v>
      </c>
      <c r="AY59" s="258">
        <v>1145.9689808335233</v>
      </c>
      <c r="AZ59" s="258">
        <v>1123.7141506938151</v>
      </c>
    </row>
    <row r="60" spans="1:52" ht="12" customHeight="1" x14ac:dyDescent="0.25">
      <c r="A60" s="261" t="s">
        <v>2839</v>
      </c>
      <c r="B60" s="262">
        <v>323.61089856150909</v>
      </c>
      <c r="C60" s="262">
        <v>546.20018999999809</v>
      </c>
      <c r="D60" s="262">
        <v>516.28305999996508</v>
      </c>
      <c r="E60" s="262">
        <v>627.60677999999439</v>
      </c>
      <c r="F60" s="262">
        <v>642.18957999999986</v>
      </c>
      <c r="G60" s="262">
        <v>766.05912402979504</v>
      </c>
      <c r="H60" s="262">
        <v>822.00018000001285</v>
      </c>
      <c r="I60" s="262">
        <v>972.14092999999684</v>
      </c>
      <c r="J60" s="262">
        <v>910.11633999999424</v>
      </c>
      <c r="K60" s="262">
        <v>668.51921000001175</v>
      </c>
      <c r="L60" s="262">
        <v>753.41230551214915</v>
      </c>
      <c r="M60" s="262">
        <v>755.04522212200823</v>
      </c>
      <c r="N60" s="262">
        <v>745.00756200771264</v>
      </c>
      <c r="O60" s="262">
        <v>1052.8887723944531</v>
      </c>
      <c r="P60" s="262">
        <v>1127.0483394790754</v>
      </c>
      <c r="Q60" s="262">
        <v>1070.8368740826979</v>
      </c>
      <c r="R60" s="262">
        <v>729.38156537670466</v>
      </c>
      <c r="S60" s="262">
        <v>697.00788871350619</v>
      </c>
      <c r="T60" s="262">
        <v>647.18918424819572</v>
      </c>
      <c r="U60" s="262">
        <v>636.92705366869814</v>
      </c>
      <c r="V60" s="262">
        <v>628.33269983315438</v>
      </c>
      <c r="W60" s="262">
        <v>626.53313119085021</v>
      </c>
      <c r="X60" s="262">
        <v>625.16703594249395</v>
      </c>
      <c r="Y60" s="262">
        <v>595.83918943972128</v>
      </c>
      <c r="Z60" s="262">
        <v>596.33202566193438</v>
      </c>
      <c r="AA60" s="262">
        <v>600.98420995397396</v>
      </c>
      <c r="AB60" s="262">
        <v>610.83820741926422</v>
      </c>
      <c r="AC60" s="262">
        <v>621.8770620766735</v>
      </c>
      <c r="AD60" s="262">
        <v>633.31715136513037</v>
      </c>
      <c r="AE60" s="262">
        <v>636.24864215941204</v>
      </c>
      <c r="AF60" s="262">
        <v>632.77710293618588</v>
      </c>
      <c r="AG60" s="262">
        <v>636.89860648440595</v>
      </c>
      <c r="AH60" s="262">
        <v>640.11322533887744</v>
      </c>
      <c r="AI60" s="262">
        <v>633.041547114423</v>
      </c>
      <c r="AJ60" s="262">
        <v>626.41297461747183</v>
      </c>
      <c r="AK60" s="262">
        <v>618.54210896093616</v>
      </c>
      <c r="AL60" s="262">
        <v>614.6443831851285</v>
      </c>
      <c r="AM60" s="262">
        <v>610.96101179662435</v>
      </c>
      <c r="AN60" s="262">
        <v>602.48850732606752</v>
      </c>
      <c r="AO60" s="262">
        <v>594.41182268344642</v>
      </c>
      <c r="AP60" s="262">
        <v>587.27174036394456</v>
      </c>
      <c r="AQ60" s="262">
        <v>581.61146397157609</v>
      </c>
      <c r="AR60" s="262">
        <v>576.02292861802027</v>
      </c>
      <c r="AS60" s="262">
        <v>566.85556177636386</v>
      </c>
      <c r="AT60" s="262">
        <v>556.4816976848449</v>
      </c>
      <c r="AU60" s="262">
        <v>547.42543991541811</v>
      </c>
      <c r="AV60" s="262">
        <v>538.63597378926272</v>
      </c>
      <c r="AW60" s="262">
        <v>538.09116114524466</v>
      </c>
      <c r="AX60" s="262">
        <v>539.90331514498655</v>
      </c>
      <c r="AY60" s="262">
        <v>539.54901261995099</v>
      </c>
      <c r="AZ60" s="262">
        <v>538.54647172844659</v>
      </c>
    </row>
    <row r="61" spans="1:52" ht="12" customHeight="1" x14ac:dyDescent="0.25">
      <c r="A61" s="261" t="s">
        <v>2665</v>
      </c>
      <c r="B61" s="262">
        <v>2397.2790013588256</v>
      </c>
      <c r="C61" s="262">
        <v>2136.58437</v>
      </c>
      <c r="D61" s="262">
        <v>1787.2056599999989</v>
      </c>
      <c r="E61" s="262">
        <v>2089.3753599999991</v>
      </c>
      <c r="F61" s="262">
        <v>2034.6859599999996</v>
      </c>
      <c r="G61" s="262">
        <v>1934.452941992937</v>
      </c>
      <c r="H61" s="262">
        <v>2098.5070699999992</v>
      </c>
      <c r="I61" s="262">
        <v>2069.0010700000003</v>
      </c>
      <c r="J61" s="262">
        <v>2082.7436099999991</v>
      </c>
      <c r="K61" s="262">
        <v>1518.9034399999998</v>
      </c>
      <c r="L61" s="262">
        <v>1307.2676436709976</v>
      </c>
      <c r="M61" s="262">
        <v>1166.2442677675676</v>
      </c>
      <c r="N61" s="262">
        <v>1341.6172680151153</v>
      </c>
      <c r="O61" s="262">
        <v>1614.3161044361293</v>
      </c>
      <c r="P61" s="262">
        <v>1548.9141720960997</v>
      </c>
      <c r="Q61" s="262">
        <v>1368.9850897844069</v>
      </c>
      <c r="R61" s="262">
        <v>930.68526838089485</v>
      </c>
      <c r="S61" s="262">
        <v>886.25808160957934</v>
      </c>
      <c r="T61" s="262">
        <v>816.69815682474757</v>
      </c>
      <c r="U61" s="262">
        <v>802.99013475966558</v>
      </c>
      <c r="V61" s="262">
        <v>792.54174560620936</v>
      </c>
      <c r="W61" s="262">
        <v>790.1841512944012</v>
      </c>
      <c r="X61" s="262">
        <v>786.10233543472884</v>
      </c>
      <c r="Y61" s="262">
        <v>776.09333633079223</v>
      </c>
      <c r="Z61" s="262">
        <v>776.37890179287785</v>
      </c>
      <c r="AA61" s="262">
        <v>782.31883202772565</v>
      </c>
      <c r="AB61" s="262">
        <v>794.72211986875834</v>
      </c>
      <c r="AC61" s="262">
        <v>808.82040198813115</v>
      </c>
      <c r="AD61" s="262">
        <v>823.43286343939735</v>
      </c>
      <c r="AE61" s="262">
        <v>833.30757346930068</v>
      </c>
      <c r="AF61" s="262">
        <v>835.7714590219191</v>
      </c>
      <c r="AG61" s="262">
        <v>841.36696667407421</v>
      </c>
      <c r="AH61" s="262">
        <v>844.31027407350905</v>
      </c>
      <c r="AI61" s="262">
        <v>832.85139828799277</v>
      </c>
      <c r="AJ61" s="262">
        <v>820.35265770788249</v>
      </c>
      <c r="AK61" s="262">
        <v>806.84576408585883</v>
      </c>
      <c r="AL61" s="262">
        <v>798.80754990317496</v>
      </c>
      <c r="AM61" s="262">
        <v>789.07733049162425</v>
      </c>
      <c r="AN61" s="262">
        <v>773.50470273169162</v>
      </c>
      <c r="AO61" s="262">
        <v>758.48291721546934</v>
      </c>
      <c r="AP61" s="262">
        <v>744.01673079146428</v>
      </c>
      <c r="AQ61" s="262">
        <v>732.04340747334993</v>
      </c>
      <c r="AR61" s="262">
        <v>718.80435198463795</v>
      </c>
      <c r="AS61" s="262">
        <v>702.65802542823951</v>
      </c>
      <c r="AT61" s="262">
        <v>680.84050285200499</v>
      </c>
      <c r="AU61" s="262">
        <v>663.36353741713231</v>
      </c>
      <c r="AV61" s="262">
        <v>643.48247925886483</v>
      </c>
      <c r="AW61" s="262">
        <v>628.88663070305688</v>
      </c>
      <c r="AX61" s="262">
        <v>625.58202156755669</v>
      </c>
      <c r="AY61" s="262">
        <v>606.41996821357225</v>
      </c>
      <c r="AZ61" s="262">
        <v>585.16767896536851</v>
      </c>
    </row>
    <row r="62" spans="1:52" ht="12" customHeight="1" x14ac:dyDescent="0.25">
      <c r="A62" s="259" t="s">
        <v>2645</v>
      </c>
      <c r="B62" s="260">
        <v>413.87255796331505</v>
      </c>
      <c r="C62" s="260">
        <v>325.0965999999969</v>
      </c>
      <c r="D62" s="260">
        <v>253.81395000000029</v>
      </c>
      <c r="E62" s="260">
        <v>235.9868799999966</v>
      </c>
      <c r="F62" s="260">
        <v>315.40265000000147</v>
      </c>
      <c r="G62" s="260">
        <v>272.28381217119977</v>
      </c>
      <c r="H62" s="260">
        <v>237.89123999999998</v>
      </c>
      <c r="I62" s="260">
        <v>253.14898000000011</v>
      </c>
      <c r="J62" s="260">
        <v>199.70483999999993</v>
      </c>
      <c r="K62" s="260">
        <v>63.999389999999998</v>
      </c>
      <c r="L62" s="260">
        <v>3.8932289799174677</v>
      </c>
      <c r="M62" s="260">
        <v>3.8931646366729629</v>
      </c>
      <c r="N62" s="260">
        <v>1.9346563597978415</v>
      </c>
      <c r="O62" s="260">
        <v>4.0126268098333924</v>
      </c>
      <c r="P62" s="260">
        <v>6.2097949628259226</v>
      </c>
      <c r="Q62" s="260">
        <v>6.0904098167097507</v>
      </c>
      <c r="R62" s="260">
        <v>4.2061071488225359</v>
      </c>
      <c r="S62" s="260">
        <v>4.0551462571042363</v>
      </c>
      <c r="T62" s="260">
        <v>4.0248733538896388</v>
      </c>
      <c r="U62" s="260">
        <v>3.9408275533974169</v>
      </c>
      <c r="V62" s="260">
        <v>3.8867637687845362</v>
      </c>
      <c r="W62" s="260">
        <v>3.8764087170757611</v>
      </c>
      <c r="X62" s="260">
        <v>3.8769641316471448</v>
      </c>
      <c r="Y62" s="260">
        <v>4.8121801466554555</v>
      </c>
      <c r="Z62" s="260">
        <v>4.7875140815598449</v>
      </c>
      <c r="AA62" s="260">
        <v>4.8201750276564672</v>
      </c>
      <c r="AB62" s="260">
        <v>4.8751319933738886</v>
      </c>
      <c r="AC62" s="260">
        <v>4.9331460509640115</v>
      </c>
      <c r="AD62" s="260">
        <v>4.9899054577782485</v>
      </c>
      <c r="AE62" s="260">
        <v>5.1015827728845293</v>
      </c>
      <c r="AF62" s="260">
        <v>5.1576835081786241</v>
      </c>
      <c r="AG62" s="260">
        <v>5.1549628302561867</v>
      </c>
      <c r="AH62" s="260">
        <v>5.1710244362900566</v>
      </c>
      <c r="AI62" s="260">
        <v>5.1908610668052582</v>
      </c>
      <c r="AJ62" s="260">
        <v>5.2973342042037324</v>
      </c>
      <c r="AK62" s="260">
        <v>5.3766929487742106</v>
      </c>
      <c r="AL62" s="260">
        <v>5.4846480550590639</v>
      </c>
      <c r="AM62" s="260">
        <v>5.6456334711123439</v>
      </c>
      <c r="AN62" s="260">
        <v>5.7409248801364683</v>
      </c>
      <c r="AO62" s="260">
        <v>5.8366930807235784</v>
      </c>
      <c r="AP62" s="260">
        <v>5.9537899355185777</v>
      </c>
      <c r="AQ62" s="260">
        <v>6.0790413573201416</v>
      </c>
      <c r="AR62" s="260">
        <v>6.2172746871561548</v>
      </c>
      <c r="AS62" s="260">
        <v>6.2674426025606182</v>
      </c>
      <c r="AT62" s="260">
        <v>6.3577914486748224</v>
      </c>
      <c r="AU62" s="260">
        <v>6.4341866810991446</v>
      </c>
      <c r="AV62" s="260">
        <v>6.5271093843016708</v>
      </c>
      <c r="AW62" s="260">
        <v>6.5481726793186743</v>
      </c>
      <c r="AX62" s="260">
        <v>6.5750381848176449</v>
      </c>
      <c r="AY62" s="260">
        <v>6.5987979615081347</v>
      </c>
      <c r="AZ62" s="260">
        <v>6.5909162931259262</v>
      </c>
    </row>
    <row r="63" spans="1:52" ht="12" customHeight="1" x14ac:dyDescent="0.25">
      <c r="A63" s="261" t="s">
        <v>2646</v>
      </c>
      <c r="B63" s="262">
        <v>0</v>
      </c>
      <c r="C63" s="262">
        <v>0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0</v>
      </c>
      <c r="J63" s="262">
        <v>0</v>
      </c>
      <c r="K63" s="262">
        <v>0</v>
      </c>
      <c r="L63" s="262">
        <v>0</v>
      </c>
      <c r="M63" s="262">
        <v>0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0</v>
      </c>
      <c r="AN63" s="262">
        <v>0</v>
      </c>
      <c r="AO63" s="262">
        <v>0</v>
      </c>
      <c r="AP63" s="262">
        <v>0</v>
      </c>
      <c r="AQ63" s="262">
        <v>0</v>
      </c>
      <c r="AR63" s="262">
        <v>0</v>
      </c>
      <c r="AS63" s="262">
        <v>0</v>
      </c>
      <c r="AT63" s="262">
        <v>0</v>
      </c>
      <c r="AU63" s="262">
        <v>0</v>
      </c>
      <c r="AV63" s="262">
        <v>0</v>
      </c>
      <c r="AW63" s="262">
        <v>0</v>
      </c>
      <c r="AX63" s="262">
        <v>0</v>
      </c>
      <c r="AY63" s="262">
        <v>0</v>
      </c>
      <c r="AZ63" s="262">
        <v>0</v>
      </c>
    </row>
    <row r="64" spans="1:52" ht="12" customHeight="1" x14ac:dyDescent="0.25">
      <c r="A64" s="261" t="s">
        <v>2647</v>
      </c>
      <c r="B64" s="262">
        <v>2.1973782938868003</v>
      </c>
      <c r="C64" s="262">
        <v>0</v>
      </c>
      <c r="D64" s="262">
        <v>10.998649999999998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0</v>
      </c>
      <c r="N64" s="262">
        <v>0</v>
      </c>
      <c r="O64" s="262">
        <v>1.0986910187585579</v>
      </c>
      <c r="P64" s="262">
        <v>3.2958631002458088</v>
      </c>
      <c r="Q64" s="262">
        <v>2.1972436224972398</v>
      </c>
      <c r="R64" s="262">
        <v>1.5213246320572908</v>
      </c>
      <c r="S64" s="262">
        <v>1.4681121945422089</v>
      </c>
      <c r="T64" s="262">
        <v>1.3688585568758942</v>
      </c>
      <c r="U64" s="262">
        <v>1.3404465896453375</v>
      </c>
      <c r="V64" s="262">
        <v>1.3216206019229977</v>
      </c>
      <c r="W64" s="262">
        <v>1.3186907887062935</v>
      </c>
      <c r="X64" s="262">
        <v>1.3200812095143226</v>
      </c>
      <c r="Y64" s="262">
        <v>1.0769818867140168</v>
      </c>
      <c r="Z64" s="262">
        <v>1.0777056854605498</v>
      </c>
      <c r="AA64" s="262">
        <v>1.0749441460477216</v>
      </c>
      <c r="AB64" s="262">
        <v>1.0938136501361504</v>
      </c>
      <c r="AC64" s="262">
        <v>1.113732069645198</v>
      </c>
      <c r="AD64" s="262">
        <v>1.1344798542522074</v>
      </c>
      <c r="AE64" s="262">
        <v>1.0766004243740281</v>
      </c>
      <c r="AF64" s="262">
        <v>1.0021414590556668</v>
      </c>
      <c r="AG64" s="262">
        <v>1.0046767082893528</v>
      </c>
      <c r="AH64" s="262">
        <v>1.0101313584587956</v>
      </c>
      <c r="AI64" s="262">
        <v>0.99939130168023482</v>
      </c>
      <c r="AJ64" s="262">
        <v>0.99052477019721052</v>
      </c>
      <c r="AK64" s="262">
        <v>0.97881978269649073</v>
      </c>
      <c r="AL64" s="262">
        <v>0.97095965947369989</v>
      </c>
      <c r="AM64" s="262">
        <v>0.96840392045632595</v>
      </c>
      <c r="AN64" s="262">
        <v>0.95878391849639677</v>
      </c>
      <c r="AO64" s="262">
        <v>0.94885624241357625</v>
      </c>
      <c r="AP64" s="262">
        <v>0.94125921201324492</v>
      </c>
      <c r="AQ64" s="262">
        <v>0.9355889472706066</v>
      </c>
      <c r="AR64" s="262">
        <v>0.93161015595720298</v>
      </c>
      <c r="AS64" s="262">
        <v>0.91599727971819689</v>
      </c>
      <c r="AT64" s="262">
        <v>0.90815316707328664</v>
      </c>
      <c r="AU64" s="262">
        <v>0.89867930997764811</v>
      </c>
      <c r="AV64" s="262">
        <v>0.89237576724785428</v>
      </c>
      <c r="AW64" s="262">
        <v>0.89524174287742753</v>
      </c>
      <c r="AX64" s="262">
        <v>0.89840637422166214</v>
      </c>
      <c r="AY64" s="262">
        <v>0.90200622568038435</v>
      </c>
      <c r="AZ64" s="262">
        <v>0.90064809609170782</v>
      </c>
    </row>
    <row r="65" spans="1:52" ht="12" customHeight="1" x14ac:dyDescent="0.25">
      <c r="A65" s="261" t="s">
        <v>2648</v>
      </c>
      <c r="B65" s="262">
        <v>182.38363607066361</v>
      </c>
      <c r="C65" s="262">
        <v>131.19391999999698</v>
      </c>
      <c r="D65" s="262">
        <v>2.000150000000303</v>
      </c>
      <c r="E65" s="262">
        <v>1.0000299999965132</v>
      </c>
      <c r="F65" s="262">
        <v>2.0001500000016676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0</v>
      </c>
      <c r="N65" s="262">
        <v>0</v>
      </c>
      <c r="O65" s="262">
        <v>0</v>
      </c>
      <c r="P65" s="262">
        <v>0</v>
      </c>
      <c r="Q65" s="262">
        <v>0</v>
      </c>
      <c r="R65" s="262">
        <v>0</v>
      </c>
      <c r="S65" s="262">
        <v>0</v>
      </c>
      <c r="T65" s="262">
        <v>0.26873483689161287</v>
      </c>
      <c r="U65" s="262">
        <v>0.26532647445699192</v>
      </c>
      <c r="V65" s="262">
        <v>0.26060266268548737</v>
      </c>
      <c r="W65" s="262">
        <v>0.25815223751459204</v>
      </c>
      <c r="X65" s="262">
        <v>0.25454044443622603</v>
      </c>
      <c r="Y65" s="262">
        <v>1.4527889491664014</v>
      </c>
      <c r="Z65" s="262">
        <v>1.4331448796705009</v>
      </c>
      <c r="AA65" s="262">
        <v>1.4898149120908997</v>
      </c>
      <c r="AB65" s="262">
        <v>1.4950680370425879</v>
      </c>
      <c r="AC65" s="262">
        <v>1.4970001300923887</v>
      </c>
      <c r="AD65" s="262">
        <v>1.496663313891484</v>
      </c>
      <c r="AE65" s="262">
        <v>1.7305993782800553</v>
      </c>
      <c r="AF65" s="262">
        <v>1.9661883373885702</v>
      </c>
      <c r="AG65" s="262">
        <v>1.962935517128793</v>
      </c>
      <c r="AH65" s="262">
        <v>1.9688541504169015</v>
      </c>
      <c r="AI65" s="262">
        <v>1.9417473597825796</v>
      </c>
      <c r="AJ65" s="262">
        <v>1.9140633676675227</v>
      </c>
      <c r="AK65" s="262">
        <v>1.8808606277198496</v>
      </c>
      <c r="AL65" s="262">
        <v>1.8508986760909181</v>
      </c>
      <c r="AM65" s="262">
        <v>1.8350559304250631</v>
      </c>
      <c r="AN65" s="262">
        <v>1.8070883985121109</v>
      </c>
      <c r="AO65" s="262">
        <v>1.7779282017049451</v>
      </c>
      <c r="AP65" s="262">
        <v>1.7518191731330295</v>
      </c>
      <c r="AQ65" s="262">
        <v>1.7283448339489442</v>
      </c>
      <c r="AR65" s="262">
        <v>1.7057859068845709</v>
      </c>
      <c r="AS65" s="262">
        <v>1.6463453217480126</v>
      </c>
      <c r="AT65" s="262">
        <v>1.6169456583549042</v>
      </c>
      <c r="AU65" s="262">
        <v>1.5810252482490552</v>
      </c>
      <c r="AV65" s="262">
        <v>1.5480257158012318</v>
      </c>
      <c r="AW65" s="262">
        <v>1.5460936880782195</v>
      </c>
      <c r="AX65" s="262">
        <v>1.545639541569273</v>
      </c>
      <c r="AY65" s="262">
        <v>1.5445509913889877</v>
      </c>
      <c r="AZ65" s="262">
        <v>1.5368196658112365</v>
      </c>
    </row>
    <row r="66" spans="1:52" ht="12" customHeight="1" x14ac:dyDescent="0.25">
      <c r="A66" s="261" t="s">
        <v>2649</v>
      </c>
      <c r="B66" s="262">
        <v>229.29154359876463</v>
      </c>
      <c r="C66" s="262">
        <v>193.90267999999995</v>
      </c>
      <c r="D66" s="262">
        <v>240.81514999999999</v>
      </c>
      <c r="E66" s="262">
        <v>234.98685000000009</v>
      </c>
      <c r="F66" s="262">
        <v>313.4024999999998</v>
      </c>
      <c r="G66" s="262">
        <v>272.28381217119977</v>
      </c>
      <c r="H66" s="262">
        <v>237.89123999999998</v>
      </c>
      <c r="I66" s="262">
        <v>253.14898000000011</v>
      </c>
      <c r="J66" s="262">
        <v>199.70483999999993</v>
      </c>
      <c r="K66" s="262">
        <v>63.999389999999998</v>
      </c>
      <c r="L66" s="262">
        <v>3.8932289799174677</v>
      </c>
      <c r="M66" s="262">
        <v>3.8931646366729629</v>
      </c>
      <c r="N66" s="262">
        <v>1.9346563597978415</v>
      </c>
      <c r="O66" s="262">
        <v>2.913935791074834</v>
      </c>
      <c r="P66" s="262">
        <v>2.9139318625801134</v>
      </c>
      <c r="Q66" s="262">
        <v>3.8931661942125109</v>
      </c>
      <c r="R66" s="262">
        <v>2.6847825167652455</v>
      </c>
      <c r="S66" s="262">
        <v>2.5870340625620276</v>
      </c>
      <c r="T66" s="262">
        <v>2.382176873031999</v>
      </c>
      <c r="U66" s="262">
        <v>2.330093435316968</v>
      </c>
      <c r="V66" s="262">
        <v>2.2996954685345132</v>
      </c>
      <c r="W66" s="262">
        <v>2.2947698634806377</v>
      </c>
      <c r="X66" s="262">
        <v>2.2976559851794787</v>
      </c>
      <c r="Y66" s="262">
        <v>2.2775541116109839</v>
      </c>
      <c r="Z66" s="262">
        <v>2.2718978096197358</v>
      </c>
      <c r="AA66" s="262">
        <v>2.250445057453371</v>
      </c>
      <c r="AB66" s="262">
        <v>2.2813024935061899</v>
      </c>
      <c r="AC66" s="262">
        <v>2.3177443877091002</v>
      </c>
      <c r="AD66" s="262">
        <v>2.3544290797628413</v>
      </c>
      <c r="AE66" s="262">
        <v>2.2903675966633426</v>
      </c>
      <c r="AF66" s="262">
        <v>2.1856780751404634</v>
      </c>
      <c r="AG66" s="262">
        <v>2.184053064885652</v>
      </c>
      <c r="AH66" s="262">
        <v>2.1891684198424457</v>
      </c>
      <c r="AI66" s="262">
        <v>2.2472931678139996</v>
      </c>
      <c r="AJ66" s="262">
        <v>2.3907805701103055</v>
      </c>
      <c r="AK66" s="262">
        <v>2.5155043171257696</v>
      </c>
      <c r="AL66" s="262">
        <v>2.6617244467894761</v>
      </c>
      <c r="AM66" s="262">
        <v>2.841134279820261</v>
      </c>
      <c r="AN66" s="262">
        <v>2.9740356369817995</v>
      </c>
      <c r="AO66" s="262">
        <v>3.1089125231491743</v>
      </c>
      <c r="AP66" s="262">
        <v>3.2597364947437635</v>
      </c>
      <c r="AQ66" s="262">
        <v>3.4141499360112482</v>
      </c>
      <c r="AR66" s="262">
        <v>3.5789403067779486</v>
      </c>
      <c r="AS66" s="262">
        <v>3.7044643240714903</v>
      </c>
      <c r="AT66" s="262">
        <v>3.8320773249805908</v>
      </c>
      <c r="AU66" s="262">
        <v>3.9539610631884634</v>
      </c>
      <c r="AV66" s="262">
        <v>4.086310862392895</v>
      </c>
      <c r="AW66" s="262">
        <v>4.1065241403771795</v>
      </c>
      <c r="AX66" s="262">
        <v>4.1307427110309209</v>
      </c>
      <c r="AY66" s="262">
        <v>4.1520558690185876</v>
      </c>
      <c r="AZ66" s="262">
        <v>4.1532962545013996</v>
      </c>
    </row>
    <row r="67" spans="1:52" ht="12" customHeight="1" x14ac:dyDescent="0.25">
      <c r="A67" s="261" t="s">
        <v>2650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0</v>
      </c>
      <c r="J67" s="262">
        <v>0</v>
      </c>
      <c r="K67" s="262">
        <v>0</v>
      </c>
      <c r="L67" s="262">
        <v>0</v>
      </c>
      <c r="M67" s="262">
        <v>0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5.1030870901326601E-3</v>
      </c>
      <c r="U67" s="262">
        <v>4.9610539781196564E-3</v>
      </c>
      <c r="V67" s="262">
        <v>4.8450356415375611E-3</v>
      </c>
      <c r="W67" s="262">
        <v>4.7958273742374543E-3</v>
      </c>
      <c r="X67" s="262">
        <v>4.6864925171174214E-3</v>
      </c>
      <c r="Y67" s="262">
        <v>4.8551991640534324E-3</v>
      </c>
      <c r="Z67" s="262">
        <v>4.7657068090585994E-3</v>
      </c>
      <c r="AA67" s="262">
        <v>4.9709120644750877E-3</v>
      </c>
      <c r="AB67" s="262">
        <v>4.9478126889602519E-3</v>
      </c>
      <c r="AC67" s="262">
        <v>4.6694635173247408E-3</v>
      </c>
      <c r="AD67" s="262">
        <v>4.3332098717156729E-3</v>
      </c>
      <c r="AE67" s="262">
        <v>4.0153735671035699E-3</v>
      </c>
      <c r="AF67" s="262">
        <v>3.6756365939234451E-3</v>
      </c>
      <c r="AG67" s="262">
        <v>3.2975399523889025E-3</v>
      </c>
      <c r="AH67" s="262">
        <v>2.8705075719140552E-3</v>
      </c>
      <c r="AI67" s="262">
        <v>2.4292375284440796E-3</v>
      </c>
      <c r="AJ67" s="262">
        <v>1.96549622869423E-3</v>
      </c>
      <c r="AK67" s="262">
        <v>1.5082212321005243E-3</v>
      </c>
      <c r="AL67" s="262">
        <v>1.0652727049693862E-3</v>
      </c>
      <c r="AM67" s="262">
        <v>1.0393404106938283E-3</v>
      </c>
      <c r="AN67" s="262">
        <v>1.0169261461607704E-3</v>
      </c>
      <c r="AO67" s="262">
        <v>9.9611345588293261E-4</v>
      </c>
      <c r="AP67" s="262">
        <v>9.7505562853914657E-4</v>
      </c>
      <c r="AQ67" s="262">
        <v>9.5764008934261669E-4</v>
      </c>
      <c r="AR67" s="262">
        <v>9.3831753643245979E-4</v>
      </c>
      <c r="AS67" s="262">
        <v>6.3567702291854452E-4</v>
      </c>
      <c r="AT67" s="262">
        <v>6.1529826604131183E-4</v>
      </c>
      <c r="AU67" s="262">
        <v>5.210596839774806E-4</v>
      </c>
      <c r="AV67" s="262">
        <v>3.9703885969012443E-4</v>
      </c>
      <c r="AW67" s="262">
        <v>3.131079858481166E-4</v>
      </c>
      <c r="AX67" s="262">
        <v>2.4955799578836162E-4</v>
      </c>
      <c r="AY67" s="262">
        <v>1.8487542017425933E-4</v>
      </c>
      <c r="AZ67" s="262">
        <v>1.522767215828852E-4</v>
      </c>
    </row>
    <row r="68" spans="1:52" ht="12" customHeight="1" x14ac:dyDescent="0.25">
      <c r="A68" s="259" t="s">
        <v>2651</v>
      </c>
      <c r="B68" s="260">
        <v>2540.3166618785008</v>
      </c>
      <c r="C68" s="260">
        <v>1492.8282400000051</v>
      </c>
      <c r="D68" s="260">
        <v>1363.4367700000003</v>
      </c>
      <c r="E68" s="260">
        <v>1342.4647200000027</v>
      </c>
      <c r="F68" s="260">
        <v>1285.5908200000035</v>
      </c>
      <c r="G68" s="260">
        <v>1170.5592384295842</v>
      </c>
      <c r="H68" s="260">
        <v>1270.5310899999952</v>
      </c>
      <c r="I68" s="260">
        <v>1155.157939999993</v>
      </c>
      <c r="J68" s="260">
        <v>1101.5917199999963</v>
      </c>
      <c r="K68" s="260">
        <v>802.41351000000009</v>
      </c>
      <c r="L68" s="260">
        <v>929.67034423070845</v>
      </c>
      <c r="M68" s="260">
        <v>838.20268391876834</v>
      </c>
      <c r="N68" s="260">
        <v>765.92003518786214</v>
      </c>
      <c r="O68" s="260">
        <v>873.05882611341713</v>
      </c>
      <c r="P68" s="260">
        <v>898.77354997253315</v>
      </c>
      <c r="Q68" s="260">
        <v>854.04129395809832</v>
      </c>
      <c r="R68" s="260">
        <v>587.35164035050684</v>
      </c>
      <c r="S68" s="260">
        <v>562.15499509534698</v>
      </c>
      <c r="T68" s="260">
        <v>522.55760831668954</v>
      </c>
      <c r="U68" s="260">
        <v>512.23868977243001</v>
      </c>
      <c r="V68" s="260">
        <v>505.1137753610094</v>
      </c>
      <c r="W68" s="260">
        <v>503.81100247038012</v>
      </c>
      <c r="X68" s="260">
        <v>501.84768482345135</v>
      </c>
      <c r="Y68" s="260">
        <v>497.39757148208514</v>
      </c>
      <c r="Z68" s="260">
        <v>496.60899732175073</v>
      </c>
      <c r="AA68" s="260">
        <v>499.35684474124082</v>
      </c>
      <c r="AB68" s="260">
        <v>507.09146222595382</v>
      </c>
      <c r="AC68" s="260">
        <v>515.9248520313098</v>
      </c>
      <c r="AD68" s="260">
        <v>525.07438452519932</v>
      </c>
      <c r="AE68" s="260">
        <v>531.68331355278895</v>
      </c>
      <c r="AF68" s="260">
        <v>533.34090231189066</v>
      </c>
      <c r="AG68" s="260">
        <v>536.99819904211324</v>
      </c>
      <c r="AH68" s="260">
        <v>540.02883125233302</v>
      </c>
      <c r="AI68" s="260">
        <v>534.25171419928461</v>
      </c>
      <c r="AJ68" s="260">
        <v>528.07576400229846</v>
      </c>
      <c r="AK68" s="260">
        <v>521.30805945985367</v>
      </c>
      <c r="AL68" s="260">
        <v>517.42858081745794</v>
      </c>
      <c r="AM68" s="260">
        <v>514.85490407974839</v>
      </c>
      <c r="AN68" s="260">
        <v>509.60104924797372</v>
      </c>
      <c r="AO68" s="260">
        <v>505.30005765583894</v>
      </c>
      <c r="AP68" s="260">
        <v>503.56704423560552</v>
      </c>
      <c r="AQ68" s="260">
        <v>503.38597163785926</v>
      </c>
      <c r="AR68" s="260">
        <v>505.41192635235689</v>
      </c>
      <c r="AS68" s="260">
        <v>505.32789043032892</v>
      </c>
      <c r="AT68" s="260">
        <v>508.56281835053943</v>
      </c>
      <c r="AU68" s="260">
        <v>512.05930953959728</v>
      </c>
      <c r="AV68" s="260">
        <v>519.94191492084406</v>
      </c>
      <c r="AW68" s="260">
        <v>525.25904619283995</v>
      </c>
      <c r="AX68" s="260">
        <v>529.31139070009294</v>
      </c>
      <c r="AY68" s="260">
        <v>537.21583152903668</v>
      </c>
      <c r="AZ68" s="260">
        <v>539.94314123196659</v>
      </c>
    </row>
    <row r="69" spans="1:52" ht="12" customHeight="1" x14ac:dyDescent="0.25">
      <c r="A69" s="261" t="s">
        <v>2652</v>
      </c>
      <c r="B69" s="262">
        <v>1745.1508785375715</v>
      </c>
      <c r="C69" s="262">
        <v>657.93874000000494</v>
      </c>
      <c r="D69" s="262">
        <v>680.3137200000001</v>
      </c>
      <c r="E69" s="262">
        <v>799.16587000000254</v>
      </c>
      <c r="F69" s="262">
        <v>751.78918000000351</v>
      </c>
      <c r="G69" s="262">
        <v>654.17450799572737</v>
      </c>
      <c r="H69" s="262">
        <v>649.29461999999501</v>
      </c>
      <c r="I69" s="262">
        <v>566.70151999999314</v>
      </c>
      <c r="J69" s="262">
        <v>565.29154999999628</v>
      </c>
      <c r="K69" s="262">
        <v>413.75921000000005</v>
      </c>
      <c r="L69" s="262">
        <v>473.90195263054545</v>
      </c>
      <c r="M69" s="262">
        <v>451.07807016817873</v>
      </c>
      <c r="N69" s="262">
        <v>393.94097429953121</v>
      </c>
      <c r="O69" s="262">
        <v>413.11105225664141</v>
      </c>
      <c r="P69" s="262">
        <v>422.08688540713507</v>
      </c>
      <c r="Q69" s="262">
        <v>415.90123627205685</v>
      </c>
      <c r="R69" s="262">
        <v>289.48828141489435</v>
      </c>
      <c r="S69" s="262">
        <v>279.74032526176768</v>
      </c>
      <c r="T69" s="262">
        <v>265.21593344509017</v>
      </c>
      <c r="U69" s="262">
        <v>259.74717852906196</v>
      </c>
      <c r="V69" s="262">
        <v>256.11061360271464</v>
      </c>
      <c r="W69" s="262">
        <v>255.55716601174481</v>
      </c>
      <c r="X69" s="262">
        <v>255.85581641923798</v>
      </c>
      <c r="Y69" s="262">
        <v>254.65369009455921</v>
      </c>
      <c r="Z69" s="262">
        <v>253.78148729127784</v>
      </c>
      <c r="AA69" s="262">
        <v>254.68041594352732</v>
      </c>
      <c r="AB69" s="262">
        <v>258.54340058441323</v>
      </c>
      <c r="AC69" s="262">
        <v>262.97513627065678</v>
      </c>
      <c r="AD69" s="262">
        <v>267.56240376671639</v>
      </c>
      <c r="AE69" s="262">
        <v>271.2803580450385</v>
      </c>
      <c r="AF69" s="262">
        <v>272.28259156956136</v>
      </c>
      <c r="AG69" s="262">
        <v>274.19324525267319</v>
      </c>
      <c r="AH69" s="262">
        <v>276.87593442914715</v>
      </c>
      <c r="AI69" s="262">
        <v>276.41067107891837</v>
      </c>
      <c r="AJ69" s="262">
        <v>277.36181500868702</v>
      </c>
      <c r="AK69" s="262">
        <v>277.63262813781745</v>
      </c>
      <c r="AL69" s="262">
        <v>279.35503192554324</v>
      </c>
      <c r="AM69" s="262">
        <v>283.26956693474796</v>
      </c>
      <c r="AN69" s="262">
        <v>285.56789068492714</v>
      </c>
      <c r="AO69" s="262">
        <v>288.60776044194944</v>
      </c>
      <c r="AP69" s="262">
        <v>294.12145006170056</v>
      </c>
      <c r="AQ69" s="262">
        <v>300.71404040326263</v>
      </c>
      <c r="AR69" s="262">
        <v>309.75822148115878</v>
      </c>
      <c r="AS69" s="262">
        <v>317.20251267034627</v>
      </c>
      <c r="AT69" s="262">
        <v>328.78188751370351</v>
      </c>
      <c r="AU69" s="262">
        <v>340.15378082681497</v>
      </c>
      <c r="AV69" s="262">
        <v>355.97653529607567</v>
      </c>
      <c r="AW69" s="262">
        <v>361.85721010464454</v>
      </c>
      <c r="AX69" s="262">
        <v>365.66229506240683</v>
      </c>
      <c r="AY69" s="262">
        <v>373.99123161833433</v>
      </c>
      <c r="AZ69" s="262">
        <v>377.14100108133186</v>
      </c>
    </row>
    <row r="70" spans="1:52" ht="12" customHeight="1" x14ac:dyDescent="0.25">
      <c r="A70" s="261" t="s">
        <v>2653</v>
      </c>
      <c r="B70" s="262">
        <v>795.16578334092935</v>
      </c>
      <c r="C70" s="262">
        <v>834.88950000000011</v>
      </c>
      <c r="D70" s="262">
        <v>683.12305000000003</v>
      </c>
      <c r="E70" s="262">
        <v>543.29885000000013</v>
      </c>
      <c r="F70" s="262">
        <v>533.80163999999991</v>
      </c>
      <c r="G70" s="262">
        <v>516.38473043385682</v>
      </c>
      <c r="H70" s="262">
        <v>621.23647000000017</v>
      </c>
      <c r="I70" s="262">
        <v>588.45641999999987</v>
      </c>
      <c r="J70" s="262">
        <v>536.30016999999998</v>
      </c>
      <c r="K70" s="262">
        <v>388.65430000000003</v>
      </c>
      <c r="L70" s="262">
        <v>455.76839160016294</v>
      </c>
      <c r="M70" s="262">
        <v>387.12461375058956</v>
      </c>
      <c r="N70" s="262">
        <v>371.97906088833093</v>
      </c>
      <c r="O70" s="262">
        <v>459.94777385677577</v>
      </c>
      <c r="P70" s="262">
        <v>476.68666456539802</v>
      </c>
      <c r="Q70" s="262">
        <v>438.14005768604153</v>
      </c>
      <c r="R70" s="262">
        <v>297.86335893561244</v>
      </c>
      <c r="S70" s="262">
        <v>282.41466983357924</v>
      </c>
      <c r="T70" s="262">
        <v>257.34167487159931</v>
      </c>
      <c r="U70" s="262">
        <v>252.491511243368</v>
      </c>
      <c r="V70" s="262">
        <v>249.00316175829477</v>
      </c>
      <c r="W70" s="262">
        <v>248.25383645863533</v>
      </c>
      <c r="X70" s="262">
        <v>245.99186840421333</v>
      </c>
      <c r="Y70" s="262">
        <v>242.74388138752596</v>
      </c>
      <c r="Z70" s="262">
        <v>242.82751003047292</v>
      </c>
      <c r="AA70" s="262">
        <v>244.6764287977135</v>
      </c>
      <c r="AB70" s="262">
        <v>248.54806164154058</v>
      </c>
      <c r="AC70" s="262">
        <v>252.94971576065305</v>
      </c>
      <c r="AD70" s="262">
        <v>257.51198075848288</v>
      </c>
      <c r="AE70" s="262">
        <v>260.40295550775045</v>
      </c>
      <c r="AF70" s="262">
        <v>261.05831074232935</v>
      </c>
      <c r="AG70" s="262">
        <v>262.80495378944005</v>
      </c>
      <c r="AH70" s="262">
        <v>263.15289682318593</v>
      </c>
      <c r="AI70" s="262">
        <v>257.84104312036618</v>
      </c>
      <c r="AJ70" s="262">
        <v>250.71394899361141</v>
      </c>
      <c r="AK70" s="262">
        <v>243.67543132203625</v>
      </c>
      <c r="AL70" s="262">
        <v>238.07354889191475</v>
      </c>
      <c r="AM70" s="262">
        <v>231.58533714500049</v>
      </c>
      <c r="AN70" s="262">
        <v>224.03315856304656</v>
      </c>
      <c r="AO70" s="262">
        <v>216.69229721388953</v>
      </c>
      <c r="AP70" s="262">
        <v>209.44559417390499</v>
      </c>
      <c r="AQ70" s="262">
        <v>202.67193123459666</v>
      </c>
      <c r="AR70" s="262">
        <v>195.65370487119807</v>
      </c>
      <c r="AS70" s="262">
        <v>188.12537775998265</v>
      </c>
      <c r="AT70" s="262">
        <v>179.78093083683592</v>
      </c>
      <c r="AU70" s="262">
        <v>171.90552871278234</v>
      </c>
      <c r="AV70" s="262">
        <v>163.96537962476839</v>
      </c>
      <c r="AW70" s="262">
        <v>163.40183608819541</v>
      </c>
      <c r="AX70" s="262">
        <v>163.64909563768617</v>
      </c>
      <c r="AY70" s="262">
        <v>163.22459991070241</v>
      </c>
      <c r="AZ70" s="262">
        <v>162.80214015063467</v>
      </c>
    </row>
    <row r="71" spans="1:52" ht="12" customHeight="1" x14ac:dyDescent="0.25">
      <c r="A71" s="259" t="s">
        <v>2654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0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  <c r="O71" s="260">
        <v>0</v>
      </c>
      <c r="P71" s="260">
        <v>0</v>
      </c>
      <c r="Q71" s="260">
        <v>0</v>
      </c>
      <c r="R71" s="260">
        <v>0</v>
      </c>
      <c r="S71" s="260">
        <v>0</v>
      </c>
      <c r="T71" s="260">
        <v>1.9614191994020001E-2</v>
      </c>
      <c r="U71" s="260">
        <v>2.9224216242194751E-2</v>
      </c>
      <c r="V71" s="260">
        <v>2.9461745701939598E-2</v>
      </c>
      <c r="W71" s="260">
        <v>2.9871627617631173E-2</v>
      </c>
      <c r="X71" s="260">
        <v>9.7270338124524222E-2</v>
      </c>
      <c r="Y71" s="260">
        <v>0.18422909865311504</v>
      </c>
      <c r="Z71" s="260">
        <v>0.29356980755564782</v>
      </c>
      <c r="AA71" s="260">
        <v>0.31409400892972117</v>
      </c>
      <c r="AB71" s="260">
        <v>0.33822482789001723</v>
      </c>
      <c r="AC71" s="260">
        <v>0.36841436276964895</v>
      </c>
      <c r="AD71" s="260">
        <v>0.40404338625629116</v>
      </c>
      <c r="AE71" s="260">
        <v>0.50321140003127873</v>
      </c>
      <c r="AF71" s="260">
        <v>0.63426521938242697</v>
      </c>
      <c r="AG71" s="260">
        <v>0.72168236568792044</v>
      </c>
      <c r="AH71" s="260">
        <v>1.0378425142499341</v>
      </c>
      <c r="AI71" s="260">
        <v>1.3828252710828848</v>
      </c>
      <c r="AJ71" s="260">
        <v>2.0122663420648443</v>
      </c>
      <c r="AK71" s="260">
        <v>2.6831174941209683</v>
      </c>
      <c r="AL71" s="260">
        <v>3.1600784476198784</v>
      </c>
      <c r="AM71" s="260">
        <v>4.4213408256096853</v>
      </c>
      <c r="AN71" s="260">
        <v>5.9484754936585009</v>
      </c>
      <c r="AO71" s="260">
        <v>7.5915776629984366</v>
      </c>
      <c r="AP71" s="260">
        <v>9.7638763066803715</v>
      </c>
      <c r="AQ71" s="260">
        <v>11.319484106414546</v>
      </c>
      <c r="AR71" s="260">
        <v>14.003118657314708</v>
      </c>
      <c r="AS71" s="260">
        <v>17.183465189851781</v>
      </c>
      <c r="AT71" s="260">
        <v>22.4875337531107</v>
      </c>
      <c r="AU71" s="260">
        <v>25.244896080254691</v>
      </c>
      <c r="AV71" s="260">
        <v>30.620598909660082</v>
      </c>
      <c r="AW71" s="260">
        <v>44.301279232764067</v>
      </c>
      <c r="AX71" s="260">
        <v>49.749553305820513</v>
      </c>
      <c r="AY71" s="260">
        <v>68.306005179321446</v>
      </c>
      <c r="AZ71" s="260">
        <v>88.26249348795929</v>
      </c>
    </row>
    <row r="72" spans="1:52" ht="12" customHeight="1" x14ac:dyDescent="0.25">
      <c r="A72" s="261" t="s">
        <v>2655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  <c r="O72" s="262">
        <v>0</v>
      </c>
      <c r="P72" s="262">
        <v>0</v>
      </c>
      <c r="Q72" s="262">
        <v>0</v>
      </c>
      <c r="R72" s="262">
        <v>0</v>
      </c>
      <c r="S72" s="262">
        <v>0</v>
      </c>
      <c r="T72" s="262">
        <v>1.242720972485716E-2</v>
      </c>
      <c r="U72" s="262">
        <v>1.2035053921737128E-2</v>
      </c>
      <c r="V72" s="262">
        <v>1.1879032181926222E-2</v>
      </c>
      <c r="W72" s="262">
        <v>1.1758824216062239E-2</v>
      </c>
      <c r="X72" s="262">
        <v>7.8395309588262824E-2</v>
      </c>
      <c r="Y72" s="262">
        <v>0.16488268737426856</v>
      </c>
      <c r="Z72" s="262">
        <v>0.18499775996188181</v>
      </c>
      <c r="AA72" s="262">
        <v>0.20512895030534864</v>
      </c>
      <c r="AB72" s="262">
        <v>0.22804732746626791</v>
      </c>
      <c r="AC72" s="262">
        <v>0.25672277585286818</v>
      </c>
      <c r="AD72" s="262">
        <v>0.29078571960422567</v>
      </c>
      <c r="AE72" s="262">
        <v>0.38857022006088743</v>
      </c>
      <c r="AF72" s="262">
        <v>0.51073161625732244</v>
      </c>
      <c r="AG72" s="262">
        <v>0.5892114618611124</v>
      </c>
      <c r="AH72" s="262">
        <v>0.90366485143998854</v>
      </c>
      <c r="AI72" s="262">
        <v>1.2491703247119423</v>
      </c>
      <c r="AJ72" s="262">
        <v>1.8788616388658748</v>
      </c>
      <c r="AK72" s="262">
        <v>2.5505458534231051</v>
      </c>
      <c r="AL72" s="262">
        <v>3.0324228339742776</v>
      </c>
      <c r="AM72" s="262">
        <v>4.2931333431787992</v>
      </c>
      <c r="AN72" s="262">
        <v>5.8206810142727923</v>
      </c>
      <c r="AO72" s="262">
        <v>7.4644855008606976</v>
      </c>
      <c r="AP72" s="262">
        <v>9.6371931617319344</v>
      </c>
      <c r="AQ72" s="262">
        <v>11.193230098500072</v>
      </c>
      <c r="AR72" s="262">
        <v>13.882367776391048</v>
      </c>
      <c r="AS72" s="262">
        <v>17.069549965670188</v>
      </c>
      <c r="AT72" s="262">
        <v>22.373804979950254</v>
      </c>
      <c r="AU72" s="262">
        <v>25.132388165394214</v>
      </c>
      <c r="AV72" s="262">
        <v>30.508962638402295</v>
      </c>
      <c r="AW72" s="262">
        <v>44.189471509289092</v>
      </c>
      <c r="AX72" s="262">
        <v>49.638147642083808</v>
      </c>
      <c r="AY72" s="262">
        <v>68.193827161185325</v>
      </c>
      <c r="AZ72" s="262">
        <v>88.150075396235692</v>
      </c>
    </row>
    <row r="73" spans="1:52" ht="12" customHeight="1" x14ac:dyDescent="0.25">
      <c r="A73" s="261" t="s">
        <v>2656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7.1869822691628428E-3</v>
      </c>
      <c r="U73" s="262">
        <v>1.7189162320457623E-2</v>
      </c>
      <c r="V73" s="262">
        <v>1.7582713520013376E-2</v>
      </c>
      <c r="W73" s="262">
        <v>1.8112803401568935E-2</v>
      </c>
      <c r="X73" s="262">
        <v>1.8875028536261398E-2</v>
      </c>
      <c r="Y73" s="262">
        <v>1.9346411278846475E-2</v>
      </c>
      <c r="Z73" s="262">
        <v>0.10857204759376601</v>
      </c>
      <c r="AA73" s="262">
        <v>0.10896505862437253</v>
      </c>
      <c r="AB73" s="262">
        <v>0.11017750042374931</v>
      </c>
      <c r="AC73" s="262">
        <v>0.11169158691678076</v>
      </c>
      <c r="AD73" s="262">
        <v>0.11325766665206549</v>
      </c>
      <c r="AE73" s="262">
        <v>0.11464117997039133</v>
      </c>
      <c r="AF73" s="262">
        <v>0.12353360312510453</v>
      </c>
      <c r="AG73" s="262">
        <v>0.13247090382680801</v>
      </c>
      <c r="AH73" s="262">
        <v>0.13417766280994547</v>
      </c>
      <c r="AI73" s="262">
        <v>0.13365494637094244</v>
      </c>
      <c r="AJ73" s="262">
        <v>0.13340470319896974</v>
      </c>
      <c r="AK73" s="262">
        <v>0.13257164069786301</v>
      </c>
      <c r="AL73" s="262">
        <v>0.12765561364560066</v>
      </c>
      <c r="AM73" s="262">
        <v>0.12820748243088637</v>
      </c>
      <c r="AN73" s="262">
        <v>0.12779447938570834</v>
      </c>
      <c r="AO73" s="262">
        <v>0.12709216213773869</v>
      </c>
      <c r="AP73" s="262">
        <v>0.12668314494843713</v>
      </c>
      <c r="AQ73" s="262">
        <v>0.12625400791447428</v>
      </c>
      <c r="AR73" s="262">
        <v>0.12075088092366101</v>
      </c>
      <c r="AS73" s="262">
        <v>0.11391522418159263</v>
      </c>
      <c r="AT73" s="262">
        <v>0.11372877316044758</v>
      </c>
      <c r="AU73" s="262">
        <v>0.11250791486047634</v>
      </c>
      <c r="AV73" s="262">
        <v>0.11163627125778686</v>
      </c>
      <c r="AW73" s="262">
        <v>0.11180772347497397</v>
      </c>
      <c r="AX73" s="262">
        <v>0.11140566373670681</v>
      </c>
      <c r="AY73" s="262">
        <v>0.11217801813611931</v>
      </c>
      <c r="AZ73" s="262">
        <v>0.11241809172360259</v>
      </c>
    </row>
    <row r="74" spans="1:52" ht="12" customHeight="1" x14ac:dyDescent="0.25">
      <c r="A74" s="304" t="s">
        <v>2657</v>
      </c>
      <c r="B74" s="305">
        <v>0</v>
      </c>
      <c r="C74" s="305">
        <v>0</v>
      </c>
      <c r="D74" s="305">
        <v>0</v>
      </c>
      <c r="E74" s="305">
        <v>0</v>
      </c>
      <c r="F74" s="305">
        <v>0</v>
      </c>
      <c r="G74" s="305">
        <v>0</v>
      </c>
      <c r="H74" s="305">
        <v>0</v>
      </c>
      <c r="I74" s="305">
        <v>0</v>
      </c>
      <c r="J74" s="305">
        <v>0</v>
      </c>
      <c r="K74" s="305">
        <v>0</v>
      </c>
      <c r="L74" s="305">
        <v>0</v>
      </c>
      <c r="M74" s="305">
        <v>0</v>
      </c>
      <c r="N74" s="305">
        <v>0</v>
      </c>
      <c r="O74" s="305">
        <v>0</v>
      </c>
      <c r="P74" s="305">
        <v>0</v>
      </c>
      <c r="Q74" s="305">
        <v>0</v>
      </c>
      <c r="R74" s="305">
        <v>0</v>
      </c>
      <c r="S74" s="305">
        <v>0</v>
      </c>
      <c r="T74" s="305">
        <v>0.30141216144986854</v>
      </c>
      <c r="U74" s="305">
        <v>0.29357725845503935</v>
      </c>
      <c r="V74" s="305">
        <v>0.28403056652683339</v>
      </c>
      <c r="W74" s="305">
        <v>0.28115862724873919</v>
      </c>
      <c r="X74" s="305">
        <v>0.27879048436013687</v>
      </c>
      <c r="Y74" s="305">
        <v>0.92766670414035934</v>
      </c>
      <c r="Z74" s="305">
        <v>0.91563837780434887</v>
      </c>
      <c r="AA74" s="305">
        <v>1.0972020308207198</v>
      </c>
      <c r="AB74" s="305">
        <v>1.1125817684842354</v>
      </c>
      <c r="AC74" s="305">
        <v>1.1392542939134116</v>
      </c>
      <c r="AD74" s="305">
        <v>1.1642965841024817</v>
      </c>
      <c r="AE74" s="305">
        <v>1.3170607321451011</v>
      </c>
      <c r="AF74" s="305">
        <v>1.5011203478367401</v>
      </c>
      <c r="AG74" s="305">
        <v>1.5454097106764273</v>
      </c>
      <c r="AH74" s="305">
        <v>1.6357176068526986</v>
      </c>
      <c r="AI74" s="305">
        <v>1.7619925832552619</v>
      </c>
      <c r="AJ74" s="305">
        <v>1.9690201885199505</v>
      </c>
      <c r="AK74" s="305">
        <v>2.2023136354524211</v>
      </c>
      <c r="AL74" s="305">
        <v>2.4388097984670627</v>
      </c>
      <c r="AM74" s="305">
        <v>2.5490466641148788</v>
      </c>
      <c r="AN74" s="305">
        <v>2.661507447469579</v>
      </c>
      <c r="AO74" s="305">
        <v>2.7596661228906454</v>
      </c>
      <c r="AP74" s="305">
        <v>2.8880091728622843</v>
      </c>
      <c r="AQ74" s="305">
        <v>3.0247528985522254</v>
      </c>
      <c r="AR74" s="305">
        <v>3.1809389672885371</v>
      </c>
      <c r="AS74" s="305">
        <v>4.0621219424570869</v>
      </c>
      <c r="AT74" s="305">
        <v>4.2422370794921243</v>
      </c>
      <c r="AU74" s="305">
        <v>4.6389032744525762</v>
      </c>
      <c r="AV74" s="305">
        <v>5.1556976504920033</v>
      </c>
      <c r="AW74" s="305">
        <v>5.6096073608211858</v>
      </c>
      <c r="AX74" s="305">
        <v>6.0485068563415361</v>
      </c>
      <c r="AY74" s="305">
        <v>6.5698541954439769</v>
      </c>
      <c r="AZ74" s="305">
        <v>7.0162539131813091</v>
      </c>
    </row>
    <row r="75" spans="1:52" ht="12" customHeight="1" x14ac:dyDescent="0.25">
      <c r="A75" s="306" t="s">
        <v>2658</v>
      </c>
      <c r="B75" s="262">
        <v>545.90535881364121</v>
      </c>
      <c r="C75" s="262">
        <v>455.98529999999988</v>
      </c>
      <c r="D75" s="262">
        <v>437.80179000000038</v>
      </c>
      <c r="E75" s="262">
        <v>467.21392000000225</v>
      </c>
      <c r="F75" s="262">
        <v>465.2962500000047</v>
      </c>
      <c r="G75" s="262">
        <v>431.64102613597123</v>
      </c>
      <c r="H75" s="262">
        <v>503.89857999999862</v>
      </c>
      <c r="I75" s="262">
        <v>424.49569000000031</v>
      </c>
      <c r="J75" s="262">
        <v>400.40529999999688</v>
      </c>
      <c r="K75" s="262">
        <v>310.79298999999952</v>
      </c>
      <c r="L75" s="262">
        <v>330.35130089362195</v>
      </c>
      <c r="M75" s="262">
        <v>331.20796598988812</v>
      </c>
      <c r="N75" s="262">
        <v>290.29117487540708</v>
      </c>
      <c r="O75" s="262">
        <v>326.64753794473233</v>
      </c>
      <c r="P75" s="262">
        <v>325.61872339887401</v>
      </c>
      <c r="Q75" s="262">
        <v>317.11441919014806</v>
      </c>
      <c r="R75" s="262">
        <v>228.45591833823829</v>
      </c>
      <c r="S75" s="262">
        <v>222.1277036553507</v>
      </c>
      <c r="T75" s="262">
        <v>212.45650661046494</v>
      </c>
      <c r="U75" s="262">
        <v>210.63338555752964</v>
      </c>
      <c r="V75" s="262">
        <v>209.46284670568275</v>
      </c>
      <c r="W75" s="262">
        <v>208.56846711308236</v>
      </c>
      <c r="X75" s="262">
        <v>209.80332683429404</v>
      </c>
      <c r="Y75" s="262">
        <v>209.25222847018054</v>
      </c>
      <c r="Z75" s="262">
        <v>204.28336636317994</v>
      </c>
      <c r="AA75" s="262">
        <v>204.47115997378719</v>
      </c>
      <c r="AB75" s="262">
        <v>207.0851079248676</v>
      </c>
      <c r="AC75" s="262">
        <v>210.44145700817717</v>
      </c>
      <c r="AD75" s="262">
        <v>214.99205915870974</v>
      </c>
      <c r="AE75" s="262">
        <v>217.460994632259</v>
      </c>
      <c r="AF75" s="262">
        <v>217.88906803082006</v>
      </c>
      <c r="AG75" s="262">
        <v>218.21296896060582</v>
      </c>
      <c r="AH75" s="262">
        <v>220.37701258656969</v>
      </c>
      <c r="AI75" s="262">
        <v>221.40684603106817</v>
      </c>
      <c r="AJ75" s="262">
        <v>223.32007027157306</v>
      </c>
      <c r="AK75" s="262">
        <v>224.84554309712152</v>
      </c>
      <c r="AL75" s="262">
        <v>224.79510052370478</v>
      </c>
      <c r="AM75" s="262">
        <v>229.18864290232781</v>
      </c>
      <c r="AN75" s="262">
        <v>233.10695377694447</v>
      </c>
      <c r="AO75" s="262">
        <v>237.21199391654665</v>
      </c>
      <c r="AP75" s="262">
        <v>243.56339255603103</v>
      </c>
      <c r="AQ75" s="262">
        <v>250.71199880351804</v>
      </c>
      <c r="AR75" s="262">
        <v>259.61953880314456</v>
      </c>
      <c r="AS75" s="262">
        <v>268.28695293859226</v>
      </c>
      <c r="AT75" s="262">
        <v>280.71412574441064</v>
      </c>
      <c r="AU75" s="262">
        <v>293.30636062429141</v>
      </c>
      <c r="AV75" s="262">
        <v>310.31465924531284</v>
      </c>
      <c r="AW75" s="262">
        <v>318.4182882288199</v>
      </c>
      <c r="AX75" s="262">
        <v>324.48591855713835</v>
      </c>
      <c r="AY75" s="262">
        <v>335.93625117507946</v>
      </c>
      <c r="AZ75" s="262">
        <v>342.59213801562436</v>
      </c>
    </row>
    <row r="76" spans="1:52" ht="12" customHeight="1" x14ac:dyDescent="0.25">
      <c r="A76" s="263" t="s">
        <v>2083</v>
      </c>
      <c r="B76" s="264">
        <v>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8.8554067987347727E-4</v>
      </c>
      <c r="AJ76" s="264">
        <v>4.4436932110330663E-3</v>
      </c>
      <c r="AK76" s="264">
        <v>1.0877465572358809E-2</v>
      </c>
      <c r="AL76" s="264">
        <v>2.1980379358604096E-2</v>
      </c>
      <c r="AM76" s="264">
        <v>4.9146597457009014E-2</v>
      </c>
      <c r="AN76" s="264">
        <v>9.1946070923821732E-2</v>
      </c>
      <c r="AO76" s="264">
        <v>0.1634992400082842</v>
      </c>
      <c r="AP76" s="264">
        <v>0.29222545432676827</v>
      </c>
      <c r="AQ76" s="264">
        <v>0.4753609320868194</v>
      </c>
      <c r="AR76" s="264">
        <v>0.77205394180601195</v>
      </c>
      <c r="AS76" s="264">
        <v>1.1721127305353323</v>
      </c>
      <c r="AT76" s="264">
        <v>1.8118077216991921</v>
      </c>
      <c r="AU76" s="264">
        <v>2.7055820587567414</v>
      </c>
      <c r="AV76" s="264">
        <v>3.8350057375712279</v>
      </c>
      <c r="AW76" s="264">
        <v>4.5210785099525621</v>
      </c>
      <c r="AX76" s="264">
        <v>5.1061240504331016</v>
      </c>
      <c r="AY76" s="264">
        <v>6.4148661671038427</v>
      </c>
      <c r="AZ76" s="264">
        <v>7.3910245183376411</v>
      </c>
    </row>
    <row r="77" spans="1:52" ht="12" customHeight="1" x14ac:dyDescent="0.25">
      <c r="A77" s="255" t="s">
        <v>2659</v>
      </c>
      <c r="B77" s="256">
        <v>6220.9844785757905</v>
      </c>
      <c r="C77" s="256">
        <v>4956.6947</v>
      </c>
      <c r="D77" s="256">
        <v>4358.5412299999653</v>
      </c>
      <c r="E77" s="256">
        <v>4762.6476599999951</v>
      </c>
      <c r="F77" s="256">
        <v>4743.1652600000089</v>
      </c>
      <c r="G77" s="256">
        <v>4574.9961427594862</v>
      </c>
      <c r="H77" s="256">
        <v>4932.8281600000064</v>
      </c>
      <c r="I77" s="256">
        <v>4873.9446099999905</v>
      </c>
      <c r="J77" s="256">
        <v>4694.5618099999874</v>
      </c>
      <c r="K77" s="256">
        <v>3364.6285400000111</v>
      </c>
      <c r="L77" s="256">
        <v>3324.5948232873943</v>
      </c>
      <c r="M77" s="256">
        <v>3094.5933044349053</v>
      </c>
      <c r="N77" s="256">
        <v>3144.7706964458957</v>
      </c>
      <c r="O77" s="256">
        <v>3870.9238676985647</v>
      </c>
      <c r="P77" s="256">
        <v>3906.5645799094082</v>
      </c>
      <c r="Q77" s="256">
        <v>3617.068086832061</v>
      </c>
      <c r="R77" s="256">
        <v>2480.0804995951671</v>
      </c>
      <c r="S77" s="256">
        <v>2371.6038153308873</v>
      </c>
      <c r="T77" s="256">
        <v>2203.2473557074313</v>
      </c>
      <c r="U77" s="256">
        <v>2167.0528927864179</v>
      </c>
      <c r="V77" s="256">
        <v>2139.6513235870693</v>
      </c>
      <c r="W77" s="256">
        <v>2133.2841910406555</v>
      </c>
      <c r="X77" s="256">
        <v>2127.1734079890994</v>
      </c>
      <c r="Y77" s="256">
        <v>2084.5064016722276</v>
      </c>
      <c r="Z77" s="256">
        <v>2079.6000134066626</v>
      </c>
      <c r="AA77" s="256">
        <v>2093.3625177641347</v>
      </c>
      <c r="AB77" s="256">
        <v>2126.0628360285923</v>
      </c>
      <c r="AC77" s="256">
        <v>2163.504587811939</v>
      </c>
      <c r="AD77" s="256">
        <v>2203.3747039165737</v>
      </c>
      <c r="AE77" s="256">
        <v>2225.6223787188214</v>
      </c>
      <c r="AF77" s="256">
        <v>2227.0716013762135</v>
      </c>
      <c r="AG77" s="256">
        <v>2240.8987960678196</v>
      </c>
      <c r="AH77" s="256">
        <v>2252.6739278086825</v>
      </c>
      <c r="AI77" s="256">
        <v>2229.888070094592</v>
      </c>
      <c r="AJ77" s="256">
        <v>2207.4445310272258</v>
      </c>
      <c r="AK77" s="256">
        <v>2181.8144771476905</v>
      </c>
      <c r="AL77" s="256">
        <v>2166.7811311099704</v>
      </c>
      <c r="AM77" s="256">
        <v>2156.747056828619</v>
      </c>
      <c r="AN77" s="256">
        <v>2133.1440669748663</v>
      </c>
      <c r="AO77" s="256">
        <v>2111.7582275779218</v>
      </c>
      <c r="AP77" s="256">
        <v>2097.3168088164339</v>
      </c>
      <c r="AQ77" s="256">
        <v>2088.6514811806774</v>
      </c>
      <c r="AR77" s="256">
        <v>2084.0321320117255</v>
      </c>
      <c r="AS77" s="256">
        <v>2071.813573038929</v>
      </c>
      <c r="AT77" s="256">
        <v>2061.4985146347767</v>
      </c>
      <c r="AU77" s="256">
        <v>2055.1782155910028</v>
      </c>
      <c r="AV77" s="256">
        <v>2058.5134388963097</v>
      </c>
      <c r="AW77" s="256">
        <v>2071.6352640528175</v>
      </c>
      <c r="AX77" s="256">
        <v>2086.7618683671876</v>
      </c>
      <c r="AY77" s="256">
        <v>2107.0105870410171</v>
      </c>
      <c r="AZ77" s="256">
        <v>2115.5101181540108</v>
      </c>
    </row>
    <row r="78" spans="1:52" ht="12" customHeight="1" x14ac:dyDescent="0.25">
      <c r="A78" s="265" t="s">
        <v>2836</v>
      </c>
      <c r="B78" s="240">
        <v>5782.7295625953639</v>
      </c>
      <c r="C78" s="240">
        <v>4589.5037905282161</v>
      </c>
      <c r="D78" s="240">
        <v>4051.6406212612983</v>
      </c>
      <c r="E78" s="240">
        <v>4478.6483986728636</v>
      </c>
      <c r="F78" s="240">
        <v>4413.7607998183439</v>
      </c>
      <c r="G78" s="240">
        <v>4292.7833053944232</v>
      </c>
      <c r="H78" s="240">
        <v>4648.9118567367705</v>
      </c>
      <c r="I78" s="240">
        <v>4556.7958091647497</v>
      </c>
      <c r="J78" s="240">
        <v>4369.3323551981912</v>
      </c>
      <c r="K78" s="240">
        <v>3146.5439953245336</v>
      </c>
      <c r="L78" s="240">
        <v>3067.5847913848579</v>
      </c>
      <c r="M78" s="240">
        <v>2828.4978091431012</v>
      </c>
      <c r="N78" s="240">
        <v>2935.3599936682963</v>
      </c>
      <c r="O78" s="240">
        <v>3679.7696519769343</v>
      </c>
      <c r="P78" s="240">
        <v>3716.1481397005423</v>
      </c>
      <c r="Q78" s="240">
        <v>3431.5923788797045</v>
      </c>
      <c r="R78" s="240">
        <v>2332.0655797792297</v>
      </c>
      <c r="S78" s="240">
        <v>2225.4576640654705</v>
      </c>
      <c r="T78" s="240">
        <v>2064.2753986571943</v>
      </c>
      <c r="U78" s="240">
        <v>2028.8757164872854</v>
      </c>
      <c r="V78" s="240">
        <v>2002.1499945895489</v>
      </c>
      <c r="W78" s="240">
        <v>1995.5421466832202</v>
      </c>
      <c r="X78" s="240">
        <v>1988.9688688870624</v>
      </c>
      <c r="Y78" s="240">
        <v>1946.2622873189998</v>
      </c>
      <c r="Z78" s="240">
        <v>1941.9041046243974</v>
      </c>
      <c r="AA78" s="240">
        <v>1955.764227289839</v>
      </c>
      <c r="AB78" s="240">
        <v>1986.6049340807781</v>
      </c>
      <c r="AC78" s="240">
        <v>2021.9416598655239</v>
      </c>
      <c r="AD78" s="240">
        <v>2059.5369927853435</v>
      </c>
      <c r="AE78" s="240">
        <v>2080.0379748950331</v>
      </c>
      <c r="AF78" s="240">
        <v>2079.9443474996619</v>
      </c>
      <c r="AG78" s="240">
        <v>2092.3308424444726</v>
      </c>
      <c r="AH78" s="240">
        <v>2102.5477445963879</v>
      </c>
      <c r="AI78" s="240">
        <v>2077.9540581050555</v>
      </c>
      <c r="AJ78" s="240">
        <v>2054.2077018057357</v>
      </c>
      <c r="AK78" s="240">
        <v>2027.3714681008594</v>
      </c>
      <c r="AL78" s="240">
        <v>2011.1190978728596</v>
      </c>
      <c r="AM78" s="240">
        <v>1999.194580902333</v>
      </c>
      <c r="AN78" s="240">
        <v>1973.281658532931</v>
      </c>
      <c r="AO78" s="240">
        <v>1950.4400850607456</v>
      </c>
      <c r="AP78" s="240">
        <v>1933.9938049873572</v>
      </c>
      <c r="AQ78" s="240">
        <v>1922.9272042485827</v>
      </c>
      <c r="AR78" s="240">
        <v>1915.813000805148</v>
      </c>
      <c r="AS78" s="240">
        <v>1904.7207502603976</v>
      </c>
      <c r="AT78" s="240">
        <v>1891.5240355135741</v>
      </c>
      <c r="AU78" s="240">
        <v>1882.9191810381037</v>
      </c>
      <c r="AV78" s="240">
        <v>1883.305386096979</v>
      </c>
      <c r="AW78" s="240">
        <v>1894.5178351148897</v>
      </c>
      <c r="AX78" s="240">
        <v>1906.6920828954453</v>
      </c>
      <c r="AY78" s="240">
        <v>1923.8856771659759</v>
      </c>
      <c r="AZ78" s="240">
        <v>1930.0851464199243</v>
      </c>
    </row>
    <row r="79" spans="1:52" ht="12" customHeight="1" x14ac:dyDescent="0.25">
      <c r="A79" s="266" t="s">
        <v>2837</v>
      </c>
      <c r="B79" s="243">
        <v>438.25491598042686</v>
      </c>
      <c r="C79" s="243">
        <v>367.19090947178398</v>
      </c>
      <c r="D79" s="243">
        <v>306.90060873866668</v>
      </c>
      <c r="E79" s="243">
        <v>283.99926132713159</v>
      </c>
      <c r="F79" s="243">
        <v>329.40446018166529</v>
      </c>
      <c r="G79" s="243">
        <v>282.21283736506297</v>
      </c>
      <c r="H79" s="243">
        <v>283.91630326323553</v>
      </c>
      <c r="I79" s="243">
        <v>317.14880083524071</v>
      </c>
      <c r="J79" s="243">
        <v>325.22945480179663</v>
      </c>
      <c r="K79" s="243">
        <v>218.08454467547739</v>
      </c>
      <c r="L79" s="243">
        <v>257.01003190253658</v>
      </c>
      <c r="M79" s="243">
        <v>266.09549529180424</v>
      </c>
      <c r="N79" s="243">
        <v>209.41070277759948</v>
      </c>
      <c r="O79" s="243">
        <v>191.15421572163052</v>
      </c>
      <c r="P79" s="243">
        <v>190.41644020886605</v>
      </c>
      <c r="Q79" s="243">
        <v>185.47570795235666</v>
      </c>
      <c r="R79" s="243">
        <v>148.01491981593753</v>
      </c>
      <c r="S79" s="243">
        <v>146.14615126541696</v>
      </c>
      <c r="T79" s="243">
        <v>138.97195705023694</v>
      </c>
      <c r="U79" s="243">
        <v>138.1771762991323</v>
      </c>
      <c r="V79" s="243">
        <v>137.50132899752037</v>
      </c>
      <c r="W79" s="243">
        <v>137.74204435743539</v>
      </c>
      <c r="X79" s="243">
        <v>138.20453910203719</v>
      </c>
      <c r="Y79" s="243">
        <v>138.24411435322793</v>
      </c>
      <c r="Z79" s="243">
        <v>137.69590878226529</v>
      </c>
      <c r="AA79" s="243">
        <v>137.59829047429557</v>
      </c>
      <c r="AB79" s="243">
        <v>139.45790194781429</v>
      </c>
      <c r="AC79" s="243">
        <v>141.5629279464151</v>
      </c>
      <c r="AD79" s="243">
        <v>143.83771113123004</v>
      </c>
      <c r="AE79" s="243">
        <v>145.58440382378842</v>
      </c>
      <c r="AF79" s="243">
        <v>147.12725387655149</v>
      </c>
      <c r="AG79" s="243">
        <v>148.56795362334711</v>
      </c>
      <c r="AH79" s="243">
        <v>150.12618321229434</v>
      </c>
      <c r="AI79" s="243">
        <v>151.93401198953632</v>
      </c>
      <c r="AJ79" s="243">
        <v>153.23682922149013</v>
      </c>
      <c r="AK79" s="243">
        <v>154.44300904683095</v>
      </c>
      <c r="AL79" s="243">
        <v>155.6620332371109</v>
      </c>
      <c r="AM79" s="243">
        <v>157.55247592628615</v>
      </c>
      <c r="AN79" s="243">
        <v>159.86240844193503</v>
      </c>
      <c r="AO79" s="243">
        <v>161.31814251717611</v>
      </c>
      <c r="AP79" s="243">
        <v>163.32300382907658</v>
      </c>
      <c r="AQ79" s="243">
        <v>165.72427693209451</v>
      </c>
      <c r="AR79" s="243">
        <v>168.21913120657737</v>
      </c>
      <c r="AS79" s="243">
        <v>167.09282277853148</v>
      </c>
      <c r="AT79" s="243">
        <v>169.97447912120253</v>
      </c>
      <c r="AU79" s="243">
        <v>172.2590345528991</v>
      </c>
      <c r="AV79" s="243">
        <v>175.20805279933069</v>
      </c>
      <c r="AW79" s="243">
        <v>177.11742893792774</v>
      </c>
      <c r="AX79" s="243">
        <v>180.06978547174219</v>
      </c>
      <c r="AY79" s="243">
        <v>183.12490987504114</v>
      </c>
      <c r="AZ79" s="243">
        <v>185.42497173408651</v>
      </c>
    </row>
    <row r="83" spans="1:52" ht="12" customHeight="1" x14ac:dyDescent="0.25">
      <c r="A83" s="223" t="s">
        <v>2841</v>
      </c>
      <c r="B83" s="224">
        <v>2000</v>
      </c>
      <c r="C83" s="224">
        <v>2001</v>
      </c>
      <c r="D83" s="224">
        <v>2002</v>
      </c>
      <c r="E83" s="224">
        <v>2003</v>
      </c>
      <c r="F83" s="224">
        <v>2004</v>
      </c>
      <c r="G83" s="224">
        <v>2005</v>
      </c>
      <c r="H83" s="224">
        <v>2006</v>
      </c>
      <c r="I83" s="224">
        <v>2007</v>
      </c>
      <c r="J83" s="224">
        <v>2008</v>
      </c>
      <c r="K83" s="224">
        <v>2009</v>
      </c>
      <c r="L83" s="224">
        <v>2010</v>
      </c>
      <c r="M83" s="224">
        <v>2011</v>
      </c>
      <c r="N83" s="224">
        <v>2012</v>
      </c>
      <c r="O83" s="224">
        <v>2013</v>
      </c>
      <c r="P83" s="224">
        <v>2014</v>
      </c>
      <c r="Q83" s="224">
        <v>2015</v>
      </c>
      <c r="R83" s="224">
        <v>2016</v>
      </c>
      <c r="S83" s="224">
        <v>2017</v>
      </c>
      <c r="T83" s="224">
        <v>2018</v>
      </c>
      <c r="U83" s="224">
        <v>2019</v>
      </c>
      <c r="V83" s="224">
        <v>2020</v>
      </c>
      <c r="W83" s="224">
        <v>2021</v>
      </c>
      <c r="X83" s="224">
        <v>2022</v>
      </c>
      <c r="Y83" s="224">
        <v>2023</v>
      </c>
      <c r="Z83" s="224">
        <v>2024</v>
      </c>
      <c r="AA83" s="224">
        <v>2025</v>
      </c>
      <c r="AB83" s="224">
        <v>2026</v>
      </c>
      <c r="AC83" s="224">
        <v>2027</v>
      </c>
      <c r="AD83" s="224">
        <v>2028</v>
      </c>
      <c r="AE83" s="224">
        <v>2029</v>
      </c>
      <c r="AF83" s="224">
        <v>2030</v>
      </c>
      <c r="AG83" s="224">
        <v>2031</v>
      </c>
      <c r="AH83" s="224">
        <v>2032</v>
      </c>
      <c r="AI83" s="224">
        <v>2033</v>
      </c>
      <c r="AJ83" s="224">
        <v>2034</v>
      </c>
      <c r="AK83" s="224">
        <v>2035</v>
      </c>
      <c r="AL83" s="224">
        <v>2036</v>
      </c>
      <c r="AM83" s="224">
        <v>2037</v>
      </c>
      <c r="AN83" s="224">
        <v>2038</v>
      </c>
      <c r="AO83" s="224">
        <v>2039</v>
      </c>
      <c r="AP83" s="224">
        <v>2040</v>
      </c>
      <c r="AQ83" s="224">
        <v>2041</v>
      </c>
      <c r="AR83" s="224">
        <v>2042</v>
      </c>
      <c r="AS83" s="224">
        <v>2043</v>
      </c>
      <c r="AT83" s="224">
        <v>2044</v>
      </c>
      <c r="AU83" s="224">
        <v>2045</v>
      </c>
      <c r="AV83" s="224">
        <v>2046</v>
      </c>
      <c r="AW83" s="224">
        <v>2047</v>
      </c>
      <c r="AX83" s="224">
        <v>2048</v>
      </c>
      <c r="AY83" s="224">
        <v>2049</v>
      </c>
      <c r="AZ83" s="224">
        <v>2050</v>
      </c>
    </row>
    <row r="84" spans="1:52" ht="12" customHeight="1" x14ac:dyDescent="0.25">
      <c r="A84" s="268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</row>
    <row r="85" spans="1:52" ht="12" customHeight="1" x14ac:dyDescent="0.25">
      <c r="A85" s="228" t="s">
        <v>2629</v>
      </c>
      <c r="B85" s="229">
        <v>54397.466161239776</v>
      </c>
      <c r="C85" s="229">
        <v>51046.787344937249</v>
      </c>
      <c r="D85" s="229">
        <v>48151.844042369223</v>
      </c>
      <c r="E85" s="229">
        <v>47513.164001273515</v>
      </c>
      <c r="F85" s="229">
        <v>52828.476794050148</v>
      </c>
      <c r="G85" s="229">
        <v>55196.40100909138</v>
      </c>
      <c r="H85" s="229">
        <v>59781.474611261627</v>
      </c>
      <c r="I85" s="229">
        <v>65914.033259020449</v>
      </c>
      <c r="J85" s="229">
        <v>59974.756231670253</v>
      </c>
      <c r="K85" s="229">
        <v>34473.155297790552</v>
      </c>
      <c r="L85" s="229">
        <v>39822.149078963244</v>
      </c>
      <c r="M85" s="229">
        <v>44274.303732687695</v>
      </c>
      <c r="N85" s="229">
        <v>41360.478237016287</v>
      </c>
      <c r="O85" s="229">
        <v>40466.781094639729</v>
      </c>
      <c r="P85" s="229">
        <v>42148.432000206383</v>
      </c>
      <c r="Q85" s="229">
        <v>42130.370628106539</v>
      </c>
      <c r="R85" s="229">
        <v>40761.275853098516</v>
      </c>
      <c r="S85" s="229">
        <v>40582.747375092149</v>
      </c>
      <c r="T85" s="229">
        <v>40726.302047633726</v>
      </c>
      <c r="U85" s="229">
        <v>40946.498706330553</v>
      </c>
      <c r="V85" s="229">
        <v>41180.572052751653</v>
      </c>
      <c r="W85" s="229">
        <v>41372.027631473087</v>
      </c>
      <c r="X85" s="229">
        <v>41522.357611475549</v>
      </c>
      <c r="Y85" s="229">
        <v>41648.777591433769</v>
      </c>
      <c r="Z85" s="229">
        <v>41762.127855532031</v>
      </c>
      <c r="AA85" s="229">
        <v>41885.025125119406</v>
      </c>
      <c r="AB85" s="229">
        <v>42052.186540222174</v>
      </c>
      <c r="AC85" s="229">
        <v>42251.230450361356</v>
      </c>
      <c r="AD85" s="229">
        <v>42475.703561282833</v>
      </c>
      <c r="AE85" s="229">
        <v>42716.07389224261</v>
      </c>
      <c r="AF85" s="229">
        <v>42964.369798567815</v>
      </c>
      <c r="AG85" s="229">
        <v>43222.619118179682</v>
      </c>
      <c r="AH85" s="229">
        <v>43498.639278638482</v>
      </c>
      <c r="AI85" s="229">
        <v>43792.250692770052</v>
      </c>
      <c r="AJ85" s="229">
        <v>44097.532740863608</v>
      </c>
      <c r="AK85" s="229">
        <v>44407.829761590583</v>
      </c>
      <c r="AL85" s="229">
        <v>44732.172314880299</v>
      </c>
      <c r="AM85" s="229">
        <v>45075.786870011638</v>
      </c>
      <c r="AN85" s="229">
        <v>45434.342078769419</v>
      </c>
      <c r="AO85" s="229">
        <v>45805.73189345561</v>
      </c>
      <c r="AP85" s="229">
        <v>46191.92696515868</v>
      </c>
      <c r="AQ85" s="229">
        <v>46591.529974020392</v>
      </c>
      <c r="AR85" s="229">
        <v>47005.752710487512</v>
      </c>
      <c r="AS85" s="229">
        <v>47435.175711175572</v>
      </c>
      <c r="AT85" s="229">
        <v>47878.248782755545</v>
      </c>
      <c r="AU85" s="229">
        <v>48338.287493380616</v>
      </c>
      <c r="AV85" s="229">
        <v>48806.720735594223</v>
      </c>
      <c r="AW85" s="229">
        <v>49283.665114178126</v>
      </c>
      <c r="AX85" s="229">
        <v>49767.921639842098</v>
      </c>
      <c r="AY85" s="229">
        <v>50261.057598301923</v>
      </c>
      <c r="AZ85" s="229">
        <v>50766.701346478236</v>
      </c>
    </row>
    <row r="86" spans="1:52" ht="12" customHeight="1" x14ac:dyDescent="0.25">
      <c r="A86" s="239" t="s">
        <v>2836</v>
      </c>
      <c r="B86" s="240">
        <v>34014.480353495586</v>
      </c>
      <c r="C86" s="240">
        <v>31333.215784616343</v>
      </c>
      <c r="D86" s="240">
        <v>29725.217306200881</v>
      </c>
      <c r="E86" s="240">
        <v>29211.401342056164</v>
      </c>
      <c r="F86" s="240">
        <v>32937.992882260063</v>
      </c>
      <c r="G86" s="240">
        <v>34979.514791251029</v>
      </c>
      <c r="H86" s="240">
        <v>36864.747505088693</v>
      </c>
      <c r="I86" s="240">
        <v>40636.313435139804</v>
      </c>
      <c r="J86" s="240">
        <v>36605.855531213092</v>
      </c>
      <c r="K86" s="240">
        <v>20472.95894407227</v>
      </c>
      <c r="L86" s="240">
        <v>24293.548846719314</v>
      </c>
      <c r="M86" s="240">
        <v>26711.313264880184</v>
      </c>
      <c r="N86" s="240">
        <v>25368.708090670792</v>
      </c>
      <c r="O86" s="240">
        <v>25303.315330580648</v>
      </c>
      <c r="P86" s="240">
        <v>26570.891034517117</v>
      </c>
      <c r="Q86" s="240">
        <v>26480.555622841901</v>
      </c>
      <c r="R86" s="240">
        <v>25553.790060193165</v>
      </c>
      <c r="S86" s="240">
        <v>25438.955501533204</v>
      </c>
      <c r="T86" s="240">
        <v>25557.949118413399</v>
      </c>
      <c r="U86" s="240">
        <v>25729.956399155522</v>
      </c>
      <c r="V86" s="240">
        <v>25918.36716396538</v>
      </c>
      <c r="W86" s="240">
        <v>26033.474631615489</v>
      </c>
      <c r="X86" s="240">
        <v>26119.933661713752</v>
      </c>
      <c r="Y86" s="240">
        <v>26189.266100087541</v>
      </c>
      <c r="Z86" s="240">
        <v>26248.054164799029</v>
      </c>
      <c r="AA86" s="240">
        <v>26311.568861163618</v>
      </c>
      <c r="AB86" s="240">
        <v>26405.308842253398</v>
      </c>
      <c r="AC86" s="240">
        <v>26522.332142242525</v>
      </c>
      <c r="AD86" s="240">
        <v>26657.762015581393</v>
      </c>
      <c r="AE86" s="240">
        <v>26803.899663608427</v>
      </c>
      <c r="AF86" s="240">
        <v>26954.012041794504</v>
      </c>
      <c r="AG86" s="240">
        <v>27110.261168990633</v>
      </c>
      <c r="AH86" s="240">
        <v>27277.178568995409</v>
      </c>
      <c r="AI86" s="240">
        <v>27454.522916887054</v>
      </c>
      <c r="AJ86" s="240">
        <v>27639.284155809284</v>
      </c>
      <c r="AK86" s="240">
        <v>27826.55014257523</v>
      </c>
      <c r="AL86" s="240">
        <v>28020.857141449651</v>
      </c>
      <c r="AM86" s="240">
        <v>28227.071091115766</v>
      </c>
      <c r="AN86" s="240">
        <v>28442.718832696497</v>
      </c>
      <c r="AO86" s="240">
        <v>28666.460895449323</v>
      </c>
      <c r="AP86" s="240">
        <v>28899.77434620084</v>
      </c>
      <c r="AQ86" s="240">
        <v>29140.076825806289</v>
      </c>
      <c r="AR86" s="240">
        <v>29386.816324264491</v>
      </c>
      <c r="AS86" s="240">
        <v>29639.946991862718</v>
      </c>
      <c r="AT86" s="240">
        <v>29899.117470647139</v>
      </c>
      <c r="AU86" s="240">
        <v>30166.288410944242</v>
      </c>
      <c r="AV86" s="240">
        <v>30438.309347350372</v>
      </c>
      <c r="AW86" s="240">
        <v>30713.72927811163</v>
      </c>
      <c r="AX86" s="240">
        <v>30991.111303972644</v>
      </c>
      <c r="AY86" s="240">
        <v>31271.102023872729</v>
      </c>
      <c r="AZ86" s="240">
        <v>31555.952026572511</v>
      </c>
    </row>
    <row r="87" spans="1:52" ht="12" customHeight="1" x14ac:dyDescent="0.25">
      <c r="A87" s="242" t="s">
        <v>2837</v>
      </c>
      <c r="B87" s="243">
        <v>20382.985807744193</v>
      </c>
      <c r="C87" s="243">
        <v>19713.571560320906</v>
      </c>
      <c r="D87" s="243">
        <v>18426.626736168346</v>
      </c>
      <c r="E87" s="243">
        <v>18301.762659217351</v>
      </c>
      <c r="F87" s="243">
        <v>19890.483911790081</v>
      </c>
      <c r="G87" s="243">
        <v>20216.886217840351</v>
      </c>
      <c r="H87" s="243">
        <v>22916.727106172933</v>
      </c>
      <c r="I87" s="243">
        <v>25277.719823880652</v>
      </c>
      <c r="J87" s="243">
        <v>23368.900700457158</v>
      </c>
      <c r="K87" s="243">
        <v>14000.196353718282</v>
      </c>
      <c r="L87" s="243">
        <v>15528.600232243931</v>
      </c>
      <c r="M87" s="243">
        <v>17562.990467807515</v>
      </c>
      <c r="N87" s="243">
        <v>15991.770146345492</v>
      </c>
      <c r="O87" s="243">
        <v>15163.465764059083</v>
      </c>
      <c r="P87" s="243">
        <v>15577.540965689268</v>
      </c>
      <c r="Q87" s="243">
        <v>15649.815005264638</v>
      </c>
      <c r="R87" s="243">
        <v>15207.485792905349</v>
      </c>
      <c r="S87" s="243">
        <v>15143.791873558946</v>
      </c>
      <c r="T87" s="243">
        <v>15168.352929220327</v>
      </c>
      <c r="U87" s="243">
        <v>15216.542307175028</v>
      </c>
      <c r="V87" s="243">
        <v>15262.204888786275</v>
      </c>
      <c r="W87" s="243">
        <v>15338.5529998576</v>
      </c>
      <c r="X87" s="243">
        <v>15402.423949761796</v>
      </c>
      <c r="Y87" s="243">
        <v>15459.511491346228</v>
      </c>
      <c r="Z87" s="243">
        <v>15514.073690732999</v>
      </c>
      <c r="AA87" s="243">
        <v>15573.456263955788</v>
      </c>
      <c r="AB87" s="243">
        <v>15646.877697968772</v>
      </c>
      <c r="AC87" s="243">
        <v>15728.898308118829</v>
      </c>
      <c r="AD87" s="243">
        <v>15817.941545701442</v>
      </c>
      <c r="AE87" s="243">
        <v>15912.174228634181</v>
      </c>
      <c r="AF87" s="243">
        <v>16010.357756773308</v>
      </c>
      <c r="AG87" s="243">
        <v>16112.35794918905</v>
      </c>
      <c r="AH87" s="243">
        <v>16221.460709643072</v>
      </c>
      <c r="AI87" s="243">
        <v>16337.727775882999</v>
      </c>
      <c r="AJ87" s="243">
        <v>16458.248585054323</v>
      </c>
      <c r="AK87" s="243">
        <v>16581.279619015353</v>
      </c>
      <c r="AL87" s="243">
        <v>16711.315173430652</v>
      </c>
      <c r="AM87" s="243">
        <v>16848.715778895876</v>
      </c>
      <c r="AN87" s="243">
        <v>16991.623246072919</v>
      </c>
      <c r="AO87" s="243">
        <v>17139.27099800629</v>
      </c>
      <c r="AP87" s="243">
        <v>17292.15261895784</v>
      </c>
      <c r="AQ87" s="243">
        <v>17451.453148214103</v>
      </c>
      <c r="AR87" s="243">
        <v>17618.93638622302</v>
      </c>
      <c r="AS87" s="243">
        <v>17795.228719312854</v>
      </c>
      <c r="AT87" s="243">
        <v>17979.131312108402</v>
      </c>
      <c r="AU87" s="243">
        <v>18171.999082436374</v>
      </c>
      <c r="AV87" s="243">
        <v>18368.411388243854</v>
      </c>
      <c r="AW87" s="243">
        <v>18569.935836066496</v>
      </c>
      <c r="AX87" s="243">
        <v>18776.810335869453</v>
      </c>
      <c r="AY87" s="243">
        <v>18989.955574429194</v>
      </c>
      <c r="AZ87" s="243">
        <v>19210.749319905721</v>
      </c>
    </row>
    <row r="88" spans="1:52" ht="12" customHeight="1" x14ac:dyDescent="0.25">
      <c r="A88" s="302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</row>
    <row r="89" spans="1:52" ht="12" customHeight="1" x14ac:dyDescent="0.25">
      <c r="A89" s="228" t="s">
        <v>2838</v>
      </c>
      <c r="B89" s="229">
        <v>193458</v>
      </c>
      <c r="C89" s="229">
        <v>187509</v>
      </c>
      <c r="D89" s="229">
        <v>188280</v>
      </c>
      <c r="E89" s="229">
        <v>192861</v>
      </c>
      <c r="F89" s="229">
        <v>202921</v>
      </c>
      <c r="G89" s="229">
        <v>196081</v>
      </c>
      <c r="H89" s="229">
        <v>207791</v>
      </c>
      <c r="I89" s="229">
        <v>210755.04347826086</v>
      </c>
      <c r="J89" s="229">
        <v>199179.03359683795</v>
      </c>
      <c r="K89" s="229">
        <v>139685.52371541504</v>
      </c>
      <c r="L89" s="229">
        <v>173287.18577075098</v>
      </c>
      <c r="M89" s="229">
        <v>178222.21343873517</v>
      </c>
      <c r="N89" s="229">
        <v>168920.14229249011</v>
      </c>
      <c r="O89" s="229">
        <v>166741.18972332016</v>
      </c>
      <c r="P89" s="229">
        <v>169802.03713319462</v>
      </c>
      <c r="Q89" s="229">
        <v>166685.25024779799</v>
      </c>
      <c r="R89" s="229">
        <v>162504.23715415021</v>
      </c>
      <c r="S89" s="229">
        <v>168041.2729175571</v>
      </c>
      <c r="T89" s="229">
        <v>165790.56302430062</v>
      </c>
      <c r="U89" s="229">
        <v>166846.99330246446</v>
      </c>
      <c r="V89" s="229">
        <v>165471.65392925282</v>
      </c>
      <c r="W89" s="229">
        <v>165379.44538194343</v>
      </c>
      <c r="X89" s="229">
        <v>166219.74713104725</v>
      </c>
      <c r="Y89" s="229">
        <v>165148.56364449897</v>
      </c>
      <c r="Z89" s="229">
        <v>164590.27430349009</v>
      </c>
      <c r="AA89" s="229">
        <v>164883.76223187239</v>
      </c>
      <c r="AB89" s="229">
        <v>165784.74042746777</v>
      </c>
      <c r="AC89" s="229">
        <v>166771.04102352326</v>
      </c>
      <c r="AD89" s="229">
        <v>167732.93493579535</v>
      </c>
      <c r="AE89" s="229">
        <v>168776.11838600243</v>
      </c>
      <c r="AF89" s="229">
        <v>168940.03232303006</v>
      </c>
      <c r="AG89" s="229">
        <v>169057.55542674859</v>
      </c>
      <c r="AH89" s="229">
        <v>169914.96001073788</v>
      </c>
      <c r="AI89" s="229">
        <v>169469.95162444212</v>
      </c>
      <c r="AJ89" s="229">
        <v>169205.27008077328</v>
      </c>
      <c r="AK89" s="229">
        <v>168842.23208915687</v>
      </c>
      <c r="AL89" s="229">
        <v>169086.23071849137</v>
      </c>
      <c r="AM89" s="229">
        <v>170112.90382875432</v>
      </c>
      <c r="AN89" s="229">
        <v>170328.47307241667</v>
      </c>
      <c r="AO89" s="229">
        <v>170713.23151745944</v>
      </c>
      <c r="AP89" s="229">
        <v>171385.65208292025</v>
      </c>
      <c r="AQ89" s="229">
        <v>172176.63121688447</v>
      </c>
      <c r="AR89" s="229">
        <v>173451.11045545456</v>
      </c>
      <c r="AS89" s="229">
        <v>174351.11690666564</v>
      </c>
      <c r="AT89" s="229">
        <v>175293.76037102102</v>
      </c>
      <c r="AU89" s="229">
        <v>176034.49930664728</v>
      </c>
      <c r="AV89" s="229">
        <v>177548.60349324351</v>
      </c>
      <c r="AW89" s="229">
        <v>178695.99698927789</v>
      </c>
      <c r="AX89" s="229">
        <v>179109.97092179203</v>
      </c>
      <c r="AY89" s="229">
        <v>180633.39790547651</v>
      </c>
      <c r="AZ89" s="229">
        <v>181601.02648744604</v>
      </c>
    </row>
    <row r="90" spans="1:52" ht="12" customHeight="1" x14ac:dyDescent="0.25">
      <c r="A90" s="239" t="s">
        <v>2836</v>
      </c>
      <c r="B90" s="240">
        <v>121117</v>
      </c>
      <c r="C90" s="240">
        <v>115050</v>
      </c>
      <c r="D90" s="240">
        <v>116673</v>
      </c>
      <c r="E90" s="240">
        <v>119798</v>
      </c>
      <c r="F90" s="240">
        <v>124412</v>
      </c>
      <c r="G90" s="240">
        <v>119836</v>
      </c>
      <c r="H90" s="240">
        <v>123279</v>
      </c>
      <c r="I90" s="240">
        <v>124858</v>
      </c>
      <c r="J90" s="240">
        <v>115330</v>
      </c>
      <c r="K90" s="240">
        <v>77517</v>
      </c>
      <c r="L90" s="240">
        <v>101108</v>
      </c>
      <c r="M90" s="240">
        <v>101944</v>
      </c>
      <c r="N90" s="240">
        <v>98271</v>
      </c>
      <c r="O90" s="240">
        <v>99872</v>
      </c>
      <c r="P90" s="240">
        <v>103359</v>
      </c>
      <c r="Q90" s="240">
        <v>100868.73260600002</v>
      </c>
      <c r="R90" s="240">
        <v>98064</v>
      </c>
      <c r="S90" s="240">
        <v>100678.85702415224</v>
      </c>
      <c r="T90" s="240">
        <v>98695.42773287202</v>
      </c>
      <c r="U90" s="240">
        <v>99029.787300095966</v>
      </c>
      <c r="V90" s="240">
        <v>97836.088562505727</v>
      </c>
      <c r="W90" s="240">
        <v>97696.646904542504</v>
      </c>
      <c r="X90" s="240">
        <v>98365.393463532368</v>
      </c>
      <c r="Y90" s="240">
        <v>97307.646342710883</v>
      </c>
      <c r="Z90" s="240">
        <v>96960.726997324527</v>
      </c>
      <c r="AA90" s="240">
        <v>97131.113260074999</v>
      </c>
      <c r="AB90" s="240">
        <v>97824.585032225936</v>
      </c>
      <c r="AC90" s="240">
        <v>98573.442627035882</v>
      </c>
      <c r="AD90" s="240">
        <v>99323.865668850791</v>
      </c>
      <c r="AE90" s="240">
        <v>100092.90083779249</v>
      </c>
      <c r="AF90" s="240">
        <v>100038.92770358187</v>
      </c>
      <c r="AG90" s="240">
        <v>100013.45635148995</v>
      </c>
      <c r="AH90" s="240">
        <v>100601.57453961221</v>
      </c>
      <c r="AI90" s="240">
        <v>99824.525251093408</v>
      </c>
      <c r="AJ90" s="240">
        <v>99454.592779241168</v>
      </c>
      <c r="AK90" s="240">
        <v>98894.020368861049</v>
      </c>
      <c r="AL90" s="240">
        <v>98805.346281052494</v>
      </c>
      <c r="AM90" s="240">
        <v>99374.509518801147</v>
      </c>
      <c r="AN90" s="240">
        <v>99230.68992151969</v>
      </c>
      <c r="AO90" s="240">
        <v>99229.39389042421</v>
      </c>
      <c r="AP90" s="240">
        <v>99512.457866277604</v>
      </c>
      <c r="AQ90" s="240">
        <v>99815.821119256914</v>
      </c>
      <c r="AR90" s="240">
        <v>100530.33216488754</v>
      </c>
      <c r="AS90" s="240">
        <v>100964.03376178733</v>
      </c>
      <c r="AT90" s="240">
        <v>101433.86793484526</v>
      </c>
      <c r="AU90" s="240">
        <v>101677.00448897344</v>
      </c>
      <c r="AV90" s="240">
        <v>102560.36919847449</v>
      </c>
      <c r="AW90" s="240">
        <v>103117.22270887252</v>
      </c>
      <c r="AX90" s="240">
        <v>103047.84803811421</v>
      </c>
      <c r="AY90" s="240">
        <v>104002.32138906102</v>
      </c>
      <c r="AZ90" s="240">
        <v>104358.07781285042</v>
      </c>
    </row>
    <row r="91" spans="1:52" ht="12" customHeight="1" x14ac:dyDescent="0.25">
      <c r="A91" s="242" t="s">
        <v>2837</v>
      </c>
      <c r="B91" s="243">
        <v>72341</v>
      </c>
      <c r="C91" s="243">
        <v>72459</v>
      </c>
      <c r="D91" s="243">
        <v>71607</v>
      </c>
      <c r="E91" s="243">
        <v>73063</v>
      </c>
      <c r="F91" s="243">
        <v>78509</v>
      </c>
      <c r="G91" s="243">
        <v>76245</v>
      </c>
      <c r="H91" s="243">
        <v>84512</v>
      </c>
      <c r="I91" s="243">
        <v>85897.043478260865</v>
      </c>
      <c r="J91" s="243">
        <v>83849.033596837951</v>
      </c>
      <c r="K91" s="243">
        <v>62168.523715415024</v>
      </c>
      <c r="L91" s="243">
        <v>72179.185770750977</v>
      </c>
      <c r="M91" s="243">
        <v>76278.213438735183</v>
      </c>
      <c r="N91" s="243">
        <v>70649.142292490113</v>
      </c>
      <c r="O91" s="243">
        <v>66869.18972332016</v>
      </c>
      <c r="P91" s="243">
        <v>66443.037133194637</v>
      </c>
      <c r="Q91" s="243">
        <v>65816.517641797982</v>
      </c>
      <c r="R91" s="243">
        <v>64440.237154150193</v>
      </c>
      <c r="S91" s="243">
        <v>67362.415893404846</v>
      </c>
      <c r="T91" s="243">
        <v>67095.135291428582</v>
      </c>
      <c r="U91" s="243">
        <v>67817.20600236849</v>
      </c>
      <c r="V91" s="243">
        <v>67635.565366747105</v>
      </c>
      <c r="W91" s="243">
        <v>67682.798477400909</v>
      </c>
      <c r="X91" s="243">
        <v>67854.353667514893</v>
      </c>
      <c r="Y91" s="243">
        <v>67840.917301788082</v>
      </c>
      <c r="Z91" s="243">
        <v>67629.547306165565</v>
      </c>
      <c r="AA91" s="243">
        <v>67752.648971797389</v>
      </c>
      <c r="AB91" s="243">
        <v>67960.155395241833</v>
      </c>
      <c r="AC91" s="243">
        <v>68197.598396487374</v>
      </c>
      <c r="AD91" s="243">
        <v>68409.069266944556</v>
      </c>
      <c r="AE91" s="243">
        <v>68683.217548209941</v>
      </c>
      <c r="AF91" s="243">
        <v>68901.104619448204</v>
      </c>
      <c r="AG91" s="243">
        <v>69044.099075258622</v>
      </c>
      <c r="AH91" s="243">
        <v>69313.385471125686</v>
      </c>
      <c r="AI91" s="243">
        <v>69645.426373348731</v>
      </c>
      <c r="AJ91" s="243">
        <v>69750.677301532123</v>
      </c>
      <c r="AK91" s="243">
        <v>69948.211720295832</v>
      </c>
      <c r="AL91" s="243">
        <v>70280.884437438872</v>
      </c>
      <c r="AM91" s="243">
        <v>70738.394309953175</v>
      </c>
      <c r="AN91" s="243">
        <v>71097.783150896983</v>
      </c>
      <c r="AO91" s="243">
        <v>71483.837627035216</v>
      </c>
      <c r="AP91" s="243">
        <v>71873.194216642645</v>
      </c>
      <c r="AQ91" s="243">
        <v>72360.810097627575</v>
      </c>
      <c r="AR91" s="243">
        <v>72920.778290567003</v>
      </c>
      <c r="AS91" s="243">
        <v>73387.083144878314</v>
      </c>
      <c r="AT91" s="243">
        <v>73859.892436175767</v>
      </c>
      <c r="AU91" s="243">
        <v>74357.494817673825</v>
      </c>
      <c r="AV91" s="243">
        <v>74988.234294769019</v>
      </c>
      <c r="AW91" s="243">
        <v>75578.774280405385</v>
      </c>
      <c r="AX91" s="243">
        <v>76062.122883677832</v>
      </c>
      <c r="AY91" s="243">
        <v>76631.076516415487</v>
      </c>
      <c r="AZ91" s="243">
        <v>77242.948674595609</v>
      </c>
    </row>
    <row r="92" spans="1:52" ht="12" customHeight="1" x14ac:dyDescent="0.25">
      <c r="A92" s="302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</row>
    <row r="93" spans="1:52" ht="12" customHeight="1" x14ac:dyDescent="0.25">
      <c r="A93" s="228" t="s">
        <v>2638</v>
      </c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</row>
    <row r="94" spans="1:52" ht="12" customHeight="1" x14ac:dyDescent="0.25">
      <c r="A94" s="246" t="s">
        <v>2639</v>
      </c>
      <c r="B94" s="247">
        <v>0</v>
      </c>
      <c r="C94" s="247">
        <v>0</v>
      </c>
      <c r="D94" s="247">
        <v>0</v>
      </c>
      <c r="E94" s="247">
        <v>0</v>
      </c>
      <c r="F94" s="247">
        <v>0</v>
      </c>
      <c r="G94" s="247">
        <v>22.412482810125717</v>
      </c>
      <c r="H94" s="247">
        <v>18.272405158082265</v>
      </c>
      <c r="I94" s="247">
        <v>17.16279578141598</v>
      </c>
      <c r="J94" s="247">
        <v>22.146963852821806</v>
      </c>
      <c r="K94" s="247">
        <v>13.758851389383954</v>
      </c>
      <c r="L94" s="247">
        <v>11.200000000000005</v>
      </c>
      <c r="M94" s="247">
        <v>12.909627547347473</v>
      </c>
      <c r="N94" s="247">
        <v>7.2367428800271609</v>
      </c>
      <c r="O94" s="247">
        <v>4.2078576026770378</v>
      </c>
      <c r="P94" s="247">
        <v>5.5733466970043173</v>
      </c>
      <c r="Q94" s="247">
        <v>6.9723042046886938</v>
      </c>
      <c r="R94" s="247">
        <v>4.8819781891344451</v>
      </c>
      <c r="S94" s="247">
        <v>5.3474026050022267</v>
      </c>
      <c r="T94" s="247">
        <v>14.131983940011503</v>
      </c>
      <c r="U94" s="247">
        <v>20.450616549204803</v>
      </c>
      <c r="V94" s="247">
        <v>22.750163749787706</v>
      </c>
      <c r="W94" s="247">
        <v>20.487668377578931</v>
      </c>
      <c r="X94" s="247">
        <v>28.374247577550165</v>
      </c>
      <c r="Y94" s="247">
        <v>30.533062358233497</v>
      </c>
      <c r="Z94" s="247">
        <v>30.352687324637465</v>
      </c>
      <c r="AA94" s="247">
        <v>27.329939594943717</v>
      </c>
      <c r="AB94" s="247">
        <v>24.609466638219356</v>
      </c>
      <c r="AC94" s="247">
        <v>22.161040977167414</v>
      </c>
      <c r="AD94" s="247">
        <v>19.957457882220677</v>
      </c>
      <c r="AE94" s="247">
        <v>22.733556337697081</v>
      </c>
      <c r="AF94" s="247">
        <v>25.181220668510989</v>
      </c>
      <c r="AG94" s="247">
        <v>24.381828883542465</v>
      </c>
      <c r="AH94" s="247">
        <v>33.121879533240268</v>
      </c>
      <c r="AI94" s="247">
        <v>38.506971307564356</v>
      </c>
      <c r="AJ94" s="247">
        <v>47.150562640638988</v>
      </c>
      <c r="AK94" s="247">
        <v>52.29624341464794</v>
      </c>
      <c r="AL94" s="247">
        <v>52.293513028098104</v>
      </c>
      <c r="AM94" s="247">
        <v>59.320850414677878</v>
      </c>
      <c r="AN94" s="247">
        <v>65.162003656664382</v>
      </c>
      <c r="AO94" s="247">
        <v>68.732000711900454</v>
      </c>
      <c r="AP94" s="247">
        <v>72.897190929419153</v>
      </c>
      <c r="AQ94" s="247">
        <v>72.497724082681913</v>
      </c>
      <c r="AR94" s="247">
        <v>75.357064469233777</v>
      </c>
      <c r="AS94" s="247">
        <v>78.328557275639426</v>
      </c>
      <c r="AT94" s="247">
        <v>84.869633813664436</v>
      </c>
      <c r="AU94" s="247">
        <v>84.204623125351773</v>
      </c>
      <c r="AV94" s="247">
        <v>87.82703740762345</v>
      </c>
      <c r="AW94" s="247">
        <v>100.64290143600581</v>
      </c>
      <c r="AX94" s="247">
        <v>99.962631834683989</v>
      </c>
      <c r="AY94" s="247">
        <v>111.98682238530427</v>
      </c>
      <c r="AZ94" s="247">
        <v>121.65967942422334</v>
      </c>
    </row>
    <row r="95" spans="1:52" ht="12" customHeight="1" x14ac:dyDescent="0.25">
      <c r="A95" s="248" t="s">
        <v>2640</v>
      </c>
      <c r="B95" s="249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49">
        <v>0</v>
      </c>
      <c r="AH95" s="249">
        <v>0</v>
      </c>
      <c r="AI95" s="249">
        <v>0</v>
      </c>
      <c r="AJ95" s="249">
        <v>0</v>
      </c>
      <c r="AK95" s="249">
        <v>0</v>
      </c>
      <c r="AL95" s="249">
        <v>0</v>
      </c>
      <c r="AM95" s="249">
        <v>0</v>
      </c>
      <c r="AN95" s="249">
        <v>0</v>
      </c>
      <c r="AO95" s="249">
        <v>0</v>
      </c>
      <c r="AP95" s="249">
        <v>0</v>
      </c>
      <c r="AQ95" s="249">
        <v>0</v>
      </c>
      <c r="AR95" s="249">
        <v>0</v>
      </c>
      <c r="AS95" s="249">
        <v>0</v>
      </c>
      <c r="AT95" s="249">
        <v>0</v>
      </c>
      <c r="AU95" s="249">
        <v>0</v>
      </c>
      <c r="AV95" s="249">
        <v>0</v>
      </c>
      <c r="AW95" s="249">
        <v>0</v>
      </c>
      <c r="AX95" s="249">
        <v>0</v>
      </c>
      <c r="AY95" s="249">
        <v>0</v>
      </c>
      <c r="AZ95" s="249">
        <v>0</v>
      </c>
    </row>
    <row r="96" spans="1:52" ht="12" customHeight="1" x14ac:dyDescent="0.25">
      <c r="A96" s="250" t="s">
        <v>2641</v>
      </c>
      <c r="B96" s="251">
        <v>0</v>
      </c>
      <c r="C96" s="251">
        <v>0</v>
      </c>
      <c r="D96" s="251">
        <v>0</v>
      </c>
      <c r="E96" s="251">
        <v>0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51">
        <v>0</v>
      </c>
      <c r="N96" s="251"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</row>
    <row r="97" spans="1:52" ht="12" customHeight="1" x14ac:dyDescent="0.25">
      <c r="A97" s="302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  <c r="AL97" s="303"/>
      <c r="AM97" s="303"/>
      <c r="AN97" s="303"/>
      <c r="AO97" s="303"/>
      <c r="AP97" s="303"/>
      <c r="AQ97" s="303"/>
      <c r="AR97" s="303"/>
      <c r="AS97" s="303"/>
      <c r="AT97" s="303"/>
      <c r="AU97" s="303"/>
      <c r="AV97" s="303"/>
      <c r="AW97" s="303"/>
      <c r="AX97" s="303"/>
      <c r="AY97" s="303"/>
      <c r="AZ97" s="303"/>
    </row>
    <row r="98" spans="1:52" ht="12" customHeight="1" x14ac:dyDescent="0.25">
      <c r="A98" s="228" t="s">
        <v>2642</v>
      </c>
      <c r="B98" s="254"/>
      <c r="C98" s="254"/>
      <c r="D98" s="254"/>
      <c r="E98" s="254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54"/>
      <c r="R98" s="254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</row>
    <row r="99" spans="1:52" ht="12" customHeight="1" x14ac:dyDescent="0.25">
      <c r="A99" s="255" t="s">
        <v>2643</v>
      </c>
      <c r="B99" s="256">
        <v>66700.5713347532</v>
      </c>
      <c r="C99" s="256">
        <v>64105.872507499975</v>
      </c>
      <c r="D99" s="256">
        <v>61991.066436499998</v>
      </c>
      <c r="E99" s="256">
        <v>65044.049089999979</v>
      </c>
      <c r="F99" s="256">
        <v>65297.916976499982</v>
      </c>
      <c r="G99" s="256">
        <v>62486.797259958737</v>
      </c>
      <c r="H99" s="256">
        <v>63611.150772499983</v>
      </c>
      <c r="I99" s="256">
        <v>61875.907750499944</v>
      </c>
      <c r="J99" s="256">
        <v>58422.935891499976</v>
      </c>
      <c r="K99" s="256">
        <v>42368.597639500018</v>
      </c>
      <c r="L99" s="256">
        <v>51288.075538322533</v>
      </c>
      <c r="M99" s="256">
        <v>51545.213833749367</v>
      </c>
      <c r="N99" s="256">
        <v>50274.389000970987</v>
      </c>
      <c r="O99" s="256">
        <v>49808.129913332086</v>
      </c>
      <c r="P99" s="256">
        <v>49531.334470700196</v>
      </c>
      <c r="Q99" s="256">
        <v>50174.446810645139</v>
      </c>
      <c r="R99" s="256">
        <v>49035.466731104956</v>
      </c>
      <c r="S99" s="256">
        <v>50041.415537068169</v>
      </c>
      <c r="T99" s="256">
        <v>47766.842978423083</v>
      </c>
      <c r="U99" s="256">
        <v>47282.018113774582</v>
      </c>
      <c r="V99" s="256">
        <v>46530.796977618935</v>
      </c>
      <c r="W99" s="256">
        <v>46393.278234294048</v>
      </c>
      <c r="X99" s="256">
        <v>46150.487345029389</v>
      </c>
      <c r="Y99" s="256">
        <v>45349.588945218864</v>
      </c>
      <c r="Z99" s="256">
        <v>45045.984999661094</v>
      </c>
      <c r="AA99" s="256">
        <v>45006.216571047524</v>
      </c>
      <c r="AB99" s="256">
        <v>45168.385205234583</v>
      </c>
      <c r="AC99" s="256">
        <v>45355.094498462116</v>
      </c>
      <c r="AD99" s="256">
        <v>45524.409835253035</v>
      </c>
      <c r="AE99" s="256">
        <v>45544.771548630873</v>
      </c>
      <c r="AF99" s="256">
        <v>45287.882371671221</v>
      </c>
      <c r="AG99" s="256">
        <v>45181.719317177558</v>
      </c>
      <c r="AH99" s="256">
        <v>44990.799616205994</v>
      </c>
      <c r="AI99" s="256">
        <v>44488.56270289862</v>
      </c>
      <c r="AJ99" s="256">
        <v>43986.594538061916</v>
      </c>
      <c r="AK99" s="256">
        <v>43549.230215070071</v>
      </c>
      <c r="AL99" s="256">
        <v>43353.959955722654</v>
      </c>
      <c r="AM99" s="256">
        <v>43212.20454548017</v>
      </c>
      <c r="AN99" s="256">
        <v>42825.09069130203</v>
      </c>
      <c r="AO99" s="256">
        <v>42582.047673756562</v>
      </c>
      <c r="AP99" s="256">
        <v>42388.302505469634</v>
      </c>
      <c r="AQ99" s="256">
        <v>42316.562185961615</v>
      </c>
      <c r="AR99" s="256">
        <v>42273.144508881873</v>
      </c>
      <c r="AS99" s="256">
        <v>42148.410968365446</v>
      </c>
      <c r="AT99" s="256">
        <v>41984.288574263199</v>
      </c>
      <c r="AU99" s="256">
        <v>41862.895611836168</v>
      </c>
      <c r="AV99" s="256">
        <v>41901.560987166726</v>
      </c>
      <c r="AW99" s="256">
        <v>41738.832178996585</v>
      </c>
      <c r="AX99" s="256">
        <v>41490.475601776881</v>
      </c>
      <c r="AY99" s="256">
        <v>41269.682623900757</v>
      </c>
      <c r="AZ99" s="256">
        <v>41053.563049449025</v>
      </c>
    </row>
    <row r="100" spans="1:52" ht="12" customHeight="1" x14ac:dyDescent="0.25">
      <c r="A100" s="257" t="s">
        <v>2644</v>
      </c>
      <c r="B100" s="258">
        <v>29896.217219825125</v>
      </c>
      <c r="C100" s="258">
        <v>29049.975509999975</v>
      </c>
      <c r="D100" s="258">
        <v>28066.291303999988</v>
      </c>
      <c r="E100" s="258">
        <v>30017.544519999989</v>
      </c>
      <c r="F100" s="258">
        <v>29125.647043999972</v>
      </c>
      <c r="G100" s="258">
        <v>28143.927041560011</v>
      </c>
      <c r="H100" s="258">
        <v>28857.247035000008</v>
      </c>
      <c r="I100" s="258">
        <v>27971.388627999979</v>
      </c>
      <c r="J100" s="258">
        <v>26011.439038999986</v>
      </c>
      <c r="K100" s="258">
        <v>18669.725392000015</v>
      </c>
      <c r="L100" s="258">
        <v>23248.873661104888</v>
      </c>
      <c r="M100" s="258">
        <v>23457.349920634919</v>
      </c>
      <c r="N100" s="258">
        <v>22846.699989627821</v>
      </c>
      <c r="O100" s="258">
        <v>23080.09074459779</v>
      </c>
      <c r="P100" s="258">
        <v>23356.428814192543</v>
      </c>
      <c r="Q100" s="258">
        <v>23815.245228801221</v>
      </c>
      <c r="R100" s="258">
        <v>23121.06907765946</v>
      </c>
      <c r="S100" s="258">
        <v>23443.24185714488</v>
      </c>
      <c r="T100" s="258">
        <v>22136.747249299951</v>
      </c>
      <c r="U100" s="258">
        <v>21851.14218193556</v>
      </c>
      <c r="V100" s="258">
        <v>21469.542841597999</v>
      </c>
      <c r="W100" s="258">
        <v>21404.114482135436</v>
      </c>
      <c r="X100" s="258">
        <v>21245.206283876221</v>
      </c>
      <c r="Y100" s="258">
        <v>20692.103616760985</v>
      </c>
      <c r="Z100" s="258">
        <v>20582.565810146076</v>
      </c>
      <c r="AA100" s="258">
        <v>20579.561766539198</v>
      </c>
      <c r="AB100" s="258">
        <v>20670.587825265648</v>
      </c>
      <c r="AC100" s="258">
        <v>20789.523367398382</v>
      </c>
      <c r="AD100" s="258">
        <v>20886.845749217737</v>
      </c>
      <c r="AE100" s="258">
        <v>20882.488652167493</v>
      </c>
      <c r="AF100" s="258">
        <v>20729.403130176506</v>
      </c>
      <c r="AG100" s="258">
        <v>20681.123252759939</v>
      </c>
      <c r="AH100" s="258">
        <v>20537.851276447669</v>
      </c>
      <c r="AI100" s="258">
        <v>20229.775022029404</v>
      </c>
      <c r="AJ100" s="258">
        <v>19908.055229498488</v>
      </c>
      <c r="AK100" s="258">
        <v>19629.518313768309</v>
      </c>
      <c r="AL100" s="258">
        <v>19486.118642006957</v>
      </c>
      <c r="AM100" s="258">
        <v>19314.515643067094</v>
      </c>
      <c r="AN100" s="258">
        <v>18986.171651346573</v>
      </c>
      <c r="AO100" s="258">
        <v>18743.359460873213</v>
      </c>
      <c r="AP100" s="258">
        <v>18501.8608948416</v>
      </c>
      <c r="AQ100" s="258">
        <v>18324.375195383393</v>
      </c>
      <c r="AR100" s="258">
        <v>18119.946088837147</v>
      </c>
      <c r="AS100" s="258">
        <v>17848.600827689967</v>
      </c>
      <c r="AT100" s="258">
        <v>17455.124074899832</v>
      </c>
      <c r="AU100" s="258">
        <v>17155.37736507451</v>
      </c>
      <c r="AV100" s="258">
        <v>16824.732970231755</v>
      </c>
      <c r="AW100" s="258">
        <v>16232.510304353622</v>
      </c>
      <c r="AX100" s="258">
        <v>15776.952873039405</v>
      </c>
      <c r="AY100" s="258">
        <v>14808.49594565316</v>
      </c>
      <c r="AZ100" s="258">
        <v>14074.109258051178</v>
      </c>
    </row>
    <row r="101" spans="1:52" ht="12" customHeight="1" x14ac:dyDescent="0.25">
      <c r="A101" s="261" t="s">
        <v>2839</v>
      </c>
      <c r="B101" s="262">
        <v>8210.4117662637364</v>
      </c>
      <c r="C101" s="262">
        <v>8495.326739999975</v>
      </c>
      <c r="D101" s="262">
        <v>8020.8610039999876</v>
      </c>
      <c r="E101" s="262">
        <v>9164.5754499999948</v>
      </c>
      <c r="F101" s="262">
        <v>9839.1805139999778</v>
      </c>
      <c r="G101" s="262">
        <v>10268.452457553531</v>
      </c>
      <c r="H101" s="262">
        <v>10362.704195000011</v>
      </c>
      <c r="I101" s="262">
        <v>9927.1063279999817</v>
      </c>
      <c r="J101" s="262">
        <v>9196.5991689999937</v>
      </c>
      <c r="K101" s="262">
        <v>6053.5011220000142</v>
      </c>
      <c r="L101" s="262">
        <v>9133.3611987361837</v>
      </c>
      <c r="M101" s="262">
        <v>9649.996612191826</v>
      </c>
      <c r="N101" s="262">
        <v>10181.282094522216</v>
      </c>
      <c r="O101" s="262">
        <v>10805.994389118332</v>
      </c>
      <c r="P101" s="262">
        <v>11490.467122183334</v>
      </c>
      <c r="Q101" s="262">
        <v>12437.893774950096</v>
      </c>
      <c r="R101" s="262">
        <v>12096.216470746805</v>
      </c>
      <c r="S101" s="262">
        <v>12236.187700817394</v>
      </c>
      <c r="T101" s="262">
        <v>11609.137283858456</v>
      </c>
      <c r="U101" s="262">
        <v>11470.571959548664</v>
      </c>
      <c r="V101" s="262">
        <v>11284.815033877025</v>
      </c>
      <c r="W101" s="262">
        <v>11256.086464798131</v>
      </c>
      <c r="X101" s="262">
        <v>11192.949391620341</v>
      </c>
      <c r="Y101" s="262">
        <v>10778.154195368119</v>
      </c>
      <c r="Z101" s="262">
        <v>10720.128118078806</v>
      </c>
      <c r="AA101" s="262">
        <v>10718.968734866297</v>
      </c>
      <c r="AB101" s="262">
        <v>10766.791468022662</v>
      </c>
      <c r="AC101" s="262">
        <v>10838.594888242495</v>
      </c>
      <c r="AD101" s="262">
        <v>10891.034106769612</v>
      </c>
      <c r="AE101" s="262">
        <v>10896.682788724298</v>
      </c>
      <c r="AF101" s="262">
        <v>10821.00737209742</v>
      </c>
      <c r="AG101" s="262">
        <v>10806.664968356205</v>
      </c>
      <c r="AH101" s="262">
        <v>10755.466549741926</v>
      </c>
      <c r="AI101" s="262">
        <v>10610.675310902549</v>
      </c>
      <c r="AJ101" s="262">
        <v>10461.868284490116</v>
      </c>
      <c r="AK101" s="262">
        <v>10334.251495036759</v>
      </c>
      <c r="AL101" s="262">
        <v>10264.474464347246</v>
      </c>
      <c r="AM101" s="262">
        <v>10203.008403524285</v>
      </c>
      <c r="AN101" s="262">
        <v>10035.311565179603</v>
      </c>
      <c r="AO101" s="262">
        <v>9937.1944530201908</v>
      </c>
      <c r="AP101" s="262">
        <v>9844.1010604795065</v>
      </c>
      <c r="AQ101" s="262">
        <v>9779.4018282117795</v>
      </c>
      <c r="AR101" s="262">
        <v>9712.7214206412955</v>
      </c>
      <c r="AS101" s="262">
        <v>9615.5763781654296</v>
      </c>
      <c r="AT101" s="262">
        <v>9473.5976973366178</v>
      </c>
      <c r="AU101" s="262">
        <v>9350.109265073128</v>
      </c>
      <c r="AV101" s="262">
        <v>9246.4548150214705</v>
      </c>
      <c r="AW101" s="262">
        <v>9096.7459541771022</v>
      </c>
      <c r="AX101" s="262">
        <v>8917.7398673420703</v>
      </c>
      <c r="AY101" s="262">
        <v>8521.9764616388293</v>
      </c>
      <c r="AZ101" s="262">
        <v>8331.2872459043283</v>
      </c>
    </row>
    <row r="102" spans="1:52" ht="12" customHeight="1" x14ac:dyDescent="0.25">
      <c r="A102" s="261" t="s">
        <v>2665</v>
      </c>
      <c r="B102" s="262">
        <v>21685.805453561388</v>
      </c>
      <c r="C102" s="262">
        <v>20554.64877</v>
      </c>
      <c r="D102" s="262">
        <v>20045.4303</v>
      </c>
      <c r="E102" s="262">
        <v>20852.969069999996</v>
      </c>
      <c r="F102" s="262">
        <v>19286.466529999994</v>
      </c>
      <c r="G102" s="262">
        <v>17875.474584006482</v>
      </c>
      <c r="H102" s="262">
        <v>18494.542839999995</v>
      </c>
      <c r="I102" s="262">
        <v>18044.282299999999</v>
      </c>
      <c r="J102" s="262">
        <v>16814.839869999993</v>
      </c>
      <c r="K102" s="262">
        <v>12616.224269999999</v>
      </c>
      <c r="L102" s="262">
        <v>14115.512462368706</v>
      </c>
      <c r="M102" s="262">
        <v>13807.353308443093</v>
      </c>
      <c r="N102" s="262">
        <v>12665.417895105606</v>
      </c>
      <c r="O102" s="262">
        <v>12274.096355479458</v>
      </c>
      <c r="P102" s="262">
        <v>11865.961692009207</v>
      </c>
      <c r="Q102" s="262">
        <v>11377.351453851126</v>
      </c>
      <c r="R102" s="262">
        <v>11024.852606912655</v>
      </c>
      <c r="S102" s="262">
        <v>11207.054156327484</v>
      </c>
      <c r="T102" s="262">
        <v>10527.609965441497</v>
      </c>
      <c r="U102" s="262">
        <v>10380.570222386896</v>
      </c>
      <c r="V102" s="262">
        <v>10184.727807720974</v>
      </c>
      <c r="W102" s="262">
        <v>10148.028017337305</v>
      </c>
      <c r="X102" s="262">
        <v>10052.256892255878</v>
      </c>
      <c r="Y102" s="262">
        <v>9913.9494213928665</v>
      </c>
      <c r="Z102" s="262">
        <v>9862.4376920672694</v>
      </c>
      <c r="AA102" s="262">
        <v>9860.5930316728991</v>
      </c>
      <c r="AB102" s="262">
        <v>9903.7963572429853</v>
      </c>
      <c r="AC102" s="262">
        <v>9950.9284791558894</v>
      </c>
      <c r="AD102" s="262">
        <v>9995.811642448125</v>
      </c>
      <c r="AE102" s="262">
        <v>9985.8058634431964</v>
      </c>
      <c r="AF102" s="262">
        <v>9908.3957580790848</v>
      </c>
      <c r="AG102" s="262">
        <v>9874.4582844037341</v>
      </c>
      <c r="AH102" s="262">
        <v>9782.3847267057408</v>
      </c>
      <c r="AI102" s="262">
        <v>9619.0997111268571</v>
      </c>
      <c r="AJ102" s="262">
        <v>9446.1869450083705</v>
      </c>
      <c r="AK102" s="262">
        <v>9295.2668187315503</v>
      </c>
      <c r="AL102" s="262">
        <v>9221.6441776597094</v>
      </c>
      <c r="AM102" s="262">
        <v>9111.5072395428087</v>
      </c>
      <c r="AN102" s="262">
        <v>8950.8600861669711</v>
      </c>
      <c r="AO102" s="262">
        <v>8806.165007853022</v>
      </c>
      <c r="AP102" s="262">
        <v>8657.7598343620921</v>
      </c>
      <c r="AQ102" s="262">
        <v>8544.9733671716149</v>
      </c>
      <c r="AR102" s="262">
        <v>8407.2246681958532</v>
      </c>
      <c r="AS102" s="262">
        <v>8233.0244495245388</v>
      </c>
      <c r="AT102" s="262">
        <v>7981.5263775632129</v>
      </c>
      <c r="AU102" s="262">
        <v>7805.2681000013818</v>
      </c>
      <c r="AV102" s="262">
        <v>7578.2781552102851</v>
      </c>
      <c r="AW102" s="262">
        <v>7135.7643501765197</v>
      </c>
      <c r="AX102" s="262">
        <v>6859.2130056973356</v>
      </c>
      <c r="AY102" s="262">
        <v>6286.5194840143304</v>
      </c>
      <c r="AZ102" s="262">
        <v>5742.8220121468494</v>
      </c>
    </row>
    <row r="103" spans="1:52" ht="12" customHeight="1" x14ac:dyDescent="0.25">
      <c r="A103" s="259" t="s">
        <v>2645</v>
      </c>
      <c r="B103" s="260">
        <v>3644.3406940742675</v>
      </c>
      <c r="C103" s="260">
        <v>3560.832192500015</v>
      </c>
      <c r="D103" s="260">
        <v>3064.0870050000021</v>
      </c>
      <c r="E103" s="260">
        <v>3178.775969999997</v>
      </c>
      <c r="F103" s="260">
        <v>3285.156249999995</v>
      </c>
      <c r="G103" s="260">
        <v>3017.5249749065647</v>
      </c>
      <c r="H103" s="260">
        <v>2877.9148799999984</v>
      </c>
      <c r="I103" s="260">
        <v>2618.6969799999911</v>
      </c>
      <c r="J103" s="260">
        <v>2433.3564475000039</v>
      </c>
      <c r="K103" s="260">
        <v>1542.712205</v>
      </c>
      <c r="L103" s="260">
        <v>1800.8436792242001</v>
      </c>
      <c r="M103" s="260">
        <v>1579.6849267809393</v>
      </c>
      <c r="N103" s="260">
        <v>1310.4585674015802</v>
      </c>
      <c r="O103" s="260">
        <v>1198.9536549244074</v>
      </c>
      <c r="P103" s="260">
        <v>1065.6259130504916</v>
      </c>
      <c r="Q103" s="260">
        <v>867.59850704377891</v>
      </c>
      <c r="R103" s="260">
        <v>899.42767631048048</v>
      </c>
      <c r="S103" s="260">
        <v>920.54161128981082</v>
      </c>
      <c r="T103" s="260">
        <v>884.36759511876392</v>
      </c>
      <c r="U103" s="260">
        <v>874.56247983989886</v>
      </c>
      <c r="V103" s="260">
        <v>852.32357662405184</v>
      </c>
      <c r="W103" s="260">
        <v>848.85123119675006</v>
      </c>
      <c r="X103" s="260">
        <v>842.47758351853815</v>
      </c>
      <c r="Y103" s="260">
        <v>762.94993321663981</v>
      </c>
      <c r="Z103" s="260">
        <v>748.63284551449124</v>
      </c>
      <c r="AA103" s="260">
        <v>739.97593896521573</v>
      </c>
      <c r="AB103" s="260">
        <v>728.64562356123156</v>
      </c>
      <c r="AC103" s="260">
        <v>725.88899805143717</v>
      </c>
      <c r="AD103" s="260">
        <v>718.70484650749199</v>
      </c>
      <c r="AE103" s="260">
        <v>717.28393185387222</v>
      </c>
      <c r="AF103" s="260">
        <v>706.49506482200593</v>
      </c>
      <c r="AG103" s="260">
        <v>703.7896665155688</v>
      </c>
      <c r="AH103" s="260">
        <v>701.56743040560048</v>
      </c>
      <c r="AI103" s="260">
        <v>694.50492802810356</v>
      </c>
      <c r="AJ103" s="260">
        <v>688.28527946192139</v>
      </c>
      <c r="AK103" s="260">
        <v>681.16378934439342</v>
      </c>
      <c r="AL103" s="260">
        <v>676.12630072867125</v>
      </c>
      <c r="AM103" s="260">
        <v>670.92476283510803</v>
      </c>
      <c r="AN103" s="260">
        <v>653.09826146838452</v>
      </c>
      <c r="AO103" s="260">
        <v>646.73829803210697</v>
      </c>
      <c r="AP103" s="260">
        <v>637.5073768946379</v>
      </c>
      <c r="AQ103" s="260">
        <v>634.13059768771666</v>
      </c>
      <c r="AR103" s="260">
        <v>628.5546408222865</v>
      </c>
      <c r="AS103" s="260">
        <v>622.1187948911886</v>
      </c>
      <c r="AT103" s="260">
        <v>615.36778481427143</v>
      </c>
      <c r="AU103" s="260">
        <v>609.04481448894239</v>
      </c>
      <c r="AV103" s="260">
        <v>605.27764869437033</v>
      </c>
      <c r="AW103" s="260">
        <v>595.84698451442353</v>
      </c>
      <c r="AX103" s="260">
        <v>586.76125998220857</v>
      </c>
      <c r="AY103" s="260">
        <v>567.12141268206506</v>
      </c>
      <c r="AZ103" s="260">
        <v>555.55646639208669</v>
      </c>
    </row>
    <row r="104" spans="1:52" ht="12" customHeight="1" x14ac:dyDescent="0.25">
      <c r="A104" s="261" t="s">
        <v>2646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X104" s="262">
        <v>0</v>
      </c>
      <c r="Y104" s="262">
        <v>0</v>
      </c>
      <c r="Z104" s="262">
        <v>0</v>
      </c>
      <c r="AA104" s="262">
        <v>0</v>
      </c>
      <c r="AB104" s="262">
        <v>0</v>
      </c>
      <c r="AC104" s="262">
        <v>0</v>
      </c>
      <c r="AD104" s="262">
        <v>0</v>
      </c>
      <c r="AE104" s="262">
        <v>0</v>
      </c>
      <c r="AF104" s="262">
        <v>0</v>
      </c>
      <c r="AG104" s="262">
        <v>0</v>
      </c>
      <c r="AH104" s="262">
        <v>0</v>
      </c>
      <c r="AI104" s="262">
        <v>0</v>
      </c>
      <c r="AJ104" s="262">
        <v>0</v>
      </c>
      <c r="AK104" s="262">
        <v>0</v>
      </c>
      <c r="AL104" s="262">
        <v>0</v>
      </c>
      <c r="AM104" s="262">
        <v>0</v>
      </c>
      <c r="AN104" s="262">
        <v>0</v>
      </c>
      <c r="AO104" s="262">
        <v>0</v>
      </c>
      <c r="AP104" s="262">
        <v>0</v>
      </c>
      <c r="AQ104" s="262">
        <v>0</v>
      </c>
      <c r="AR104" s="262">
        <v>0</v>
      </c>
      <c r="AS104" s="262">
        <v>0</v>
      </c>
      <c r="AT104" s="262">
        <v>0</v>
      </c>
      <c r="AU104" s="262">
        <v>0</v>
      </c>
      <c r="AV104" s="262">
        <v>0</v>
      </c>
      <c r="AW104" s="262">
        <v>0</v>
      </c>
      <c r="AX104" s="262">
        <v>0</v>
      </c>
      <c r="AY104" s="262">
        <v>0</v>
      </c>
      <c r="AZ104" s="262">
        <v>0</v>
      </c>
    </row>
    <row r="105" spans="1:52" ht="12" customHeight="1" x14ac:dyDescent="0.25">
      <c r="A105" s="261" t="s">
        <v>2647</v>
      </c>
      <c r="B105" s="262">
        <v>391.59077412292794</v>
      </c>
      <c r="C105" s="262">
        <v>473.9026600000015</v>
      </c>
      <c r="D105" s="262">
        <v>468.27583999999894</v>
      </c>
      <c r="E105" s="262">
        <v>422.3077699999991</v>
      </c>
      <c r="F105" s="262">
        <v>427.82456999999914</v>
      </c>
      <c r="G105" s="262">
        <v>412.75797659388326</v>
      </c>
      <c r="H105" s="262">
        <v>413.99762999999973</v>
      </c>
      <c r="I105" s="262">
        <v>402.65164999999973</v>
      </c>
      <c r="J105" s="262">
        <v>434.30519999999837</v>
      </c>
      <c r="K105" s="262">
        <v>334.34321000000034</v>
      </c>
      <c r="L105" s="262">
        <v>393.8025721050746</v>
      </c>
      <c r="M105" s="262">
        <v>382.80565757764191</v>
      </c>
      <c r="N105" s="262">
        <v>377.35603687830002</v>
      </c>
      <c r="O105" s="262">
        <v>302.85335265506751</v>
      </c>
      <c r="P105" s="262">
        <v>294.00826895509653</v>
      </c>
      <c r="Q105" s="262">
        <v>298.36335117878969</v>
      </c>
      <c r="R105" s="262">
        <v>314.08564110692743</v>
      </c>
      <c r="S105" s="262">
        <v>322.29235563114435</v>
      </c>
      <c r="T105" s="262">
        <v>306.28489084269904</v>
      </c>
      <c r="U105" s="262">
        <v>304.31410875754057</v>
      </c>
      <c r="V105" s="262">
        <v>295.40131654996696</v>
      </c>
      <c r="W105" s="262">
        <v>293.41234548288867</v>
      </c>
      <c r="X105" s="262">
        <v>290.52403145546123</v>
      </c>
      <c r="Y105" s="262">
        <v>266.64153016598601</v>
      </c>
      <c r="Z105" s="262">
        <v>260.63264367371301</v>
      </c>
      <c r="AA105" s="262">
        <v>254.89193341904945</v>
      </c>
      <c r="AB105" s="262">
        <v>250.70047753297976</v>
      </c>
      <c r="AC105" s="262">
        <v>250.84637384358646</v>
      </c>
      <c r="AD105" s="262">
        <v>251.58087128802782</v>
      </c>
      <c r="AE105" s="262">
        <v>253.47228007287711</v>
      </c>
      <c r="AF105" s="262">
        <v>252.18211899938927</v>
      </c>
      <c r="AG105" s="262">
        <v>252.3719433603201</v>
      </c>
      <c r="AH105" s="262">
        <v>252.2537368577195</v>
      </c>
      <c r="AI105" s="262">
        <v>250.56975704471117</v>
      </c>
      <c r="AJ105" s="262">
        <v>249.33736010622289</v>
      </c>
      <c r="AK105" s="262">
        <v>247.46070066594297</v>
      </c>
      <c r="AL105" s="262">
        <v>247.75269301935259</v>
      </c>
      <c r="AM105" s="262">
        <v>246.6934777374241</v>
      </c>
      <c r="AN105" s="262">
        <v>244.00690537107573</v>
      </c>
      <c r="AO105" s="262">
        <v>243.59736232930658</v>
      </c>
      <c r="AP105" s="262">
        <v>241.34162533841669</v>
      </c>
      <c r="AQ105" s="262">
        <v>241.34841800931434</v>
      </c>
      <c r="AR105" s="262">
        <v>240.6578597673946</v>
      </c>
      <c r="AS105" s="262">
        <v>239.58321239445425</v>
      </c>
      <c r="AT105" s="262">
        <v>239.05863162827271</v>
      </c>
      <c r="AU105" s="262">
        <v>238.71183342337835</v>
      </c>
      <c r="AV105" s="262">
        <v>239.25227782415368</v>
      </c>
      <c r="AW105" s="262">
        <v>235.27357320059352</v>
      </c>
      <c r="AX105" s="262">
        <v>231.44406876021588</v>
      </c>
      <c r="AY105" s="262">
        <v>225.12718215169863</v>
      </c>
      <c r="AZ105" s="262">
        <v>222.89152375339006</v>
      </c>
    </row>
    <row r="106" spans="1:52" ht="12" customHeight="1" x14ac:dyDescent="0.25">
      <c r="A106" s="261" t="s">
        <v>2648</v>
      </c>
      <c r="B106" s="262">
        <v>449.46562449308652</v>
      </c>
      <c r="C106" s="262">
        <v>452.02694000001355</v>
      </c>
      <c r="D106" s="262">
        <v>257.96264000000303</v>
      </c>
      <c r="E106" s="262">
        <v>227.03172249999739</v>
      </c>
      <c r="F106" s="262">
        <v>203.93990499999708</v>
      </c>
      <c r="G106" s="262">
        <v>206.44982651606355</v>
      </c>
      <c r="H106" s="262">
        <v>167.51839499999915</v>
      </c>
      <c r="I106" s="262">
        <v>158.94384749999131</v>
      </c>
      <c r="J106" s="262">
        <v>150.97008500000564</v>
      </c>
      <c r="K106" s="262">
        <v>124.70450499999987</v>
      </c>
      <c r="L106" s="262">
        <v>162.21973910091688</v>
      </c>
      <c r="M106" s="262">
        <v>135.09324379711614</v>
      </c>
      <c r="N106" s="262">
        <v>118.27251979630454</v>
      </c>
      <c r="O106" s="262">
        <v>111.92046686940191</v>
      </c>
      <c r="P106" s="262">
        <v>106.42362735204831</v>
      </c>
      <c r="Q106" s="262">
        <v>174.48785544100755</v>
      </c>
      <c r="R106" s="262">
        <v>175.05933862897388</v>
      </c>
      <c r="S106" s="262">
        <v>180.55647103122129</v>
      </c>
      <c r="T106" s="262">
        <v>171.893911836325</v>
      </c>
      <c r="U106" s="262">
        <v>168.93608196766027</v>
      </c>
      <c r="V106" s="262">
        <v>165.53096297777856</v>
      </c>
      <c r="W106" s="262">
        <v>164.4687240960653</v>
      </c>
      <c r="X106" s="262">
        <v>161.9621362326273</v>
      </c>
      <c r="Y106" s="262">
        <v>143.69652802957742</v>
      </c>
      <c r="Z106" s="262">
        <v>138.39435791171968</v>
      </c>
      <c r="AA106" s="262">
        <v>137.14946418321367</v>
      </c>
      <c r="AB106" s="262">
        <v>134.45270055250776</v>
      </c>
      <c r="AC106" s="262">
        <v>133.62725722885995</v>
      </c>
      <c r="AD106" s="262">
        <v>132.64304410809001</v>
      </c>
      <c r="AE106" s="262">
        <v>131.61059932189852</v>
      </c>
      <c r="AF106" s="262">
        <v>128.27008381452765</v>
      </c>
      <c r="AG106" s="262">
        <v>127.70127714904899</v>
      </c>
      <c r="AH106" s="262">
        <v>126.87620883699906</v>
      </c>
      <c r="AI106" s="262">
        <v>125.27529654115357</v>
      </c>
      <c r="AJ106" s="262">
        <v>123.50048531154523</v>
      </c>
      <c r="AK106" s="262">
        <v>121.79809556888019</v>
      </c>
      <c r="AL106" s="262">
        <v>120.08875664065707</v>
      </c>
      <c r="AM106" s="262">
        <v>118.10853164021628</v>
      </c>
      <c r="AN106" s="262">
        <v>111.91323955646132</v>
      </c>
      <c r="AO106" s="262">
        <v>110.00141526739047</v>
      </c>
      <c r="AP106" s="262">
        <v>106.71375455179718</v>
      </c>
      <c r="AQ106" s="262">
        <v>105.23422259397604</v>
      </c>
      <c r="AR106" s="262">
        <v>102.65697292992756</v>
      </c>
      <c r="AS106" s="262">
        <v>100.38142255789383</v>
      </c>
      <c r="AT106" s="262">
        <v>97.803389675164581</v>
      </c>
      <c r="AU106" s="262">
        <v>95.543441161371831</v>
      </c>
      <c r="AV106" s="262">
        <v>93.913696190934047</v>
      </c>
      <c r="AW106" s="262">
        <v>91.46983521325852</v>
      </c>
      <c r="AX106" s="262">
        <v>89.153253016332144</v>
      </c>
      <c r="AY106" s="262">
        <v>83.737530358461981</v>
      </c>
      <c r="AZ106" s="262">
        <v>80.870037156587742</v>
      </c>
    </row>
    <row r="107" spans="1:52" ht="12" customHeight="1" x14ac:dyDescent="0.25">
      <c r="A107" s="261" t="s">
        <v>2649</v>
      </c>
      <c r="B107" s="262">
        <v>2327.8872331299117</v>
      </c>
      <c r="C107" s="262">
        <v>2358.7010324999997</v>
      </c>
      <c r="D107" s="262">
        <v>2084.2403450000002</v>
      </c>
      <c r="E107" s="262">
        <v>2256.1633175000002</v>
      </c>
      <c r="F107" s="262">
        <v>2379.7919849999989</v>
      </c>
      <c r="G107" s="262">
        <v>2127.2659872127438</v>
      </c>
      <c r="H107" s="262">
        <v>2025.2964175000002</v>
      </c>
      <c r="I107" s="262">
        <v>1835.1238874999999</v>
      </c>
      <c r="J107" s="262">
        <v>1644.9185425000003</v>
      </c>
      <c r="K107" s="262">
        <v>890.41354999999919</v>
      </c>
      <c r="L107" s="262">
        <v>945.95899582264451</v>
      </c>
      <c r="M107" s="262">
        <v>892.33443719419972</v>
      </c>
      <c r="N107" s="262">
        <v>663.06786920692252</v>
      </c>
      <c r="O107" s="262">
        <v>630.60298209309383</v>
      </c>
      <c r="P107" s="262">
        <v>630.84641125111409</v>
      </c>
      <c r="Q107" s="262">
        <v>376.40611644617087</v>
      </c>
      <c r="R107" s="262">
        <v>391.34244676251802</v>
      </c>
      <c r="S107" s="262">
        <v>396.99244919204614</v>
      </c>
      <c r="T107" s="262">
        <v>387.30990359593329</v>
      </c>
      <c r="U107" s="262">
        <v>383.56249775304417</v>
      </c>
      <c r="V107" s="262">
        <v>375.68237507739497</v>
      </c>
      <c r="W107" s="262">
        <v>375.47677566241356</v>
      </c>
      <c r="X107" s="262">
        <v>375.5383111873337</v>
      </c>
      <c r="Y107" s="262">
        <v>344.64127630330495</v>
      </c>
      <c r="Z107" s="262">
        <v>342.53306735371746</v>
      </c>
      <c r="AA107" s="262">
        <v>342.00799440761779</v>
      </c>
      <c r="AB107" s="262">
        <v>337.6764752624465</v>
      </c>
      <c r="AC107" s="262">
        <v>336.05483035561133</v>
      </c>
      <c r="AD107" s="262">
        <v>329.50665562882182</v>
      </c>
      <c r="AE107" s="262">
        <v>327.37027338271594</v>
      </c>
      <c r="AF107" s="262">
        <v>321.38478774491551</v>
      </c>
      <c r="AG107" s="262">
        <v>319.13662875822507</v>
      </c>
      <c r="AH107" s="262">
        <v>317.95679428340225</v>
      </c>
      <c r="AI107" s="262">
        <v>314.2751877238934</v>
      </c>
      <c r="AJ107" s="262">
        <v>311.17837942826981</v>
      </c>
      <c r="AK107" s="262">
        <v>307.75185192368701</v>
      </c>
      <c r="AL107" s="262">
        <v>304.24466011755391</v>
      </c>
      <c r="AM107" s="262">
        <v>302.6280134197271</v>
      </c>
      <c r="AN107" s="262">
        <v>295.28910386374935</v>
      </c>
      <c r="AO107" s="262">
        <v>291.35942451036004</v>
      </c>
      <c r="AP107" s="262">
        <v>288.02444378041832</v>
      </c>
      <c r="AQ107" s="262">
        <v>286.44335136925145</v>
      </c>
      <c r="AR107" s="262">
        <v>284.37194047290637</v>
      </c>
      <c r="AS107" s="262">
        <v>281.52914473405843</v>
      </c>
      <c r="AT107" s="262">
        <v>277.96829757706519</v>
      </c>
      <c r="AU107" s="262">
        <v>274.32081453924997</v>
      </c>
      <c r="AV107" s="262">
        <v>271.69439232159425</v>
      </c>
      <c r="AW107" s="262">
        <v>268.72403474715503</v>
      </c>
      <c r="AX107" s="262">
        <v>265.85170025992937</v>
      </c>
      <c r="AY107" s="262">
        <v>257.99785140146281</v>
      </c>
      <c r="AZ107" s="262">
        <v>251.60433178152113</v>
      </c>
    </row>
    <row r="108" spans="1:52" ht="12" customHeight="1" x14ac:dyDescent="0.25">
      <c r="A108" s="261" t="s">
        <v>2650</v>
      </c>
      <c r="B108" s="262">
        <v>475.39706232834118</v>
      </c>
      <c r="C108" s="262">
        <v>276.20156000000026</v>
      </c>
      <c r="D108" s="262">
        <v>253.60818000000029</v>
      </c>
      <c r="E108" s="262">
        <v>273.27315999999996</v>
      </c>
      <c r="F108" s="262">
        <v>273.59978999999976</v>
      </c>
      <c r="G108" s="262">
        <v>271.05118458387398</v>
      </c>
      <c r="H108" s="262">
        <v>271.10243749999938</v>
      </c>
      <c r="I108" s="262">
        <v>221.97759500000001</v>
      </c>
      <c r="J108" s="262">
        <v>203.16261999999983</v>
      </c>
      <c r="K108" s="262">
        <v>193.2509400000005</v>
      </c>
      <c r="L108" s="262">
        <v>298.86237219556409</v>
      </c>
      <c r="M108" s="262">
        <v>169.4515882119818</v>
      </c>
      <c r="N108" s="262">
        <v>151.76214152005306</v>
      </c>
      <c r="O108" s="262">
        <v>153.57685330684424</v>
      </c>
      <c r="P108" s="262">
        <v>34.347605492232859</v>
      </c>
      <c r="Q108" s="262">
        <v>18.341183977810768</v>
      </c>
      <c r="R108" s="262">
        <v>18.940249812061108</v>
      </c>
      <c r="S108" s="262">
        <v>20.700335435398948</v>
      </c>
      <c r="T108" s="262">
        <v>18.878888843806568</v>
      </c>
      <c r="U108" s="262">
        <v>17.749791361653859</v>
      </c>
      <c r="V108" s="262">
        <v>15.708922018911423</v>
      </c>
      <c r="W108" s="262">
        <v>15.493385955382399</v>
      </c>
      <c r="X108" s="262">
        <v>14.453104643115935</v>
      </c>
      <c r="Y108" s="262">
        <v>7.9705987177714395</v>
      </c>
      <c r="Z108" s="262">
        <v>7.0727765753411518</v>
      </c>
      <c r="AA108" s="262">
        <v>5.9265469553348389</v>
      </c>
      <c r="AB108" s="262">
        <v>5.8159702132975379</v>
      </c>
      <c r="AC108" s="262">
        <v>5.3605366233794545</v>
      </c>
      <c r="AD108" s="262">
        <v>4.9742754825523798</v>
      </c>
      <c r="AE108" s="262">
        <v>4.8307790763805869</v>
      </c>
      <c r="AF108" s="262">
        <v>4.6580742631735292</v>
      </c>
      <c r="AG108" s="262">
        <v>4.5798172479747397</v>
      </c>
      <c r="AH108" s="262">
        <v>4.4806904274796153</v>
      </c>
      <c r="AI108" s="262">
        <v>4.3846867183455585</v>
      </c>
      <c r="AJ108" s="262">
        <v>4.2690546158834994</v>
      </c>
      <c r="AK108" s="262">
        <v>4.1531411858833769</v>
      </c>
      <c r="AL108" s="262">
        <v>4.0401909511077516</v>
      </c>
      <c r="AM108" s="262">
        <v>3.4947400377406024</v>
      </c>
      <c r="AN108" s="262">
        <v>1.8890126770980882</v>
      </c>
      <c r="AO108" s="262">
        <v>1.7800959250498187</v>
      </c>
      <c r="AP108" s="262">
        <v>1.4275532240057469</v>
      </c>
      <c r="AQ108" s="262">
        <v>1.1046057151748441</v>
      </c>
      <c r="AR108" s="262">
        <v>0.86786765205793515</v>
      </c>
      <c r="AS108" s="262">
        <v>0.62501520478210115</v>
      </c>
      <c r="AT108" s="262">
        <v>0.53746593376888896</v>
      </c>
      <c r="AU108" s="262">
        <v>0.46872536494221256</v>
      </c>
      <c r="AV108" s="262">
        <v>0.41728235768838051</v>
      </c>
      <c r="AW108" s="262">
        <v>0.37954135341645279</v>
      </c>
      <c r="AX108" s="262">
        <v>0.31223794573128116</v>
      </c>
      <c r="AY108" s="262">
        <v>0.25884877044156485</v>
      </c>
      <c r="AZ108" s="262">
        <v>0.19057370058783102</v>
      </c>
    </row>
    <row r="109" spans="1:52" ht="12" customHeight="1" x14ac:dyDescent="0.25">
      <c r="A109" s="259" t="s">
        <v>2651</v>
      </c>
      <c r="B109" s="260">
        <v>21843.603256078852</v>
      </c>
      <c r="C109" s="260">
        <v>20068.021577499996</v>
      </c>
      <c r="D109" s="260">
        <v>19617.824277500004</v>
      </c>
      <c r="E109" s="260">
        <v>20257.193962500001</v>
      </c>
      <c r="F109" s="260">
        <v>20902.255700000009</v>
      </c>
      <c r="G109" s="260">
        <v>19537.361307993175</v>
      </c>
      <c r="H109" s="260">
        <v>19689.391639999987</v>
      </c>
      <c r="I109" s="260">
        <v>19275.218669999987</v>
      </c>
      <c r="J109" s="260">
        <v>18369.130554999996</v>
      </c>
      <c r="K109" s="260">
        <v>13033.515185</v>
      </c>
      <c r="L109" s="260">
        <v>15850.368022727032</v>
      </c>
      <c r="M109" s="260">
        <v>15781.256080873518</v>
      </c>
      <c r="N109" s="260">
        <v>15639.408831648692</v>
      </c>
      <c r="O109" s="260">
        <v>15410.026646240214</v>
      </c>
      <c r="P109" s="260">
        <v>15118.958024982749</v>
      </c>
      <c r="Q109" s="260">
        <v>15463.322459289157</v>
      </c>
      <c r="R109" s="260">
        <v>15148.28938771478</v>
      </c>
      <c r="S109" s="260">
        <v>15469.048344164199</v>
      </c>
      <c r="T109" s="260">
        <v>14683.422572357313</v>
      </c>
      <c r="U109" s="260">
        <v>14476.740712052262</v>
      </c>
      <c r="V109" s="260">
        <v>14207.582050641633</v>
      </c>
      <c r="W109" s="260">
        <v>14164.387584145259</v>
      </c>
      <c r="X109" s="260">
        <v>14044.611551750189</v>
      </c>
      <c r="Y109" s="260">
        <v>13791.43027140587</v>
      </c>
      <c r="Z109" s="260">
        <v>13687.782090798893</v>
      </c>
      <c r="AA109" s="260">
        <v>13665.269977554941</v>
      </c>
      <c r="AB109" s="260">
        <v>13716.935315776627</v>
      </c>
      <c r="AC109" s="260">
        <v>13755.864492116618</v>
      </c>
      <c r="AD109" s="260">
        <v>13803.014893360323</v>
      </c>
      <c r="AE109" s="260">
        <v>13798.810235920992</v>
      </c>
      <c r="AF109" s="260">
        <v>13706.651782588029</v>
      </c>
      <c r="AG109" s="260">
        <v>13659.293649252802</v>
      </c>
      <c r="AH109" s="260">
        <v>13570.283963367103</v>
      </c>
      <c r="AI109" s="260">
        <v>13396.547713061937</v>
      </c>
      <c r="AJ109" s="260">
        <v>13222.337299277819</v>
      </c>
      <c r="AK109" s="260">
        <v>13070.692942273545</v>
      </c>
      <c r="AL109" s="260">
        <v>12998.550111092107</v>
      </c>
      <c r="AM109" s="260">
        <v>12943.111466374154</v>
      </c>
      <c r="AN109" s="260">
        <v>12811.724441596831</v>
      </c>
      <c r="AO109" s="260">
        <v>12726.623375099098</v>
      </c>
      <c r="AP109" s="260">
        <v>12637.681262482398</v>
      </c>
      <c r="AQ109" s="260">
        <v>12623.529906371066</v>
      </c>
      <c r="AR109" s="260">
        <v>12595.966868802916</v>
      </c>
      <c r="AS109" s="260">
        <v>12554.936538959671</v>
      </c>
      <c r="AT109" s="260">
        <v>12525.156329662394</v>
      </c>
      <c r="AU109" s="260">
        <v>12511.541302731443</v>
      </c>
      <c r="AV109" s="260">
        <v>12560.740340769584</v>
      </c>
      <c r="AW109" s="260">
        <v>12526.151403340296</v>
      </c>
      <c r="AX109" s="260">
        <v>12492.60403205016</v>
      </c>
      <c r="AY109" s="260">
        <v>12519.212487768267</v>
      </c>
      <c r="AZ109" s="260">
        <v>12502.075007241132</v>
      </c>
    </row>
    <row r="110" spans="1:52" ht="12" customHeight="1" x14ac:dyDescent="0.25">
      <c r="A110" s="261" t="s">
        <v>2652</v>
      </c>
      <c r="B110" s="262">
        <v>11508.050194804226</v>
      </c>
      <c r="C110" s="262">
        <v>10525.8534275</v>
      </c>
      <c r="D110" s="262">
        <v>10329.291247500007</v>
      </c>
      <c r="E110" s="262">
        <v>10927.016992500003</v>
      </c>
      <c r="F110" s="262">
        <v>11395.174780000008</v>
      </c>
      <c r="G110" s="262">
        <v>10506.340278731486</v>
      </c>
      <c r="H110" s="262">
        <v>10465.483809999991</v>
      </c>
      <c r="I110" s="262">
        <v>10394.346819999988</v>
      </c>
      <c r="J110" s="262">
        <v>10033.075054999999</v>
      </c>
      <c r="K110" s="262">
        <v>7019.8410750000012</v>
      </c>
      <c r="L110" s="262">
        <v>8402.3044156623946</v>
      </c>
      <c r="M110" s="262">
        <v>8351.9900431968053</v>
      </c>
      <c r="N110" s="262">
        <v>8107.2616497443778</v>
      </c>
      <c r="O110" s="262">
        <v>8088.1238116746053</v>
      </c>
      <c r="P110" s="262">
        <v>7850.8067691331444</v>
      </c>
      <c r="Q110" s="262">
        <v>8128.0580364968946</v>
      </c>
      <c r="R110" s="262">
        <v>7985.5090537770793</v>
      </c>
      <c r="S110" s="262">
        <v>8247.2909453229768</v>
      </c>
      <c r="T110" s="262">
        <v>7963.9408018955282</v>
      </c>
      <c r="U110" s="262">
        <v>7854.8581136175326</v>
      </c>
      <c r="V110" s="262">
        <v>7711.0011445704367</v>
      </c>
      <c r="W110" s="262">
        <v>7694.6365691295869</v>
      </c>
      <c r="X110" s="262">
        <v>7673.2237737460719</v>
      </c>
      <c r="Y110" s="262">
        <v>7520.8069932259896</v>
      </c>
      <c r="Z110" s="262">
        <v>7462.9683973646415</v>
      </c>
      <c r="AA110" s="262">
        <v>7458.8983077678431</v>
      </c>
      <c r="AB110" s="262">
        <v>7507.0814998668247</v>
      </c>
      <c r="AC110" s="262">
        <v>7542.9913638089965</v>
      </c>
      <c r="AD110" s="262">
        <v>7588.9886904839177</v>
      </c>
      <c r="AE110" s="262">
        <v>7624.60929788669</v>
      </c>
      <c r="AF110" s="262">
        <v>7607.4321715902079</v>
      </c>
      <c r="AG110" s="262">
        <v>7607.5797221339471</v>
      </c>
      <c r="AH110" s="262">
        <v>7622.1071741743608</v>
      </c>
      <c r="AI110" s="262">
        <v>7573.5297127230924</v>
      </c>
      <c r="AJ110" s="262">
        <v>7534.7616752677513</v>
      </c>
      <c r="AK110" s="262">
        <v>7497.1121877084233</v>
      </c>
      <c r="AL110" s="262">
        <v>7498.6249690730547</v>
      </c>
      <c r="AM110" s="262">
        <v>7537.6693346854054</v>
      </c>
      <c r="AN110" s="262">
        <v>7517.1463101423515</v>
      </c>
      <c r="AO110" s="262">
        <v>7532.1703245979124</v>
      </c>
      <c r="AP110" s="262">
        <v>7541.4658423036808</v>
      </c>
      <c r="AQ110" s="262">
        <v>7613.515078157634</v>
      </c>
      <c r="AR110" s="262">
        <v>7676.6554884135221</v>
      </c>
      <c r="AS110" s="262">
        <v>7737.6727289016435</v>
      </c>
      <c r="AT110" s="262">
        <v>7826.356902629379</v>
      </c>
      <c r="AU110" s="262">
        <v>7920.8508827183878</v>
      </c>
      <c r="AV110" s="262">
        <v>8078.4665127947919</v>
      </c>
      <c r="AW110" s="262">
        <v>8193.0581784743972</v>
      </c>
      <c r="AX110" s="262">
        <v>8333.0546023478055</v>
      </c>
      <c r="AY110" s="262">
        <v>8671.2027153995041</v>
      </c>
      <c r="AZ110" s="262">
        <v>8788.9399422495553</v>
      </c>
    </row>
    <row r="111" spans="1:52" ht="12" customHeight="1" x14ac:dyDescent="0.25">
      <c r="A111" s="261" t="s">
        <v>2653</v>
      </c>
      <c r="B111" s="262">
        <v>10335.553061274626</v>
      </c>
      <c r="C111" s="262">
        <v>9542.1681499999977</v>
      </c>
      <c r="D111" s="262">
        <v>9288.5330299999987</v>
      </c>
      <c r="E111" s="262">
        <v>9330.1769700000004</v>
      </c>
      <c r="F111" s="262">
        <v>9507.0809199999985</v>
      </c>
      <c r="G111" s="262">
        <v>9031.0210292616885</v>
      </c>
      <c r="H111" s="262">
        <v>9223.9078299999983</v>
      </c>
      <c r="I111" s="262">
        <v>8880.8718499999977</v>
      </c>
      <c r="J111" s="262">
        <v>8336.0554999999986</v>
      </c>
      <c r="K111" s="262">
        <v>6013.6741099999999</v>
      </c>
      <c r="L111" s="262">
        <v>7448.0636070646378</v>
      </c>
      <c r="M111" s="262">
        <v>7429.2660376767135</v>
      </c>
      <c r="N111" s="262">
        <v>7532.1471819043145</v>
      </c>
      <c r="O111" s="262">
        <v>7321.9028345656088</v>
      </c>
      <c r="P111" s="262">
        <v>7268.1512558496033</v>
      </c>
      <c r="Q111" s="262">
        <v>7335.2644227922628</v>
      </c>
      <c r="R111" s="262">
        <v>7162.7803339377006</v>
      </c>
      <c r="S111" s="262">
        <v>7221.7573988412232</v>
      </c>
      <c r="T111" s="262">
        <v>6719.4817704617844</v>
      </c>
      <c r="U111" s="262">
        <v>6621.8825984347304</v>
      </c>
      <c r="V111" s="262">
        <v>6496.5809060711963</v>
      </c>
      <c r="W111" s="262">
        <v>6469.7510150156722</v>
      </c>
      <c r="X111" s="262">
        <v>6371.3877780041166</v>
      </c>
      <c r="Y111" s="262">
        <v>6270.6232781798808</v>
      </c>
      <c r="Z111" s="262">
        <v>6224.8136934342519</v>
      </c>
      <c r="AA111" s="262">
        <v>6206.3716697870968</v>
      </c>
      <c r="AB111" s="262">
        <v>6209.8538159098016</v>
      </c>
      <c r="AC111" s="262">
        <v>6212.8731283076213</v>
      </c>
      <c r="AD111" s="262">
        <v>6214.0262028764046</v>
      </c>
      <c r="AE111" s="262">
        <v>6174.2009380343015</v>
      </c>
      <c r="AF111" s="262">
        <v>6099.2196109978222</v>
      </c>
      <c r="AG111" s="262">
        <v>6051.7139271188553</v>
      </c>
      <c r="AH111" s="262">
        <v>5948.1767891927411</v>
      </c>
      <c r="AI111" s="262">
        <v>5823.0180003388441</v>
      </c>
      <c r="AJ111" s="262">
        <v>5687.5756240100673</v>
      </c>
      <c r="AK111" s="262">
        <v>5573.5807545651223</v>
      </c>
      <c r="AL111" s="262">
        <v>5499.9251420190521</v>
      </c>
      <c r="AM111" s="262">
        <v>5405.4421316887492</v>
      </c>
      <c r="AN111" s="262">
        <v>5294.5781314544793</v>
      </c>
      <c r="AO111" s="262">
        <v>5194.4530505011844</v>
      </c>
      <c r="AP111" s="262">
        <v>5096.2154201787162</v>
      </c>
      <c r="AQ111" s="262">
        <v>5010.0148282134314</v>
      </c>
      <c r="AR111" s="262">
        <v>4919.3113803893948</v>
      </c>
      <c r="AS111" s="262">
        <v>4817.263810058027</v>
      </c>
      <c r="AT111" s="262">
        <v>4698.7994270330146</v>
      </c>
      <c r="AU111" s="262">
        <v>4590.6904200130557</v>
      </c>
      <c r="AV111" s="262">
        <v>4482.2738279747919</v>
      </c>
      <c r="AW111" s="262">
        <v>4333.0932248659001</v>
      </c>
      <c r="AX111" s="262">
        <v>4159.5494297023542</v>
      </c>
      <c r="AY111" s="262">
        <v>3848.0097723687627</v>
      </c>
      <c r="AZ111" s="262">
        <v>3713.1350649915762</v>
      </c>
    </row>
    <row r="112" spans="1:52" ht="12" customHeight="1" x14ac:dyDescent="0.25">
      <c r="A112" s="259" t="s">
        <v>2654</v>
      </c>
      <c r="B112" s="260">
        <v>6.7473917602716442</v>
      </c>
      <c r="C112" s="260">
        <v>13.80182250000002</v>
      </c>
      <c r="D112" s="260">
        <v>7.0497125000006795</v>
      </c>
      <c r="E112" s="260">
        <v>8.8278349999999737</v>
      </c>
      <c r="F112" s="260">
        <v>23.711412500000097</v>
      </c>
      <c r="G112" s="260">
        <v>26.15970117801945</v>
      </c>
      <c r="H112" s="260">
        <v>70.088587500000145</v>
      </c>
      <c r="I112" s="260">
        <v>66.250942499999042</v>
      </c>
      <c r="J112" s="260">
        <v>135.11919750000013</v>
      </c>
      <c r="K112" s="260">
        <v>86.884314999999972</v>
      </c>
      <c r="L112" s="260">
        <v>113.47122505705516</v>
      </c>
      <c r="M112" s="260">
        <v>114.17934139479792</v>
      </c>
      <c r="N112" s="260">
        <v>97.754056898102377</v>
      </c>
      <c r="O112" s="260">
        <v>87.309432028423103</v>
      </c>
      <c r="P112" s="260">
        <v>85.794042688842438</v>
      </c>
      <c r="Q112" s="260">
        <v>68.5848342653846</v>
      </c>
      <c r="R112" s="260">
        <v>66.619140535956745</v>
      </c>
      <c r="S112" s="260">
        <v>70.244627734877341</v>
      </c>
      <c r="T112" s="260">
        <v>61.055134050592486</v>
      </c>
      <c r="U112" s="260">
        <v>60.906932697815911</v>
      </c>
      <c r="V112" s="260">
        <v>60.068793230910089</v>
      </c>
      <c r="W112" s="260">
        <v>60.554778105594899</v>
      </c>
      <c r="X112" s="260">
        <v>62.833481846951166</v>
      </c>
      <c r="Y112" s="260">
        <v>74.713220100869421</v>
      </c>
      <c r="Z112" s="260">
        <v>78.305132400608443</v>
      </c>
      <c r="AA112" s="260">
        <v>79.551141991119621</v>
      </c>
      <c r="AB112" s="260">
        <v>81.859738287253649</v>
      </c>
      <c r="AC112" s="260">
        <v>83.979656915248086</v>
      </c>
      <c r="AD112" s="260">
        <v>87.954378009271906</v>
      </c>
      <c r="AE112" s="260">
        <v>90.713650962523346</v>
      </c>
      <c r="AF112" s="260">
        <v>93.252416486124417</v>
      </c>
      <c r="AG112" s="260">
        <v>93.651652546919422</v>
      </c>
      <c r="AH112" s="260">
        <v>100.53863820153481</v>
      </c>
      <c r="AI112" s="260">
        <v>107.66668601097457</v>
      </c>
      <c r="AJ112" s="260">
        <v>121.62001808592883</v>
      </c>
      <c r="AK112" s="260">
        <v>136.4481000736709</v>
      </c>
      <c r="AL112" s="260">
        <v>142.1880005112171</v>
      </c>
      <c r="AM112" s="260">
        <v>171.65695585980345</v>
      </c>
      <c r="AN112" s="260">
        <v>207.13569544395199</v>
      </c>
      <c r="AO112" s="260">
        <v>246.81753923561837</v>
      </c>
      <c r="AP112" s="260">
        <v>297.71837508084161</v>
      </c>
      <c r="AQ112" s="260">
        <v>333.96575833126764</v>
      </c>
      <c r="AR112" s="260">
        <v>396.28093219209842</v>
      </c>
      <c r="AS112" s="260">
        <v>469.15749932077244</v>
      </c>
      <c r="AT112" s="260">
        <v>591.71486670787942</v>
      </c>
      <c r="AU112" s="260">
        <v>655.95149303409607</v>
      </c>
      <c r="AV112" s="260">
        <v>778.35501876518424</v>
      </c>
      <c r="AW112" s="260">
        <v>1043.8020550672813</v>
      </c>
      <c r="AX112" s="260">
        <v>1116.9854762527589</v>
      </c>
      <c r="AY112" s="260">
        <v>1410.1025580951314</v>
      </c>
      <c r="AZ112" s="260">
        <v>1679.250065456866</v>
      </c>
    </row>
    <row r="113" spans="1:52" ht="12" customHeight="1" x14ac:dyDescent="0.25">
      <c r="A113" s="261" t="s">
        <v>2655</v>
      </c>
      <c r="B113" s="262">
        <v>6.7473917602716442</v>
      </c>
      <c r="C113" s="262">
        <v>13.80182250000002</v>
      </c>
      <c r="D113" s="262">
        <v>7.0497125000006795</v>
      </c>
      <c r="E113" s="262">
        <v>8.8278349999999737</v>
      </c>
      <c r="F113" s="262">
        <v>23.711412500000097</v>
      </c>
      <c r="G113" s="262">
        <v>26.15970117801945</v>
      </c>
      <c r="H113" s="262">
        <v>70.088587500000145</v>
      </c>
      <c r="I113" s="262">
        <v>66.250942499999042</v>
      </c>
      <c r="J113" s="262">
        <v>135.11919750000013</v>
      </c>
      <c r="K113" s="262">
        <v>86.884314999999972</v>
      </c>
      <c r="L113" s="262">
        <v>113.47122505705516</v>
      </c>
      <c r="M113" s="262">
        <v>114.17934139479792</v>
      </c>
      <c r="N113" s="262">
        <v>97.754056898102377</v>
      </c>
      <c r="O113" s="262">
        <v>87.309432028423103</v>
      </c>
      <c r="P113" s="262">
        <v>85.794042688842438</v>
      </c>
      <c r="Q113" s="262">
        <v>68.5848342653846</v>
      </c>
      <c r="R113" s="262">
        <v>66.619140535956745</v>
      </c>
      <c r="S113" s="262">
        <v>70.106410840758684</v>
      </c>
      <c r="T113" s="262">
        <v>60.712173984253234</v>
      </c>
      <c r="U113" s="262">
        <v>60.236133882323379</v>
      </c>
      <c r="V113" s="262">
        <v>59.314720852671805</v>
      </c>
      <c r="W113" s="262">
        <v>59.702498391585245</v>
      </c>
      <c r="X113" s="262">
        <v>61.854864601006632</v>
      </c>
      <c r="Y113" s="262">
        <v>73.573661292834913</v>
      </c>
      <c r="Z113" s="262">
        <v>73.65912334283999</v>
      </c>
      <c r="AA113" s="262">
        <v>74.658001875092751</v>
      </c>
      <c r="AB113" s="262">
        <v>76.732411804485153</v>
      </c>
      <c r="AC113" s="262">
        <v>78.207164590886876</v>
      </c>
      <c r="AD113" s="262">
        <v>82.153532632055715</v>
      </c>
      <c r="AE113" s="262">
        <v>84.681517742910017</v>
      </c>
      <c r="AF113" s="262">
        <v>87.095962404052798</v>
      </c>
      <c r="AG113" s="262">
        <v>87.452493751115142</v>
      </c>
      <c r="AH113" s="262">
        <v>94.292070409962605</v>
      </c>
      <c r="AI113" s="262">
        <v>101.43197807320269</v>
      </c>
      <c r="AJ113" s="262">
        <v>115.38881789238181</v>
      </c>
      <c r="AK113" s="262">
        <v>130.23264453418338</v>
      </c>
      <c r="AL113" s="262">
        <v>135.92594603189374</v>
      </c>
      <c r="AM113" s="262">
        <v>165.4023702654095</v>
      </c>
      <c r="AN113" s="262">
        <v>200.92287564814282</v>
      </c>
      <c r="AO113" s="262">
        <v>240.66407209597179</v>
      </c>
      <c r="AP113" s="262">
        <v>291.35497369328641</v>
      </c>
      <c r="AQ113" s="262">
        <v>327.64568631305957</v>
      </c>
      <c r="AR113" s="262">
        <v>389.99767604654778</v>
      </c>
      <c r="AS113" s="262">
        <v>462.93704195522241</v>
      </c>
      <c r="AT113" s="262">
        <v>585.51263660046402</v>
      </c>
      <c r="AU113" s="262">
        <v>649.76993378750217</v>
      </c>
      <c r="AV113" s="262">
        <v>772.16916654906322</v>
      </c>
      <c r="AW113" s="262">
        <v>1037.616506790602</v>
      </c>
      <c r="AX113" s="262">
        <v>1110.8184796637504</v>
      </c>
      <c r="AY113" s="262">
        <v>1403.9260817577965</v>
      </c>
      <c r="AZ113" s="262">
        <v>1672.8910340795439</v>
      </c>
    </row>
    <row r="114" spans="1:52" ht="12" customHeight="1" x14ac:dyDescent="0.25">
      <c r="A114" s="261" t="s">
        <v>2656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0</v>
      </c>
      <c r="R114" s="262">
        <v>0</v>
      </c>
      <c r="S114" s="262">
        <v>0.13821689411866267</v>
      </c>
      <c r="T114" s="262">
        <v>0.34296006633924925</v>
      </c>
      <c r="U114" s="262">
        <v>0.67079881549253484</v>
      </c>
      <c r="V114" s="262">
        <v>0.7540723782382831</v>
      </c>
      <c r="W114" s="262">
        <v>0.85227971400965341</v>
      </c>
      <c r="X114" s="262">
        <v>0.97861724594453681</v>
      </c>
      <c r="Y114" s="262">
        <v>1.139558808034508</v>
      </c>
      <c r="Z114" s="262">
        <v>4.646009057768457</v>
      </c>
      <c r="AA114" s="262">
        <v>4.8931401160268697</v>
      </c>
      <c r="AB114" s="262">
        <v>5.1273264827684972</v>
      </c>
      <c r="AC114" s="262">
        <v>5.7724923243612167</v>
      </c>
      <c r="AD114" s="262">
        <v>5.8008453772161941</v>
      </c>
      <c r="AE114" s="262">
        <v>6.0321332196133319</v>
      </c>
      <c r="AF114" s="262">
        <v>6.1564540820716172</v>
      </c>
      <c r="AG114" s="262">
        <v>6.1991587958042782</v>
      </c>
      <c r="AH114" s="262">
        <v>6.2465677915721995</v>
      </c>
      <c r="AI114" s="262">
        <v>6.2347079377718932</v>
      </c>
      <c r="AJ114" s="262">
        <v>6.2312001935470311</v>
      </c>
      <c r="AK114" s="262">
        <v>6.2154555394875182</v>
      </c>
      <c r="AL114" s="262">
        <v>6.2620544793233481</v>
      </c>
      <c r="AM114" s="262">
        <v>6.2545855943939461</v>
      </c>
      <c r="AN114" s="262">
        <v>6.21281979580918</v>
      </c>
      <c r="AO114" s="262">
        <v>6.153467139646569</v>
      </c>
      <c r="AP114" s="262">
        <v>6.3634013875551814</v>
      </c>
      <c r="AQ114" s="262">
        <v>6.3200720182080561</v>
      </c>
      <c r="AR114" s="262">
        <v>6.2832561455506557</v>
      </c>
      <c r="AS114" s="262">
        <v>6.220457365550029</v>
      </c>
      <c r="AT114" s="262">
        <v>6.2022301074154571</v>
      </c>
      <c r="AU114" s="262">
        <v>6.1815592465938822</v>
      </c>
      <c r="AV114" s="262">
        <v>6.1858522161209732</v>
      </c>
      <c r="AW114" s="262">
        <v>6.1855482766792473</v>
      </c>
      <c r="AX114" s="262">
        <v>6.1669965890085532</v>
      </c>
      <c r="AY114" s="262">
        <v>6.1764763373349503</v>
      </c>
      <c r="AZ114" s="262">
        <v>6.3590313773220091</v>
      </c>
    </row>
    <row r="115" spans="1:52" ht="12" customHeight="1" x14ac:dyDescent="0.25">
      <c r="A115" s="304" t="s">
        <v>2657</v>
      </c>
      <c r="B115" s="305">
        <v>340.03817125022584</v>
      </c>
      <c r="C115" s="305">
        <v>357.16010999999992</v>
      </c>
      <c r="D115" s="305">
        <v>342.11124500000028</v>
      </c>
      <c r="E115" s="305">
        <v>363.51881499999939</v>
      </c>
      <c r="F115" s="305">
        <v>248.42099250000152</v>
      </c>
      <c r="G115" s="305">
        <v>227.94951181770872</v>
      </c>
      <c r="H115" s="305">
        <v>193.88993249999947</v>
      </c>
      <c r="I115" s="305">
        <v>178.42073250000027</v>
      </c>
      <c r="J115" s="305">
        <v>166.55787000000075</v>
      </c>
      <c r="K115" s="305">
        <v>450.33580750000027</v>
      </c>
      <c r="L115" s="305">
        <v>293.64414992905228</v>
      </c>
      <c r="M115" s="305">
        <v>339.77847232441803</v>
      </c>
      <c r="N115" s="305">
        <v>450.57771336786385</v>
      </c>
      <c r="O115" s="305">
        <v>365.17017987455228</v>
      </c>
      <c r="P115" s="305">
        <v>383.3317836799136</v>
      </c>
      <c r="Q115" s="305">
        <v>513.42462972724638</v>
      </c>
      <c r="R115" s="305">
        <v>525.27348181114735</v>
      </c>
      <c r="S115" s="305">
        <v>537.11215258767652</v>
      </c>
      <c r="T115" s="305">
        <v>547.17257520235648</v>
      </c>
      <c r="U115" s="305">
        <v>546.75371835390172</v>
      </c>
      <c r="V115" s="305">
        <v>540.0957626334183</v>
      </c>
      <c r="W115" s="305">
        <v>541.268178678975</v>
      </c>
      <c r="X115" s="305">
        <v>553.36781605077897</v>
      </c>
      <c r="Y115" s="305">
        <v>661.59016918569966</v>
      </c>
      <c r="Z115" s="305">
        <v>666.53800866266113</v>
      </c>
      <c r="AA115" s="305">
        <v>675.22228680180126</v>
      </c>
      <c r="AB115" s="305">
        <v>679.99565507982493</v>
      </c>
      <c r="AC115" s="305">
        <v>686.20282093113087</v>
      </c>
      <c r="AD115" s="305">
        <v>690.77860584433643</v>
      </c>
      <c r="AE115" s="305">
        <v>693.98898785992674</v>
      </c>
      <c r="AF115" s="305">
        <v>696.65990290865784</v>
      </c>
      <c r="AG115" s="305">
        <v>694.87068350039431</v>
      </c>
      <c r="AH115" s="305">
        <v>698.93499024943264</v>
      </c>
      <c r="AI115" s="305">
        <v>696.89998767859493</v>
      </c>
      <c r="AJ115" s="305">
        <v>697.52999009237021</v>
      </c>
      <c r="AK115" s="305">
        <v>700.73703244002729</v>
      </c>
      <c r="AL115" s="305">
        <v>715.37843648547391</v>
      </c>
      <c r="AM115" s="305">
        <v>726.14344356080721</v>
      </c>
      <c r="AN115" s="305">
        <v>755.44293020188081</v>
      </c>
      <c r="AO115" s="305">
        <v>771.10710262951739</v>
      </c>
      <c r="AP115" s="305">
        <v>792.50352282698384</v>
      </c>
      <c r="AQ115" s="305">
        <v>805.73143741190336</v>
      </c>
      <c r="AR115" s="305">
        <v>831.65363620402832</v>
      </c>
      <c r="AS115" s="305">
        <v>853.34596535837079</v>
      </c>
      <c r="AT115" s="305">
        <v>875.06913331095302</v>
      </c>
      <c r="AU115" s="305">
        <v>894.84095256457795</v>
      </c>
      <c r="AV115" s="305">
        <v>916.54190668300669</v>
      </c>
      <c r="AW115" s="305">
        <v>940.57889164905237</v>
      </c>
      <c r="AX115" s="305">
        <v>957.00371044239387</v>
      </c>
      <c r="AY115" s="305">
        <v>1001.9336960254835</v>
      </c>
      <c r="AZ115" s="305">
        <v>1038.4995747361188</v>
      </c>
    </row>
    <row r="116" spans="1:52" ht="12" customHeight="1" x14ac:dyDescent="0.25">
      <c r="A116" s="306" t="s">
        <v>2658</v>
      </c>
      <c r="B116" s="262">
        <v>10969.624601764463</v>
      </c>
      <c r="C116" s="262">
        <v>11056.081294999991</v>
      </c>
      <c r="D116" s="262">
        <v>10893.702892499998</v>
      </c>
      <c r="E116" s="262">
        <v>11218.1879875</v>
      </c>
      <c r="F116" s="262">
        <v>11712.725577500005</v>
      </c>
      <c r="G116" s="262">
        <v>11533.874722503262</v>
      </c>
      <c r="H116" s="262">
        <v>11922.618697499989</v>
      </c>
      <c r="I116" s="262">
        <v>11765.931797499985</v>
      </c>
      <c r="J116" s="262">
        <v>11307.332782499991</v>
      </c>
      <c r="K116" s="262">
        <v>8585.4247349999969</v>
      </c>
      <c r="L116" s="262">
        <v>9980.8748002803004</v>
      </c>
      <c r="M116" s="262">
        <v>10272.965091740771</v>
      </c>
      <c r="N116" s="262">
        <v>9929.4898420269255</v>
      </c>
      <c r="O116" s="262">
        <v>9666.5792556667111</v>
      </c>
      <c r="P116" s="262">
        <v>9521.1958921056612</v>
      </c>
      <c r="Q116" s="262">
        <v>9446.2711515183564</v>
      </c>
      <c r="R116" s="262">
        <v>9274.787967073129</v>
      </c>
      <c r="S116" s="262">
        <v>9601.226944146727</v>
      </c>
      <c r="T116" s="262">
        <v>9454.077852394108</v>
      </c>
      <c r="U116" s="262">
        <v>9471.912088895142</v>
      </c>
      <c r="V116" s="262">
        <v>9401.1839528909204</v>
      </c>
      <c r="W116" s="262">
        <v>9374.1019800320373</v>
      </c>
      <c r="X116" s="262">
        <v>9401.9906279867155</v>
      </c>
      <c r="Y116" s="262">
        <v>9366.8017345487988</v>
      </c>
      <c r="Z116" s="262">
        <v>9282.1611121383612</v>
      </c>
      <c r="AA116" s="262">
        <v>9266.6354591952459</v>
      </c>
      <c r="AB116" s="262">
        <v>9290.3610472639994</v>
      </c>
      <c r="AC116" s="262">
        <v>9313.6351630493027</v>
      </c>
      <c r="AD116" s="262">
        <v>9337.1113623138735</v>
      </c>
      <c r="AE116" s="262">
        <v>9361.4860898660718</v>
      </c>
      <c r="AF116" s="262">
        <v>9355.4200746898914</v>
      </c>
      <c r="AG116" s="262">
        <v>9348.9904126019355</v>
      </c>
      <c r="AH116" s="262">
        <v>9381.6233175346479</v>
      </c>
      <c r="AI116" s="262">
        <v>9363.1683660896051</v>
      </c>
      <c r="AJ116" s="262">
        <v>9348.7667216453829</v>
      </c>
      <c r="AK116" s="262">
        <v>9330.6700371701336</v>
      </c>
      <c r="AL116" s="262">
        <v>9335.5984648982267</v>
      </c>
      <c r="AM116" s="262">
        <v>9385.8522737831991</v>
      </c>
      <c r="AN116" s="262">
        <v>9411.5177112444035</v>
      </c>
      <c r="AO116" s="262">
        <v>9447.4018978870099</v>
      </c>
      <c r="AP116" s="262">
        <v>9521.0310733431725</v>
      </c>
      <c r="AQ116" s="262">
        <v>9594.8292907762661</v>
      </c>
      <c r="AR116" s="262">
        <v>9700.742342023399</v>
      </c>
      <c r="AS116" s="262">
        <v>9800.2513421454805</v>
      </c>
      <c r="AT116" s="262">
        <v>9921.8563848678696</v>
      </c>
      <c r="AU116" s="262">
        <v>10036.1396839426</v>
      </c>
      <c r="AV116" s="262">
        <v>10215.913102022823</v>
      </c>
      <c r="AW116" s="262">
        <v>10399.942540071912</v>
      </c>
      <c r="AX116" s="262">
        <v>10560.168250009952</v>
      </c>
      <c r="AY116" s="262">
        <v>10962.816523676653</v>
      </c>
      <c r="AZ116" s="262">
        <v>11204.072677571647</v>
      </c>
    </row>
    <row r="117" spans="1:52" ht="12" customHeight="1" x14ac:dyDescent="0.25">
      <c r="A117" s="263" t="s">
        <v>2083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X117" s="264">
        <v>0</v>
      </c>
      <c r="Y117" s="264">
        <v>1.0222061842113417E-5</v>
      </c>
      <c r="Z117" s="264">
        <v>3.6516288488710087E-5</v>
      </c>
      <c r="AA117" s="264">
        <v>9.002952119042021E-5</v>
      </c>
      <c r="AB117" s="264">
        <v>1.8557205227029443E-4</v>
      </c>
      <c r="AC117" s="264">
        <v>3.5132693578882989E-4</v>
      </c>
      <c r="AD117" s="264">
        <v>6.3990358014255275E-4</v>
      </c>
      <c r="AE117" s="264">
        <v>1.2306071063722039E-3</v>
      </c>
      <c r="AF117" s="264">
        <v>2.1675514554086975E-3</v>
      </c>
      <c r="AG117" s="264">
        <v>6.6047682649723908E-3</v>
      </c>
      <c r="AH117" s="264">
        <v>2.0403606626617506E-2</v>
      </c>
      <c r="AI117" s="264">
        <v>3.7343398081528187E-2</v>
      </c>
      <c r="AJ117" s="264">
        <v>7.9125859993427569E-2</v>
      </c>
      <c r="AK117" s="264">
        <v>0.15254530895082227</v>
      </c>
      <c r="AL117" s="264">
        <v>0.29011779621750367</v>
      </c>
      <c r="AM117" s="264">
        <v>0.65583121315079385</v>
      </c>
      <c r="AN117" s="264">
        <v>1.1748447122562515</v>
      </c>
      <c r="AO117" s="264">
        <v>2.046962759790742</v>
      </c>
      <c r="AP117" s="264">
        <v>3.6359161457871374</v>
      </c>
      <c r="AQ117" s="264">
        <v>5.9343424474491853</v>
      </c>
      <c r="AR117" s="264">
        <v>9.7286711325359416</v>
      </c>
      <c r="AS117" s="264">
        <v>14.678146467474535</v>
      </c>
      <c r="AT117" s="264">
        <v>22.375780910082835</v>
      </c>
      <c r="AU117" s="264">
        <v>31.423400022600152</v>
      </c>
      <c r="AV117" s="264">
        <v>45.351575406682819</v>
      </c>
      <c r="AW117" s="264">
        <v>67.023879722193314</v>
      </c>
      <c r="AX117" s="264">
        <v>91.007914487263719</v>
      </c>
      <c r="AY117" s="264">
        <v>165.97171474849594</v>
      </c>
      <c r="AZ117" s="264">
        <v>205.43324174072922</v>
      </c>
    </row>
    <row r="118" spans="1:52" ht="12" customHeight="1" x14ac:dyDescent="0.25">
      <c r="A118" s="255" t="s">
        <v>2659</v>
      </c>
      <c r="B118" s="256">
        <v>66700.5713347532</v>
      </c>
      <c r="C118" s="256">
        <v>64105.872507499975</v>
      </c>
      <c r="D118" s="256">
        <v>61991.06643649999</v>
      </c>
      <c r="E118" s="256">
        <v>65044.049089999993</v>
      </c>
      <c r="F118" s="256">
        <v>65297.916976499968</v>
      </c>
      <c r="G118" s="256">
        <v>62486.797259958737</v>
      </c>
      <c r="H118" s="256">
        <v>63611.150772499976</v>
      </c>
      <c r="I118" s="256">
        <v>61875.907750499944</v>
      </c>
      <c r="J118" s="256">
        <v>58422.93589149999</v>
      </c>
      <c r="K118" s="256">
        <v>42368.597639500018</v>
      </c>
      <c r="L118" s="256">
        <v>51288.075538322533</v>
      </c>
      <c r="M118" s="256">
        <v>51545.21383374936</v>
      </c>
      <c r="N118" s="256">
        <v>50274.389000970987</v>
      </c>
      <c r="O118" s="256">
        <v>49808.129913332101</v>
      </c>
      <c r="P118" s="256">
        <v>49531.334470700203</v>
      </c>
      <c r="Q118" s="256">
        <v>50174.446810645139</v>
      </c>
      <c r="R118" s="256">
        <v>49035.466731104949</v>
      </c>
      <c r="S118" s="256">
        <v>50041.415537068169</v>
      </c>
      <c r="T118" s="256">
        <v>47766.842978423098</v>
      </c>
      <c r="U118" s="256">
        <v>47282.018113774575</v>
      </c>
      <c r="V118" s="256">
        <v>46530.796977618935</v>
      </c>
      <c r="W118" s="256">
        <v>46393.278234294041</v>
      </c>
      <c r="X118" s="256">
        <v>46150.487345029389</v>
      </c>
      <c r="Y118" s="256">
        <v>45349.58895544093</v>
      </c>
      <c r="Z118" s="256">
        <v>45045.985036177379</v>
      </c>
      <c r="AA118" s="256">
        <v>45006.216661077036</v>
      </c>
      <c r="AB118" s="256">
        <v>45168.385390806638</v>
      </c>
      <c r="AC118" s="256">
        <v>45355.094849789071</v>
      </c>
      <c r="AD118" s="256">
        <v>45524.410475156619</v>
      </c>
      <c r="AE118" s="256">
        <v>45544.772779237988</v>
      </c>
      <c r="AF118" s="256">
        <v>45287.884539222679</v>
      </c>
      <c r="AG118" s="256">
        <v>45181.725921945828</v>
      </c>
      <c r="AH118" s="256">
        <v>44990.820019812614</v>
      </c>
      <c r="AI118" s="256">
        <v>44488.600046296713</v>
      </c>
      <c r="AJ118" s="256">
        <v>43986.673663921902</v>
      </c>
      <c r="AK118" s="256">
        <v>43549.382760379027</v>
      </c>
      <c r="AL118" s="256">
        <v>43354.250073518866</v>
      </c>
      <c r="AM118" s="256">
        <v>43212.860376693308</v>
      </c>
      <c r="AN118" s="256">
        <v>42826.265536014282</v>
      </c>
      <c r="AO118" s="256">
        <v>42584.094636516347</v>
      </c>
      <c r="AP118" s="256">
        <v>42391.938421615429</v>
      </c>
      <c r="AQ118" s="256">
        <v>42322.496528409058</v>
      </c>
      <c r="AR118" s="256">
        <v>42282.873180014416</v>
      </c>
      <c r="AS118" s="256">
        <v>42163.089114832932</v>
      </c>
      <c r="AT118" s="256">
        <v>42006.664355173278</v>
      </c>
      <c r="AU118" s="256">
        <v>41894.319011858766</v>
      </c>
      <c r="AV118" s="256">
        <v>41946.912562573409</v>
      </c>
      <c r="AW118" s="256">
        <v>41805.856058718782</v>
      </c>
      <c r="AX118" s="256">
        <v>41581.483516264139</v>
      </c>
      <c r="AY118" s="256">
        <v>41435.654338649263</v>
      </c>
      <c r="AZ118" s="256">
        <v>41258.996291189753</v>
      </c>
    </row>
    <row r="119" spans="1:52" ht="12" customHeight="1" x14ac:dyDescent="0.25">
      <c r="A119" s="265" t="s">
        <v>2836</v>
      </c>
      <c r="B119" s="240">
        <v>57612.604916677352</v>
      </c>
      <c r="C119" s="240">
        <v>54757.04104586193</v>
      </c>
      <c r="D119" s="240">
        <v>53042.626102222886</v>
      </c>
      <c r="E119" s="240">
        <v>55654.539005476436</v>
      </c>
      <c r="F119" s="240">
        <v>55557.412253087219</v>
      </c>
      <c r="G119" s="240">
        <v>53192.226342825459</v>
      </c>
      <c r="H119" s="240">
        <v>53656.441849566021</v>
      </c>
      <c r="I119" s="240">
        <v>52117.04778791358</v>
      </c>
      <c r="J119" s="240">
        <v>48864.591555889609</v>
      </c>
      <c r="K119" s="240">
        <v>34976.158128872645</v>
      </c>
      <c r="L119" s="240">
        <v>42962.196624474724</v>
      </c>
      <c r="M119" s="240">
        <v>42962.150548609548</v>
      </c>
      <c r="N119" s="240">
        <v>42116.11858918301</v>
      </c>
      <c r="O119" s="240">
        <v>42114.914246278138</v>
      </c>
      <c r="P119" s="240">
        <v>42088.684457981079</v>
      </c>
      <c r="Q119" s="240">
        <v>42473.078967126072</v>
      </c>
      <c r="R119" s="240">
        <v>41491.623541856083</v>
      </c>
      <c r="S119" s="240">
        <v>42171.058237622929</v>
      </c>
      <c r="T119" s="240">
        <v>40039.277942174056</v>
      </c>
      <c r="U119" s="240">
        <v>39562.383661100677</v>
      </c>
      <c r="V119" s="240">
        <v>38871.422523513022</v>
      </c>
      <c r="W119" s="240">
        <v>38747.569071467442</v>
      </c>
      <c r="X119" s="240">
        <v>38526.97231714111</v>
      </c>
      <c r="Y119" s="240">
        <v>37752.59014200019</v>
      </c>
      <c r="Z119" s="240">
        <v>37515.051017262202</v>
      </c>
      <c r="AA119" s="240">
        <v>37490.519336029676</v>
      </c>
      <c r="AB119" s="240">
        <v>37646.581361582947</v>
      </c>
      <c r="AC119" s="240">
        <v>37820.276917329262</v>
      </c>
      <c r="AD119" s="240">
        <v>37995.655745818061</v>
      </c>
      <c r="AE119" s="240">
        <v>38013.044427209352</v>
      </c>
      <c r="AF119" s="240">
        <v>37753.225271098243</v>
      </c>
      <c r="AG119" s="240">
        <v>37649.617568540096</v>
      </c>
      <c r="AH119" s="240">
        <v>37451.526542854852</v>
      </c>
      <c r="AI119" s="240">
        <v>36936.011533539669</v>
      </c>
      <c r="AJ119" s="240">
        <v>36448.560068115257</v>
      </c>
      <c r="AK119" s="240">
        <v>36017.809458241747</v>
      </c>
      <c r="AL119" s="240">
        <v>35808.428891476913</v>
      </c>
      <c r="AM119" s="240">
        <v>35666.795318957062</v>
      </c>
      <c r="AN119" s="240">
        <v>35275.731261958223</v>
      </c>
      <c r="AO119" s="240">
        <v>35030.514160451159</v>
      </c>
      <c r="AP119" s="240">
        <v>34860.39375743625</v>
      </c>
      <c r="AQ119" s="240">
        <v>34763.849996569319</v>
      </c>
      <c r="AR119" s="240">
        <v>34736.588505322521</v>
      </c>
      <c r="AS119" s="240">
        <v>34619.757424536678</v>
      </c>
      <c r="AT119" s="240">
        <v>34448.46088332792</v>
      </c>
      <c r="AU119" s="240">
        <v>34302.697197701928</v>
      </c>
      <c r="AV119" s="240">
        <v>34310.813353184516</v>
      </c>
      <c r="AW119" s="240">
        <v>34153.391152177821</v>
      </c>
      <c r="AX119" s="240">
        <v>33899.975328927256</v>
      </c>
      <c r="AY119" s="240">
        <v>33724.952335933835</v>
      </c>
      <c r="AZ119" s="240">
        <v>33512.599480084413</v>
      </c>
    </row>
    <row r="120" spans="1:52" ht="12" customHeight="1" x14ac:dyDescent="0.25">
      <c r="A120" s="266" t="s">
        <v>2837</v>
      </c>
      <c r="B120" s="243">
        <v>9087.9664180758446</v>
      </c>
      <c r="C120" s="243">
        <v>9348.831461638043</v>
      </c>
      <c r="D120" s="243">
        <v>8948.4403342771038</v>
      </c>
      <c r="E120" s="243">
        <v>9389.5100845235593</v>
      </c>
      <c r="F120" s="243">
        <v>9740.5047234127487</v>
      </c>
      <c r="G120" s="243">
        <v>9294.5709171332819</v>
      </c>
      <c r="H120" s="243">
        <v>9954.7089229339563</v>
      </c>
      <c r="I120" s="243">
        <v>9758.8599625863681</v>
      </c>
      <c r="J120" s="243">
        <v>9558.3443356103799</v>
      </c>
      <c r="K120" s="243">
        <v>7392.4395106273705</v>
      </c>
      <c r="L120" s="243">
        <v>8325.878913847806</v>
      </c>
      <c r="M120" s="243">
        <v>8583.0632851398132</v>
      </c>
      <c r="N120" s="243">
        <v>8158.2704117879757</v>
      </c>
      <c r="O120" s="243">
        <v>7693.2156670539607</v>
      </c>
      <c r="P120" s="243">
        <v>7442.6500127191221</v>
      </c>
      <c r="Q120" s="243">
        <v>7701.3678435190704</v>
      </c>
      <c r="R120" s="243">
        <v>7543.8431892488688</v>
      </c>
      <c r="S120" s="243">
        <v>7870.3572994452397</v>
      </c>
      <c r="T120" s="243">
        <v>7727.5650362490414</v>
      </c>
      <c r="U120" s="243">
        <v>7719.6344526738967</v>
      </c>
      <c r="V120" s="243">
        <v>7659.3744541059159</v>
      </c>
      <c r="W120" s="243">
        <v>7645.7091628265971</v>
      </c>
      <c r="X120" s="243">
        <v>7623.5150278882766</v>
      </c>
      <c r="Y120" s="243">
        <v>7596.9988134407395</v>
      </c>
      <c r="Z120" s="243">
        <v>7530.9340189151753</v>
      </c>
      <c r="AA120" s="243">
        <v>7515.6973250473611</v>
      </c>
      <c r="AB120" s="243">
        <v>7521.8040292236874</v>
      </c>
      <c r="AC120" s="243">
        <v>7534.8179324598068</v>
      </c>
      <c r="AD120" s="243">
        <v>7528.7547293385569</v>
      </c>
      <c r="AE120" s="243">
        <v>7531.7283520286346</v>
      </c>
      <c r="AF120" s="243">
        <v>7534.6592681244338</v>
      </c>
      <c r="AG120" s="243">
        <v>7532.1083534057316</v>
      </c>
      <c r="AH120" s="243">
        <v>7539.2934769577641</v>
      </c>
      <c r="AI120" s="243">
        <v>7552.5885127570409</v>
      </c>
      <c r="AJ120" s="243">
        <v>7538.1135958066479</v>
      </c>
      <c r="AK120" s="243">
        <v>7531.5733021372762</v>
      </c>
      <c r="AL120" s="243">
        <v>7545.8211820419519</v>
      </c>
      <c r="AM120" s="243">
        <v>7546.0650577362485</v>
      </c>
      <c r="AN120" s="243">
        <v>7550.5342740560573</v>
      </c>
      <c r="AO120" s="243">
        <v>7553.5804760651863</v>
      </c>
      <c r="AP120" s="243">
        <v>7531.5446641791777</v>
      </c>
      <c r="AQ120" s="243">
        <v>7558.6465318397404</v>
      </c>
      <c r="AR120" s="243">
        <v>7546.2846746918949</v>
      </c>
      <c r="AS120" s="243">
        <v>7543.3316902962515</v>
      </c>
      <c r="AT120" s="243">
        <v>7558.2034718453551</v>
      </c>
      <c r="AU120" s="243">
        <v>7591.6218141568424</v>
      </c>
      <c r="AV120" s="243">
        <v>7636.0992093888917</v>
      </c>
      <c r="AW120" s="243">
        <v>7652.4649065409649</v>
      </c>
      <c r="AX120" s="243">
        <v>7681.5081873368863</v>
      </c>
      <c r="AY120" s="243">
        <v>7710.7020027154294</v>
      </c>
      <c r="AZ120" s="243">
        <v>7746.3968111053418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v>46157.938999423895</v>
      </c>
      <c r="D2" s="276">
        <v>44033.708439999988</v>
      </c>
      <c r="E2" s="276">
        <v>42505.282409999949</v>
      </c>
      <c r="F2" s="276">
        <v>43772.143020000003</v>
      </c>
      <c r="G2" s="276">
        <v>44181.954790000025</v>
      </c>
      <c r="H2" s="276">
        <v>41999.641273007313</v>
      </c>
      <c r="I2" s="276">
        <v>44874.625870000047</v>
      </c>
      <c r="J2" s="276">
        <v>44999.108689999972</v>
      </c>
      <c r="K2" s="276">
        <v>43064.647830000002</v>
      </c>
      <c r="L2" s="276">
        <v>31259.363239999973</v>
      </c>
      <c r="M2" s="276">
        <v>38349.463645898009</v>
      </c>
      <c r="N2" s="276">
        <v>38000.977562974236</v>
      </c>
      <c r="O2" s="276">
        <v>36644.240365184982</v>
      </c>
      <c r="P2" s="276">
        <v>35452.424240900946</v>
      </c>
      <c r="Q2" s="276">
        <v>35192.431941365132</v>
      </c>
      <c r="R2" s="276">
        <v>35062.506107175708</v>
      </c>
      <c r="S2" s="276">
        <v>33033.63913315261</v>
      </c>
      <c r="T2" s="276">
        <v>33860.754435631679</v>
      </c>
      <c r="U2" s="276">
        <v>31737.364790504649</v>
      </c>
      <c r="V2" s="276">
        <v>31077.781420489275</v>
      </c>
      <c r="W2" s="276">
        <v>30334.766226222564</v>
      </c>
      <c r="X2" s="276">
        <v>29976.374681280417</v>
      </c>
      <c r="Y2" s="276">
        <v>29423.659642251489</v>
      </c>
      <c r="Z2" s="276">
        <v>28788.433125934942</v>
      </c>
      <c r="AA2" s="276">
        <v>28366.003670319915</v>
      </c>
      <c r="AB2" s="276">
        <v>28129.257550886643</v>
      </c>
      <c r="AC2" s="276">
        <v>28024.419993483843</v>
      </c>
      <c r="AD2" s="276">
        <v>27947.141722790024</v>
      </c>
      <c r="AE2" s="276">
        <v>27874.065057211832</v>
      </c>
      <c r="AF2" s="276">
        <v>27662.749773402844</v>
      </c>
      <c r="AG2" s="276">
        <v>27295.463144400997</v>
      </c>
      <c r="AH2" s="276">
        <v>27086.829004054754</v>
      </c>
      <c r="AI2" s="276">
        <v>26690.575028704141</v>
      </c>
      <c r="AJ2" s="276">
        <v>26164.888043135288</v>
      </c>
      <c r="AK2" s="276">
        <v>25606.078826651654</v>
      </c>
      <c r="AL2" s="276">
        <v>25131.764294609075</v>
      </c>
      <c r="AM2" s="276">
        <v>24880.227843938475</v>
      </c>
      <c r="AN2" s="276">
        <v>24541.291583524864</v>
      </c>
      <c r="AO2" s="276">
        <v>24089.819800216013</v>
      </c>
      <c r="AP2" s="276">
        <v>23673.093465645987</v>
      </c>
      <c r="AQ2" s="276">
        <v>23212.664622108117</v>
      </c>
      <c r="AR2" s="276">
        <v>22892.816725376102</v>
      </c>
      <c r="AS2" s="276">
        <v>22497.041479080875</v>
      </c>
      <c r="AT2" s="276">
        <v>22003.961301033687</v>
      </c>
      <c r="AU2" s="276">
        <v>21284.577118172412</v>
      </c>
      <c r="AV2" s="276">
        <v>20828.360514458051</v>
      </c>
      <c r="AW2" s="276">
        <v>20251.951424796538</v>
      </c>
      <c r="AX2" s="276">
        <v>19121.542048150597</v>
      </c>
      <c r="AY2" s="276">
        <v>18427.271931073228</v>
      </c>
      <c r="AZ2" s="276">
        <v>16857.569560647105</v>
      </c>
      <c r="BA2" s="276">
        <v>15516.442409730031</v>
      </c>
    </row>
    <row r="3" spans="1:53" x14ac:dyDescent="0.2">
      <c r="A3" s="277" t="s">
        <v>2670</v>
      </c>
      <c r="B3" s="278" t="s">
        <v>2671</v>
      </c>
      <c r="C3" s="279">
        <v>45573.435454365877</v>
      </c>
      <c r="D3" s="279">
        <v>43425.195619999969</v>
      </c>
      <c r="E3" s="279">
        <v>41929.733079999954</v>
      </c>
      <c r="F3" s="279">
        <v>43239.8416</v>
      </c>
      <c r="G3" s="279">
        <v>43704.924850000025</v>
      </c>
      <c r="H3" s="279">
        <v>41510.378584302875</v>
      </c>
      <c r="I3" s="279">
        <v>44210.701280000052</v>
      </c>
      <c r="J3" s="279">
        <v>44378.35636999998</v>
      </c>
      <c r="K3" s="279">
        <v>42343.963779999991</v>
      </c>
      <c r="L3" s="279">
        <v>30642.476769999972</v>
      </c>
      <c r="M3" s="279">
        <v>37487.039362203461</v>
      </c>
      <c r="N3" s="279">
        <v>37094.461860769661</v>
      </c>
      <c r="O3" s="279">
        <v>35877.186886833209</v>
      </c>
      <c r="P3" s="279">
        <v>34696.238106657162</v>
      </c>
      <c r="Q3" s="279">
        <v>34568.23281425397</v>
      </c>
      <c r="R3" s="279">
        <v>34614.622593331726</v>
      </c>
      <c r="S3" s="279">
        <v>32641.930140469303</v>
      </c>
      <c r="T3" s="279">
        <v>33468.018615671906</v>
      </c>
      <c r="U3" s="279">
        <v>31371.005058867504</v>
      </c>
      <c r="V3" s="279">
        <v>30715.01766791859</v>
      </c>
      <c r="W3" s="279">
        <v>29976.26874578615</v>
      </c>
      <c r="X3" s="279">
        <v>29618.884043851194</v>
      </c>
      <c r="Y3" s="279">
        <v>29070.602859115334</v>
      </c>
      <c r="Z3" s="279">
        <v>28441.066064147348</v>
      </c>
      <c r="AA3" s="279">
        <v>28021.377014850936</v>
      </c>
      <c r="AB3" s="279">
        <v>27785.800864744855</v>
      </c>
      <c r="AC3" s="279">
        <v>27680.570543469843</v>
      </c>
      <c r="AD3" s="279">
        <v>27602.903400676336</v>
      </c>
      <c r="AE3" s="279">
        <v>27529.246279643685</v>
      </c>
      <c r="AF3" s="279">
        <v>27319.368767276141</v>
      </c>
      <c r="AG3" s="279">
        <v>26955.454247465492</v>
      </c>
      <c r="AH3" s="279">
        <v>26748.552883178676</v>
      </c>
      <c r="AI3" s="279">
        <v>26356.859348665712</v>
      </c>
      <c r="AJ3" s="279">
        <v>25837.21492681545</v>
      </c>
      <c r="AK3" s="279">
        <v>25285.050706546896</v>
      </c>
      <c r="AL3" s="279">
        <v>24816.075112638122</v>
      </c>
      <c r="AM3" s="279">
        <v>24567.148788319297</v>
      </c>
      <c r="AN3" s="279">
        <v>24231.823064284454</v>
      </c>
      <c r="AO3" s="279">
        <v>23785.494936767634</v>
      </c>
      <c r="AP3" s="279">
        <v>23373.356800288879</v>
      </c>
      <c r="AQ3" s="279">
        <v>22917.512735533564</v>
      </c>
      <c r="AR3" s="279">
        <v>22601.084747236513</v>
      </c>
      <c r="AS3" s="279">
        <v>22209.572955883763</v>
      </c>
      <c r="AT3" s="279">
        <v>21721.86744788981</v>
      </c>
      <c r="AU3" s="279">
        <v>21010.672511874538</v>
      </c>
      <c r="AV3" s="279">
        <v>20560.000844360693</v>
      </c>
      <c r="AW3" s="279">
        <v>19990.892405511891</v>
      </c>
      <c r="AX3" s="279">
        <v>18871.842722814814</v>
      </c>
      <c r="AY3" s="279">
        <v>18181.865856154305</v>
      </c>
      <c r="AZ3" s="279">
        <v>16643.100334662289</v>
      </c>
      <c r="BA3" s="279">
        <v>15314.646170566451</v>
      </c>
    </row>
    <row r="4" spans="1:53" x14ac:dyDescent="0.2">
      <c r="A4" s="280" t="s">
        <v>2672</v>
      </c>
      <c r="B4" s="281" t="s">
        <v>2673</v>
      </c>
      <c r="C4" s="282">
        <v>45546.564805921269</v>
      </c>
      <c r="D4" s="282">
        <v>43396.194799999976</v>
      </c>
      <c r="E4" s="282">
        <v>41896.934329999953</v>
      </c>
      <c r="F4" s="282">
        <v>43083.14155</v>
      </c>
      <c r="G4" s="282">
        <v>43531.525830000021</v>
      </c>
      <c r="H4" s="282">
        <v>41341.013311311195</v>
      </c>
      <c r="I4" s="282">
        <v>44022.802530000052</v>
      </c>
      <c r="J4" s="282">
        <v>44193.055139999975</v>
      </c>
      <c r="K4" s="282">
        <v>42163.562949999992</v>
      </c>
      <c r="L4" s="282">
        <v>30498.876379999972</v>
      </c>
      <c r="M4" s="282">
        <v>37329.114382520667</v>
      </c>
      <c r="N4" s="282">
        <v>36939.164176411759</v>
      </c>
      <c r="O4" s="282">
        <v>35725.495762494313</v>
      </c>
      <c r="P4" s="282">
        <v>34552.476295755761</v>
      </c>
      <c r="Q4" s="282">
        <v>34405.196690576166</v>
      </c>
      <c r="R4" s="282">
        <v>34472.079275645003</v>
      </c>
      <c r="S4" s="282">
        <v>32525.366125020089</v>
      </c>
      <c r="T4" s="282">
        <v>33351.173615646047</v>
      </c>
      <c r="U4" s="282">
        <v>31261.994090462093</v>
      </c>
      <c r="V4" s="282">
        <v>30607.061371689761</v>
      </c>
      <c r="W4" s="282">
        <v>29869.56700656658</v>
      </c>
      <c r="X4" s="282">
        <v>29512.467354057884</v>
      </c>
      <c r="Y4" s="282">
        <v>28965.493083085006</v>
      </c>
      <c r="Z4" s="282">
        <v>28337.639397564242</v>
      </c>
      <c r="AA4" s="282">
        <v>27918.75485578597</v>
      </c>
      <c r="AB4" s="282">
        <v>27683.517263700604</v>
      </c>
      <c r="AC4" s="282">
        <v>27578.160881510248</v>
      </c>
      <c r="AD4" s="282">
        <v>27500.369598406243</v>
      </c>
      <c r="AE4" s="282">
        <v>27426.531098418913</v>
      </c>
      <c r="AF4" s="282">
        <v>27217.073976216616</v>
      </c>
      <c r="AG4" s="282">
        <v>26854.156738135469</v>
      </c>
      <c r="AH4" s="282">
        <v>26647.766335654502</v>
      </c>
      <c r="AI4" s="282">
        <v>26257.426481824175</v>
      </c>
      <c r="AJ4" s="282">
        <v>25739.578553998694</v>
      </c>
      <c r="AK4" s="282">
        <v>25189.389768707475</v>
      </c>
      <c r="AL4" s="282">
        <v>24722.001151196579</v>
      </c>
      <c r="AM4" s="282">
        <v>24473.848522453438</v>
      </c>
      <c r="AN4" s="282">
        <v>24139.594994100622</v>
      </c>
      <c r="AO4" s="282">
        <v>23694.796295460692</v>
      </c>
      <c r="AP4" s="282">
        <v>23284.022085538363</v>
      </c>
      <c r="AQ4" s="282">
        <v>22829.541295116029</v>
      </c>
      <c r="AR4" s="282">
        <v>22514.1293619436</v>
      </c>
      <c r="AS4" s="282">
        <v>22123.885438135534</v>
      </c>
      <c r="AT4" s="282">
        <v>21637.779287794536</v>
      </c>
      <c r="AU4" s="282">
        <v>20929.022987579978</v>
      </c>
      <c r="AV4" s="282">
        <v>20480.001724751692</v>
      </c>
      <c r="AW4" s="282">
        <v>19913.067499987545</v>
      </c>
      <c r="AX4" s="282">
        <v>18797.40468870107</v>
      </c>
      <c r="AY4" s="282">
        <v>18108.706553449825</v>
      </c>
      <c r="AZ4" s="282">
        <v>16579.17291445794</v>
      </c>
      <c r="BA4" s="282">
        <v>15254.484152713227</v>
      </c>
    </row>
    <row r="5" spans="1:53" x14ac:dyDescent="0.2">
      <c r="A5" s="283" t="s">
        <v>2674</v>
      </c>
      <c r="B5" s="284" t="s">
        <v>2675</v>
      </c>
      <c r="C5" s="285">
        <v>45395.426091362096</v>
      </c>
      <c r="D5" s="285">
        <v>43290.597319999972</v>
      </c>
      <c r="E5" s="285">
        <v>41811.935329999957</v>
      </c>
      <c r="F5" s="285">
        <v>42982.443579999999</v>
      </c>
      <c r="G5" s="285">
        <v>43416.52512000002</v>
      </c>
      <c r="H5" s="285">
        <v>41218.485978298879</v>
      </c>
      <c r="I5" s="285">
        <v>43877.201740000055</v>
      </c>
      <c r="J5" s="285">
        <v>44045.354839999985</v>
      </c>
      <c r="K5" s="285">
        <v>42009.056150000004</v>
      </c>
      <c r="L5" s="285">
        <v>30413.174859999977</v>
      </c>
      <c r="M5" s="285">
        <v>37203.886212081605</v>
      </c>
      <c r="N5" s="285">
        <v>36789.40752464562</v>
      </c>
      <c r="O5" s="285">
        <v>35598.883381041465</v>
      </c>
      <c r="P5" s="285">
        <v>34444.252040579318</v>
      </c>
      <c r="Q5" s="285">
        <v>34295.591174289984</v>
      </c>
      <c r="R5" s="285">
        <v>34351.58213853756</v>
      </c>
      <c r="S5" s="285">
        <v>32412.72290723621</v>
      </c>
      <c r="T5" s="285">
        <v>33240.622749301161</v>
      </c>
      <c r="U5" s="285">
        <v>31156.547467178712</v>
      </c>
      <c r="V5" s="285">
        <v>30504.779618383891</v>
      </c>
      <c r="W5" s="285">
        <v>29771.383377042293</v>
      </c>
      <c r="X5" s="285">
        <v>29416.668794853795</v>
      </c>
      <c r="Y5" s="285">
        <v>28872.951005856212</v>
      </c>
      <c r="Z5" s="285">
        <v>28248.426666832725</v>
      </c>
      <c r="AA5" s="285">
        <v>27832.476216995063</v>
      </c>
      <c r="AB5" s="285">
        <v>27599.042929391107</v>
      </c>
      <c r="AC5" s="285">
        <v>27495.257785069953</v>
      </c>
      <c r="AD5" s="285">
        <v>27418.644999585274</v>
      </c>
      <c r="AE5" s="285">
        <v>27346.058098165184</v>
      </c>
      <c r="AF5" s="285">
        <v>27138.209725555676</v>
      </c>
      <c r="AG5" s="285">
        <v>26777.25946019476</v>
      </c>
      <c r="AH5" s="285">
        <v>26572.158590077383</v>
      </c>
      <c r="AI5" s="285">
        <v>26183.739217855931</v>
      </c>
      <c r="AJ5" s="285">
        <v>25668.082864419328</v>
      </c>
      <c r="AK5" s="285">
        <v>25120.185072378437</v>
      </c>
      <c r="AL5" s="285">
        <v>24654.808339715717</v>
      </c>
      <c r="AM5" s="285">
        <v>24408.056111540947</v>
      </c>
      <c r="AN5" s="285">
        <v>24075.343474358811</v>
      </c>
      <c r="AO5" s="285">
        <v>23632.273263646104</v>
      </c>
      <c r="AP5" s="285">
        <v>23223.151032199978</v>
      </c>
      <c r="AQ5" s="285">
        <v>22770.592525756379</v>
      </c>
      <c r="AR5" s="285">
        <v>22456.584148023518</v>
      </c>
      <c r="AS5" s="285">
        <v>22068.163567334901</v>
      </c>
      <c r="AT5" s="285">
        <v>21584.335864293924</v>
      </c>
      <c r="AU5" s="285">
        <v>20878.964500996226</v>
      </c>
      <c r="AV5" s="285">
        <v>20431.483465509271</v>
      </c>
      <c r="AW5" s="285">
        <v>19866.23732080264</v>
      </c>
      <c r="AX5" s="285">
        <v>18754.529830001706</v>
      </c>
      <c r="AY5" s="285">
        <v>18068.92967319192</v>
      </c>
      <c r="AZ5" s="285">
        <v>16543.660452561555</v>
      </c>
      <c r="BA5" s="285">
        <v>15222.391511516897</v>
      </c>
    </row>
    <row r="6" spans="1:53" x14ac:dyDescent="0.2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">
      <c r="A7" s="286" t="s">
        <v>2678</v>
      </c>
      <c r="B7" s="287" t="s">
        <v>2679</v>
      </c>
      <c r="C7" s="288">
        <v>45395.426091362096</v>
      </c>
      <c r="D7" s="288">
        <v>43290.597319999972</v>
      </c>
      <c r="E7" s="288">
        <v>41811.935329999957</v>
      </c>
      <c r="F7" s="288">
        <v>42982.443579999999</v>
      </c>
      <c r="G7" s="288">
        <v>43416.52512000002</v>
      </c>
      <c r="H7" s="288">
        <v>41218.485978298879</v>
      </c>
      <c r="I7" s="288">
        <v>43877.201740000055</v>
      </c>
      <c r="J7" s="288">
        <v>44045.354839999985</v>
      </c>
      <c r="K7" s="288">
        <v>42009.056150000004</v>
      </c>
      <c r="L7" s="288">
        <v>30413.174859999977</v>
      </c>
      <c r="M7" s="288">
        <v>37203.886212081605</v>
      </c>
      <c r="N7" s="288">
        <v>36789.40752464562</v>
      </c>
      <c r="O7" s="288">
        <v>35598.883381041465</v>
      </c>
      <c r="P7" s="288">
        <v>34444.252040579318</v>
      </c>
      <c r="Q7" s="288">
        <v>34295.591174289984</v>
      </c>
      <c r="R7" s="288">
        <v>34351.58213853756</v>
      </c>
      <c r="S7" s="288">
        <v>32412.72290723621</v>
      </c>
      <c r="T7" s="288">
        <v>33240.622749301161</v>
      </c>
      <c r="U7" s="288">
        <v>31156.547467178712</v>
      </c>
      <c r="V7" s="288">
        <v>30504.779618383891</v>
      </c>
      <c r="W7" s="288">
        <v>29771.383377042293</v>
      </c>
      <c r="X7" s="288">
        <v>29416.668794853795</v>
      </c>
      <c r="Y7" s="288">
        <v>28872.951005856212</v>
      </c>
      <c r="Z7" s="288">
        <v>28248.426666832725</v>
      </c>
      <c r="AA7" s="288">
        <v>27832.476216995063</v>
      </c>
      <c r="AB7" s="288">
        <v>27599.042929391107</v>
      </c>
      <c r="AC7" s="288">
        <v>27495.257785069953</v>
      </c>
      <c r="AD7" s="288">
        <v>27418.644999585274</v>
      </c>
      <c r="AE7" s="288">
        <v>27346.058098165184</v>
      </c>
      <c r="AF7" s="288">
        <v>27138.209725555676</v>
      </c>
      <c r="AG7" s="288">
        <v>26777.25946019476</v>
      </c>
      <c r="AH7" s="288">
        <v>26572.158590077383</v>
      </c>
      <c r="AI7" s="288">
        <v>26183.739217855931</v>
      </c>
      <c r="AJ7" s="288">
        <v>25668.082864419328</v>
      </c>
      <c r="AK7" s="288">
        <v>25120.185072378437</v>
      </c>
      <c r="AL7" s="288">
        <v>24654.808339715717</v>
      </c>
      <c r="AM7" s="288">
        <v>24408.056111540947</v>
      </c>
      <c r="AN7" s="288">
        <v>24075.343474358811</v>
      </c>
      <c r="AO7" s="288">
        <v>23632.273263646104</v>
      </c>
      <c r="AP7" s="288">
        <v>23223.151032199978</v>
      </c>
      <c r="AQ7" s="288">
        <v>22770.592525756379</v>
      </c>
      <c r="AR7" s="288">
        <v>22456.584148023518</v>
      </c>
      <c r="AS7" s="288">
        <v>22068.163567334901</v>
      </c>
      <c r="AT7" s="288">
        <v>21584.335864293924</v>
      </c>
      <c r="AU7" s="288">
        <v>20878.964500996226</v>
      </c>
      <c r="AV7" s="288">
        <v>20431.483465509271</v>
      </c>
      <c r="AW7" s="288">
        <v>19866.23732080264</v>
      </c>
      <c r="AX7" s="288">
        <v>18754.529830001706</v>
      </c>
      <c r="AY7" s="288">
        <v>18068.92967319192</v>
      </c>
      <c r="AZ7" s="288">
        <v>16543.660452561555</v>
      </c>
      <c r="BA7" s="288">
        <v>15222.391511516897</v>
      </c>
    </row>
    <row r="8" spans="1:53" x14ac:dyDescent="0.2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">
      <c r="A11" s="283" t="s">
        <v>2665</v>
      </c>
      <c r="B11" s="284" t="s">
        <v>2686</v>
      </c>
      <c r="C11" s="285">
        <v>151.13871455917734</v>
      </c>
      <c r="D11" s="285">
        <v>105.59748000000025</v>
      </c>
      <c r="E11" s="285">
        <v>84.999000000000038</v>
      </c>
      <c r="F11" s="285">
        <v>100.69797000000003</v>
      </c>
      <c r="G11" s="285">
        <v>115.00071</v>
      </c>
      <c r="H11" s="285">
        <v>122.52733301231814</v>
      </c>
      <c r="I11" s="285">
        <v>145.60079000000002</v>
      </c>
      <c r="J11" s="285">
        <v>147.70030000000003</v>
      </c>
      <c r="K11" s="285">
        <v>154.50679999999997</v>
      </c>
      <c r="L11" s="285">
        <v>85.701520000000002</v>
      </c>
      <c r="M11" s="285">
        <v>125.22817043905737</v>
      </c>
      <c r="N11" s="285">
        <v>149.75665176613171</v>
      </c>
      <c r="O11" s="285">
        <v>126.61238145284227</v>
      </c>
      <c r="P11" s="285">
        <v>108.22425517643335</v>
      </c>
      <c r="Q11" s="285">
        <v>109.6055162861846</v>
      </c>
      <c r="R11" s="285">
        <v>120.49713710744074</v>
      </c>
      <c r="S11" s="285">
        <v>112.64321778387071</v>
      </c>
      <c r="T11" s="285">
        <v>110.55086634489346</v>
      </c>
      <c r="U11" s="285">
        <v>105.44662328337105</v>
      </c>
      <c r="V11" s="285">
        <v>102.28175330587311</v>
      </c>
      <c r="W11" s="285">
        <v>98.183629524283262</v>
      </c>
      <c r="X11" s="285">
        <v>95.798559204084739</v>
      </c>
      <c r="Y11" s="285">
        <v>92.54207722879724</v>
      </c>
      <c r="Z11" s="285">
        <v>89.212730731520139</v>
      </c>
      <c r="AA11" s="285">
        <v>86.278638790910719</v>
      </c>
      <c r="AB11" s="285">
        <v>84.474334309488867</v>
      </c>
      <c r="AC11" s="285">
        <v>82.90309644029486</v>
      </c>
      <c r="AD11" s="285">
        <v>81.724598820973995</v>
      </c>
      <c r="AE11" s="285">
        <v>80.473000253719292</v>
      </c>
      <c r="AF11" s="285">
        <v>78.864250660943668</v>
      </c>
      <c r="AG11" s="285">
        <v>76.897277940709955</v>
      </c>
      <c r="AH11" s="285">
        <v>75.607745577117271</v>
      </c>
      <c r="AI11" s="285">
        <v>73.687263968241439</v>
      </c>
      <c r="AJ11" s="285">
        <v>71.495689579366072</v>
      </c>
      <c r="AK11" s="285">
        <v>69.204696329037859</v>
      </c>
      <c r="AL11" s="285">
        <v>67.192811480863156</v>
      </c>
      <c r="AM11" s="285">
        <v>65.7924109124898</v>
      </c>
      <c r="AN11" s="285">
        <v>64.251519741806277</v>
      </c>
      <c r="AO11" s="285">
        <v>62.523031814584762</v>
      </c>
      <c r="AP11" s="285">
        <v>60.871053338390453</v>
      </c>
      <c r="AQ11" s="285">
        <v>58.948769359649781</v>
      </c>
      <c r="AR11" s="285">
        <v>57.54521392008256</v>
      </c>
      <c r="AS11" s="285">
        <v>55.721870800635585</v>
      </c>
      <c r="AT11" s="285">
        <v>53.443423500612241</v>
      </c>
      <c r="AU11" s="285">
        <v>50.058486583751112</v>
      </c>
      <c r="AV11" s="285">
        <v>48.518259242417869</v>
      </c>
      <c r="AW11" s="285">
        <v>46.83017918490647</v>
      </c>
      <c r="AX11" s="285">
        <v>42.874858699363557</v>
      </c>
      <c r="AY11" s="285">
        <v>39.776880257904494</v>
      </c>
      <c r="AZ11" s="285">
        <v>35.512461896386448</v>
      </c>
      <c r="BA11" s="285">
        <v>32.092641196327577</v>
      </c>
    </row>
    <row r="12" spans="1:53" x14ac:dyDescent="0.2">
      <c r="A12" s="286" t="s">
        <v>2687</v>
      </c>
      <c r="B12" s="287" t="s">
        <v>2688</v>
      </c>
      <c r="C12" s="288">
        <v>151.13871455917734</v>
      </c>
      <c r="D12" s="288">
        <v>105.59748000000025</v>
      </c>
      <c r="E12" s="288">
        <v>84.999000000000038</v>
      </c>
      <c r="F12" s="288">
        <v>100.69797000000003</v>
      </c>
      <c r="G12" s="288">
        <v>115.00071</v>
      </c>
      <c r="H12" s="288">
        <v>122.52733301231814</v>
      </c>
      <c r="I12" s="288">
        <v>145.60079000000002</v>
      </c>
      <c r="J12" s="288">
        <v>147.70030000000003</v>
      </c>
      <c r="K12" s="288">
        <v>154.50679999999997</v>
      </c>
      <c r="L12" s="288">
        <v>85.701520000000002</v>
      </c>
      <c r="M12" s="288">
        <v>125.22817043905737</v>
      </c>
      <c r="N12" s="288">
        <v>149.75665176613171</v>
      </c>
      <c r="O12" s="288">
        <v>126.61238145284227</v>
      </c>
      <c r="P12" s="288">
        <v>108.22425517643335</v>
      </c>
      <c r="Q12" s="288">
        <v>109.6055162861846</v>
      </c>
      <c r="R12" s="288">
        <v>120.49713710744074</v>
      </c>
      <c r="S12" s="288">
        <v>112.64321778387071</v>
      </c>
      <c r="T12" s="288">
        <v>110.55086634489346</v>
      </c>
      <c r="U12" s="288">
        <v>105.44662328337105</v>
      </c>
      <c r="V12" s="288">
        <v>102.28175330587311</v>
      </c>
      <c r="W12" s="288">
        <v>98.183629524283262</v>
      </c>
      <c r="X12" s="288">
        <v>95.798559204084739</v>
      </c>
      <c r="Y12" s="288">
        <v>92.54207722879724</v>
      </c>
      <c r="Z12" s="288">
        <v>89.212730731520139</v>
      </c>
      <c r="AA12" s="288">
        <v>86.278638790910719</v>
      </c>
      <c r="AB12" s="288">
        <v>84.474334309488867</v>
      </c>
      <c r="AC12" s="288">
        <v>82.90309644029486</v>
      </c>
      <c r="AD12" s="288">
        <v>81.724598820973995</v>
      </c>
      <c r="AE12" s="288">
        <v>80.473000253719292</v>
      </c>
      <c r="AF12" s="288">
        <v>78.864250660943668</v>
      </c>
      <c r="AG12" s="288">
        <v>76.897277940709955</v>
      </c>
      <c r="AH12" s="288">
        <v>75.607745577117271</v>
      </c>
      <c r="AI12" s="288">
        <v>73.687263968241439</v>
      </c>
      <c r="AJ12" s="288">
        <v>71.495689579366072</v>
      </c>
      <c r="AK12" s="288">
        <v>69.204696329037859</v>
      </c>
      <c r="AL12" s="288">
        <v>67.192811480863156</v>
      </c>
      <c r="AM12" s="288">
        <v>65.7924109124898</v>
      </c>
      <c r="AN12" s="288">
        <v>64.251519741806277</v>
      </c>
      <c r="AO12" s="288">
        <v>62.523031814584762</v>
      </c>
      <c r="AP12" s="288">
        <v>60.871053338390453</v>
      </c>
      <c r="AQ12" s="288">
        <v>58.948769359649781</v>
      </c>
      <c r="AR12" s="288">
        <v>57.54521392008256</v>
      </c>
      <c r="AS12" s="288">
        <v>55.721870800635585</v>
      </c>
      <c r="AT12" s="288">
        <v>53.443423500612241</v>
      </c>
      <c r="AU12" s="288">
        <v>50.058486583751112</v>
      </c>
      <c r="AV12" s="288">
        <v>48.518259242417869</v>
      </c>
      <c r="AW12" s="288">
        <v>46.83017918490647</v>
      </c>
      <c r="AX12" s="288">
        <v>42.874858699363557</v>
      </c>
      <c r="AY12" s="288">
        <v>39.776880257904494</v>
      </c>
      <c r="AZ12" s="288">
        <v>35.512461896386448</v>
      </c>
      <c r="BA12" s="288">
        <v>32.092641196327577</v>
      </c>
    </row>
    <row r="13" spans="1:53" x14ac:dyDescent="0.2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125.20004999999999</v>
      </c>
      <c r="G15" s="282">
        <v>135.49996999999999</v>
      </c>
      <c r="H15" s="282">
        <v>129.04836058964062</v>
      </c>
      <c r="I15" s="282">
        <v>144.9</v>
      </c>
      <c r="J15" s="282">
        <v>139.29995</v>
      </c>
      <c r="K15" s="282">
        <v>140.59970999999996</v>
      </c>
      <c r="L15" s="282">
        <v>124.39973000000002</v>
      </c>
      <c r="M15" s="282">
        <v>136.3810985046243</v>
      </c>
      <c r="N15" s="282">
        <v>134.90016374067147</v>
      </c>
      <c r="O15" s="282">
        <v>130.76823150061199</v>
      </c>
      <c r="P15" s="282">
        <v>122.2177925079655</v>
      </c>
      <c r="Q15" s="282">
        <v>135.97488358990458</v>
      </c>
      <c r="R15" s="282">
        <v>133.27602653410111</v>
      </c>
      <c r="S15" s="282">
        <v>116.5640154492169</v>
      </c>
      <c r="T15" s="282">
        <v>116.84500002585969</v>
      </c>
      <c r="U15" s="282">
        <v>109.01096840542264</v>
      </c>
      <c r="V15" s="282">
        <v>107.95629622882574</v>
      </c>
      <c r="W15" s="282">
        <v>106.70173921956905</v>
      </c>
      <c r="X15" s="282">
        <v>106.41668979330942</v>
      </c>
      <c r="Y15" s="282">
        <v>105.10977603032357</v>
      </c>
      <c r="Z15" s="282">
        <v>103.42666658310556</v>
      </c>
      <c r="AA15" s="282">
        <v>102.62215906496517</v>
      </c>
      <c r="AB15" s="282">
        <v>102.28360104425792</v>
      </c>
      <c r="AC15" s="282">
        <v>102.40966195960608</v>
      </c>
      <c r="AD15" s="282">
        <v>102.53380227008815</v>
      </c>
      <c r="AE15" s="282">
        <v>102.7151812247801</v>
      </c>
      <c r="AF15" s="282">
        <v>102.29479105952095</v>
      </c>
      <c r="AG15" s="282">
        <v>101.29750933002657</v>
      </c>
      <c r="AH15" s="282">
        <v>100.78654752417481</v>
      </c>
      <c r="AI15" s="282">
        <v>99.432866841533965</v>
      </c>
      <c r="AJ15" s="282">
        <v>97.636372816757557</v>
      </c>
      <c r="AK15" s="282">
        <v>95.660937839420029</v>
      </c>
      <c r="AL15" s="282">
        <v>94.073961441544114</v>
      </c>
      <c r="AM15" s="282">
        <v>93.300265865858563</v>
      </c>
      <c r="AN15" s="282">
        <v>92.228070183834248</v>
      </c>
      <c r="AO15" s="282">
        <v>90.698641306938626</v>
      </c>
      <c r="AP15" s="282">
        <v>89.334714750512063</v>
      </c>
      <c r="AQ15" s="282">
        <v>87.971440417538318</v>
      </c>
      <c r="AR15" s="282">
        <v>86.95538529290998</v>
      </c>
      <c r="AS15" s="282">
        <v>85.687517748226782</v>
      </c>
      <c r="AT15" s="282">
        <v>84.088160095277047</v>
      </c>
      <c r="AU15" s="282">
        <v>81.649524294562639</v>
      </c>
      <c r="AV15" s="282">
        <v>79.999119608999237</v>
      </c>
      <c r="AW15" s="282">
        <v>77.824905524349148</v>
      </c>
      <c r="AX15" s="282">
        <v>74.438034113744806</v>
      </c>
      <c r="AY15" s="282">
        <v>73.159302704478677</v>
      </c>
      <c r="AZ15" s="282">
        <v>63.927420204352472</v>
      </c>
      <c r="BA15" s="282">
        <v>60.162017853225592</v>
      </c>
    </row>
    <row r="16" spans="1:53" x14ac:dyDescent="0.2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125.20004999999999</v>
      </c>
      <c r="G16" s="285">
        <v>135.49996999999999</v>
      </c>
      <c r="H16" s="285">
        <v>129.04836058964062</v>
      </c>
      <c r="I16" s="285">
        <v>144.9</v>
      </c>
      <c r="J16" s="285">
        <v>139.29995</v>
      </c>
      <c r="K16" s="285">
        <v>140.59970999999996</v>
      </c>
      <c r="L16" s="285">
        <v>124.39973000000002</v>
      </c>
      <c r="M16" s="285">
        <v>136.3810985046243</v>
      </c>
      <c r="N16" s="285">
        <v>134.90016374067147</v>
      </c>
      <c r="O16" s="285">
        <v>130.76823150061199</v>
      </c>
      <c r="P16" s="285">
        <v>122.2177925079655</v>
      </c>
      <c r="Q16" s="285">
        <v>135.97488358990458</v>
      </c>
      <c r="R16" s="285">
        <v>133.27602653410111</v>
      </c>
      <c r="S16" s="285">
        <v>116.5640154492169</v>
      </c>
      <c r="T16" s="285">
        <v>116.84500002585969</v>
      </c>
      <c r="U16" s="285">
        <v>109.01096840542264</v>
      </c>
      <c r="V16" s="285">
        <v>107.95629622882574</v>
      </c>
      <c r="W16" s="285">
        <v>106.70173921956905</v>
      </c>
      <c r="X16" s="285">
        <v>106.41668979330942</v>
      </c>
      <c r="Y16" s="285">
        <v>105.10977603032357</v>
      </c>
      <c r="Z16" s="285">
        <v>103.42666658310556</v>
      </c>
      <c r="AA16" s="285">
        <v>102.62215906496517</v>
      </c>
      <c r="AB16" s="285">
        <v>102.28360104425792</v>
      </c>
      <c r="AC16" s="285">
        <v>102.40966195960608</v>
      </c>
      <c r="AD16" s="285">
        <v>102.53380227008815</v>
      </c>
      <c r="AE16" s="285">
        <v>102.7151812247801</v>
      </c>
      <c r="AF16" s="285">
        <v>102.29479105952095</v>
      </c>
      <c r="AG16" s="285">
        <v>101.29750933002657</v>
      </c>
      <c r="AH16" s="285">
        <v>100.78654752417481</v>
      </c>
      <c r="AI16" s="285">
        <v>99.432866841533965</v>
      </c>
      <c r="AJ16" s="285">
        <v>97.636372816757557</v>
      </c>
      <c r="AK16" s="285">
        <v>95.660937839420029</v>
      </c>
      <c r="AL16" s="285">
        <v>94.073961441544114</v>
      </c>
      <c r="AM16" s="285">
        <v>93.300265865858563</v>
      </c>
      <c r="AN16" s="285">
        <v>92.228070183834248</v>
      </c>
      <c r="AO16" s="285">
        <v>90.698641306938626</v>
      </c>
      <c r="AP16" s="285">
        <v>89.334714750512063</v>
      </c>
      <c r="AQ16" s="285">
        <v>87.971440417538318</v>
      </c>
      <c r="AR16" s="285">
        <v>86.95538529290998</v>
      </c>
      <c r="AS16" s="285">
        <v>85.687517748226782</v>
      </c>
      <c r="AT16" s="285">
        <v>84.088160095277047</v>
      </c>
      <c r="AU16" s="285">
        <v>81.649524294562639</v>
      </c>
      <c r="AV16" s="285">
        <v>79.999119608999237</v>
      </c>
      <c r="AW16" s="285">
        <v>77.824905524349148</v>
      </c>
      <c r="AX16" s="285">
        <v>74.438034113744806</v>
      </c>
      <c r="AY16" s="285">
        <v>73.159302704478677</v>
      </c>
      <c r="AZ16" s="285">
        <v>63.927420204352472</v>
      </c>
      <c r="BA16" s="285">
        <v>60.162017853225592</v>
      </c>
    </row>
    <row r="17" spans="1:53" x14ac:dyDescent="0.2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">
      <c r="A20" s="280" t="s">
        <v>2703</v>
      </c>
      <c r="B20" s="281" t="s">
        <v>2704</v>
      </c>
      <c r="C20" s="282">
        <v>26.870648444612204</v>
      </c>
      <c r="D20" s="282">
        <v>29.000819999999997</v>
      </c>
      <c r="E20" s="282">
        <v>32.798749999999998</v>
      </c>
      <c r="F20" s="282">
        <v>31.500000000000004</v>
      </c>
      <c r="G20" s="282">
        <v>37.899049999999995</v>
      </c>
      <c r="H20" s="282">
        <v>40.316912402028549</v>
      </c>
      <c r="I20" s="282">
        <v>42.998750000000008</v>
      </c>
      <c r="J20" s="282">
        <v>46.001280000000001</v>
      </c>
      <c r="K20" s="282">
        <v>39.801119999999997</v>
      </c>
      <c r="L20" s="282">
        <v>19.200659999999999</v>
      </c>
      <c r="M20" s="282">
        <v>21.543881178175688</v>
      </c>
      <c r="N20" s="282">
        <v>20.3975206172376</v>
      </c>
      <c r="O20" s="282">
        <v>20.922892838281079</v>
      </c>
      <c r="P20" s="282">
        <v>21.544018393441842</v>
      </c>
      <c r="Q20" s="282">
        <v>27.061240087895296</v>
      </c>
      <c r="R20" s="282">
        <v>9.2672911526250115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">
      <c r="A21" s="277" t="s">
        <v>2705</v>
      </c>
      <c r="B21" s="278" t="s">
        <v>2706</v>
      </c>
      <c r="C21" s="279">
        <v>534.25036097472946</v>
      </c>
      <c r="D21" s="279">
        <v>558.01219999999989</v>
      </c>
      <c r="E21" s="279">
        <v>525.8492500000001</v>
      </c>
      <c r="F21" s="279">
        <v>532.00142000000005</v>
      </c>
      <c r="G21" s="279">
        <v>476.1299600000001</v>
      </c>
      <c r="H21" s="279">
        <v>488.02073387117059</v>
      </c>
      <c r="I21" s="279">
        <v>662.82459999999992</v>
      </c>
      <c r="J21" s="279">
        <v>619.65232000000015</v>
      </c>
      <c r="K21" s="279">
        <v>720.68404999999984</v>
      </c>
      <c r="L21" s="279">
        <v>616.88646999999992</v>
      </c>
      <c r="M21" s="279">
        <v>862.42428369454751</v>
      </c>
      <c r="N21" s="279">
        <v>906.51570220456608</v>
      </c>
      <c r="O21" s="279">
        <v>767.05347835178452</v>
      </c>
      <c r="P21" s="279">
        <v>756.18613424378134</v>
      </c>
      <c r="Q21" s="279">
        <v>624.1991271111583</v>
      </c>
      <c r="R21" s="279">
        <v>447.88351384398385</v>
      </c>
      <c r="S21" s="279">
        <v>391.70899268330351</v>
      </c>
      <c r="T21" s="279">
        <v>392.73581995975684</v>
      </c>
      <c r="U21" s="279">
        <v>366.35973163714431</v>
      </c>
      <c r="V21" s="279">
        <v>362.76375257068855</v>
      </c>
      <c r="W21" s="279">
        <v>358.49748043641745</v>
      </c>
      <c r="X21" s="279">
        <v>357.49063742922289</v>
      </c>
      <c r="Y21" s="279">
        <v>353.05678313616039</v>
      </c>
      <c r="Z21" s="279">
        <v>347.36706178759403</v>
      </c>
      <c r="AA21" s="279">
        <v>344.62665546899143</v>
      </c>
      <c r="AB21" s="279">
        <v>343.45668614178504</v>
      </c>
      <c r="AC21" s="279">
        <v>343.84945001399706</v>
      </c>
      <c r="AD21" s="279">
        <v>344.23832211368784</v>
      </c>
      <c r="AE21" s="279">
        <v>344.81877756813981</v>
      </c>
      <c r="AF21" s="279">
        <v>343.38100612670235</v>
      </c>
      <c r="AG21" s="279">
        <v>340.00889693549863</v>
      </c>
      <c r="AH21" s="279">
        <v>338.27612087608088</v>
      </c>
      <c r="AI21" s="279">
        <v>333.71568003843061</v>
      </c>
      <c r="AJ21" s="279">
        <v>327.67311631984251</v>
      </c>
      <c r="AK21" s="279">
        <v>321.02812010476163</v>
      </c>
      <c r="AL21" s="279">
        <v>315.68918197094871</v>
      </c>
      <c r="AM21" s="279">
        <v>313.07905561917568</v>
      </c>
      <c r="AN21" s="279">
        <v>309.46851924041545</v>
      </c>
      <c r="AO21" s="279">
        <v>304.32486344838355</v>
      </c>
      <c r="AP21" s="279">
        <v>299.73666535710777</v>
      </c>
      <c r="AQ21" s="279">
        <v>295.15188657454837</v>
      </c>
      <c r="AR21" s="279">
        <v>291.73197813958814</v>
      </c>
      <c r="AS21" s="279">
        <v>287.4685231971157</v>
      </c>
      <c r="AT21" s="279">
        <v>282.09385314387822</v>
      </c>
      <c r="AU21" s="279">
        <v>273.90460629786838</v>
      </c>
      <c r="AV21" s="279">
        <v>268.3596700973543</v>
      </c>
      <c r="AW21" s="279">
        <v>261.05901928464777</v>
      </c>
      <c r="AX21" s="279">
        <v>249.69932533577958</v>
      </c>
      <c r="AY21" s="279">
        <v>245.40607491892473</v>
      </c>
      <c r="AZ21" s="279">
        <v>214.46922598481189</v>
      </c>
      <c r="BA21" s="279">
        <v>201.79623916357656</v>
      </c>
    </row>
    <row r="22" spans="1:53" x14ac:dyDescent="0.2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">
      <c r="A30" s="280" t="s">
        <v>2723</v>
      </c>
      <c r="B30" s="281" t="s">
        <v>2724</v>
      </c>
      <c r="C30" s="282">
        <v>534.25036097472946</v>
      </c>
      <c r="D30" s="282">
        <v>558.01219999999989</v>
      </c>
      <c r="E30" s="282">
        <v>525.8492500000001</v>
      </c>
      <c r="F30" s="282">
        <v>532.00142000000005</v>
      </c>
      <c r="G30" s="282">
        <v>476.1299600000001</v>
      </c>
      <c r="H30" s="282">
        <v>488.02073387117059</v>
      </c>
      <c r="I30" s="282">
        <v>662.82459999999992</v>
      </c>
      <c r="J30" s="282">
        <v>619.65232000000015</v>
      </c>
      <c r="K30" s="282">
        <v>720.68404999999984</v>
      </c>
      <c r="L30" s="282">
        <v>616.88646999999992</v>
      </c>
      <c r="M30" s="282">
        <v>862.42428369454751</v>
      </c>
      <c r="N30" s="282">
        <v>906.51570220456608</v>
      </c>
      <c r="O30" s="282">
        <v>767.05347835178452</v>
      </c>
      <c r="P30" s="282">
        <v>756.18613424378134</v>
      </c>
      <c r="Q30" s="282">
        <v>624.1991271111583</v>
      </c>
      <c r="R30" s="282">
        <v>447.88351384398385</v>
      </c>
      <c r="S30" s="282">
        <v>391.70899268330351</v>
      </c>
      <c r="T30" s="282">
        <v>392.73581995975684</v>
      </c>
      <c r="U30" s="282">
        <v>366.35973163714431</v>
      </c>
      <c r="V30" s="282">
        <v>362.76375257068855</v>
      </c>
      <c r="W30" s="282">
        <v>358.49748043641745</v>
      </c>
      <c r="X30" s="282">
        <v>357.49063742922289</v>
      </c>
      <c r="Y30" s="282">
        <v>353.05678313616039</v>
      </c>
      <c r="Z30" s="282">
        <v>347.36706178759403</v>
      </c>
      <c r="AA30" s="282">
        <v>344.62665546899143</v>
      </c>
      <c r="AB30" s="282">
        <v>343.45668614178504</v>
      </c>
      <c r="AC30" s="282">
        <v>343.84945001399706</v>
      </c>
      <c r="AD30" s="282">
        <v>344.23832211368784</v>
      </c>
      <c r="AE30" s="282">
        <v>344.81877756813981</v>
      </c>
      <c r="AF30" s="282">
        <v>343.38100612670235</v>
      </c>
      <c r="AG30" s="282">
        <v>340.00889693549863</v>
      </c>
      <c r="AH30" s="282">
        <v>338.27612087608088</v>
      </c>
      <c r="AI30" s="282">
        <v>333.71568003843061</v>
      </c>
      <c r="AJ30" s="282">
        <v>327.67311631984251</v>
      </c>
      <c r="AK30" s="282">
        <v>321.02812010476163</v>
      </c>
      <c r="AL30" s="282">
        <v>315.68918197094871</v>
      </c>
      <c r="AM30" s="282">
        <v>313.07905561917568</v>
      </c>
      <c r="AN30" s="282">
        <v>309.46851924041545</v>
      </c>
      <c r="AO30" s="282">
        <v>304.32486344838355</v>
      </c>
      <c r="AP30" s="282">
        <v>299.73666535710777</v>
      </c>
      <c r="AQ30" s="282">
        <v>295.15188657454837</v>
      </c>
      <c r="AR30" s="282">
        <v>291.73197813958814</v>
      </c>
      <c r="AS30" s="282">
        <v>287.4685231971157</v>
      </c>
      <c r="AT30" s="282">
        <v>282.09385314387822</v>
      </c>
      <c r="AU30" s="282">
        <v>273.90460629786838</v>
      </c>
      <c r="AV30" s="282">
        <v>268.3596700973543</v>
      </c>
      <c r="AW30" s="282">
        <v>261.05901928464777</v>
      </c>
      <c r="AX30" s="282">
        <v>249.69932533577958</v>
      </c>
      <c r="AY30" s="282">
        <v>245.40607491892473</v>
      </c>
      <c r="AZ30" s="282">
        <v>214.46922598481189</v>
      </c>
      <c r="BA30" s="282">
        <v>201.79623916357656</v>
      </c>
    </row>
    <row r="31" spans="1:53" x14ac:dyDescent="0.2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">
      <c r="A45" s="283" t="s">
        <v>2751</v>
      </c>
      <c r="B45" s="284" t="s">
        <v>2752</v>
      </c>
      <c r="C45" s="285">
        <v>534.25036097472946</v>
      </c>
      <c r="D45" s="285">
        <v>558.01219999999989</v>
      </c>
      <c r="E45" s="285">
        <v>525.84924999999998</v>
      </c>
      <c r="F45" s="285">
        <v>532.00141999999994</v>
      </c>
      <c r="G45" s="285">
        <v>476.1299600000001</v>
      </c>
      <c r="H45" s="285">
        <v>488.02073387117059</v>
      </c>
      <c r="I45" s="285">
        <v>662.82459999999992</v>
      </c>
      <c r="J45" s="285">
        <v>619.65232000000015</v>
      </c>
      <c r="K45" s="285">
        <v>720.68404999999984</v>
      </c>
      <c r="L45" s="285">
        <v>616.88646999999992</v>
      </c>
      <c r="M45" s="285">
        <v>862.42428369454751</v>
      </c>
      <c r="N45" s="285">
        <v>906.51570220456608</v>
      </c>
      <c r="O45" s="285">
        <v>767.05347835178452</v>
      </c>
      <c r="P45" s="285">
        <v>756.18613424378134</v>
      </c>
      <c r="Q45" s="285">
        <v>624.1991271111583</v>
      </c>
      <c r="R45" s="285">
        <v>447.88351384398385</v>
      </c>
      <c r="S45" s="285">
        <v>391.70899268330351</v>
      </c>
      <c r="T45" s="285">
        <v>392.73581995975684</v>
      </c>
      <c r="U45" s="285">
        <v>366.35973163714431</v>
      </c>
      <c r="V45" s="285">
        <v>362.76375257068855</v>
      </c>
      <c r="W45" s="285">
        <v>358.49748043641745</v>
      </c>
      <c r="X45" s="285">
        <v>357.49063742922289</v>
      </c>
      <c r="Y45" s="285">
        <v>353.05678313616039</v>
      </c>
      <c r="Z45" s="285">
        <v>347.36706178759403</v>
      </c>
      <c r="AA45" s="285">
        <v>344.62665546899143</v>
      </c>
      <c r="AB45" s="285">
        <v>343.45668614178504</v>
      </c>
      <c r="AC45" s="285">
        <v>343.84945001399706</v>
      </c>
      <c r="AD45" s="285">
        <v>344.23832211368784</v>
      </c>
      <c r="AE45" s="285">
        <v>344.81877756813981</v>
      </c>
      <c r="AF45" s="285">
        <v>343.38100612670235</v>
      </c>
      <c r="AG45" s="285">
        <v>340.00889693549863</v>
      </c>
      <c r="AH45" s="285">
        <v>338.27612087608088</v>
      </c>
      <c r="AI45" s="285">
        <v>333.71568003843061</v>
      </c>
      <c r="AJ45" s="285">
        <v>327.67311631984251</v>
      </c>
      <c r="AK45" s="285">
        <v>321.02812010476163</v>
      </c>
      <c r="AL45" s="285">
        <v>315.68918197094871</v>
      </c>
      <c r="AM45" s="285">
        <v>313.07905561917568</v>
      </c>
      <c r="AN45" s="285">
        <v>309.46851924041545</v>
      </c>
      <c r="AO45" s="285">
        <v>304.32486344838355</v>
      </c>
      <c r="AP45" s="285">
        <v>299.73666535710777</v>
      </c>
      <c r="AQ45" s="285">
        <v>295.15188657454837</v>
      </c>
      <c r="AR45" s="285">
        <v>291.73197813958814</v>
      </c>
      <c r="AS45" s="285">
        <v>287.4685231971157</v>
      </c>
      <c r="AT45" s="285">
        <v>282.09385314387822</v>
      </c>
      <c r="AU45" s="285">
        <v>273.90460629786838</v>
      </c>
      <c r="AV45" s="285">
        <v>268.3596700973543</v>
      </c>
      <c r="AW45" s="285">
        <v>261.05901928464777</v>
      </c>
      <c r="AX45" s="285">
        <v>249.69932533577958</v>
      </c>
      <c r="AY45" s="285">
        <v>245.40607491892473</v>
      </c>
      <c r="AZ45" s="285">
        <v>214.46922598481189</v>
      </c>
      <c r="BA45" s="285">
        <v>201.79623916357656</v>
      </c>
    </row>
    <row r="46" spans="1:53" x14ac:dyDescent="0.2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0.9553835865099809</v>
      </c>
      <c r="I47" s="288">
        <v>1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">
      <c r="A49" s="286" t="s">
        <v>1112</v>
      </c>
      <c r="B49" s="287" t="s">
        <v>2758</v>
      </c>
      <c r="C49" s="288">
        <v>534.25036097472946</v>
      </c>
      <c r="D49" s="288">
        <v>558.01219999999989</v>
      </c>
      <c r="E49" s="288">
        <v>525.84924999999998</v>
      </c>
      <c r="F49" s="288">
        <v>532.00141999999994</v>
      </c>
      <c r="G49" s="288">
        <v>476.1299600000001</v>
      </c>
      <c r="H49" s="288">
        <v>487.06535028466061</v>
      </c>
      <c r="I49" s="288">
        <v>661.82459999999992</v>
      </c>
      <c r="J49" s="288">
        <v>619.65232000000015</v>
      </c>
      <c r="K49" s="288">
        <v>720.68404999999984</v>
      </c>
      <c r="L49" s="288">
        <v>616.88646999999992</v>
      </c>
      <c r="M49" s="288">
        <v>862.42428369454751</v>
      </c>
      <c r="N49" s="288">
        <v>906.51570220456608</v>
      </c>
      <c r="O49" s="288">
        <v>767.05347835178452</v>
      </c>
      <c r="P49" s="288">
        <v>756.18613424378134</v>
      </c>
      <c r="Q49" s="288">
        <v>624.1991271111583</v>
      </c>
      <c r="R49" s="288">
        <v>447.88351384398385</v>
      </c>
      <c r="S49" s="288">
        <v>391.70899268330351</v>
      </c>
      <c r="T49" s="288">
        <v>392.73581995975684</v>
      </c>
      <c r="U49" s="288">
        <v>366.35973163714431</v>
      </c>
      <c r="V49" s="288">
        <v>362.76375257068855</v>
      </c>
      <c r="W49" s="288">
        <v>358.49748043641745</v>
      </c>
      <c r="X49" s="288">
        <v>357.49063742922289</v>
      </c>
      <c r="Y49" s="288">
        <v>353.05678313616039</v>
      </c>
      <c r="Z49" s="288">
        <v>347.36706178759403</v>
      </c>
      <c r="AA49" s="288">
        <v>344.62665546899143</v>
      </c>
      <c r="AB49" s="288">
        <v>343.45668614178504</v>
      </c>
      <c r="AC49" s="288">
        <v>343.84945001399706</v>
      </c>
      <c r="AD49" s="288">
        <v>344.23832211368784</v>
      </c>
      <c r="AE49" s="288">
        <v>344.81877756813981</v>
      </c>
      <c r="AF49" s="288">
        <v>343.38100612670235</v>
      </c>
      <c r="AG49" s="288">
        <v>340.00889693549863</v>
      </c>
      <c r="AH49" s="288">
        <v>338.27612087608088</v>
      </c>
      <c r="AI49" s="288">
        <v>333.71568003843061</v>
      </c>
      <c r="AJ49" s="288">
        <v>327.67311631984251</v>
      </c>
      <c r="AK49" s="288">
        <v>321.02812010476163</v>
      </c>
      <c r="AL49" s="288">
        <v>315.68918197094871</v>
      </c>
      <c r="AM49" s="288">
        <v>313.07905561917568</v>
      </c>
      <c r="AN49" s="288">
        <v>309.46851924041545</v>
      </c>
      <c r="AO49" s="288">
        <v>304.32486344838355</v>
      </c>
      <c r="AP49" s="288">
        <v>299.73666535710777</v>
      </c>
      <c r="AQ49" s="288">
        <v>295.15188657454837</v>
      </c>
      <c r="AR49" s="288">
        <v>291.73197813958814</v>
      </c>
      <c r="AS49" s="288">
        <v>287.4685231971157</v>
      </c>
      <c r="AT49" s="288">
        <v>282.09385314387822</v>
      </c>
      <c r="AU49" s="288">
        <v>273.90460629786838</v>
      </c>
      <c r="AV49" s="288">
        <v>268.3596700973543</v>
      </c>
      <c r="AW49" s="288">
        <v>261.05901928464777</v>
      </c>
      <c r="AX49" s="288">
        <v>249.69932533577958</v>
      </c>
      <c r="AY49" s="288">
        <v>245.40607491892473</v>
      </c>
      <c r="AZ49" s="288">
        <v>214.46922598481189</v>
      </c>
      <c r="BA49" s="288">
        <v>201.79623916357656</v>
      </c>
    </row>
    <row r="50" spans="1:53" x14ac:dyDescent="0.2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">
      <c r="A52" s="277" t="s">
        <v>2763</v>
      </c>
      <c r="B52" s="278" t="s">
        <v>2764</v>
      </c>
      <c r="C52" s="279">
        <v>50.253184083279912</v>
      </c>
      <c r="D52" s="279">
        <v>50.500620000000012</v>
      </c>
      <c r="E52" s="279">
        <v>49.700080000000007</v>
      </c>
      <c r="F52" s="279">
        <v>0.29999999999999982</v>
      </c>
      <c r="G52" s="279">
        <v>0.89997999999999978</v>
      </c>
      <c r="H52" s="279">
        <v>1.2419548332866661</v>
      </c>
      <c r="I52" s="279">
        <v>1.09999</v>
      </c>
      <c r="J52" s="279">
        <v>1.1000000000000005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">
      <c r="A53" s="280" t="s">
        <v>2082</v>
      </c>
      <c r="B53" s="281" t="s">
        <v>2765</v>
      </c>
      <c r="C53" s="282">
        <v>50.253184083279912</v>
      </c>
      <c r="D53" s="282">
        <v>50.500620000000012</v>
      </c>
      <c r="E53" s="282">
        <v>49.700080000000007</v>
      </c>
      <c r="F53" s="282">
        <v>0.29999999999999982</v>
      </c>
      <c r="G53" s="282">
        <v>0.89997999999999978</v>
      </c>
      <c r="H53" s="282">
        <v>1.2419548332866661</v>
      </c>
      <c r="I53" s="282">
        <v>1.09999</v>
      </c>
      <c r="J53" s="282">
        <v>1.1000000000000005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  <row r="89" spans="1:53" x14ac:dyDescent="0.2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5" x14ac:dyDescent="0.25"/>
  <sheetData>
    <row r="1" spans="1:53" x14ac:dyDescent="0.2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4854.5890428330113</v>
      </c>
      <c r="D2" s="276">
        <v>4681.4194800000005</v>
      </c>
      <c r="E2" s="276">
        <v>4724.784889999999</v>
      </c>
      <c r="F2" s="276">
        <v>4404.3922299999995</v>
      </c>
      <c r="G2" s="276">
        <v>4249.5511200000019</v>
      </c>
      <c r="H2" s="276">
        <v>4460.5954690321478</v>
      </c>
      <c r="I2" s="276">
        <v>4288.377919999999</v>
      </c>
      <c r="J2" s="276">
        <v>4413.4643799999967</v>
      </c>
      <c r="K2" s="276">
        <v>4332.764750000003</v>
      </c>
      <c r="L2" s="276">
        <v>3372.9617200000025</v>
      </c>
      <c r="M2" s="276">
        <v>3883.5170231530233</v>
      </c>
      <c r="N2" s="276">
        <v>3670.757223750667</v>
      </c>
      <c r="O2" s="276">
        <v>3756.0803472302623</v>
      </c>
      <c r="P2" s="276">
        <v>3442.5926199778255</v>
      </c>
      <c r="Q2" s="276">
        <v>4195.4972678271797</v>
      </c>
      <c r="R2" s="276">
        <v>4099.3834530466602</v>
      </c>
      <c r="S2" s="276">
        <v>4022.2912935419272</v>
      </c>
      <c r="T2" s="276">
        <v>4188.5175106580245</v>
      </c>
      <c r="U2" s="276">
        <v>3964.3973428101181</v>
      </c>
      <c r="V2" s="276">
        <v>3913.6784443962847</v>
      </c>
      <c r="W2" s="276">
        <v>3832.674071798448</v>
      </c>
      <c r="X2" s="276">
        <v>3816.917016331096</v>
      </c>
      <c r="Y2" s="276">
        <v>3776.3180895298292</v>
      </c>
      <c r="Z2" s="276">
        <v>3694.164539551181</v>
      </c>
      <c r="AA2" s="276">
        <v>3657.5680642689372</v>
      </c>
      <c r="AB2" s="276">
        <v>3631.0844813951658</v>
      </c>
      <c r="AC2" s="276">
        <v>3612.9742566020323</v>
      </c>
      <c r="AD2" s="276">
        <v>3594.4789183416924</v>
      </c>
      <c r="AE2" s="276">
        <v>3583.1924431962393</v>
      </c>
      <c r="AF2" s="276">
        <v>3558.5735684231922</v>
      </c>
      <c r="AG2" s="276">
        <v>3491.8422039080465</v>
      </c>
      <c r="AH2" s="276">
        <v>3454.0095577940856</v>
      </c>
      <c r="AI2" s="276">
        <v>3402.8334302935127</v>
      </c>
      <c r="AJ2" s="276">
        <v>3317.6344047733855</v>
      </c>
      <c r="AK2" s="276">
        <v>3243.1962752004233</v>
      </c>
      <c r="AL2" s="276">
        <v>3174.7056876177712</v>
      </c>
      <c r="AM2" s="276">
        <v>3145.3672862952808</v>
      </c>
      <c r="AN2" s="276">
        <v>3098.3458197760492</v>
      </c>
      <c r="AO2" s="276">
        <v>3038.7066342643889</v>
      </c>
      <c r="AP2" s="276">
        <v>2983.699789654765</v>
      </c>
      <c r="AQ2" s="276">
        <v>2926.3393749634133</v>
      </c>
      <c r="AR2" s="276">
        <v>2887.960778666662</v>
      </c>
      <c r="AS2" s="276">
        <v>2842.3709469581918</v>
      </c>
      <c r="AT2" s="276">
        <v>2760.4691099513511</v>
      </c>
      <c r="AU2" s="276">
        <v>2674.4098264981085</v>
      </c>
      <c r="AV2" s="276">
        <v>2599.8742981529545</v>
      </c>
      <c r="AW2" s="276">
        <v>2505.9039801279791</v>
      </c>
      <c r="AX2" s="276">
        <v>2356.6602445610106</v>
      </c>
      <c r="AY2" s="276">
        <v>2242.4468314455307</v>
      </c>
      <c r="AZ2" s="276">
        <v>2072.5305880518576</v>
      </c>
      <c r="BA2" s="276">
        <v>1875.5822716960374</v>
      </c>
    </row>
    <row r="3" spans="1:53" x14ac:dyDescent="0.25">
      <c r="A3" s="277" t="s">
        <v>2670</v>
      </c>
      <c r="B3" s="278" t="s">
        <v>2671</v>
      </c>
      <c r="C3" s="279">
        <v>183.93905919177223</v>
      </c>
      <c r="D3" s="279">
        <v>274.20175</v>
      </c>
      <c r="E3" s="279">
        <v>173.6980099999991</v>
      </c>
      <c r="F3" s="279">
        <v>359.5948900000007</v>
      </c>
      <c r="G3" s="279">
        <v>206.70183000000173</v>
      </c>
      <c r="H3" s="279">
        <v>549.61503567806506</v>
      </c>
      <c r="I3" s="279">
        <v>269.47866999999923</v>
      </c>
      <c r="J3" s="279">
        <v>314.98876999999732</v>
      </c>
      <c r="K3" s="279">
        <v>331.8010300000019</v>
      </c>
      <c r="L3" s="279">
        <v>379.30342000000184</v>
      </c>
      <c r="M3" s="279">
        <v>353.83166473203818</v>
      </c>
      <c r="N3" s="279">
        <v>212.63754266449087</v>
      </c>
      <c r="O3" s="279">
        <v>429.13361358683647</v>
      </c>
      <c r="P3" s="279">
        <v>104.39922492320656</v>
      </c>
      <c r="Q3" s="279">
        <v>81.49512396419972</v>
      </c>
      <c r="R3" s="279">
        <v>77.983446530424317</v>
      </c>
      <c r="S3" s="279">
        <v>75.540268477401284</v>
      </c>
      <c r="T3" s="279">
        <v>82.142828709586055</v>
      </c>
      <c r="U3" s="279">
        <v>75.683881072315501</v>
      </c>
      <c r="V3" s="279">
        <v>76.386432378799526</v>
      </c>
      <c r="W3" s="279">
        <v>75.753889716389025</v>
      </c>
      <c r="X3" s="279">
        <v>74.483083060273756</v>
      </c>
      <c r="Y3" s="279">
        <v>74.726990210518139</v>
      </c>
      <c r="Z3" s="279">
        <v>73.425508931919111</v>
      </c>
      <c r="AA3" s="279">
        <v>72.556197566132113</v>
      </c>
      <c r="AB3" s="279">
        <v>71.585633050024711</v>
      </c>
      <c r="AC3" s="279">
        <v>70.494644408360713</v>
      </c>
      <c r="AD3" s="279">
        <v>69.07295362220114</v>
      </c>
      <c r="AE3" s="279">
        <v>68.161177667368449</v>
      </c>
      <c r="AF3" s="279">
        <v>67.513288795743136</v>
      </c>
      <c r="AG3" s="279">
        <v>65.721949172438627</v>
      </c>
      <c r="AH3" s="279">
        <v>64.825303251801998</v>
      </c>
      <c r="AI3" s="279">
        <v>64.722633111042342</v>
      </c>
      <c r="AJ3" s="279">
        <v>63.276074498529084</v>
      </c>
      <c r="AK3" s="279">
        <v>62.364402408493596</v>
      </c>
      <c r="AL3" s="279">
        <v>61.38574282171313</v>
      </c>
      <c r="AM3" s="279">
        <v>60.795823623634817</v>
      </c>
      <c r="AN3" s="279">
        <v>59.925728635528131</v>
      </c>
      <c r="AO3" s="279">
        <v>58.77403226530636</v>
      </c>
      <c r="AP3" s="279">
        <v>57.61631345236529</v>
      </c>
      <c r="AQ3" s="279">
        <v>56.42526042996645</v>
      </c>
      <c r="AR3" s="279">
        <v>55.61913535913483</v>
      </c>
      <c r="AS3" s="279">
        <v>54.714358362582026</v>
      </c>
      <c r="AT3" s="279">
        <v>53.256714889455957</v>
      </c>
      <c r="AU3" s="279">
        <v>51.78826820112814</v>
      </c>
      <c r="AV3" s="279">
        <v>50.438964898155724</v>
      </c>
      <c r="AW3" s="279">
        <v>48.760515488994095</v>
      </c>
      <c r="AX3" s="279">
        <v>46.423436954272958</v>
      </c>
      <c r="AY3" s="279">
        <v>45.578227256550178</v>
      </c>
      <c r="AZ3" s="279">
        <v>43.15747552050167</v>
      </c>
      <c r="BA3" s="279">
        <v>36.745534470263479</v>
      </c>
    </row>
    <row r="4" spans="1:53" x14ac:dyDescent="0.25">
      <c r="A4" s="280" t="s">
        <v>2672</v>
      </c>
      <c r="B4" s="281" t="s">
        <v>2673</v>
      </c>
      <c r="C4" s="282">
        <v>183.93905919177223</v>
      </c>
      <c r="D4" s="282">
        <v>274.20175</v>
      </c>
      <c r="E4" s="282">
        <v>173.6980099999991</v>
      </c>
      <c r="F4" s="282">
        <v>359.5948900000007</v>
      </c>
      <c r="G4" s="282">
        <v>206.70183000000173</v>
      </c>
      <c r="H4" s="282">
        <v>549.61503567806506</v>
      </c>
      <c r="I4" s="282">
        <v>269.47866999999923</v>
      </c>
      <c r="J4" s="282">
        <v>314.98876999999732</v>
      </c>
      <c r="K4" s="282">
        <v>331.8010300000019</v>
      </c>
      <c r="L4" s="282">
        <v>379.30342000000184</v>
      </c>
      <c r="M4" s="282">
        <v>353.83166473203818</v>
      </c>
      <c r="N4" s="282">
        <v>212.63754266449087</v>
      </c>
      <c r="O4" s="282">
        <v>429.13361358683647</v>
      </c>
      <c r="P4" s="282">
        <v>104.39922492320656</v>
      </c>
      <c r="Q4" s="282">
        <v>81.49512396419972</v>
      </c>
      <c r="R4" s="282">
        <v>77.983446530424317</v>
      </c>
      <c r="S4" s="282">
        <v>75.540268477401284</v>
      </c>
      <c r="T4" s="282">
        <v>82.142828709586055</v>
      </c>
      <c r="U4" s="282">
        <v>75.683881072315501</v>
      </c>
      <c r="V4" s="282">
        <v>76.386432378799526</v>
      </c>
      <c r="W4" s="282">
        <v>75.753889716389025</v>
      </c>
      <c r="X4" s="282">
        <v>74.483083060273756</v>
      </c>
      <c r="Y4" s="282">
        <v>74.726990210518139</v>
      </c>
      <c r="Z4" s="282">
        <v>73.425508931919111</v>
      </c>
      <c r="AA4" s="282">
        <v>72.556197566132113</v>
      </c>
      <c r="AB4" s="282">
        <v>71.585633050024711</v>
      </c>
      <c r="AC4" s="282">
        <v>70.494644408360713</v>
      </c>
      <c r="AD4" s="282">
        <v>69.07295362220114</v>
      </c>
      <c r="AE4" s="282">
        <v>68.161177667368449</v>
      </c>
      <c r="AF4" s="282">
        <v>67.513288795743136</v>
      </c>
      <c r="AG4" s="282">
        <v>65.721949172438627</v>
      </c>
      <c r="AH4" s="282">
        <v>64.825303251801998</v>
      </c>
      <c r="AI4" s="282">
        <v>64.722633111042342</v>
      </c>
      <c r="AJ4" s="282">
        <v>63.276074498529084</v>
      </c>
      <c r="AK4" s="282">
        <v>62.364402408493596</v>
      </c>
      <c r="AL4" s="282">
        <v>61.38574282171313</v>
      </c>
      <c r="AM4" s="282">
        <v>60.795823623634817</v>
      </c>
      <c r="AN4" s="282">
        <v>59.925728635528131</v>
      </c>
      <c r="AO4" s="282">
        <v>58.77403226530636</v>
      </c>
      <c r="AP4" s="282">
        <v>57.61631345236529</v>
      </c>
      <c r="AQ4" s="282">
        <v>56.42526042996645</v>
      </c>
      <c r="AR4" s="282">
        <v>55.61913535913483</v>
      </c>
      <c r="AS4" s="282">
        <v>54.714358362582026</v>
      </c>
      <c r="AT4" s="282">
        <v>53.256714889455957</v>
      </c>
      <c r="AU4" s="282">
        <v>51.78826820112814</v>
      </c>
      <c r="AV4" s="282">
        <v>50.438964898155724</v>
      </c>
      <c r="AW4" s="282">
        <v>48.760515488994095</v>
      </c>
      <c r="AX4" s="282">
        <v>46.423436954272958</v>
      </c>
      <c r="AY4" s="282">
        <v>45.578227256550178</v>
      </c>
      <c r="AZ4" s="282">
        <v>43.15747552050167</v>
      </c>
      <c r="BA4" s="282">
        <v>36.745534470263479</v>
      </c>
    </row>
    <row r="5" spans="1:53" x14ac:dyDescent="0.25">
      <c r="A5" s="283" t="s">
        <v>2674</v>
      </c>
      <c r="B5" s="284" t="s">
        <v>2675</v>
      </c>
      <c r="C5" s="285">
        <v>36.929539290033198</v>
      </c>
      <c r="D5" s="285">
        <v>121.00067999999999</v>
      </c>
      <c r="E5" s="285">
        <v>94.012049999999093</v>
      </c>
      <c r="F5" s="285">
        <v>273.19484000000068</v>
      </c>
      <c r="G5" s="285">
        <v>152.20134000000172</v>
      </c>
      <c r="H5" s="285">
        <v>325.0042577008129</v>
      </c>
      <c r="I5" s="285">
        <v>99.28011000000032</v>
      </c>
      <c r="J5" s="285">
        <v>103.28850000000038</v>
      </c>
      <c r="K5" s="285">
        <v>89.001010000000463</v>
      </c>
      <c r="L5" s="285">
        <v>92.099910000001387</v>
      </c>
      <c r="M5" s="285">
        <v>46.269803644811404</v>
      </c>
      <c r="N5" s="285">
        <v>111.34289563753475</v>
      </c>
      <c r="O5" s="285">
        <v>81.804836701435903</v>
      </c>
      <c r="P5" s="285">
        <v>72.919335747703002</v>
      </c>
      <c r="Q5" s="285">
        <v>51.63938688576139</v>
      </c>
      <c r="R5" s="285">
        <v>47.458864462295871</v>
      </c>
      <c r="S5" s="285">
        <v>46.128869103810324</v>
      </c>
      <c r="T5" s="285">
        <v>51.233079450652596</v>
      </c>
      <c r="U5" s="285">
        <v>47.202721058412585</v>
      </c>
      <c r="V5" s="285">
        <v>47.572008919186047</v>
      </c>
      <c r="W5" s="285">
        <v>46.877228932838875</v>
      </c>
      <c r="X5" s="285">
        <v>45.936038671711295</v>
      </c>
      <c r="Y5" s="285">
        <v>46.169003148950885</v>
      </c>
      <c r="Z5" s="285">
        <v>45.085194151065338</v>
      </c>
      <c r="AA5" s="285">
        <v>44.471629547730139</v>
      </c>
      <c r="AB5" s="285">
        <v>43.691136140961888</v>
      </c>
      <c r="AC5" s="285">
        <v>42.717263100199673</v>
      </c>
      <c r="AD5" s="285">
        <v>41.824018510852696</v>
      </c>
      <c r="AE5" s="285">
        <v>41.033483955310849</v>
      </c>
      <c r="AF5" s="285">
        <v>40.625805378251037</v>
      </c>
      <c r="AG5" s="285">
        <v>39.653455400778327</v>
      </c>
      <c r="AH5" s="285">
        <v>38.834894195346791</v>
      </c>
      <c r="AI5" s="285">
        <v>38.757126846571268</v>
      </c>
      <c r="AJ5" s="285">
        <v>37.585108664562398</v>
      </c>
      <c r="AK5" s="285">
        <v>36.980573589286251</v>
      </c>
      <c r="AL5" s="285">
        <v>36.369288405589124</v>
      </c>
      <c r="AM5" s="285">
        <v>35.867042554047977</v>
      </c>
      <c r="AN5" s="285">
        <v>35.150130612705112</v>
      </c>
      <c r="AO5" s="285">
        <v>34.246011359583122</v>
      </c>
      <c r="AP5" s="285">
        <v>33.34957534245013</v>
      </c>
      <c r="AQ5" s="285">
        <v>32.487020343748384</v>
      </c>
      <c r="AR5" s="285">
        <v>31.808471208626738</v>
      </c>
      <c r="AS5" s="285">
        <v>31.098441877399896</v>
      </c>
      <c r="AT5" s="285">
        <v>29.911118082262423</v>
      </c>
      <c r="AU5" s="285">
        <v>28.908181273139704</v>
      </c>
      <c r="AV5" s="285">
        <v>27.843271065820115</v>
      </c>
      <c r="AW5" s="285">
        <v>26.523584910097522</v>
      </c>
      <c r="AX5" s="285">
        <v>25.383431737443576</v>
      </c>
      <c r="AY5" s="285">
        <v>24.793813963545151</v>
      </c>
      <c r="AZ5" s="285">
        <v>23.609875388030083</v>
      </c>
      <c r="BA5" s="285">
        <v>19.523539996176147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0.62086299767908315</v>
      </c>
      <c r="I6" s="288">
        <v>0.6</v>
      </c>
      <c r="J6" s="288">
        <v>0</v>
      </c>
      <c r="K6" s="288">
        <v>0.60056000000000154</v>
      </c>
      <c r="L6" s="288">
        <v>0</v>
      </c>
      <c r="M6" s="288">
        <v>0</v>
      </c>
      <c r="N6" s="288">
        <v>0.71653768988248989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36.929539290033198</v>
      </c>
      <c r="D7" s="288">
        <v>49.599999999999994</v>
      </c>
      <c r="E7" s="288">
        <v>83.598969999999099</v>
      </c>
      <c r="F7" s="288">
        <v>271.49481000000071</v>
      </c>
      <c r="G7" s="288">
        <v>147.79881000000171</v>
      </c>
      <c r="H7" s="288">
        <v>317.38301436632628</v>
      </c>
      <c r="I7" s="288">
        <v>95.879650000000311</v>
      </c>
      <c r="J7" s="288">
        <v>101.58871000000039</v>
      </c>
      <c r="K7" s="288">
        <v>87.30043000000046</v>
      </c>
      <c r="L7" s="288">
        <v>78.098730000001382</v>
      </c>
      <c r="M7" s="288">
        <v>39.194611636570293</v>
      </c>
      <c r="N7" s="288">
        <v>109.00245879437861</v>
      </c>
      <c r="O7" s="288">
        <v>79.631173720512109</v>
      </c>
      <c r="P7" s="288">
        <v>71.295797380229288</v>
      </c>
      <c r="Q7" s="288">
        <v>50.563893842958841</v>
      </c>
      <c r="R7" s="288">
        <v>47.458864462295871</v>
      </c>
      <c r="S7" s="288">
        <v>46.128869103810324</v>
      </c>
      <c r="T7" s="288">
        <v>51.233079450652596</v>
      </c>
      <c r="U7" s="288">
        <v>47.202721058412585</v>
      </c>
      <c r="V7" s="288">
        <v>47.572008919186047</v>
      </c>
      <c r="W7" s="288">
        <v>46.877228932838875</v>
      </c>
      <c r="X7" s="288">
        <v>45.936038671711295</v>
      </c>
      <c r="Y7" s="288">
        <v>46.169003148950885</v>
      </c>
      <c r="Z7" s="288">
        <v>45.085194151065338</v>
      </c>
      <c r="AA7" s="288">
        <v>44.471629547730139</v>
      </c>
      <c r="AB7" s="288">
        <v>43.691136140961888</v>
      </c>
      <c r="AC7" s="288">
        <v>42.717263100199673</v>
      </c>
      <c r="AD7" s="288">
        <v>41.824018510852696</v>
      </c>
      <c r="AE7" s="288">
        <v>41.033483955310849</v>
      </c>
      <c r="AF7" s="288">
        <v>40.625805378251037</v>
      </c>
      <c r="AG7" s="288">
        <v>39.653455400778327</v>
      </c>
      <c r="AH7" s="288">
        <v>38.834894195346791</v>
      </c>
      <c r="AI7" s="288">
        <v>38.757126846571268</v>
      </c>
      <c r="AJ7" s="288">
        <v>37.585108664562398</v>
      </c>
      <c r="AK7" s="288">
        <v>36.980573589286251</v>
      </c>
      <c r="AL7" s="288">
        <v>36.369288405589124</v>
      </c>
      <c r="AM7" s="288">
        <v>35.867042554047977</v>
      </c>
      <c r="AN7" s="288">
        <v>35.150130612705112</v>
      </c>
      <c r="AO7" s="288">
        <v>34.246011359583122</v>
      </c>
      <c r="AP7" s="288">
        <v>33.34957534245013</v>
      </c>
      <c r="AQ7" s="288">
        <v>32.487020343748384</v>
      </c>
      <c r="AR7" s="288">
        <v>31.808471208626738</v>
      </c>
      <c r="AS7" s="288">
        <v>31.098441877399896</v>
      </c>
      <c r="AT7" s="288">
        <v>29.911118082262423</v>
      </c>
      <c r="AU7" s="288">
        <v>28.908181273139704</v>
      </c>
      <c r="AV7" s="288">
        <v>27.843271065820115</v>
      </c>
      <c r="AW7" s="288">
        <v>26.523584910097522</v>
      </c>
      <c r="AX7" s="288">
        <v>25.383431737443576</v>
      </c>
      <c r="AY7" s="288">
        <v>24.793813963545151</v>
      </c>
      <c r="AZ7" s="288">
        <v>23.609875388030083</v>
      </c>
      <c r="BA7" s="288">
        <v>19.523539996176147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71.400679999999994</v>
      </c>
      <c r="E8" s="288">
        <v>10.413079999999999</v>
      </c>
      <c r="F8" s="288">
        <v>1.7000299999999999</v>
      </c>
      <c r="G8" s="288">
        <v>4.4025299999999987</v>
      </c>
      <c r="H8" s="288">
        <v>7.0003803368075666</v>
      </c>
      <c r="I8" s="288">
        <v>2.8004599999999997</v>
      </c>
      <c r="J8" s="288">
        <v>1.6997899999999997</v>
      </c>
      <c r="K8" s="288">
        <v>1.10002</v>
      </c>
      <c r="L8" s="288">
        <v>14.00118</v>
      </c>
      <c r="M8" s="288">
        <v>7.0751920082411166</v>
      </c>
      <c r="N8" s="288">
        <v>1.6238991532736311</v>
      </c>
      <c r="O8" s="288">
        <v>2.1736629809238073</v>
      </c>
      <c r="P8" s="288">
        <v>1.6235383674736992</v>
      </c>
      <c r="Q8" s="288">
        <v>1.0754930428025464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147.00951990173905</v>
      </c>
      <c r="D11" s="285">
        <v>153.20106999999999</v>
      </c>
      <c r="E11" s="285">
        <v>79.685959999999994</v>
      </c>
      <c r="F11" s="285">
        <v>86.400050000000007</v>
      </c>
      <c r="G11" s="285">
        <v>54.500489999999999</v>
      </c>
      <c r="H11" s="285">
        <v>224.61077797725213</v>
      </c>
      <c r="I11" s="285">
        <v>164.7985599999989</v>
      </c>
      <c r="J11" s="285">
        <v>209.00026999999693</v>
      </c>
      <c r="K11" s="285">
        <v>238.30002000000144</v>
      </c>
      <c r="L11" s="285">
        <v>287.20351000000045</v>
      </c>
      <c r="M11" s="285">
        <v>235.52593866437402</v>
      </c>
      <c r="N11" s="285">
        <v>85.077010645949102</v>
      </c>
      <c r="O11" s="285">
        <v>338.32428658254406</v>
      </c>
      <c r="P11" s="285">
        <v>22.477236148774864</v>
      </c>
      <c r="Q11" s="285">
        <v>19.059902550875524</v>
      </c>
      <c r="R11" s="285">
        <v>17.008662669909739</v>
      </c>
      <c r="S11" s="285">
        <v>16.388383941797745</v>
      </c>
      <c r="T11" s="285">
        <v>17.223282441125534</v>
      </c>
      <c r="U11" s="285">
        <v>16.153061778774756</v>
      </c>
      <c r="V11" s="285">
        <v>16.345356831149601</v>
      </c>
      <c r="W11" s="285">
        <v>16.384061916987296</v>
      </c>
      <c r="X11" s="285">
        <v>16.213224391432437</v>
      </c>
      <c r="Y11" s="285">
        <v>16.216988668608259</v>
      </c>
      <c r="Z11" s="285">
        <v>16.092370883039873</v>
      </c>
      <c r="AA11" s="285">
        <v>15.950805340972925</v>
      </c>
      <c r="AB11" s="285">
        <v>15.848300827203717</v>
      </c>
      <c r="AC11" s="285">
        <v>15.803014038549213</v>
      </c>
      <c r="AD11" s="285">
        <v>15.523615237495459</v>
      </c>
      <c r="AE11" s="285">
        <v>15.476574360607531</v>
      </c>
      <c r="AF11" s="285">
        <v>15.354394903885456</v>
      </c>
      <c r="AG11" s="285">
        <v>14.901638043396657</v>
      </c>
      <c r="AH11" s="285">
        <v>14.863574851699589</v>
      </c>
      <c r="AI11" s="285">
        <v>14.843414123018199</v>
      </c>
      <c r="AJ11" s="285">
        <v>14.685972063101318</v>
      </c>
      <c r="AK11" s="285">
        <v>14.505938553638046</v>
      </c>
      <c r="AL11" s="285">
        <v>14.295261508337948</v>
      </c>
      <c r="AM11" s="285">
        <v>14.248469154260384</v>
      </c>
      <c r="AN11" s="285">
        <v>14.157774063734355</v>
      </c>
      <c r="AO11" s="285">
        <v>14.014911291207266</v>
      </c>
      <c r="AP11" s="285">
        <v>13.866507910931624</v>
      </c>
      <c r="AQ11" s="285">
        <v>13.678354920151781</v>
      </c>
      <c r="AR11" s="285">
        <v>13.60867757377142</v>
      </c>
      <c r="AS11" s="285">
        <v>13.497888140905268</v>
      </c>
      <c r="AT11" s="285">
        <v>13.343777193926577</v>
      </c>
      <c r="AU11" s="285">
        <v>13.075739037004926</v>
      </c>
      <c r="AV11" s="285">
        <v>12.91639835278859</v>
      </c>
      <c r="AW11" s="285">
        <v>12.710713117525795</v>
      </c>
      <c r="AX11" s="285">
        <v>12.021197190780981</v>
      </c>
      <c r="AY11" s="285">
        <v>11.877433420390982</v>
      </c>
      <c r="AZ11" s="285">
        <v>11.166171013742579</v>
      </c>
      <c r="BA11" s="285">
        <v>9.8354948794138775</v>
      </c>
    </row>
    <row r="12" spans="1:53" x14ac:dyDescent="0.25">
      <c r="A12" s="286" t="s">
        <v>2687</v>
      </c>
      <c r="B12" s="287" t="s">
        <v>2688</v>
      </c>
      <c r="C12" s="288">
        <v>147.00951990173905</v>
      </c>
      <c r="D12" s="288">
        <v>153.20106999999999</v>
      </c>
      <c r="E12" s="288">
        <v>79.685959999999994</v>
      </c>
      <c r="F12" s="288">
        <v>86.400050000000007</v>
      </c>
      <c r="G12" s="288">
        <v>54.500489999999999</v>
      </c>
      <c r="H12" s="288">
        <v>224.61077797725213</v>
      </c>
      <c r="I12" s="288">
        <v>164.7985599999989</v>
      </c>
      <c r="J12" s="288">
        <v>209.00026999999693</v>
      </c>
      <c r="K12" s="288">
        <v>238.30002000000144</v>
      </c>
      <c r="L12" s="288">
        <v>287.20351000000045</v>
      </c>
      <c r="M12" s="288">
        <v>235.52593866437402</v>
      </c>
      <c r="N12" s="288">
        <v>85.077010645949102</v>
      </c>
      <c r="O12" s="288">
        <v>338.32428658254406</v>
      </c>
      <c r="P12" s="288">
        <v>22.477236148774864</v>
      </c>
      <c r="Q12" s="288">
        <v>19.059902550875524</v>
      </c>
      <c r="R12" s="288">
        <v>17.008662669909739</v>
      </c>
      <c r="S12" s="288">
        <v>16.388383941797745</v>
      </c>
      <c r="T12" s="288">
        <v>17.223282441125534</v>
      </c>
      <c r="U12" s="288">
        <v>16.153061778774756</v>
      </c>
      <c r="V12" s="288">
        <v>16.345356831149601</v>
      </c>
      <c r="W12" s="288">
        <v>16.384061916987296</v>
      </c>
      <c r="X12" s="288">
        <v>16.213224391432437</v>
      </c>
      <c r="Y12" s="288">
        <v>16.216988668608259</v>
      </c>
      <c r="Z12" s="288">
        <v>16.092370883039873</v>
      </c>
      <c r="AA12" s="288">
        <v>15.950805340972925</v>
      </c>
      <c r="AB12" s="288">
        <v>15.848300827203717</v>
      </c>
      <c r="AC12" s="288">
        <v>15.803014038549213</v>
      </c>
      <c r="AD12" s="288">
        <v>15.523615237495459</v>
      </c>
      <c r="AE12" s="288">
        <v>15.476574360607531</v>
      </c>
      <c r="AF12" s="288">
        <v>15.354394903885456</v>
      </c>
      <c r="AG12" s="288">
        <v>14.901638043396657</v>
      </c>
      <c r="AH12" s="288">
        <v>14.863574851699589</v>
      </c>
      <c r="AI12" s="288">
        <v>14.843414123018199</v>
      </c>
      <c r="AJ12" s="288">
        <v>14.685972063101318</v>
      </c>
      <c r="AK12" s="288">
        <v>14.505938553638046</v>
      </c>
      <c r="AL12" s="288">
        <v>14.295261508337948</v>
      </c>
      <c r="AM12" s="288">
        <v>14.248469154260384</v>
      </c>
      <c r="AN12" s="288">
        <v>14.157774063734355</v>
      </c>
      <c r="AO12" s="288">
        <v>14.014911291207266</v>
      </c>
      <c r="AP12" s="288">
        <v>13.866507910931624</v>
      </c>
      <c r="AQ12" s="288">
        <v>13.678354920151781</v>
      </c>
      <c r="AR12" s="288">
        <v>13.60867757377142</v>
      </c>
      <c r="AS12" s="288">
        <v>13.497888140905268</v>
      </c>
      <c r="AT12" s="288">
        <v>13.343777193926577</v>
      </c>
      <c r="AU12" s="288">
        <v>13.075739037004926</v>
      </c>
      <c r="AV12" s="288">
        <v>12.91639835278859</v>
      </c>
      <c r="AW12" s="288">
        <v>12.710713117525795</v>
      </c>
      <c r="AX12" s="288">
        <v>12.021197190780981</v>
      </c>
      <c r="AY12" s="288">
        <v>11.877433420390982</v>
      </c>
      <c r="AZ12" s="288">
        <v>11.166171013742579</v>
      </c>
      <c r="BA12" s="288">
        <v>9.8354948794138775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5.3999999999999995</v>
      </c>
      <c r="J14" s="285">
        <v>2.6999999999999997</v>
      </c>
      <c r="K14" s="285">
        <v>4.5</v>
      </c>
      <c r="L14" s="285">
        <v>0</v>
      </c>
      <c r="M14" s="285">
        <v>72.035922422852792</v>
      </c>
      <c r="N14" s="285">
        <v>16.217636381006997</v>
      </c>
      <c r="O14" s="285">
        <v>9.004490302856599</v>
      </c>
      <c r="P14" s="285">
        <v>9.0026530267286926</v>
      </c>
      <c r="Q14" s="285">
        <v>10.7958345275628</v>
      </c>
      <c r="R14" s="285">
        <v>13.515919398218701</v>
      </c>
      <c r="S14" s="285">
        <v>13.02301543179323</v>
      </c>
      <c r="T14" s="285">
        <v>13.686466817807933</v>
      </c>
      <c r="U14" s="285">
        <v>12.328098235128154</v>
      </c>
      <c r="V14" s="285">
        <v>12.469066628463885</v>
      </c>
      <c r="W14" s="285">
        <v>12.492598866562856</v>
      </c>
      <c r="X14" s="285">
        <v>12.333819997130039</v>
      </c>
      <c r="Y14" s="285">
        <v>12.340998392958999</v>
      </c>
      <c r="Z14" s="285">
        <v>12.247943897813888</v>
      </c>
      <c r="AA14" s="285">
        <v>12.133762677429058</v>
      </c>
      <c r="AB14" s="285">
        <v>12.046196081859097</v>
      </c>
      <c r="AC14" s="285">
        <v>11.974367269611829</v>
      </c>
      <c r="AD14" s="285">
        <v>11.725319873853003</v>
      </c>
      <c r="AE14" s="285">
        <v>11.651119351450074</v>
      </c>
      <c r="AF14" s="285">
        <v>11.533088513606637</v>
      </c>
      <c r="AG14" s="285">
        <v>11.166855728263636</v>
      </c>
      <c r="AH14" s="285">
        <v>11.126834204755614</v>
      </c>
      <c r="AI14" s="285">
        <v>11.122092141452864</v>
      </c>
      <c r="AJ14" s="285">
        <v>11.004993770865367</v>
      </c>
      <c r="AK14" s="285">
        <v>10.877890265569294</v>
      </c>
      <c r="AL14" s="285">
        <v>10.721192907786062</v>
      </c>
      <c r="AM14" s="285">
        <v>10.680311915326465</v>
      </c>
      <c r="AN14" s="285">
        <v>10.617823959088669</v>
      </c>
      <c r="AO14" s="285">
        <v>10.513109614515967</v>
      </c>
      <c r="AP14" s="285">
        <v>10.400230198983531</v>
      </c>
      <c r="AQ14" s="285">
        <v>10.259885166066276</v>
      </c>
      <c r="AR14" s="285">
        <v>10.201986576736669</v>
      </c>
      <c r="AS14" s="285">
        <v>10.11802834427686</v>
      </c>
      <c r="AT14" s="285">
        <v>10.001819613266958</v>
      </c>
      <c r="AU14" s="285">
        <v>9.8043478909835056</v>
      </c>
      <c r="AV14" s="285">
        <v>9.6792954795470187</v>
      </c>
      <c r="AW14" s="285">
        <v>9.5262174613707824</v>
      </c>
      <c r="AX14" s="285">
        <v>9.018808026048406</v>
      </c>
      <c r="AY14" s="285">
        <v>8.9069798726140466</v>
      </c>
      <c r="AZ14" s="285">
        <v>8.3814291187290113</v>
      </c>
      <c r="BA14" s="285">
        <v>7.3864995946734506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16.14613147202358</v>
      </c>
      <c r="D21" s="279">
        <v>23.900560000000002</v>
      </c>
      <c r="E21" s="279">
        <v>79.411280000000005</v>
      </c>
      <c r="F21" s="279">
        <v>60.443759999999955</v>
      </c>
      <c r="G21" s="279">
        <v>33.996699999999898</v>
      </c>
      <c r="H21" s="279">
        <v>27.394259135402752</v>
      </c>
      <c r="I21" s="279">
        <v>2.0002500000000509</v>
      </c>
      <c r="J21" s="279">
        <v>23.000389999999747</v>
      </c>
      <c r="K21" s="279">
        <v>1.0001300000003539</v>
      </c>
      <c r="L21" s="279">
        <v>2.1000500000000102</v>
      </c>
      <c r="M21" s="279">
        <v>1.0246398310485307</v>
      </c>
      <c r="N21" s="279">
        <v>1.0150162917477488</v>
      </c>
      <c r="O21" s="279">
        <v>1.0150950606667948</v>
      </c>
      <c r="P21" s="279">
        <v>1.0151352704137087</v>
      </c>
      <c r="Q21" s="279">
        <v>1.01517653411509</v>
      </c>
      <c r="R21" s="279">
        <v>1.0149663558284301</v>
      </c>
      <c r="S21" s="279">
        <v>1.1226909733726891</v>
      </c>
      <c r="T21" s="279">
        <v>1.1208647769554485</v>
      </c>
      <c r="U21" s="279">
        <v>1.2058169471738212</v>
      </c>
      <c r="V21" s="279">
        <v>1.2151169196603804</v>
      </c>
      <c r="W21" s="279">
        <v>1.1706419066414921</v>
      </c>
      <c r="X21" s="279">
        <v>1.1126947150487028</v>
      </c>
      <c r="Y21" s="279">
        <v>1.1658600953706713</v>
      </c>
      <c r="Z21" s="279">
        <v>1.1472112468413367</v>
      </c>
      <c r="AA21" s="279">
        <v>1.1237977337846816</v>
      </c>
      <c r="AB21" s="279">
        <v>1.0846730166457723</v>
      </c>
      <c r="AC21" s="279">
        <v>1.0512326189888617</v>
      </c>
      <c r="AD21" s="279">
        <v>1.0183470410799338</v>
      </c>
      <c r="AE21" s="279">
        <v>0.99121215419862396</v>
      </c>
      <c r="AF21" s="279">
        <v>1.002213190161406</v>
      </c>
      <c r="AG21" s="279">
        <v>1.003479199799767</v>
      </c>
      <c r="AH21" s="279">
        <v>0.99127722355165759</v>
      </c>
      <c r="AI21" s="279">
        <v>1.0359356205589636</v>
      </c>
      <c r="AJ21" s="279">
        <v>1.0597580825560977</v>
      </c>
      <c r="AK21" s="279">
        <v>1.1004044149198264</v>
      </c>
      <c r="AL21" s="279">
        <v>1.108544751294448</v>
      </c>
      <c r="AM21" s="279">
        <v>1.1001502633144793</v>
      </c>
      <c r="AN21" s="279">
        <v>1.127887368194388</v>
      </c>
      <c r="AO21" s="279">
        <v>1.1412413619509172</v>
      </c>
      <c r="AP21" s="279">
        <v>1.1430725738726719</v>
      </c>
      <c r="AQ21" s="279">
        <v>1.1476720471122068</v>
      </c>
      <c r="AR21" s="279">
        <v>1.1398847927286726</v>
      </c>
      <c r="AS21" s="279">
        <v>1.1430211441075004</v>
      </c>
      <c r="AT21" s="279">
        <v>1.1436097423690277</v>
      </c>
      <c r="AU21" s="279">
        <v>1.1505555542949346</v>
      </c>
      <c r="AV21" s="279">
        <v>1.1315237650723324</v>
      </c>
      <c r="AW21" s="279">
        <v>1.1187244624431356</v>
      </c>
      <c r="AX21" s="279">
        <v>1.1403639181716279</v>
      </c>
      <c r="AY21" s="279">
        <v>1.1221568957308692</v>
      </c>
      <c r="AZ21" s="279">
        <v>1.1332390239525594</v>
      </c>
      <c r="BA21" s="279">
        <v>1.1305651208386838</v>
      </c>
    </row>
    <row r="22" spans="1:53" x14ac:dyDescent="0.2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5">
      <c r="A30" s="280" t="s">
        <v>2723</v>
      </c>
      <c r="B30" s="281" t="s">
        <v>2724</v>
      </c>
      <c r="C30" s="282">
        <v>16.14613147202358</v>
      </c>
      <c r="D30" s="282">
        <v>23.900560000000002</v>
      </c>
      <c r="E30" s="282">
        <v>79.411280000000005</v>
      </c>
      <c r="F30" s="282">
        <v>60.443759999999955</v>
      </c>
      <c r="G30" s="282">
        <v>33.996699999999898</v>
      </c>
      <c r="H30" s="282">
        <v>27.394259135402752</v>
      </c>
      <c r="I30" s="282">
        <v>2.0002500000000509</v>
      </c>
      <c r="J30" s="282">
        <v>23.000389999999747</v>
      </c>
      <c r="K30" s="282">
        <v>1.0001300000003539</v>
      </c>
      <c r="L30" s="282">
        <v>2.1000500000000102</v>
      </c>
      <c r="M30" s="282">
        <v>1.0246398310485307</v>
      </c>
      <c r="N30" s="282">
        <v>1.0150162917477488</v>
      </c>
      <c r="O30" s="282">
        <v>1.0150950606667948</v>
      </c>
      <c r="P30" s="282">
        <v>1.0151352704137087</v>
      </c>
      <c r="Q30" s="282">
        <v>1.01517653411509</v>
      </c>
      <c r="R30" s="282">
        <v>1.0149663558284301</v>
      </c>
      <c r="S30" s="282">
        <v>1.1226909733726891</v>
      </c>
      <c r="T30" s="282">
        <v>1.1208647769554485</v>
      </c>
      <c r="U30" s="282">
        <v>1.2058169471738212</v>
      </c>
      <c r="V30" s="282">
        <v>1.2151169196603804</v>
      </c>
      <c r="W30" s="282">
        <v>1.1706419066414921</v>
      </c>
      <c r="X30" s="282">
        <v>1.1126947150487028</v>
      </c>
      <c r="Y30" s="282">
        <v>1.1658600953706713</v>
      </c>
      <c r="Z30" s="282">
        <v>1.1472112468413367</v>
      </c>
      <c r="AA30" s="282">
        <v>1.1237977337846816</v>
      </c>
      <c r="AB30" s="282">
        <v>1.0846730166457723</v>
      </c>
      <c r="AC30" s="282">
        <v>1.0512326189888617</v>
      </c>
      <c r="AD30" s="282">
        <v>1.0183470410799338</v>
      </c>
      <c r="AE30" s="282">
        <v>0.99121215419862396</v>
      </c>
      <c r="AF30" s="282">
        <v>1.002213190161406</v>
      </c>
      <c r="AG30" s="282">
        <v>1.003479199799767</v>
      </c>
      <c r="AH30" s="282">
        <v>0.99127722355165759</v>
      </c>
      <c r="AI30" s="282">
        <v>1.0359356205589636</v>
      </c>
      <c r="AJ30" s="282">
        <v>1.0597580825560977</v>
      </c>
      <c r="AK30" s="282">
        <v>1.1004044149198264</v>
      </c>
      <c r="AL30" s="282">
        <v>1.108544751294448</v>
      </c>
      <c r="AM30" s="282">
        <v>1.1001502633144793</v>
      </c>
      <c r="AN30" s="282">
        <v>1.127887368194388</v>
      </c>
      <c r="AO30" s="282">
        <v>1.1412413619509172</v>
      </c>
      <c r="AP30" s="282">
        <v>1.1430725738726719</v>
      </c>
      <c r="AQ30" s="282">
        <v>1.1476720471122068</v>
      </c>
      <c r="AR30" s="282">
        <v>1.1398847927286726</v>
      </c>
      <c r="AS30" s="282">
        <v>1.1430211441075004</v>
      </c>
      <c r="AT30" s="282">
        <v>1.1436097423690277</v>
      </c>
      <c r="AU30" s="282">
        <v>1.1505555542949346</v>
      </c>
      <c r="AV30" s="282">
        <v>1.1315237650723324</v>
      </c>
      <c r="AW30" s="282">
        <v>1.1187244624431356</v>
      </c>
      <c r="AX30" s="282">
        <v>1.1403639181716279</v>
      </c>
      <c r="AY30" s="282">
        <v>1.1221568957308692</v>
      </c>
      <c r="AZ30" s="282">
        <v>1.1332390239525594</v>
      </c>
      <c r="BA30" s="282">
        <v>1.1305651208386838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45.006390000000003</v>
      </c>
      <c r="F34" s="285">
        <v>47.195619999999955</v>
      </c>
      <c r="G34" s="285">
        <v>32.996799999999894</v>
      </c>
      <c r="H34" s="285">
        <v>26.367272960317905</v>
      </c>
      <c r="I34" s="285">
        <v>0</v>
      </c>
      <c r="J34" s="285">
        <v>22.000369999999744</v>
      </c>
      <c r="K34" s="285">
        <v>0</v>
      </c>
      <c r="L34" s="285">
        <v>1.1000500000000102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3.1288812458202004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3.0812609264995512</v>
      </c>
      <c r="D43" s="285">
        <v>1.0017499999999999</v>
      </c>
      <c r="E43" s="285">
        <v>0</v>
      </c>
      <c r="F43" s="285">
        <v>1.0341299999999998</v>
      </c>
      <c r="G43" s="285">
        <v>0.9998999999999999</v>
      </c>
      <c r="H43" s="285">
        <v>1.0269861750848508</v>
      </c>
      <c r="I43" s="285">
        <v>2.0002500000000509</v>
      </c>
      <c r="J43" s="285">
        <v>1.0000199999999999</v>
      </c>
      <c r="K43" s="285">
        <v>1.0001300000003539</v>
      </c>
      <c r="L43" s="285">
        <v>1</v>
      </c>
      <c r="M43" s="285">
        <v>1.0246398310485307</v>
      </c>
      <c r="N43" s="285">
        <v>1.0150162917477488</v>
      </c>
      <c r="O43" s="285">
        <v>1.0150950606667948</v>
      </c>
      <c r="P43" s="285">
        <v>1.0151352704137087</v>
      </c>
      <c r="Q43" s="285">
        <v>1.01517653411509</v>
      </c>
      <c r="R43" s="285">
        <v>1.0149663558284301</v>
      </c>
      <c r="S43" s="285">
        <v>1.1226909733726891</v>
      </c>
      <c r="T43" s="285">
        <v>1.1208647769554485</v>
      </c>
      <c r="U43" s="285">
        <v>1.2058169471738212</v>
      </c>
      <c r="V43" s="285">
        <v>1.2151169196603804</v>
      </c>
      <c r="W43" s="285">
        <v>1.1706419066414921</v>
      </c>
      <c r="X43" s="285">
        <v>1.1126947150487028</v>
      </c>
      <c r="Y43" s="285">
        <v>1.1658600953706713</v>
      </c>
      <c r="Z43" s="285">
        <v>1.1472112468413367</v>
      </c>
      <c r="AA43" s="285">
        <v>1.1237977337846816</v>
      </c>
      <c r="AB43" s="285">
        <v>1.0846730166457723</v>
      </c>
      <c r="AC43" s="285">
        <v>1.0512326189888617</v>
      </c>
      <c r="AD43" s="285">
        <v>1.0183470410799338</v>
      </c>
      <c r="AE43" s="285">
        <v>0.99121215419862396</v>
      </c>
      <c r="AF43" s="285">
        <v>1.002213190161406</v>
      </c>
      <c r="AG43" s="285">
        <v>1.003479199799767</v>
      </c>
      <c r="AH43" s="285">
        <v>0.99127722355165759</v>
      </c>
      <c r="AI43" s="285">
        <v>1.0359356205589636</v>
      </c>
      <c r="AJ43" s="285">
        <v>1.0597580825560977</v>
      </c>
      <c r="AK43" s="285">
        <v>1.1004044149198264</v>
      </c>
      <c r="AL43" s="285">
        <v>1.108544751294448</v>
      </c>
      <c r="AM43" s="285">
        <v>1.1001502633144793</v>
      </c>
      <c r="AN43" s="285">
        <v>1.127887368194388</v>
      </c>
      <c r="AO43" s="285">
        <v>1.1412413619509172</v>
      </c>
      <c r="AP43" s="285">
        <v>1.1430725738726719</v>
      </c>
      <c r="AQ43" s="285">
        <v>1.1476720471122068</v>
      </c>
      <c r="AR43" s="285">
        <v>1.1398847927286726</v>
      </c>
      <c r="AS43" s="285">
        <v>1.1430211441075004</v>
      </c>
      <c r="AT43" s="285">
        <v>1.1436097423690277</v>
      </c>
      <c r="AU43" s="285">
        <v>1.1505555542949346</v>
      </c>
      <c r="AV43" s="285">
        <v>1.1315237650723324</v>
      </c>
      <c r="AW43" s="285">
        <v>1.1187244624431356</v>
      </c>
      <c r="AX43" s="285">
        <v>1.1403639181716279</v>
      </c>
      <c r="AY43" s="285">
        <v>1.1221568957308692</v>
      </c>
      <c r="AZ43" s="285">
        <v>1.1332390239525594</v>
      </c>
      <c r="BA43" s="285">
        <v>1.1305651208386838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9.9359892997038308</v>
      </c>
      <c r="D45" s="285">
        <v>22.898810000000001</v>
      </c>
      <c r="E45" s="285">
        <v>34.404890000000009</v>
      </c>
      <c r="F45" s="285">
        <v>12.21401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9.9359892997038308</v>
      </c>
      <c r="D49" s="288">
        <v>22.898810000000001</v>
      </c>
      <c r="E49" s="288">
        <v>34.404890000000009</v>
      </c>
      <c r="F49" s="288">
        <v>12.21401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4178.0070155482144</v>
      </c>
      <c r="D52" s="279">
        <v>3911.5756199999996</v>
      </c>
      <c r="E52" s="279">
        <v>4006.9202799999985</v>
      </c>
      <c r="F52" s="279">
        <v>3492.4695200000006</v>
      </c>
      <c r="G52" s="279">
        <v>3742.7658899999997</v>
      </c>
      <c r="H52" s="279">
        <v>3541.7249956416936</v>
      </c>
      <c r="I52" s="279">
        <v>3669.7695800000006</v>
      </c>
      <c r="J52" s="279">
        <v>3710.8946700000006</v>
      </c>
      <c r="K52" s="279">
        <v>3641.6066799999999</v>
      </c>
      <c r="L52" s="279">
        <v>2694.0689600000001</v>
      </c>
      <c r="M52" s="279">
        <v>3195.7567186659289</v>
      </c>
      <c r="N52" s="279">
        <v>3117.7269393960473</v>
      </c>
      <c r="O52" s="279">
        <v>2973.8469460909691</v>
      </c>
      <c r="P52" s="279">
        <v>2976.7090449049674</v>
      </c>
      <c r="Q52" s="279">
        <v>2908.6162857127356</v>
      </c>
      <c r="R52" s="279">
        <v>2834.0440843559877</v>
      </c>
      <c r="S52" s="279">
        <v>2785.792459062749</v>
      </c>
      <c r="T52" s="279">
        <v>2897.6568717618788</v>
      </c>
      <c r="U52" s="279">
        <v>2654.0108912813662</v>
      </c>
      <c r="V52" s="279">
        <v>2566.5169732446957</v>
      </c>
      <c r="W52" s="279">
        <v>2497.3316056567269</v>
      </c>
      <c r="X52" s="279">
        <v>2496.3011932012778</v>
      </c>
      <c r="Y52" s="279">
        <v>2417.2039803844173</v>
      </c>
      <c r="Z52" s="279">
        <v>2344.5646153856937</v>
      </c>
      <c r="AA52" s="279">
        <v>2317.8246751431161</v>
      </c>
      <c r="AB52" s="279">
        <v>2312.6860429557628</v>
      </c>
      <c r="AC52" s="279">
        <v>2309.0827324233483</v>
      </c>
      <c r="AD52" s="279">
        <v>2302.8039603245347</v>
      </c>
      <c r="AE52" s="279">
        <v>2298.803054592262</v>
      </c>
      <c r="AF52" s="279">
        <v>2257.9980318230764</v>
      </c>
      <c r="AG52" s="279">
        <v>2197.0359584951152</v>
      </c>
      <c r="AH52" s="279">
        <v>2172.2707920372104</v>
      </c>
      <c r="AI52" s="279">
        <v>2092.4338584878924</v>
      </c>
      <c r="AJ52" s="279">
        <v>2012.0312436046472</v>
      </c>
      <c r="AK52" s="279">
        <v>1935.9901950658189</v>
      </c>
      <c r="AL52" s="279">
        <v>1878.4382993220345</v>
      </c>
      <c r="AM52" s="279">
        <v>1857.1690606465638</v>
      </c>
      <c r="AN52" s="279">
        <v>1806.1840768107988</v>
      </c>
      <c r="AO52" s="279">
        <v>1752.0912800087781</v>
      </c>
      <c r="AP52" s="279">
        <v>1707.0107971134878</v>
      </c>
      <c r="AQ52" s="279">
        <v>1661.3733867598851</v>
      </c>
      <c r="AR52" s="279">
        <v>1636.7478955357174</v>
      </c>
      <c r="AS52" s="279">
        <v>1600.959819936</v>
      </c>
      <c r="AT52" s="279">
        <v>1541.704842928978</v>
      </c>
      <c r="AU52" s="279">
        <v>1480.7305165693513</v>
      </c>
      <c r="AV52" s="279">
        <v>1438.7037237170773</v>
      </c>
      <c r="AW52" s="279">
        <v>1377.6230559189373</v>
      </c>
      <c r="AX52" s="279">
        <v>1274.3526488884168</v>
      </c>
      <c r="AY52" s="279">
        <v>1230.0569478750908</v>
      </c>
      <c r="AZ52" s="279">
        <v>1109.5872540876044</v>
      </c>
      <c r="BA52" s="279">
        <v>983.73000256992009</v>
      </c>
    </row>
    <row r="53" spans="1:53" x14ac:dyDescent="0.25">
      <c r="A53" s="280" t="s">
        <v>2082</v>
      </c>
      <c r="B53" s="281" t="s">
        <v>2765</v>
      </c>
      <c r="C53" s="282">
        <v>358.21525586407466</v>
      </c>
      <c r="D53" s="282">
        <v>354.24242999999996</v>
      </c>
      <c r="E53" s="282">
        <v>349.70983999999999</v>
      </c>
      <c r="F53" s="282">
        <v>4.6000500000000031</v>
      </c>
      <c r="G53" s="282">
        <v>5.0959700000000012</v>
      </c>
      <c r="H53" s="282">
        <v>4.6555367189933747</v>
      </c>
      <c r="I53" s="282">
        <v>3.5986799999999945</v>
      </c>
      <c r="J53" s="282">
        <v>2.1000799999999913</v>
      </c>
      <c r="K53" s="282">
        <v>2.9970500000000087</v>
      </c>
      <c r="L53" s="282">
        <v>4.5020299999999978</v>
      </c>
      <c r="M53" s="282">
        <v>5.6135279931648796</v>
      </c>
      <c r="N53" s="282">
        <v>25.151379941321757</v>
      </c>
      <c r="O53" s="282">
        <v>8.2643068725455251</v>
      </c>
      <c r="P53" s="282">
        <v>7.3798124556726812</v>
      </c>
      <c r="Q53" s="282">
        <v>3.6304267013633869</v>
      </c>
      <c r="R53" s="282">
        <v>6.8559025817486514</v>
      </c>
      <c r="S53" s="282">
        <v>6.5235341970248619</v>
      </c>
      <c r="T53" s="282">
        <v>6.9751906397660228</v>
      </c>
      <c r="U53" s="282">
        <v>7.5739607683330696</v>
      </c>
      <c r="V53" s="282">
        <v>7.5809922999925696</v>
      </c>
      <c r="W53" s="282">
        <v>7.4067814159864938</v>
      </c>
      <c r="X53" s="282">
        <v>7.0820037566413667</v>
      </c>
      <c r="Y53" s="282">
        <v>7.192761518675443</v>
      </c>
      <c r="Z53" s="282">
        <v>7.0316246074092845</v>
      </c>
      <c r="AA53" s="282">
        <v>6.8342997866432924</v>
      </c>
      <c r="AB53" s="282">
        <v>6.6009468226859056</v>
      </c>
      <c r="AC53" s="282">
        <v>6.5124391890936337</v>
      </c>
      <c r="AD53" s="282">
        <v>6.3658422461677588</v>
      </c>
      <c r="AE53" s="282">
        <v>6.3003453502672571</v>
      </c>
      <c r="AF53" s="282">
        <v>6.3592018654545228</v>
      </c>
      <c r="AG53" s="282">
        <v>6.2766324704418501</v>
      </c>
      <c r="AH53" s="282">
        <v>6.2135910890464281</v>
      </c>
      <c r="AI53" s="282">
        <v>6.3922002578307655</v>
      </c>
      <c r="AJ53" s="282">
        <v>6.4064610716619086</v>
      </c>
      <c r="AK53" s="282">
        <v>6.4743502426598951</v>
      </c>
      <c r="AL53" s="282">
        <v>6.4558167289187445</v>
      </c>
      <c r="AM53" s="282">
        <v>6.4143640834123161</v>
      </c>
      <c r="AN53" s="282">
        <v>6.4758771504896053</v>
      </c>
      <c r="AO53" s="282">
        <v>6.4813573372171938</v>
      </c>
      <c r="AP53" s="282">
        <v>6.4479796761678081</v>
      </c>
      <c r="AQ53" s="282">
        <v>6.4204448858196024</v>
      </c>
      <c r="AR53" s="282">
        <v>6.3731401997182253</v>
      </c>
      <c r="AS53" s="282">
        <v>6.3495358957307708</v>
      </c>
      <c r="AT53" s="282">
        <v>6.2914270847692251</v>
      </c>
      <c r="AU53" s="282">
        <v>6.2114768367928317</v>
      </c>
      <c r="AV53" s="282">
        <v>6.1034593217221698</v>
      </c>
      <c r="AW53" s="282">
        <v>6.0126904645625245</v>
      </c>
      <c r="AX53" s="282">
        <v>5.7646751387769193</v>
      </c>
      <c r="AY53" s="282">
        <v>5.6269095605287056</v>
      </c>
      <c r="AZ53" s="282">
        <v>5.3705477807984874</v>
      </c>
      <c r="BA53" s="282">
        <v>4.813496845685389</v>
      </c>
    </row>
    <row r="54" spans="1:53" x14ac:dyDescent="0.25">
      <c r="A54" s="280" t="s">
        <v>2766</v>
      </c>
      <c r="B54" s="281" t="s">
        <v>2767</v>
      </c>
      <c r="C54" s="282">
        <v>3819.7917596841407</v>
      </c>
      <c r="D54" s="282">
        <v>3557.3331900000003</v>
      </c>
      <c r="E54" s="282">
        <v>3657.2104399999994</v>
      </c>
      <c r="F54" s="282">
        <v>3487.8694700000005</v>
      </c>
      <c r="G54" s="282">
        <v>3737.6699200000003</v>
      </c>
      <c r="H54" s="282">
        <v>3537.0694589227005</v>
      </c>
      <c r="I54" s="282">
        <v>3666.1709000000001</v>
      </c>
      <c r="J54" s="282">
        <v>3708.7945899999995</v>
      </c>
      <c r="K54" s="282">
        <v>3638.6096300000004</v>
      </c>
      <c r="L54" s="282">
        <v>2689.5669299999995</v>
      </c>
      <c r="M54" s="282">
        <v>3190.1431906727635</v>
      </c>
      <c r="N54" s="282">
        <v>3092.575559454725</v>
      </c>
      <c r="O54" s="282">
        <v>2965.5826392184235</v>
      </c>
      <c r="P54" s="282">
        <v>2969.3292324492945</v>
      </c>
      <c r="Q54" s="282">
        <v>2904.9858590113727</v>
      </c>
      <c r="R54" s="282">
        <v>2827.1881817742387</v>
      </c>
      <c r="S54" s="282">
        <v>2779.2689248657239</v>
      </c>
      <c r="T54" s="282">
        <v>2890.6816811221124</v>
      </c>
      <c r="U54" s="282">
        <v>2646.4369305130331</v>
      </c>
      <c r="V54" s="282">
        <v>2558.9359809447037</v>
      </c>
      <c r="W54" s="282">
        <v>2489.9248242407398</v>
      </c>
      <c r="X54" s="282">
        <v>2489.2191894446369</v>
      </c>
      <c r="Y54" s="282">
        <v>2410.0112188657417</v>
      </c>
      <c r="Z54" s="282">
        <v>2337.5329907782848</v>
      </c>
      <c r="AA54" s="282">
        <v>2310.9903753564727</v>
      </c>
      <c r="AB54" s="282">
        <v>2306.0850961330761</v>
      </c>
      <c r="AC54" s="282">
        <v>2302.5702932342556</v>
      </c>
      <c r="AD54" s="282">
        <v>2296.4381180783666</v>
      </c>
      <c r="AE54" s="282">
        <v>2292.5027092419955</v>
      </c>
      <c r="AF54" s="282">
        <v>2251.6388299576224</v>
      </c>
      <c r="AG54" s="282">
        <v>2190.7593260246731</v>
      </c>
      <c r="AH54" s="282">
        <v>2166.0572009481643</v>
      </c>
      <c r="AI54" s="282">
        <v>2086.0416582300613</v>
      </c>
      <c r="AJ54" s="282">
        <v>2005.6247825329845</v>
      </c>
      <c r="AK54" s="282">
        <v>1929.5158448231587</v>
      </c>
      <c r="AL54" s="282">
        <v>1871.9824825931155</v>
      </c>
      <c r="AM54" s="282">
        <v>1850.7546965631514</v>
      </c>
      <c r="AN54" s="282">
        <v>1799.708199660309</v>
      </c>
      <c r="AO54" s="282">
        <v>1745.6099226715608</v>
      </c>
      <c r="AP54" s="282">
        <v>1700.5628174373198</v>
      </c>
      <c r="AQ54" s="282">
        <v>1654.9529418740649</v>
      </c>
      <c r="AR54" s="282">
        <v>1630.3747553359988</v>
      </c>
      <c r="AS54" s="282">
        <v>1594.6102840402691</v>
      </c>
      <c r="AT54" s="282">
        <v>1535.4134158442093</v>
      </c>
      <c r="AU54" s="282">
        <v>1474.5190397325584</v>
      </c>
      <c r="AV54" s="282">
        <v>1432.600264395355</v>
      </c>
      <c r="AW54" s="282">
        <v>1371.6103654543747</v>
      </c>
      <c r="AX54" s="282">
        <v>1268.5879737496393</v>
      </c>
      <c r="AY54" s="282">
        <v>1224.4300383145621</v>
      </c>
      <c r="AZ54" s="282">
        <v>1104.2167063068064</v>
      </c>
      <c r="BA54" s="282">
        <v>978.91650572423453</v>
      </c>
    </row>
    <row r="55" spans="1:53" x14ac:dyDescent="0.25">
      <c r="A55" s="283" t="s">
        <v>2768</v>
      </c>
      <c r="B55" s="284" t="s">
        <v>2769</v>
      </c>
      <c r="C55" s="285">
        <v>2538.6940239432406</v>
      </c>
      <c r="D55" s="285">
        <v>2396.3175299999998</v>
      </c>
      <c r="E55" s="285">
        <v>2408.1336399999996</v>
      </c>
      <c r="F55" s="285">
        <v>2458.8219599999998</v>
      </c>
      <c r="G55" s="285">
        <v>2639.0632599999994</v>
      </c>
      <c r="H55" s="285">
        <v>2515.8599433021791</v>
      </c>
      <c r="I55" s="285">
        <v>2637.5026399999997</v>
      </c>
      <c r="J55" s="285">
        <v>2685.5486100000007</v>
      </c>
      <c r="K55" s="285">
        <v>2674.4178200000006</v>
      </c>
      <c r="L55" s="285">
        <v>1913.9193700000001</v>
      </c>
      <c r="M55" s="285">
        <v>2346.7066742060542</v>
      </c>
      <c r="N55" s="285">
        <v>2168.8151747298784</v>
      </c>
      <c r="O55" s="285">
        <v>2018.0093135281586</v>
      </c>
      <c r="P55" s="285">
        <v>2020.0601008929748</v>
      </c>
      <c r="Q55" s="285">
        <v>2097.7344975897622</v>
      </c>
      <c r="R55" s="285">
        <v>2005.6299511446409</v>
      </c>
      <c r="S55" s="285">
        <v>1961.0775710380585</v>
      </c>
      <c r="T55" s="285">
        <v>2075.3529739360206</v>
      </c>
      <c r="U55" s="285">
        <v>1958.9691375564316</v>
      </c>
      <c r="V55" s="285">
        <v>1924.0202699224194</v>
      </c>
      <c r="W55" s="285">
        <v>1879.4748993890482</v>
      </c>
      <c r="X55" s="285">
        <v>1868.5216321687192</v>
      </c>
      <c r="Y55" s="285">
        <v>1831.9108185875823</v>
      </c>
      <c r="Z55" s="285">
        <v>1783.1371763428251</v>
      </c>
      <c r="AA55" s="285">
        <v>1762.7502376382072</v>
      </c>
      <c r="AB55" s="285">
        <v>1751.5446986854888</v>
      </c>
      <c r="AC55" s="285">
        <v>1738.7106952074937</v>
      </c>
      <c r="AD55" s="285">
        <v>1724.9526023362014</v>
      </c>
      <c r="AE55" s="285">
        <v>1712.6921461499992</v>
      </c>
      <c r="AF55" s="285">
        <v>1688.4855918423061</v>
      </c>
      <c r="AG55" s="285">
        <v>1645.6467216691174</v>
      </c>
      <c r="AH55" s="285">
        <v>1623.9314749108116</v>
      </c>
      <c r="AI55" s="285">
        <v>1582.1739999016249</v>
      </c>
      <c r="AJ55" s="285">
        <v>1527.8503449339782</v>
      </c>
      <c r="AK55" s="285">
        <v>1480.7136451992155</v>
      </c>
      <c r="AL55" s="285">
        <v>1441.6160864441251</v>
      </c>
      <c r="AM55" s="285">
        <v>1424.4155155472986</v>
      </c>
      <c r="AN55" s="285">
        <v>1388.6464583775924</v>
      </c>
      <c r="AO55" s="285">
        <v>1349.2371051183386</v>
      </c>
      <c r="AP55" s="285">
        <v>1314.8964382628437</v>
      </c>
      <c r="AQ55" s="285">
        <v>1280.349594642875</v>
      </c>
      <c r="AR55" s="285">
        <v>1259.8370542236617</v>
      </c>
      <c r="AS55" s="285">
        <v>1232.4082020741018</v>
      </c>
      <c r="AT55" s="285">
        <v>1188.8212696029821</v>
      </c>
      <c r="AU55" s="285">
        <v>1144.2954419336647</v>
      </c>
      <c r="AV55" s="285">
        <v>1110.1246276057252</v>
      </c>
      <c r="AW55" s="285">
        <v>1062.146196936003</v>
      </c>
      <c r="AX55" s="285">
        <v>987.95089228813254</v>
      </c>
      <c r="AY55" s="285">
        <v>955.16821224758428</v>
      </c>
      <c r="AZ55" s="285">
        <v>872.74606234742703</v>
      </c>
      <c r="BA55" s="285">
        <v>765.41323082300619</v>
      </c>
    </row>
    <row r="56" spans="1:53" x14ac:dyDescent="0.25">
      <c r="A56" s="283" t="s">
        <v>2770</v>
      </c>
      <c r="B56" s="284" t="s">
        <v>2771</v>
      </c>
      <c r="C56" s="285">
        <v>1128.2602464889649</v>
      </c>
      <c r="D56" s="285">
        <v>1030.7156600000001</v>
      </c>
      <c r="E56" s="285">
        <v>1103.8989599999998</v>
      </c>
      <c r="F56" s="285">
        <v>1029.0475100000001</v>
      </c>
      <c r="G56" s="285">
        <v>1098.6066600000001</v>
      </c>
      <c r="H56" s="285">
        <v>1021.2095156205218</v>
      </c>
      <c r="I56" s="285">
        <v>1028.6682600000001</v>
      </c>
      <c r="J56" s="285">
        <v>1023.2459800000001</v>
      </c>
      <c r="K56" s="285">
        <v>964.1918099999998</v>
      </c>
      <c r="L56" s="285">
        <v>775.64756000000011</v>
      </c>
      <c r="M56" s="285">
        <v>843.43651646670889</v>
      </c>
      <c r="N56" s="285">
        <v>868.77805932119713</v>
      </c>
      <c r="O56" s="285">
        <v>892.54323110728978</v>
      </c>
      <c r="P56" s="285">
        <v>887.26473679182243</v>
      </c>
      <c r="Q56" s="285">
        <v>776.41635616700069</v>
      </c>
      <c r="R56" s="285">
        <v>790.38884111970981</v>
      </c>
      <c r="S56" s="285">
        <v>787.92375777274344</v>
      </c>
      <c r="T56" s="285">
        <v>783.60823280927355</v>
      </c>
      <c r="U56" s="285">
        <v>664.49119007218019</v>
      </c>
      <c r="V56" s="285">
        <v>615.26335946861684</v>
      </c>
      <c r="W56" s="285">
        <v>592.0591862390803</v>
      </c>
      <c r="X56" s="285">
        <v>601.44786920561694</v>
      </c>
      <c r="Y56" s="285">
        <v>561.46513781749445</v>
      </c>
      <c r="Z56" s="285">
        <v>538.45257144718698</v>
      </c>
      <c r="AA56" s="285">
        <v>532.31965777690243</v>
      </c>
      <c r="AB56" s="285">
        <v>537.91052231209596</v>
      </c>
      <c r="AC56" s="285">
        <v>546.44982142751496</v>
      </c>
      <c r="AD56" s="285">
        <v>553.22932652926761</v>
      </c>
      <c r="AE56" s="285">
        <v>560.64541595466608</v>
      </c>
      <c r="AF56" s="285">
        <v>544.99488915372297</v>
      </c>
      <c r="AG56" s="285">
        <v>528.02093855641863</v>
      </c>
      <c r="AH56" s="285">
        <v>524.90219081450698</v>
      </c>
      <c r="AI56" s="285">
        <v>488.94821643703727</v>
      </c>
      <c r="AJ56" s="285">
        <v>464.10049704192835</v>
      </c>
      <c r="AK56" s="285">
        <v>436.65662685674005</v>
      </c>
      <c r="AL56" s="285">
        <v>419.05582180573072</v>
      </c>
      <c r="AM56" s="285">
        <v>415.08370290208569</v>
      </c>
      <c r="AN56" s="285">
        <v>400.59188066273043</v>
      </c>
      <c r="AO56" s="285">
        <v>386.50625431149621</v>
      </c>
      <c r="AP56" s="285">
        <v>376.16087951829081</v>
      </c>
      <c r="AQ56" s="285">
        <v>365.50255385019619</v>
      </c>
      <c r="AR56" s="285">
        <v>361.48660033008383</v>
      </c>
      <c r="AS56" s="285">
        <v>353.41674167968233</v>
      </c>
      <c r="AT56" s="285">
        <v>338.11129757175308</v>
      </c>
      <c r="AU56" s="285">
        <v>322.31979519464068</v>
      </c>
      <c r="AV56" s="285">
        <v>314.74826917597687</v>
      </c>
      <c r="AW56" s="285">
        <v>302.14060458643456</v>
      </c>
      <c r="AX56" s="285">
        <v>274.09023701587626</v>
      </c>
      <c r="AY56" s="285">
        <v>263.15929988585845</v>
      </c>
      <c r="AZ56" s="285">
        <v>225.97683504430324</v>
      </c>
      <c r="BA56" s="285">
        <v>208.56387526749688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152.8374892519345</v>
      </c>
      <c r="D58" s="285">
        <v>130.30000000000001</v>
      </c>
      <c r="E58" s="285">
        <v>145.17784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54.982325403649597</v>
      </c>
      <c r="O58" s="285">
        <v>55.030094582975103</v>
      </c>
      <c r="P58" s="285">
        <v>62.004394764497903</v>
      </c>
      <c r="Q58" s="285">
        <v>30.835005254609701</v>
      </c>
      <c r="R58" s="285">
        <v>31.169389509888205</v>
      </c>
      <c r="S58" s="285">
        <v>30.267596054921743</v>
      </c>
      <c r="T58" s="285">
        <v>31.720474376818995</v>
      </c>
      <c r="U58" s="285">
        <v>22.976602884421315</v>
      </c>
      <c r="V58" s="285">
        <v>19.652351553666918</v>
      </c>
      <c r="W58" s="285">
        <v>18.390738612612015</v>
      </c>
      <c r="X58" s="285">
        <v>19.249688070299928</v>
      </c>
      <c r="Y58" s="285">
        <v>16.635262460665349</v>
      </c>
      <c r="Z58" s="285">
        <v>15.943242988272759</v>
      </c>
      <c r="AA58" s="285">
        <v>15.920479941363002</v>
      </c>
      <c r="AB58" s="285">
        <v>16.629875135491766</v>
      </c>
      <c r="AC58" s="285">
        <v>17.409776599246062</v>
      </c>
      <c r="AD58" s="285">
        <v>18.256189212898146</v>
      </c>
      <c r="AE58" s="285">
        <v>19.165147137330198</v>
      </c>
      <c r="AF58" s="285">
        <v>18.158348961593493</v>
      </c>
      <c r="AG58" s="285">
        <v>17.091665799137797</v>
      </c>
      <c r="AH58" s="285">
        <v>17.223535222844664</v>
      </c>
      <c r="AI58" s="285">
        <v>14.919441891399634</v>
      </c>
      <c r="AJ58" s="285">
        <v>13.673940557078152</v>
      </c>
      <c r="AK58" s="285">
        <v>12.145572767203612</v>
      </c>
      <c r="AL58" s="285">
        <v>11.31057434326004</v>
      </c>
      <c r="AM58" s="285">
        <v>11.255478113767268</v>
      </c>
      <c r="AN58" s="285">
        <v>10.469860619986303</v>
      </c>
      <c r="AO58" s="285">
        <v>9.86656324172578</v>
      </c>
      <c r="AP58" s="285">
        <v>9.5054996561856839</v>
      </c>
      <c r="AQ58" s="285">
        <v>9.1007933809941992</v>
      </c>
      <c r="AR58" s="285">
        <v>9.0511007822536786</v>
      </c>
      <c r="AS58" s="285">
        <v>8.7853402864854591</v>
      </c>
      <c r="AT58" s="285">
        <v>8.4808486694738949</v>
      </c>
      <c r="AU58" s="285">
        <v>7.9038026042527827</v>
      </c>
      <c r="AV58" s="285">
        <v>7.7273676136529392</v>
      </c>
      <c r="AW58" s="285">
        <v>7.3235639319369792</v>
      </c>
      <c r="AX58" s="285">
        <v>6.5468444456306667</v>
      </c>
      <c r="AY58" s="285">
        <v>6.1025261811194751</v>
      </c>
      <c r="AZ58" s="285">
        <v>5.4938089150759915</v>
      </c>
      <c r="BA58" s="285">
        <v>4.9393996337318331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308.48924537964018</v>
      </c>
      <c r="D60" s="279">
        <v>315.94214999999997</v>
      </c>
      <c r="E60" s="279">
        <v>313.75840999999997</v>
      </c>
      <c r="F60" s="279">
        <v>334.49023999999997</v>
      </c>
      <c r="G60" s="279">
        <v>100.50873</v>
      </c>
      <c r="H60" s="279">
        <v>100.84109259311221</v>
      </c>
      <c r="I60" s="279">
        <v>96.410570000000007</v>
      </c>
      <c r="J60" s="279">
        <v>101.59488</v>
      </c>
      <c r="K60" s="279">
        <v>99.463959999999986</v>
      </c>
      <c r="L60" s="279">
        <v>92.688159999999996</v>
      </c>
      <c r="M60" s="279">
        <v>86.487429801173903</v>
      </c>
      <c r="N60" s="279">
        <v>84.717926104188564</v>
      </c>
      <c r="O60" s="279">
        <v>93.769275167708955</v>
      </c>
      <c r="P60" s="279">
        <v>93.770202635209003</v>
      </c>
      <c r="Q60" s="279">
        <v>97.945904042474581</v>
      </c>
      <c r="R60" s="279">
        <v>97.257698392801416</v>
      </c>
      <c r="S60" s="279">
        <v>100.87274341846981</v>
      </c>
      <c r="T60" s="279">
        <v>97.010796242570905</v>
      </c>
      <c r="U60" s="279">
        <v>116.375229442872</v>
      </c>
      <c r="V60" s="279">
        <v>125.00384938608288</v>
      </c>
      <c r="W60" s="279">
        <v>124.36107314092331</v>
      </c>
      <c r="X60" s="279">
        <v>120.4961430503074</v>
      </c>
      <c r="Y60" s="279">
        <v>129.58766972956414</v>
      </c>
      <c r="Z60" s="279">
        <v>128.13587328672659</v>
      </c>
      <c r="AA60" s="279">
        <v>126.51906335513941</v>
      </c>
      <c r="AB60" s="279">
        <v>122.08371207802566</v>
      </c>
      <c r="AC60" s="279">
        <v>118.17926490443433</v>
      </c>
      <c r="AD60" s="279">
        <v>114.22237192706433</v>
      </c>
      <c r="AE60" s="279">
        <v>110.65770450965552</v>
      </c>
      <c r="AF60" s="279">
        <v>113.22237039168277</v>
      </c>
      <c r="AG60" s="279">
        <v>114.19646499673141</v>
      </c>
      <c r="AH60" s="279">
        <v>111.58325601192664</v>
      </c>
      <c r="AI60" s="279">
        <v>118.83915284185619</v>
      </c>
      <c r="AJ60" s="279">
        <v>120.56195313987502</v>
      </c>
      <c r="AK60" s="279">
        <v>124.37562517549257</v>
      </c>
      <c r="AL60" s="279">
        <v>124.66264119456869</v>
      </c>
      <c r="AM60" s="279">
        <v>123.17032923438563</v>
      </c>
      <c r="AN60" s="279">
        <v>125.48939212486802</v>
      </c>
      <c r="AO60" s="279">
        <v>125.81941004130178</v>
      </c>
      <c r="AP60" s="279">
        <v>124.55060181720344</v>
      </c>
      <c r="AQ60" s="279">
        <v>123.55420048950981</v>
      </c>
      <c r="AR60" s="279">
        <v>121.32919789065171</v>
      </c>
      <c r="AS60" s="279">
        <v>120.26404207891957</v>
      </c>
      <c r="AT60" s="279">
        <v>116.20036332387325</v>
      </c>
      <c r="AU60" s="279">
        <v>115.11539642076035</v>
      </c>
      <c r="AV60" s="279">
        <v>111.49269187406901</v>
      </c>
      <c r="AW60" s="279">
        <v>108.37021279599999</v>
      </c>
      <c r="AX60" s="279">
        <v>100.37286215875601</v>
      </c>
      <c r="AY60" s="279">
        <v>91.412941487630903</v>
      </c>
      <c r="AZ60" s="279">
        <v>82.748524446747822</v>
      </c>
      <c r="BA60" s="279">
        <v>76.168030628675908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168.00759124136141</v>
      </c>
      <c r="D79" s="279">
        <v>155.79939999999999</v>
      </c>
      <c r="E79" s="279">
        <v>150.99690999999996</v>
      </c>
      <c r="F79" s="279">
        <v>157.39381999999998</v>
      </c>
      <c r="G79" s="279">
        <v>165.57796999999999</v>
      </c>
      <c r="H79" s="279">
        <v>241.02008598387454</v>
      </c>
      <c r="I79" s="279">
        <v>250.71884999999997</v>
      </c>
      <c r="J79" s="279">
        <v>262.98567000000003</v>
      </c>
      <c r="K79" s="279">
        <v>258.89295000000004</v>
      </c>
      <c r="L79" s="279">
        <v>204.80113</v>
      </c>
      <c r="M79" s="279">
        <v>246.41657012283503</v>
      </c>
      <c r="N79" s="279">
        <v>254.44483798722754</v>
      </c>
      <c r="O79" s="279">
        <v>258.31541732407999</v>
      </c>
      <c r="P79" s="279">
        <v>266.69901224402827</v>
      </c>
      <c r="Q79" s="279">
        <v>1106.4247775736546</v>
      </c>
      <c r="R79" s="279">
        <v>1089.0593724741259</v>
      </c>
      <c r="S79" s="279">
        <v>1058.9407751447341</v>
      </c>
      <c r="T79" s="279">
        <v>1110.5618751828058</v>
      </c>
      <c r="U79" s="279">
        <v>1117.0954896464341</v>
      </c>
      <c r="V79" s="279">
        <v>1144.529780333088</v>
      </c>
      <c r="W79" s="279">
        <v>1134.0314598662653</v>
      </c>
      <c r="X79" s="279">
        <v>1124.4997981340825</v>
      </c>
      <c r="Y79" s="279">
        <v>1153.609447264535</v>
      </c>
      <c r="Z79" s="279">
        <v>1146.8683561235644</v>
      </c>
      <c r="AA79" s="279">
        <v>1139.5223571967599</v>
      </c>
      <c r="AB79" s="279">
        <v>1123.6236796848423</v>
      </c>
      <c r="AC79" s="279">
        <v>1114.1467177988718</v>
      </c>
      <c r="AD79" s="279">
        <v>1107.3426076968879</v>
      </c>
      <c r="AE79" s="279">
        <v>1104.5615190162985</v>
      </c>
      <c r="AF79" s="279">
        <v>1118.8203281715134</v>
      </c>
      <c r="AG79" s="279">
        <v>1113.8677042085139</v>
      </c>
      <c r="AH79" s="279">
        <v>1104.3231431018817</v>
      </c>
      <c r="AI79" s="279">
        <v>1125.7861405714063</v>
      </c>
      <c r="AJ79" s="279">
        <v>1120.6903634832963</v>
      </c>
      <c r="AK79" s="279">
        <v>1119.3510183972683</v>
      </c>
      <c r="AL79" s="279">
        <v>1109.0963308454129</v>
      </c>
      <c r="AM79" s="279">
        <v>1103.1183719634651</v>
      </c>
      <c r="AN79" s="279">
        <v>1105.6056688626049</v>
      </c>
      <c r="AO79" s="279">
        <v>1100.868170102972</v>
      </c>
      <c r="AP79" s="279">
        <v>1093.3670815866703</v>
      </c>
      <c r="AQ79" s="279">
        <v>1083.8274738934381</v>
      </c>
      <c r="AR79" s="279">
        <v>1073.1137993971345</v>
      </c>
      <c r="AS79" s="279">
        <v>1065.2793045407018</v>
      </c>
      <c r="AT79" s="279">
        <v>1048.1537805119733</v>
      </c>
      <c r="AU79" s="279">
        <v>1025.6157702151006</v>
      </c>
      <c r="AV79" s="279">
        <v>998.09862275214596</v>
      </c>
      <c r="AW79" s="279">
        <v>970.02326913363254</v>
      </c>
      <c r="AX79" s="279">
        <v>934.36315848253798</v>
      </c>
      <c r="AY79" s="279">
        <v>874.26912209824445</v>
      </c>
      <c r="AZ79" s="279">
        <v>835.89708658730876</v>
      </c>
      <c r="BA79" s="279">
        <v>777.80241119167385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0.21496130696474999</v>
      </c>
      <c r="O80" s="279">
        <v>0</v>
      </c>
      <c r="P80" s="279">
        <v>0</v>
      </c>
      <c r="Q80" s="279">
        <v>0</v>
      </c>
      <c r="R80" s="279">
        <v>2.3884937491346632E-2</v>
      </c>
      <c r="S80" s="279">
        <v>2.2356465201218121E-2</v>
      </c>
      <c r="T80" s="279">
        <v>2.4273984227158443E-2</v>
      </c>
      <c r="U80" s="279">
        <v>2.6034419956552805E-2</v>
      </c>
      <c r="V80" s="279">
        <v>2.62921339585791E-2</v>
      </c>
      <c r="W80" s="279">
        <v>2.5401511502476444E-2</v>
      </c>
      <c r="X80" s="279">
        <v>2.410417010644823E-2</v>
      </c>
      <c r="Y80" s="279">
        <v>2.4141845424234209E-2</v>
      </c>
      <c r="Z80" s="279">
        <v>2.2974576435128815E-2</v>
      </c>
      <c r="AA80" s="279">
        <v>2.1973274005049833E-2</v>
      </c>
      <c r="AB80" s="279">
        <v>2.0740609864482788E-2</v>
      </c>
      <c r="AC80" s="279">
        <v>1.9664448028304207E-2</v>
      </c>
      <c r="AD80" s="279">
        <v>1.8677729923840716E-2</v>
      </c>
      <c r="AE80" s="279">
        <v>1.777525645576385E-2</v>
      </c>
      <c r="AF80" s="279">
        <v>1.7336051014267544E-2</v>
      </c>
      <c r="AG80" s="279">
        <v>1.664783544756783E-2</v>
      </c>
      <c r="AH80" s="279">
        <v>1.5786167712897595E-2</v>
      </c>
      <c r="AI80" s="279">
        <v>1.5709660756812637E-2</v>
      </c>
      <c r="AJ80" s="279">
        <v>1.5011964483007781E-2</v>
      </c>
      <c r="AK80" s="279">
        <v>1.4629738430857152E-2</v>
      </c>
      <c r="AL80" s="279">
        <v>1.4128682747028269E-2</v>
      </c>
      <c r="AM80" s="279">
        <v>1.3550563916824446E-2</v>
      </c>
      <c r="AN80" s="279">
        <v>1.3065974055333116E-2</v>
      </c>
      <c r="AO80" s="279">
        <v>1.2500484080813926E-2</v>
      </c>
      <c r="AP80" s="279">
        <v>1.1923111164898449E-2</v>
      </c>
      <c r="AQ80" s="279">
        <v>1.1381343501979248E-2</v>
      </c>
      <c r="AR80" s="279">
        <v>1.0865691294978627E-2</v>
      </c>
      <c r="AS80" s="279">
        <v>1.0400895880637782E-2</v>
      </c>
      <c r="AT80" s="279">
        <v>9.7985546995480281E-3</v>
      </c>
      <c r="AU80" s="279">
        <v>9.3195374733217925E-3</v>
      </c>
      <c r="AV80" s="279">
        <v>8.7711464343737926E-3</v>
      </c>
      <c r="AW80" s="279">
        <v>8.2023279714581454E-3</v>
      </c>
      <c r="AX80" s="279">
        <v>7.7741588551182858E-3</v>
      </c>
      <c r="AY80" s="279">
        <v>7.4358322835027229E-3</v>
      </c>
      <c r="AZ80" s="279">
        <v>7.0083857420539693E-3</v>
      </c>
      <c r="BA80" s="279">
        <v>5.7277146652792476E-3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0.21496130696474999</v>
      </c>
      <c r="O81" s="282">
        <v>0</v>
      </c>
      <c r="P81" s="282">
        <v>0</v>
      </c>
      <c r="Q81" s="282">
        <v>0</v>
      </c>
      <c r="R81" s="282">
        <v>2.3884937491346632E-2</v>
      </c>
      <c r="S81" s="282">
        <v>2.2356465201218121E-2</v>
      </c>
      <c r="T81" s="282">
        <v>2.4273984227158443E-2</v>
      </c>
      <c r="U81" s="282">
        <v>2.6034419956552805E-2</v>
      </c>
      <c r="V81" s="282">
        <v>2.62921339585791E-2</v>
      </c>
      <c r="W81" s="282">
        <v>2.5401511502476444E-2</v>
      </c>
      <c r="X81" s="282">
        <v>2.410417010644823E-2</v>
      </c>
      <c r="Y81" s="282">
        <v>2.4141845424234209E-2</v>
      </c>
      <c r="Z81" s="282">
        <v>2.2974576435128815E-2</v>
      </c>
      <c r="AA81" s="282">
        <v>2.1973274005049833E-2</v>
      </c>
      <c r="AB81" s="282">
        <v>2.0740609864482788E-2</v>
      </c>
      <c r="AC81" s="282">
        <v>1.9664448028304207E-2</v>
      </c>
      <c r="AD81" s="282">
        <v>1.8677729923840716E-2</v>
      </c>
      <c r="AE81" s="282">
        <v>1.777525645576385E-2</v>
      </c>
      <c r="AF81" s="282">
        <v>1.7336051014267544E-2</v>
      </c>
      <c r="AG81" s="282">
        <v>1.664783544756783E-2</v>
      </c>
      <c r="AH81" s="282">
        <v>1.5786167712897595E-2</v>
      </c>
      <c r="AI81" s="282">
        <v>1.5709660756812637E-2</v>
      </c>
      <c r="AJ81" s="282">
        <v>1.5011964483007781E-2</v>
      </c>
      <c r="AK81" s="282">
        <v>1.4629738430857152E-2</v>
      </c>
      <c r="AL81" s="282">
        <v>1.4128682747028269E-2</v>
      </c>
      <c r="AM81" s="282">
        <v>1.3550563916824446E-2</v>
      </c>
      <c r="AN81" s="282">
        <v>1.3065974055333116E-2</v>
      </c>
      <c r="AO81" s="282">
        <v>1.2500484080813926E-2</v>
      </c>
      <c r="AP81" s="282">
        <v>1.1923111164898449E-2</v>
      </c>
      <c r="AQ81" s="282">
        <v>1.1381343501979248E-2</v>
      </c>
      <c r="AR81" s="282">
        <v>1.0865691294978627E-2</v>
      </c>
      <c r="AS81" s="282">
        <v>1.0400895880637782E-2</v>
      </c>
      <c r="AT81" s="282">
        <v>9.7985546995480281E-3</v>
      </c>
      <c r="AU81" s="282">
        <v>9.3195374733217925E-3</v>
      </c>
      <c r="AV81" s="282">
        <v>8.7711464343737926E-3</v>
      </c>
      <c r="AW81" s="282">
        <v>8.2023279714581454E-3</v>
      </c>
      <c r="AX81" s="282">
        <v>7.7741588551182858E-3</v>
      </c>
      <c r="AY81" s="282">
        <v>7.4358322835027229E-3</v>
      </c>
      <c r="AZ81" s="282">
        <v>7.0083857420539693E-3</v>
      </c>
      <c r="BA81" s="282">
        <v>5.7277146652792476E-3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5" x14ac:dyDescent="0.25"/>
  <cols>
    <col min="1" max="1" width="41.5703125" customWidth="1"/>
  </cols>
  <sheetData>
    <row r="1" spans="1:53" x14ac:dyDescent="0.25">
      <c r="A1" s="269" t="s">
        <v>2666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623480.25842631084</v>
      </c>
      <c r="D2" s="276">
        <v>626073.39980000001</v>
      </c>
      <c r="E2" s="276">
        <v>618825.43595999992</v>
      </c>
      <c r="F2" s="276">
        <v>628670.19412999996</v>
      </c>
      <c r="G2" s="276">
        <v>638380.62278000009</v>
      </c>
      <c r="H2" s="276">
        <v>640472.05795294058</v>
      </c>
      <c r="I2" s="276">
        <v>642203.60285999998</v>
      </c>
      <c r="J2" s="276">
        <v>635216.81692000001</v>
      </c>
      <c r="K2" s="276">
        <v>634921.27807999996</v>
      </c>
      <c r="L2" s="276">
        <v>591630.29995000002</v>
      </c>
      <c r="M2" s="276">
        <v>586737.58675099537</v>
      </c>
      <c r="N2" s="276">
        <v>572353.30867214105</v>
      </c>
      <c r="O2" s="276">
        <v>571584.00447293476</v>
      </c>
      <c r="P2" s="276">
        <v>547123.31464980461</v>
      </c>
      <c r="Q2" s="276">
        <v>550225.38740599144</v>
      </c>
      <c r="R2" s="276">
        <v>578909.62830073887</v>
      </c>
      <c r="S2" s="276">
        <v>583329.98864770459</v>
      </c>
      <c r="T2" s="276">
        <v>585523.99015085818</v>
      </c>
      <c r="U2" s="276">
        <v>585776.29274930723</v>
      </c>
      <c r="V2" s="276">
        <v>587154.25404957321</v>
      </c>
      <c r="W2" s="276">
        <v>584108.97851899907</v>
      </c>
      <c r="X2" s="276">
        <v>583350.03529184626</v>
      </c>
      <c r="Y2" s="276">
        <v>580024.81402487797</v>
      </c>
      <c r="Z2" s="276">
        <v>576119.91376382811</v>
      </c>
      <c r="AA2" s="276">
        <v>570713.35166201228</v>
      </c>
      <c r="AB2" s="276">
        <v>565813.60209456924</v>
      </c>
      <c r="AC2" s="276">
        <v>562761.65692788316</v>
      </c>
      <c r="AD2" s="276">
        <v>558114.9472892168</v>
      </c>
      <c r="AE2" s="276">
        <v>555987.03814331791</v>
      </c>
      <c r="AF2" s="276">
        <v>553356.31531011185</v>
      </c>
      <c r="AG2" s="276">
        <v>549526.98679088836</v>
      </c>
      <c r="AH2" s="276">
        <v>547784.53091997956</v>
      </c>
      <c r="AI2" s="276">
        <v>545414.76177077915</v>
      </c>
      <c r="AJ2" s="276">
        <v>542190.34995672374</v>
      </c>
      <c r="AK2" s="276">
        <v>538949.75841916213</v>
      </c>
      <c r="AL2" s="276">
        <v>533333.99172472802</v>
      </c>
      <c r="AM2" s="276">
        <v>531543.27342241304</v>
      </c>
      <c r="AN2" s="276">
        <v>526848.36046007741</v>
      </c>
      <c r="AO2" s="276">
        <v>522987.93516660976</v>
      </c>
      <c r="AP2" s="276">
        <v>518940.63644868787</v>
      </c>
      <c r="AQ2" s="276">
        <v>514674.57819339848</v>
      </c>
      <c r="AR2" s="276">
        <v>509011.8464638507</v>
      </c>
      <c r="AS2" s="276">
        <v>504839.39957317326</v>
      </c>
      <c r="AT2" s="276">
        <v>499699.6192220106</v>
      </c>
      <c r="AU2" s="276">
        <v>495419.73416544968</v>
      </c>
      <c r="AV2" s="276">
        <v>491702.03923186666</v>
      </c>
      <c r="AW2" s="276">
        <v>488241.71613824519</v>
      </c>
      <c r="AX2" s="276">
        <v>483421.12169392791</v>
      </c>
      <c r="AY2" s="276">
        <v>479877.17058114841</v>
      </c>
      <c r="AZ2" s="276">
        <v>476245.83979734551</v>
      </c>
      <c r="BA2" s="276">
        <v>471470.92848586425</v>
      </c>
    </row>
    <row r="3" spans="1:53" x14ac:dyDescent="0.25">
      <c r="A3" s="277" t="s">
        <v>2670</v>
      </c>
      <c r="B3" s="278" t="s">
        <v>2671</v>
      </c>
      <c r="C3" s="279">
        <v>0</v>
      </c>
      <c r="D3" s="279">
        <v>0</v>
      </c>
      <c r="E3" s="279">
        <v>0</v>
      </c>
      <c r="F3" s="279">
        <v>0</v>
      </c>
      <c r="G3" s="279">
        <v>0</v>
      </c>
      <c r="H3" s="279">
        <v>0</v>
      </c>
      <c r="I3" s="279">
        <v>0</v>
      </c>
      <c r="J3" s="279">
        <v>0</v>
      </c>
      <c r="K3" s="279">
        <v>0</v>
      </c>
      <c r="L3" s="279">
        <v>0</v>
      </c>
      <c r="M3" s="279">
        <v>0</v>
      </c>
      <c r="N3" s="279">
        <v>0</v>
      </c>
      <c r="O3" s="279">
        <v>0</v>
      </c>
      <c r="P3" s="279">
        <v>0</v>
      </c>
      <c r="Q3" s="279">
        <v>0</v>
      </c>
      <c r="R3" s="279">
        <v>0</v>
      </c>
      <c r="S3" s="279">
        <v>0</v>
      </c>
      <c r="T3" s="279">
        <v>0</v>
      </c>
      <c r="U3" s="279">
        <v>0</v>
      </c>
      <c r="V3" s="279">
        <v>0</v>
      </c>
      <c r="W3" s="279">
        <v>0</v>
      </c>
      <c r="X3" s="279">
        <v>0</v>
      </c>
      <c r="Y3" s="279">
        <v>0</v>
      </c>
      <c r="Z3" s="279">
        <v>0</v>
      </c>
      <c r="AA3" s="279">
        <v>0</v>
      </c>
      <c r="AB3" s="279">
        <v>0</v>
      </c>
      <c r="AC3" s="279">
        <v>0</v>
      </c>
      <c r="AD3" s="279">
        <v>0</v>
      </c>
      <c r="AE3" s="279">
        <v>0</v>
      </c>
      <c r="AF3" s="279">
        <v>0</v>
      </c>
      <c r="AG3" s="279">
        <v>0</v>
      </c>
      <c r="AH3" s="279">
        <v>0</v>
      </c>
      <c r="AI3" s="279">
        <v>0</v>
      </c>
      <c r="AJ3" s="279">
        <v>0</v>
      </c>
      <c r="AK3" s="279">
        <v>0</v>
      </c>
      <c r="AL3" s="279">
        <v>0</v>
      </c>
      <c r="AM3" s="279">
        <v>0</v>
      </c>
      <c r="AN3" s="279">
        <v>0</v>
      </c>
      <c r="AO3" s="279">
        <v>0</v>
      </c>
      <c r="AP3" s="279">
        <v>0</v>
      </c>
      <c r="AQ3" s="279">
        <v>0</v>
      </c>
      <c r="AR3" s="279">
        <v>0</v>
      </c>
      <c r="AS3" s="279">
        <v>0</v>
      </c>
      <c r="AT3" s="279">
        <v>0</v>
      </c>
      <c r="AU3" s="279">
        <v>0</v>
      </c>
      <c r="AV3" s="279">
        <v>0</v>
      </c>
      <c r="AW3" s="279">
        <v>0</v>
      </c>
      <c r="AX3" s="279">
        <v>0</v>
      </c>
      <c r="AY3" s="279">
        <v>0</v>
      </c>
      <c r="AZ3" s="279">
        <v>0</v>
      </c>
      <c r="BA3" s="279">
        <v>0</v>
      </c>
    </row>
    <row r="4" spans="1:53" x14ac:dyDescent="0.25">
      <c r="A4" s="280" t="s">
        <v>2672</v>
      </c>
      <c r="B4" s="281" t="s">
        <v>2673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282">
        <v>0</v>
      </c>
      <c r="N4" s="282">
        <v>0</v>
      </c>
      <c r="O4" s="282">
        <v>0</v>
      </c>
      <c r="P4" s="282">
        <v>0</v>
      </c>
      <c r="Q4" s="282">
        <v>0</v>
      </c>
      <c r="R4" s="282">
        <v>0</v>
      </c>
      <c r="S4" s="282">
        <v>0</v>
      </c>
      <c r="T4" s="282">
        <v>0</v>
      </c>
      <c r="U4" s="282">
        <v>0</v>
      </c>
      <c r="V4" s="282">
        <v>0</v>
      </c>
      <c r="W4" s="282">
        <v>0</v>
      </c>
      <c r="X4" s="282">
        <v>0</v>
      </c>
      <c r="Y4" s="282">
        <v>0</v>
      </c>
      <c r="Z4" s="282">
        <v>0</v>
      </c>
      <c r="AA4" s="282">
        <v>0</v>
      </c>
      <c r="AB4" s="282">
        <v>0</v>
      </c>
      <c r="AC4" s="282">
        <v>0</v>
      </c>
      <c r="AD4" s="282">
        <v>0</v>
      </c>
      <c r="AE4" s="282">
        <v>0</v>
      </c>
      <c r="AF4" s="282">
        <v>0</v>
      </c>
      <c r="AG4" s="282">
        <v>0</v>
      </c>
      <c r="AH4" s="282">
        <v>0</v>
      </c>
      <c r="AI4" s="282">
        <v>0</v>
      </c>
      <c r="AJ4" s="282">
        <v>0</v>
      </c>
      <c r="AK4" s="282">
        <v>0</v>
      </c>
      <c r="AL4" s="282">
        <v>0</v>
      </c>
      <c r="AM4" s="282">
        <v>0</v>
      </c>
      <c r="AN4" s="282">
        <v>0</v>
      </c>
      <c r="AO4" s="282">
        <v>0</v>
      </c>
      <c r="AP4" s="282">
        <v>0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</row>
    <row r="5" spans="1:53" x14ac:dyDescent="0.25">
      <c r="A5" s="283" t="s">
        <v>2674</v>
      </c>
      <c r="B5" s="284" t="s">
        <v>2675</v>
      </c>
      <c r="C5" s="285">
        <v>0</v>
      </c>
      <c r="D5" s="285">
        <v>0</v>
      </c>
      <c r="E5" s="285">
        <v>0</v>
      </c>
      <c r="F5" s="285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5">
        <v>0</v>
      </c>
      <c r="Z5" s="285">
        <v>0</v>
      </c>
      <c r="AA5" s="285">
        <v>0</v>
      </c>
      <c r="AB5" s="285">
        <v>0</v>
      </c>
      <c r="AC5" s="285">
        <v>0</v>
      </c>
      <c r="AD5" s="285">
        <v>0</v>
      </c>
      <c r="AE5" s="285">
        <v>0</v>
      </c>
      <c r="AF5" s="285">
        <v>0</v>
      </c>
      <c r="AG5" s="285">
        <v>0</v>
      </c>
      <c r="AH5" s="285">
        <v>0</v>
      </c>
      <c r="AI5" s="285">
        <v>0</v>
      </c>
      <c r="AJ5" s="285">
        <v>0</v>
      </c>
      <c r="AK5" s="285">
        <v>0</v>
      </c>
      <c r="AL5" s="285">
        <v>0</v>
      </c>
      <c r="AM5" s="285">
        <v>0</v>
      </c>
      <c r="AN5" s="285">
        <v>0</v>
      </c>
      <c r="AO5" s="285">
        <v>0</v>
      </c>
      <c r="AP5" s="285">
        <v>0</v>
      </c>
      <c r="AQ5" s="285">
        <v>0</v>
      </c>
      <c r="AR5" s="285">
        <v>0</v>
      </c>
      <c r="AS5" s="285">
        <v>0</v>
      </c>
      <c r="AT5" s="285">
        <v>0</v>
      </c>
      <c r="AU5" s="285">
        <v>0</v>
      </c>
      <c r="AV5" s="285">
        <v>0</v>
      </c>
      <c r="AW5" s="285">
        <v>0</v>
      </c>
      <c r="AX5" s="285">
        <v>0</v>
      </c>
      <c r="AY5" s="285">
        <v>0</v>
      </c>
      <c r="AZ5" s="285">
        <v>0</v>
      </c>
      <c r="BA5" s="285">
        <v>0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0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0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</row>
    <row r="12" spans="1:53" x14ac:dyDescent="0.25">
      <c r="A12" s="286" t="s">
        <v>2687</v>
      </c>
      <c r="B12" s="287" t="s">
        <v>2688</v>
      </c>
      <c r="C12" s="288">
        <v>0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623480.25842631084</v>
      </c>
      <c r="D21" s="279">
        <v>626073.39980000001</v>
      </c>
      <c r="E21" s="279">
        <v>618825.43595999992</v>
      </c>
      <c r="F21" s="279">
        <v>628670.19412999996</v>
      </c>
      <c r="G21" s="279">
        <v>638380.62278000009</v>
      </c>
      <c r="H21" s="279">
        <v>640472.05795294058</v>
      </c>
      <c r="I21" s="279">
        <v>642203.60285999998</v>
      </c>
      <c r="J21" s="279">
        <v>635216.81692000001</v>
      </c>
      <c r="K21" s="279">
        <v>634921.27807999996</v>
      </c>
      <c r="L21" s="279">
        <v>591630.29995000002</v>
      </c>
      <c r="M21" s="279">
        <v>586737.58675099537</v>
      </c>
      <c r="N21" s="279">
        <v>572353.30867214105</v>
      </c>
      <c r="O21" s="279">
        <v>571584.00447293476</v>
      </c>
      <c r="P21" s="279">
        <v>547123.31464980461</v>
      </c>
      <c r="Q21" s="279">
        <v>550225.38740599144</v>
      </c>
      <c r="R21" s="279">
        <v>578909.62830073887</v>
      </c>
      <c r="S21" s="279">
        <v>583329.98864770459</v>
      </c>
      <c r="T21" s="279">
        <v>585523.99015085818</v>
      </c>
      <c r="U21" s="279">
        <v>585776.29274930723</v>
      </c>
      <c r="V21" s="279">
        <v>587154.25404957321</v>
      </c>
      <c r="W21" s="279">
        <v>584108.97851899907</v>
      </c>
      <c r="X21" s="279">
        <v>583350.03529184626</v>
      </c>
      <c r="Y21" s="279">
        <v>580024.81402487797</v>
      </c>
      <c r="Z21" s="279">
        <v>576119.91376382811</v>
      </c>
      <c r="AA21" s="279">
        <v>570713.35166201228</v>
      </c>
      <c r="AB21" s="279">
        <v>565813.60209456924</v>
      </c>
      <c r="AC21" s="279">
        <v>562761.65692788316</v>
      </c>
      <c r="AD21" s="279">
        <v>558114.9472892168</v>
      </c>
      <c r="AE21" s="279">
        <v>555987.03814331791</v>
      </c>
      <c r="AF21" s="279">
        <v>553356.31531011185</v>
      </c>
      <c r="AG21" s="279">
        <v>549526.98679088836</v>
      </c>
      <c r="AH21" s="279">
        <v>547784.53091997956</v>
      </c>
      <c r="AI21" s="279">
        <v>545414.76177077915</v>
      </c>
      <c r="AJ21" s="279">
        <v>542190.34995672374</v>
      </c>
      <c r="AK21" s="279">
        <v>538949.75841916213</v>
      </c>
      <c r="AL21" s="279">
        <v>533333.99172472802</v>
      </c>
      <c r="AM21" s="279">
        <v>531543.27342241304</v>
      </c>
      <c r="AN21" s="279">
        <v>526848.36046007741</v>
      </c>
      <c r="AO21" s="279">
        <v>522987.93516660976</v>
      </c>
      <c r="AP21" s="279">
        <v>518940.63644868787</v>
      </c>
      <c r="AQ21" s="279">
        <v>514674.57819339848</v>
      </c>
      <c r="AR21" s="279">
        <v>509011.8464638507</v>
      </c>
      <c r="AS21" s="279">
        <v>504839.39957317326</v>
      </c>
      <c r="AT21" s="279">
        <v>499699.6192220106</v>
      </c>
      <c r="AU21" s="279">
        <v>495419.73416544968</v>
      </c>
      <c r="AV21" s="279">
        <v>491702.03923186666</v>
      </c>
      <c r="AW21" s="279">
        <v>488241.71613824519</v>
      </c>
      <c r="AX21" s="279">
        <v>483421.12169392791</v>
      </c>
      <c r="AY21" s="279">
        <v>479877.17058114841</v>
      </c>
      <c r="AZ21" s="279">
        <v>476245.83979734551</v>
      </c>
      <c r="BA21" s="279">
        <v>471470.92848586425</v>
      </c>
    </row>
    <row r="22" spans="1:53" x14ac:dyDescent="0.25">
      <c r="A22" s="280" t="s">
        <v>2707</v>
      </c>
      <c r="B22" s="281" t="s">
        <v>2708</v>
      </c>
      <c r="C22" s="282">
        <v>623480.25842631084</v>
      </c>
      <c r="D22" s="282">
        <v>626073.39980000001</v>
      </c>
      <c r="E22" s="282">
        <v>618825.43595999992</v>
      </c>
      <c r="F22" s="282">
        <v>628670.19412999996</v>
      </c>
      <c r="G22" s="282">
        <v>638380.62278000009</v>
      </c>
      <c r="H22" s="282">
        <v>640472.05795294058</v>
      </c>
      <c r="I22" s="282">
        <v>642203.60285999998</v>
      </c>
      <c r="J22" s="282">
        <v>635216.81692000001</v>
      </c>
      <c r="K22" s="282">
        <v>634921.27807999996</v>
      </c>
      <c r="L22" s="282">
        <v>591630.29995000002</v>
      </c>
      <c r="M22" s="282">
        <v>586737.58675099537</v>
      </c>
      <c r="N22" s="282">
        <v>572353.30867214105</v>
      </c>
      <c r="O22" s="282">
        <v>571584.00447293476</v>
      </c>
      <c r="P22" s="282">
        <v>547123.31464980461</v>
      </c>
      <c r="Q22" s="282">
        <v>550225.38740599144</v>
      </c>
      <c r="R22" s="282">
        <v>578909.62830073887</v>
      </c>
      <c r="S22" s="282">
        <v>583329.98864770459</v>
      </c>
      <c r="T22" s="282">
        <v>585523.99015085818</v>
      </c>
      <c r="U22" s="282">
        <v>585776.29274930723</v>
      </c>
      <c r="V22" s="282">
        <v>587154.25404957321</v>
      </c>
      <c r="W22" s="282">
        <v>584108.97851899907</v>
      </c>
      <c r="X22" s="282">
        <v>583350.03529184626</v>
      </c>
      <c r="Y22" s="282">
        <v>580024.81402487797</v>
      </c>
      <c r="Z22" s="282">
        <v>576119.91376382811</v>
      </c>
      <c r="AA22" s="282">
        <v>570713.35166201228</v>
      </c>
      <c r="AB22" s="282">
        <v>565813.60209456924</v>
      </c>
      <c r="AC22" s="282">
        <v>562761.65692788316</v>
      </c>
      <c r="AD22" s="282">
        <v>558114.9472892168</v>
      </c>
      <c r="AE22" s="282">
        <v>555987.03814331791</v>
      </c>
      <c r="AF22" s="282">
        <v>553356.31531011185</v>
      </c>
      <c r="AG22" s="282">
        <v>549526.98679088836</v>
      </c>
      <c r="AH22" s="282">
        <v>547784.53091997956</v>
      </c>
      <c r="AI22" s="282">
        <v>545414.76177077915</v>
      </c>
      <c r="AJ22" s="282">
        <v>542190.34995672374</v>
      </c>
      <c r="AK22" s="282">
        <v>538949.75841916213</v>
      </c>
      <c r="AL22" s="282">
        <v>533333.99172472802</v>
      </c>
      <c r="AM22" s="282">
        <v>531543.27342241304</v>
      </c>
      <c r="AN22" s="282">
        <v>526848.36046007741</v>
      </c>
      <c r="AO22" s="282">
        <v>522987.93516660976</v>
      </c>
      <c r="AP22" s="282">
        <v>518940.63644868787</v>
      </c>
      <c r="AQ22" s="282">
        <v>514674.57819339848</v>
      </c>
      <c r="AR22" s="282">
        <v>509011.8464638507</v>
      </c>
      <c r="AS22" s="282">
        <v>504839.39957317326</v>
      </c>
      <c r="AT22" s="282">
        <v>499699.6192220106</v>
      </c>
      <c r="AU22" s="282">
        <v>495419.73416544968</v>
      </c>
      <c r="AV22" s="282">
        <v>491702.03923186666</v>
      </c>
      <c r="AW22" s="282">
        <v>488241.71613824519</v>
      </c>
      <c r="AX22" s="282">
        <v>483421.12169392791</v>
      </c>
      <c r="AY22" s="282">
        <v>479877.17058114841</v>
      </c>
      <c r="AZ22" s="282">
        <v>476245.83979734551</v>
      </c>
      <c r="BA22" s="282">
        <v>471470.92848586425</v>
      </c>
    </row>
    <row r="23" spans="1:53" x14ac:dyDescent="0.25">
      <c r="A23" s="283" t="s">
        <v>2709</v>
      </c>
      <c r="B23" s="284" t="s">
        <v>2710</v>
      </c>
      <c r="C23" s="285">
        <v>579226.66143193725</v>
      </c>
      <c r="D23" s="285">
        <v>579850.85240999993</v>
      </c>
      <c r="E23" s="285">
        <v>566473.78213000007</v>
      </c>
      <c r="F23" s="285">
        <v>585153.98512999993</v>
      </c>
      <c r="G23" s="285">
        <v>596649.35109999997</v>
      </c>
      <c r="H23" s="285">
        <v>599993.24840990501</v>
      </c>
      <c r="I23" s="285">
        <v>592557.55104999989</v>
      </c>
      <c r="J23" s="285">
        <v>582955.82599000004</v>
      </c>
      <c r="K23" s="285">
        <v>585735.05218</v>
      </c>
      <c r="L23" s="285">
        <v>541930.69343999994</v>
      </c>
      <c r="M23" s="285">
        <v>539812.33029288659</v>
      </c>
      <c r="N23" s="285">
        <v>521330.48296914203</v>
      </c>
      <c r="O23" s="285">
        <v>525453.89800086722</v>
      </c>
      <c r="P23" s="285">
        <v>499018.9929376932</v>
      </c>
      <c r="Q23" s="285">
        <v>501207.57360048714</v>
      </c>
      <c r="R23" s="285">
        <v>532388.41758197767</v>
      </c>
      <c r="S23" s="285">
        <v>535177.62982265931</v>
      </c>
      <c r="T23" s="285">
        <v>536038.69342803361</v>
      </c>
      <c r="U23" s="285">
        <v>530598.66672431654</v>
      </c>
      <c r="V23" s="285">
        <v>531960.32639679476</v>
      </c>
      <c r="W23" s="285">
        <v>527141.69040718419</v>
      </c>
      <c r="X23" s="285">
        <v>528645.55379659671</v>
      </c>
      <c r="Y23" s="285">
        <v>524288.30072921712</v>
      </c>
      <c r="Z23" s="285">
        <v>519746.61591532367</v>
      </c>
      <c r="AA23" s="285">
        <v>513451.24425459414</v>
      </c>
      <c r="AB23" s="285">
        <v>504801.56811454962</v>
      </c>
      <c r="AC23" s="285">
        <v>501572.17512147938</v>
      </c>
      <c r="AD23" s="285">
        <v>496777.45418809162</v>
      </c>
      <c r="AE23" s="285">
        <v>494190.43653404101</v>
      </c>
      <c r="AF23" s="285">
        <v>489796.7280749433</v>
      </c>
      <c r="AG23" s="285">
        <v>485832.67627894093</v>
      </c>
      <c r="AH23" s="285">
        <v>483530.48033032939</v>
      </c>
      <c r="AI23" s="285">
        <v>480641.47816795215</v>
      </c>
      <c r="AJ23" s="285">
        <v>477203.97503091791</v>
      </c>
      <c r="AK23" s="285">
        <v>473266.39739951183</v>
      </c>
      <c r="AL23" s="285">
        <v>462636.73998118733</v>
      </c>
      <c r="AM23" s="285">
        <v>461681.07693544013</v>
      </c>
      <c r="AN23" s="285">
        <v>453340.58067365724</v>
      </c>
      <c r="AO23" s="285">
        <v>447860.83792983403</v>
      </c>
      <c r="AP23" s="285">
        <v>443025.38173866278</v>
      </c>
      <c r="AQ23" s="285">
        <v>437158.09250223252</v>
      </c>
      <c r="AR23" s="285">
        <v>427218.65608642035</v>
      </c>
      <c r="AS23" s="285">
        <v>421973.23115995585</v>
      </c>
      <c r="AT23" s="285">
        <v>415808.85417233419</v>
      </c>
      <c r="AU23" s="285">
        <v>410609.77621496533</v>
      </c>
      <c r="AV23" s="285">
        <v>406562.60800963762</v>
      </c>
      <c r="AW23" s="285">
        <v>402842.5344134724</v>
      </c>
      <c r="AX23" s="285">
        <v>397488.21323300665</v>
      </c>
      <c r="AY23" s="285">
        <v>393522.41214166989</v>
      </c>
      <c r="AZ23" s="285">
        <v>389541.45577250357</v>
      </c>
      <c r="BA23" s="285">
        <v>384432.5219439455</v>
      </c>
    </row>
    <row r="24" spans="1:53" x14ac:dyDescent="0.25">
      <c r="A24" s="286" t="s">
        <v>2711</v>
      </c>
      <c r="B24" s="287" t="s">
        <v>2712</v>
      </c>
      <c r="C24" s="288">
        <v>575141.84957942308</v>
      </c>
      <c r="D24" s="288">
        <v>575085.75118000002</v>
      </c>
      <c r="E24" s="288">
        <v>560722.58386000013</v>
      </c>
      <c r="F24" s="288">
        <v>578708.5946800001</v>
      </c>
      <c r="G24" s="288">
        <v>590739.94316999998</v>
      </c>
      <c r="H24" s="288">
        <v>593516.44115923403</v>
      </c>
      <c r="I24" s="288">
        <v>583416.54740999988</v>
      </c>
      <c r="J24" s="288">
        <v>575628.30394999986</v>
      </c>
      <c r="K24" s="288">
        <v>579520.03238999983</v>
      </c>
      <c r="L24" s="288">
        <v>534441.77823000005</v>
      </c>
      <c r="M24" s="288">
        <v>533898.86273323942</v>
      </c>
      <c r="N24" s="288">
        <v>515722.11978807329</v>
      </c>
      <c r="O24" s="288">
        <v>519737.7642671385</v>
      </c>
      <c r="P24" s="288">
        <v>493340.40802236582</v>
      </c>
      <c r="Q24" s="288">
        <v>496934.23961366038</v>
      </c>
      <c r="R24" s="288">
        <v>527016.91796137916</v>
      </c>
      <c r="S24" s="288">
        <v>529722.50173789193</v>
      </c>
      <c r="T24" s="288">
        <v>530546.18645542837</v>
      </c>
      <c r="U24" s="288">
        <v>525058.4131445227</v>
      </c>
      <c r="V24" s="288">
        <v>526391.19625233475</v>
      </c>
      <c r="W24" s="288">
        <v>521555.7391736586</v>
      </c>
      <c r="X24" s="288">
        <v>523043.36120063049</v>
      </c>
      <c r="Y24" s="288">
        <v>518683.34757431084</v>
      </c>
      <c r="Z24" s="288">
        <v>514149.54994972789</v>
      </c>
      <c r="AA24" s="288">
        <v>507869.73631819029</v>
      </c>
      <c r="AB24" s="288">
        <v>499238.28693109227</v>
      </c>
      <c r="AC24" s="288">
        <v>496021.03555182822</v>
      </c>
      <c r="AD24" s="288">
        <v>491258.87028337287</v>
      </c>
      <c r="AE24" s="288">
        <v>488676.9527574805</v>
      </c>
      <c r="AF24" s="288">
        <v>484296.56367799925</v>
      </c>
      <c r="AG24" s="288">
        <v>480368.42764647614</v>
      </c>
      <c r="AH24" s="288">
        <v>478068.52712474705</v>
      </c>
      <c r="AI24" s="288">
        <v>475193.44324805721</v>
      </c>
      <c r="AJ24" s="288">
        <v>471772.44275748509</v>
      </c>
      <c r="AK24" s="288">
        <v>467840.89080356748</v>
      </c>
      <c r="AL24" s="288">
        <v>457229.12564965611</v>
      </c>
      <c r="AM24" s="288">
        <v>456269.79183142865</v>
      </c>
      <c r="AN24" s="288">
        <v>447955.54356250563</v>
      </c>
      <c r="AO24" s="288">
        <v>442501.56248522684</v>
      </c>
      <c r="AP24" s="288">
        <v>437690.58261899883</v>
      </c>
      <c r="AQ24" s="288">
        <v>431847.50001435197</v>
      </c>
      <c r="AR24" s="288">
        <v>421933.40923052002</v>
      </c>
      <c r="AS24" s="288">
        <v>416705.10358648258</v>
      </c>
      <c r="AT24" s="288">
        <v>410579.81075002655</v>
      </c>
      <c r="AU24" s="288">
        <v>405424.89901011362</v>
      </c>
      <c r="AV24" s="288">
        <v>401392.65728196444</v>
      </c>
      <c r="AW24" s="288">
        <v>397688.61182772787</v>
      </c>
      <c r="AX24" s="288">
        <v>392378.53650074982</v>
      </c>
      <c r="AY24" s="288">
        <v>388430.47978606005</v>
      </c>
      <c r="AZ24" s="288">
        <v>384478.11088076711</v>
      </c>
      <c r="BA24" s="288">
        <v>379420.72283341957</v>
      </c>
    </row>
    <row r="25" spans="1:53" x14ac:dyDescent="0.25">
      <c r="A25" s="286" t="s">
        <v>2713</v>
      </c>
      <c r="B25" s="287" t="s">
        <v>2714</v>
      </c>
      <c r="C25" s="288">
        <v>4084.8118525142972</v>
      </c>
      <c r="D25" s="288">
        <v>4765.1012299999984</v>
      </c>
      <c r="E25" s="288">
        <v>5751.1982699999999</v>
      </c>
      <c r="F25" s="288">
        <v>6445.390449999999</v>
      </c>
      <c r="G25" s="288">
        <v>5909.4079299999985</v>
      </c>
      <c r="H25" s="288">
        <v>6476.8072506711687</v>
      </c>
      <c r="I25" s="288">
        <v>9141.003639999999</v>
      </c>
      <c r="J25" s="288">
        <v>7327.522039999998</v>
      </c>
      <c r="K25" s="288">
        <v>6215.0197899999985</v>
      </c>
      <c r="L25" s="288">
        <v>7488.915210000001</v>
      </c>
      <c r="M25" s="288">
        <v>5913.4675596471488</v>
      </c>
      <c r="N25" s="288">
        <v>5608.3631810689194</v>
      </c>
      <c r="O25" s="288">
        <v>5716.1337337286268</v>
      </c>
      <c r="P25" s="288">
        <v>5678.5849153272302</v>
      </c>
      <c r="Q25" s="288">
        <v>4273.3339868268113</v>
      </c>
      <c r="R25" s="288">
        <v>5371.4996205983007</v>
      </c>
      <c r="S25" s="288">
        <v>5455.1280847673479</v>
      </c>
      <c r="T25" s="288">
        <v>5492.5069726053971</v>
      </c>
      <c r="U25" s="288">
        <v>5540.2535797938008</v>
      </c>
      <c r="V25" s="288">
        <v>5569.1301444601731</v>
      </c>
      <c r="W25" s="288">
        <v>5585.951233525524</v>
      </c>
      <c r="X25" s="288">
        <v>5602.1925959662412</v>
      </c>
      <c r="Y25" s="288">
        <v>5604.9531549062995</v>
      </c>
      <c r="Z25" s="288">
        <v>5597.065965595616</v>
      </c>
      <c r="AA25" s="288">
        <v>5581.5079364036301</v>
      </c>
      <c r="AB25" s="288">
        <v>5563.2811834573567</v>
      </c>
      <c r="AC25" s="288">
        <v>5551.1395696512827</v>
      </c>
      <c r="AD25" s="288">
        <v>5518.5839047188656</v>
      </c>
      <c r="AE25" s="288">
        <v>5513.483776560488</v>
      </c>
      <c r="AF25" s="288">
        <v>5500.1643969440156</v>
      </c>
      <c r="AG25" s="288">
        <v>5464.2486324647325</v>
      </c>
      <c r="AH25" s="288">
        <v>5461.9532055822247</v>
      </c>
      <c r="AI25" s="288">
        <v>5448.0349198949898</v>
      </c>
      <c r="AJ25" s="288">
        <v>5431.5322734329166</v>
      </c>
      <c r="AK25" s="288">
        <v>5425.5065959441617</v>
      </c>
      <c r="AL25" s="288">
        <v>5407.6143315312102</v>
      </c>
      <c r="AM25" s="288">
        <v>5411.2851040114128</v>
      </c>
      <c r="AN25" s="288">
        <v>5385.0371111515315</v>
      </c>
      <c r="AO25" s="288">
        <v>5359.2754446071958</v>
      </c>
      <c r="AP25" s="288">
        <v>5334.7991196640442</v>
      </c>
      <c r="AQ25" s="288">
        <v>5310.5924878803744</v>
      </c>
      <c r="AR25" s="288">
        <v>5285.2468559002464</v>
      </c>
      <c r="AS25" s="288">
        <v>5268.1275734733699</v>
      </c>
      <c r="AT25" s="288">
        <v>5229.0434223075499</v>
      </c>
      <c r="AU25" s="288">
        <v>5184.877204851733</v>
      </c>
      <c r="AV25" s="288">
        <v>5169.9507276731847</v>
      </c>
      <c r="AW25" s="288">
        <v>5153.9225857444235</v>
      </c>
      <c r="AX25" s="288">
        <v>5109.6767322570076</v>
      </c>
      <c r="AY25" s="288">
        <v>5091.9323556098752</v>
      </c>
      <c r="AZ25" s="288">
        <v>5063.3448917364603</v>
      </c>
      <c r="BA25" s="288">
        <v>5011.799110525898</v>
      </c>
    </row>
    <row r="26" spans="1:53" x14ac:dyDescent="0.25">
      <c r="A26" s="283" t="s">
        <v>2715</v>
      </c>
      <c r="B26" s="284" t="s">
        <v>2716</v>
      </c>
      <c r="C26" s="285">
        <v>44253.596994373664</v>
      </c>
      <c r="D26" s="285">
        <v>46222.54739</v>
      </c>
      <c r="E26" s="285">
        <v>52351.65383000001</v>
      </c>
      <c r="F26" s="285">
        <v>43516.209000000003</v>
      </c>
      <c r="G26" s="285">
        <v>41731.271679999991</v>
      </c>
      <c r="H26" s="285">
        <v>40478.809543035451</v>
      </c>
      <c r="I26" s="285">
        <v>49646.051810000004</v>
      </c>
      <c r="J26" s="285">
        <v>52260.990929999971</v>
      </c>
      <c r="K26" s="285">
        <v>49186.22589999999</v>
      </c>
      <c r="L26" s="285">
        <v>49699.606509999998</v>
      </c>
      <c r="M26" s="285">
        <v>46925.256458108815</v>
      </c>
      <c r="N26" s="285">
        <v>51022.825702998947</v>
      </c>
      <c r="O26" s="285">
        <v>46130.106472067644</v>
      </c>
      <c r="P26" s="285">
        <v>48104.321712111538</v>
      </c>
      <c r="Q26" s="285">
        <v>49017.813805504404</v>
      </c>
      <c r="R26" s="285">
        <v>46521.210718761155</v>
      </c>
      <c r="S26" s="285">
        <v>48152.358825045296</v>
      </c>
      <c r="T26" s="285">
        <v>49485.296722824532</v>
      </c>
      <c r="U26" s="285">
        <v>55177.626024990554</v>
      </c>
      <c r="V26" s="285">
        <v>55193.927652778191</v>
      </c>
      <c r="W26" s="285">
        <v>56967.288111814887</v>
      </c>
      <c r="X26" s="285">
        <v>54704.48149524958</v>
      </c>
      <c r="Y26" s="285">
        <v>55736.513295660727</v>
      </c>
      <c r="Z26" s="285">
        <v>56373.297848504328</v>
      </c>
      <c r="AA26" s="285">
        <v>57262.107407418072</v>
      </c>
      <c r="AB26" s="285">
        <v>61012.033980019616</v>
      </c>
      <c r="AC26" s="285">
        <v>61189.481806403681</v>
      </c>
      <c r="AD26" s="285">
        <v>61337.493101125307</v>
      </c>
      <c r="AE26" s="285">
        <v>61796.601609276935</v>
      </c>
      <c r="AF26" s="285">
        <v>63559.58723516835</v>
      </c>
      <c r="AG26" s="285">
        <v>63694.31051194742</v>
      </c>
      <c r="AH26" s="285">
        <v>64254.050589650142</v>
      </c>
      <c r="AI26" s="285">
        <v>64773.283602826858</v>
      </c>
      <c r="AJ26" s="285">
        <v>64986.374925806012</v>
      </c>
      <c r="AK26" s="285">
        <v>65683.361019650532</v>
      </c>
      <c r="AL26" s="285">
        <v>70697.251743540794</v>
      </c>
      <c r="AM26" s="285">
        <v>69862.196486972782</v>
      </c>
      <c r="AN26" s="285">
        <v>73507.779786420142</v>
      </c>
      <c r="AO26" s="285">
        <v>75127.097236775662</v>
      </c>
      <c r="AP26" s="285">
        <v>75915.254710025081</v>
      </c>
      <c r="AQ26" s="285">
        <v>77516.485691166075</v>
      </c>
      <c r="AR26" s="285">
        <v>81793.190377430365</v>
      </c>
      <c r="AS26" s="285">
        <v>82866.168413217121</v>
      </c>
      <c r="AT26" s="285">
        <v>83890.765049676513</v>
      </c>
      <c r="AU26" s="285">
        <v>84809.957950484386</v>
      </c>
      <c r="AV26" s="285">
        <v>85139.431222229236</v>
      </c>
      <c r="AW26" s="285">
        <v>85399.181724772789</v>
      </c>
      <c r="AX26" s="285">
        <v>85932.908460921171</v>
      </c>
      <c r="AY26" s="285">
        <v>86354.758439478464</v>
      </c>
      <c r="AZ26" s="285">
        <v>86704.384024841856</v>
      </c>
      <c r="BA26" s="285">
        <v>87038.406541918725</v>
      </c>
    </row>
    <row r="27" spans="1:53" x14ac:dyDescent="0.25">
      <c r="A27" s="286" t="s">
        <v>2717</v>
      </c>
      <c r="B27" s="287" t="s">
        <v>2718</v>
      </c>
      <c r="C27" s="288">
        <v>41611.747545419552</v>
      </c>
      <c r="D27" s="288">
        <v>43546.455310000005</v>
      </c>
      <c r="E27" s="288">
        <v>48039.95557999998</v>
      </c>
      <c r="F27" s="288">
        <v>39017.808640000003</v>
      </c>
      <c r="G27" s="288">
        <v>37750.264219999997</v>
      </c>
      <c r="H27" s="288">
        <v>35280.185915920629</v>
      </c>
      <c r="I27" s="288">
        <v>43889.14510999999</v>
      </c>
      <c r="J27" s="288">
        <v>46757.99013999998</v>
      </c>
      <c r="K27" s="288">
        <v>43644.425179999998</v>
      </c>
      <c r="L27" s="288">
        <v>44701.116689999981</v>
      </c>
      <c r="M27" s="288">
        <v>42295.036197045578</v>
      </c>
      <c r="N27" s="288">
        <v>46863.039174249323</v>
      </c>
      <c r="O27" s="288">
        <v>41658.765478184694</v>
      </c>
      <c r="P27" s="288">
        <v>42873.288170070176</v>
      </c>
      <c r="Q27" s="288">
        <v>44214.959296326335</v>
      </c>
      <c r="R27" s="288">
        <v>41434.463390394056</v>
      </c>
      <c r="S27" s="288">
        <v>42958.171618285414</v>
      </c>
      <c r="T27" s="288">
        <v>44179.175720724284</v>
      </c>
      <c r="U27" s="288">
        <v>49816.19240641455</v>
      </c>
      <c r="V27" s="288">
        <v>49785.402760051773</v>
      </c>
      <c r="W27" s="288">
        <v>51543.055602885754</v>
      </c>
      <c r="X27" s="288">
        <v>49255.332444732485</v>
      </c>
      <c r="Y27" s="288">
        <v>50291.010660589534</v>
      </c>
      <c r="Z27" s="288">
        <v>50934.392807134369</v>
      </c>
      <c r="AA27" s="288">
        <v>51842.70685209307</v>
      </c>
      <c r="AB27" s="288">
        <v>55611.160684414994</v>
      </c>
      <c r="AC27" s="288">
        <v>55797.124914078107</v>
      </c>
      <c r="AD27" s="288">
        <v>55971.141932390157</v>
      </c>
      <c r="AE27" s="288">
        <v>56441.67876773719</v>
      </c>
      <c r="AF27" s="288">
        <v>58197.443053853545</v>
      </c>
      <c r="AG27" s="288">
        <v>58346.506543838899</v>
      </c>
      <c r="AH27" s="288">
        <v>58901.815364897237</v>
      </c>
      <c r="AI27" s="288">
        <v>59424.159778594738</v>
      </c>
      <c r="AJ27" s="288">
        <v>59646.788271593046</v>
      </c>
      <c r="AK27" s="288">
        <v>60352.356405360202</v>
      </c>
      <c r="AL27" s="288">
        <v>65392.998743043223</v>
      </c>
      <c r="AM27" s="288">
        <v>64557.459244720514</v>
      </c>
      <c r="AN27" s="288">
        <v>68228.212756491892</v>
      </c>
      <c r="AO27" s="288">
        <v>69870.621165316086</v>
      </c>
      <c r="AP27" s="288">
        <v>70682.168481473869</v>
      </c>
      <c r="AQ27" s="288">
        <v>72309.302474779266</v>
      </c>
      <c r="AR27" s="288">
        <v>76619.862981296465</v>
      </c>
      <c r="AS27" s="288">
        <v>77718.796907359327</v>
      </c>
      <c r="AT27" s="288">
        <v>78776.971640848365</v>
      </c>
      <c r="AU27" s="288">
        <v>79725.799734638407</v>
      </c>
      <c r="AV27" s="288">
        <v>80079.7426227947</v>
      </c>
      <c r="AW27" s="288">
        <v>80364.198527214598</v>
      </c>
      <c r="AX27" s="288">
        <v>80940.010284847609</v>
      </c>
      <c r="AY27" s="288">
        <v>81393.187960871917</v>
      </c>
      <c r="AZ27" s="288">
        <v>81772.637308397549</v>
      </c>
      <c r="BA27" s="288">
        <v>82149.080083598019</v>
      </c>
    </row>
    <row r="28" spans="1:53" x14ac:dyDescent="0.25">
      <c r="A28" s="286" t="s">
        <v>2719</v>
      </c>
      <c r="B28" s="287" t="s">
        <v>2720</v>
      </c>
      <c r="C28" s="288">
        <v>2094.5107070276827</v>
      </c>
      <c r="D28" s="288">
        <v>2133.3955599999999</v>
      </c>
      <c r="E28" s="288">
        <v>2423.20129</v>
      </c>
      <c r="F28" s="288">
        <v>2678.1011699999999</v>
      </c>
      <c r="G28" s="288">
        <v>3321.9055299999995</v>
      </c>
      <c r="H28" s="288">
        <v>4221.2905844908792</v>
      </c>
      <c r="I28" s="288">
        <v>4566.6017000000002</v>
      </c>
      <c r="J28" s="288">
        <v>4643.5005499999997</v>
      </c>
      <c r="K28" s="288">
        <v>4841.5011900000009</v>
      </c>
      <c r="L28" s="288">
        <v>4335.0935899999995</v>
      </c>
      <c r="M28" s="288">
        <v>3843.1747729840349</v>
      </c>
      <c r="N28" s="288">
        <v>3395.2176883283414</v>
      </c>
      <c r="O28" s="288">
        <v>3304.6969702281526</v>
      </c>
      <c r="P28" s="288">
        <v>3861.7312527152135</v>
      </c>
      <c r="Q28" s="288">
        <v>3478.8134067031529</v>
      </c>
      <c r="R28" s="288">
        <v>3569.8610612145721</v>
      </c>
      <c r="S28" s="288">
        <v>3621.7299329710013</v>
      </c>
      <c r="T28" s="288">
        <v>3653.1797281768286</v>
      </c>
      <c r="U28" s="288">
        <v>3692.9391787628751</v>
      </c>
      <c r="V28" s="288">
        <v>3727.8450092624512</v>
      </c>
      <c r="W28" s="288">
        <v>3739.0744454402552</v>
      </c>
      <c r="X28" s="288">
        <v>3757.0441600944237</v>
      </c>
      <c r="Y28" s="288">
        <v>3757.0771041623143</v>
      </c>
      <c r="Z28" s="288">
        <v>3759.1601451219312</v>
      </c>
      <c r="AA28" s="288">
        <v>3741.3380254092031</v>
      </c>
      <c r="AB28" s="288">
        <v>3726.8526964850976</v>
      </c>
      <c r="AC28" s="288">
        <v>3722.9795893176679</v>
      </c>
      <c r="AD28" s="288">
        <v>3701.9149004489695</v>
      </c>
      <c r="AE28" s="288">
        <v>3696.3753469996846</v>
      </c>
      <c r="AF28" s="288">
        <v>3699.3489818941925</v>
      </c>
      <c r="AG28" s="288">
        <v>3684.3453530514907</v>
      </c>
      <c r="AH28" s="288">
        <v>3696.1991884177132</v>
      </c>
      <c r="AI28" s="288">
        <v>3694.7449387152492</v>
      </c>
      <c r="AJ28" s="288">
        <v>3693.2049082204553</v>
      </c>
      <c r="AK28" s="288">
        <v>3688.2414596472026</v>
      </c>
      <c r="AL28" s="288">
        <v>3667.3795532900167</v>
      </c>
      <c r="AM28" s="288">
        <v>3671.8933091547201</v>
      </c>
      <c r="AN28" s="288">
        <v>3654.5973884503601</v>
      </c>
      <c r="AO28" s="288">
        <v>3642.1634158445645</v>
      </c>
      <c r="AP28" s="288">
        <v>3629.5508902303773</v>
      </c>
      <c r="AQ28" s="288">
        <v>3616.7770852740705</v>
      </c>
      <c r="AR28" s="288">
        <v>3596.284584648995</v>
      </c>
      <c r="AS28" s="288">
        <v>3584.990638456723</v>
      </c>
      <c r="AT28" s="288">
        <v>3566.0872484672327</v>
      </c>
      <c r="AU28" s="288">
        <v>3551.1987954849633</v>
      </c>
      <c r="AV28" s="288">
        <v>3540.7059525776767</v>
      </c>
      <c r="AW28" s="288">
        <v>3530.763117027614</v>
      </c>
      <c r="AX28" s="288">
        <v>3506.3086140275768</v>
      </c>
      <c r="AY28" s="288">
        <v>3493.0807755633123</v>
      </c>
      <c r="AZ28" s="288">
        <v>3479.5349016250366</v>
      </c>
      <c r="BA28" s="288">
        <v>3454.6318515314188</v>
      </c>
    </row>
    <row r="29" spans="1:53" x14ac:dyDescent="0.25">
      <c r="A29" s="286" t="s">
        <v>2721</v>
      </c>
      <c r="B29" s="287" t="s">
        <v>2722</v>
      </c>
      <c r="C29" s="288">
        <v>547.33874192644248</v>
      </c>
      <c r="D29" s="288">
        <v>542.69651999999996</v>
      </c>
      <c r="E29" s="288">
        <v>1888.4969599999997</v>
      </c>
      <c r="F29" s="288">
        <v>1820.29919</v>
      </c>
      <c r="G29" s="288">
        <v>659.10192999999992</v>
      </c>
      <c r="H29" s="288">
        <v>977.33304262394665</v>
      </c>
      <c r="I29" s="288">
        <v>1190.3050000000003</v>
      </c>
      <c r="J29" s="288">
        <v>859.50023999999996</v>
      </c>
      <c r="K29" s="288">
        <v>700.29953</v>
      </c>
      <c r="L29" s="288">
        <v>663.39622999999995</v>
      </c>
      <c r="M29" s="288">
        <v>787.04548807919264</v>
      </c>
      <c r="N29" s="288">
        <v>764.56884042129343</v>
      </c>
      <c r="O29" s="288">
        <v>1166.6440236547887</v>
      </c>
      <c r="P29" s="288">
        <v>1369.3022893261407</v>
      </c>
      <c r="Q29" s="288">
        <v>1324.0411024749401</v>
      </c>
      <c r="R29" s="288">
        <v>1516.8862671525164</v>
      </c>
      <c r="S29" s="288">
        <v>1572.4572737888604</v>
      </c>
      <c r="T29" s="288">
        <v>1652.9412739234022</v>
      </c>
      <c r="U29" s="288">
        <v>1668.4944398131499</v>
      </c>
      <c r="V29" s="288">
        <v>1680.6798834639801</v>
      </c>
      <c r="W29" s="288">
        <v>1685.1580634888589</v>
      </c>
      <c r="X29" s="288">
        <v>1692.1048904227</v>
      </c>
      <c r="Y29" s="288">
        <v>1688.4255309088544</v>
      </c>
      <c r="Z29" s="288">
        <v>1679.7448962480162</v>
      </c>
      <c r="AA29" s="288">
        <v>1678.062529915818</v>
      </c>
      <c r="AB29" s="288">
        <v>1674.0205991195635</v>
      </c>
      <c r="AC29" s="288">
        <v>1669.3773030078921</v>
      </c>
      <c r="AD29" s="288">
        <v>1664.4362682861815</v>
      </c>
      <c r="AE29" s="288">
        <v>1658.5474945400658</v>
      </c>
      <c r="AF29" s="288">
        <v>1662.7951994206505</v>
      </c>
      <c r="AG29" s="288">
        <v>1663.4586150570153</v>
      </c>
      <c r="AH29" s="288">
        <v>1656.0360363352152</v>
      </c>
      <c r="AI29" s="288">
        <v>1654.3788855168852</v>
      </c>
      <c r="AJ29" s="288">
        <v>1646.3817459925037</v>
      </c>
      <c r="AK29" s="288">
        <v>1642.7631546431562</v>
      </c>
      <c r="AL29" s="288">
        <v>1636.8734472075587</v>
      </c>
      <c r="AM29" s="288">
        <v>1632.8439330975596</v>
      </c>
      <c r="AN29" s="288">
        <v>1624.9696414778987</v>
      </c>
      <c r="AO29" s="288">
        <v>1614.3126556149809</v>
      </c>
      <c r="AP29" s="288">
        <v>1603.535338320826</v>
      </c>
      <c r="AQ29" s="288">
        <v>1590.4061311127584</v>
      </c>
      <c r="AR29" s="288">
        <v>1577.0428114849165</v>
      </c>
      <c r="AS29" s="288">
        <v>1562.3808674011011</v>
      </c>
      <c r="AT29" s="288">
        <v>1547.7061603609588</v>
      </c>
      <c r="AU29" s="288">
        <v>1532.9594203610663</v>
      </c>
      <c r="AV29" s="288">
        <v>1518.9826468568197</v>
      </c>
      <c r="AW29" s="288">
        <v>1504.2200805305631</v>
      </c>
      <c r="AX29" s="288">
        <v>1486.5895620459705</v>
      </c>
      <c r="AY29" s="288">
        <v>1468.489703043241</v>
      </c>
      <c r="AZ29" s="288">
        <v>1452.2118148192653</v>
      </c>
      <c r="BA29" s="288">
        <v>1434.6946067892663</v>
      </c>
    </row>
    <row r="30" spans="1:53" x14ac:dyDescent="0.25">
      <c r="A30" s="280" t="s">
        <v>2723</v>
      </c>
      <c r="B30" s="281" t="s">
        <v>2724</v>
      </c>
      <c r="C30" s="282">
        <v>0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0</v>
      </c>
      <c r="D45" s="285">
        <v>0</v>
      </c>
      <c r="E45" s="285">
        <v>0</v>
      </c>
      <c r="F45" s="285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0</v>
      </c>
      <c r="D49" s="288">
        <v>0</v>
      </c>
      <c r="E49" s="288">
        <v>0</v>
      </c>
      <c r="F49" s="288">
        <v>0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0</v>
      </c>
      <c r="D52" s="279">
        <v>0</v>
      </c>
      <c r="E52" s="279">
        <v>0</v>
      </c>
      <c r="F52" s="279">
        <v>0</v>
      </c>
      <c r="G52" s="279">
        <v>0</v>
      </c>
      <c r="H52" s="279">
        <v>0</v>
      </c>
      <c r="I52" s="279">
        <v>0</v>
      </c>
      <c r="J52" s="279">
        <v>0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5">
      <c r="A53" s="280" t="s">
        <v>2082</v>
      </c>
      <c r="B53" s="281" t="s">
        <v>2765</v>
      </c>
      <c r="C53" s="282">
        <v>0</v>
      </c>
      <c r="D53" s="282">
        <v>0</v>
      </c>
      <c r="E53" s="282">
        <v>0</v>
      </c>
      <c r="F53" s="282">
        <v>0</v>
      </c>
      <c r="G53" s="282">
        <v>0</v>
      </c>
      <c r="H53" s="282">
        <v>0</v>
      </c>
      <c r="I53" s="282">
        <v>0</v>
      </c>
      <c r="J53" s="282">
        <v>0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5" x14ac:dyDescent="0.25"/>
  <cols>
    <col min="2" max="2" width="69" customWidth="1"/>
  </cols>
  <sheetData>
    <row r="1" spans="1:54" x14ac:dyDescent="0.25">
      <c r="A1" s="295" t="s">
        <v>2827</v>
      </c>
      <c r="B1" s="296" t="s">
        <v>2828</v>
      </c>
      <c r="C1" s="270" t="s">
        <v>2667</v>
      </c>
      <c r="D1" s="271">
        <v>2000</v>
      </c>
      <c r="E1" s="272">
        <v>2001</v>
      </c>
      <c r="F1" s="272">
        <v>2002</v>
      </c>
      <c r="G1" s="272">
        <v>2003</v>
      </c>
      <c r="H1" s="272">
        <v>2004</v>
      </c>
      <c r="I1" s="272">
        <v>2005</v>
      </c>
      <c r="J1" s="272">
        <v>2006</v>
      </c>
      <c r="K1" s="272">
        <v>2007</v>
      </c>
      <c r="L1" s="272">
        <v>2008</v>
      </c>
      <c r="M1" s="272">
        <v>2009</v>
      </c>
      <c r="N1" s="272">
        <v>2010</v>
      </c>
      <c r="O1" s="272">
        <v>2011</v>
      </c>
      <c r="P1" s="272">
        <v>2012</v>
      </c>
      <c r="Q1" s="272">
        <v>2013</v>
      </c>
      <c r="R1" s="272">
        <v>2014</v>
      </c>
      <c r="S1" s="272">
        <v>2015</v>
      </c>
      <c r="T1" s="272">
        <v>2016</v>
      </c>
      <c r="U1" s="272">
        <v>2017</v>
      </c>
      <c r="V1" s="272">
        <v>2018</v>
      </c>
      <c r="W1" s="272">
        <v>2019</v>
      </c>
      <c r="X1" s="272">
        <v>2020</v>
      </c>
      <c r="Y1" s="272">
        <v>2021</v>
      </c>
      <c r="Z1" s="272">
        <v>2022</v>
      </c>
      <c r="AA1" s="272">
        <v>2023</v>
      </c>
      <c r="AB1" s="272">
        <v>2024</v>
      </c>
      <c r="AC1" s="272">
        <v>2025</v>
      </c>
      <c r="AD1" s="272">
        <v>2026</v>
      </c>
      <c r="AE1" s="272">
        <v>2027</v>
      </c>
      <c r="AF1" s="272">
        <v>2028</v>
      </c>
      <c r="AG1" s="272">
        <v>2029</v>
      </c>
      <c r="AH1" s="272">
        <v>2030</v>
      </c>
      <c r="AI1" s="272">
        <v>2031</v>
      </c>
      <c r="AJ1" s="272">
        <v>2032</v>
      </c>
      <c r="AK1" s="272">
        <v>2033</v>
      </c>
      <c r="AL1" s="272">
        <v>2034</v>
      </c>
      <c r="AM1" s="272">
        <v>2035</v>
      </c>
      <c r="AN1" s="272">
        <v>2036</v>
      </c>
      <c r="AO1" s="272">
        <v>2037</v>
      </c>
      <c r="AP1" s="272">
        <v>2038</v>
      </c>
      <c r="AQ1" s="272">
        <v>2039</v>
      </c>
      <c r="AR1" s="272">
        <v>2040</v>
      </c>
      <c r="AS1" s="272">
        <v>2041</v>
      </c>
      <c r="AT1" s="272">
        <v>2042</v>
      </c>
      <c r="AU1" s="272">
        <v>2043</v>
      </c>
      <c r="AV1" s="272">
        <v>2044</v>
      </c>
      <c r="AW1" s="272">
        <v>2045</v>
      </c>
      <c r="AX1" s="272">
        <v>2046</v>
      </c>
      <c r="AY1" s="272">
        <v>2047</v>
      </c>
      <c r="AZ1" s="272">
        <v>2048</v>
      </c>
      <c r="BA1" s="272">
        <v>2049</v>
      </c>
      <c r="BB1" s="273">
        <v>2050</v>
      </c>
    </row>
    <row r="2" spans="1:54" x14ac:dyDescent="0.25">
      <c r="A2" s="297"/>
      <c r="B2" s="274" t="s">
        <v>2668</v>
      </c>
      <c r="C2" s="275" t="s">
        <v>2669</v>
      </c>
      <c r="D2" s="276">
        <v>39506.521619845567</v>
      </c>
      <c r="E2" s="276">
        <v>39809.56057999999</v>
      </c>
      <c r="F2" s="276">
        <v>39659.309310000004</v>
      </c>
      <c r="G2" s="276">
        <v>40161.330969999995</v>
      </c>
      <c r="H2" s="276">
        <v>41791.196220000005</v>
      </c>
      <c r="I2" s="276">
        <v>42630.075863802078</v>
      </c>
      <c r="J2" s="276">
        <v>42707.448319999996</v>
      </c>
      <c r="K2" s="276">
        <v>43602.039799999991</v>
      </c>
      <c r="L2" s="276">
        <v>44007.892030000003</v>
      </c>
      <c r="M2" s="276">
        <v>42452.342080000009</v>
      </c>
      <c r="N2" s="276">
        <v>41825.99756607951</v>
      </c>
      <c r="O2" s="276">
        <v>41033.218069259943</v>
      </c>
      <c r="P2" s="276">
        <v>40288.670293459465</v>
      </c>
      <c r="Q2" s="276">
        <v>39260.473783467925</v>
      </c>
      <c r="R2" s="276">
        <v>38594.712881447398</v>
      </c>
      <c r="S2" s="276">
        <v>41210.797760571411</v>
      </c>
      <c r="T2" s="276">
        <v>42047.126513503834</v>
      </c>
      <c r="U2" s="276">
        <v>42491.875396700649</v>
      </c>
      <c r="V2" s="276">
        <v>42639.684841509952</v>
      </c>
      <c r="W2" s="276">
        <v>42611.070189153077</v>
      </c>
      <c r="X2" s="276">
        <v>42353.997979473112</v>
      </c>
      <c r="Y2" s="276">
        <v>42132.605881454547</v>
      </c>
      <c r="Z2" s="276">
        <v>41883.427983076785</v>
      </c>
      <c r="AA2" s="276">
        <v>41290.659676275311</v>
      </c>
      <c r="AB2" s="276">
        <v>40707.962108324326</v>
      </c>
      <c r="AC2" s="276">
        <v>40178.108489789956</v>
      </c>
      <c r="AD2" s="276">
        <v>39639.478220004792</v>
      </c>
      <c r="AE2" s="276">
        <v>38868.205666939699</v>
      </c>
      <c r="AF2" s="276">
        <v>38417.177679177075</v>
      </c>
      <c r="AG2" s="276">
        <v>38034.129054398014</v>
      </c>
      <c r="AH2" s="276">
        <v>37303.867785629343</v>
      </c>
      <c r="AI2" s="276">
        <v>36853.228379683656</v>
      </c>
      <c r="AJ2" s="276">
        <v>36470.585372530462</v>
      </c>
      <c r="AK2" s="276">
        <v>35992.937409307066</v>
      </c>
      <c r="AL2" s="276">
        <v>35580.827607276842</v>
      </c>
      <c r="AM2" s="276">
        <v>35097.328736169591</v>
      </c>
      <c r="AN2" s="276">
        <v>34844.846113491207</v>
      </c>
      <c r="AO2" s="276">
        <v>34462.941933311398</v>
      </c>
      <c r="AP2" s="276">
        <v>34086.742538494291</v>
      </c>
      <c r="AQ2" s="276">
        <v>33690.861101439325</v>
      </c>
      <c r="AR2" s="276">
        <v>33253.442423414795</v>
      </c>
      <c r="AS2" s="276">
        <v>32874.898706276312</v>
      </c>
      <c r="AT2" s="276">
        <v>32495.146212115309</v>
      </c>
      <c r="AU2" s="276">
        <v>31861.522437349442</v>
      </c>
      <c r="AV2" s="276">
        <v>31410.305387226865</v>
      </c>
      <c r="AW2" s="276">
        <v>30952.317830297638</v>
      </c>
      <c r="AX2" s="276">
        <v>30380.328594058061</v>
      </c>
      <c r="AY2" s="276">
        <v>29675.537235712094</v>
      </c>
      <c r="AZ2" s="276">
        <v>29199.712775030275</v>
      </c>
      <c r="BA2" s="276">
        <v>28764.980364903491</v>
      </c>
      <c r="BB2" s="276">
        <v>28067.357134806083</v>
      </c>
    </row>
    <row r="3" spans="1:54" x14ac:dyDescent="0.25">
      <c r="A3" s="298" t="s">
        <v>2829</v>
      </c>
      <c r="B3" s="277" t="s">
        <v>2670</v>
      </c>
      <c r="C3" s="278" t="s">
        <v>2671</v>
      </c>
      <c r="D3" s="279">
        <v>4.9678785367933918</v>
      </c>
      <c r="E3" s="279">
        <v>1.6998899999999999</v>
      </c>
      <c r="F3" s="279">
        <v>0.60002999999999995</v>
      </c>
      <c r="G3" s="279">
        <v>0</v>
      </c>
      <c r="H3" s="279">
        <v>0</v>
      </c>
      <c r="I3" s="279">
        <v>0</v>
      </c>
      <c r="J3" s="279">
        <v>23.800170000001572</v>
      </c>
      <c r="K3" s="279">
        <v>23.80847</v>
      </c>
      <c r="L3" s="279">
        <v>91.900660000001238</v>
      </c>
      <c r="M3" s="279">
        <v>58.499789999999997</v>
      </c>
      <c r="N3" s="279">
        <v>60.577004643703809</v>
      </c>
      <c r="O3" s="279">
        <v>57.70525481956431</v>
      </c>
      <c r="P3" s="279">
        <v>55.102586709836288</v>
      </c>
      <c r="Q3" s="279">
        <v>4.2040855298796735</v>
      </c>
      <c r="R3" s="279">
        <v>4.3263692952986643</v>
      </c>
      <c r="S3" s="279">
        <v>22.141105067124077</v>
      </c>
      <c r="T3" s="279">
        <v>23.892693866407097</v>
      </c>
      <c r="U3" s="279">
        <v>26.512440348160553</v>
      </c>
      <c r="V3" s="279">
        <v>22.072019207683518</v>
      </c>
      <c r="W3" s="279">
        <v>21.949454769910574</v>
      </c>
      <c r="X3" s="279">
        <v>22.255299286560042</v>
      </c>
      <c r="Y3" s="279">
        <v>23.11963111382121</v>
      </c>
      <c r="Z3" s="279">
        <v>22.306284715365749</v>
      </c>
      <c r="AA3" s="279">
        <v>22.097970101676751</v>
      </c>
      <c r="AB3" s="279">
        <v>22.427139079167212</v>
      </c>
      <c r="AC3" s="279">
        <v>22.928284658221809</v>
      </c>
      <c r="AD3" s="279">
        <v>22.866005267025532</v>
      </c>
      <c r="AE3" s="279">
        <v>22.771899030782308</v>
      </c>
      <c r="AF3" s="279">
        <v>22.68952149671599</v>
      </c>
      <c r="AG3" s="279">
        <v>22.116693512641977</v>
      </c>
      <c r="AH3" s="279">
        <v>21.370468411360559</v>
      </c>
      <c r="AI3" s="279">
        <v>21.084342285752008</v>
      </c>
      <c r="AJ3" s="279">
        <v>20.019236209576182</v>
      </c>
      <c r="AK3" s="279">
        <v>18.890621172183589</v>
      </c>
      <c r="AL3" s="279">
        <v>18.171583424675628</v>
      </c>
      <c r="AM3" s="279">
        <v>17.764137192281666</v>
      </c>
      <c r="AN3" s="279">
        <v>17.711684509637458</v>
      </c>
      <c r="AO3" s="279">
        <v>17.027024059757206</v>
      </c>
      <c r="AP3" s="279">
        <v>16.417255159522181</v>
      </c>
      <c r="AQ3" s="279">
        <v>15.968226737897051</v>
      </c>
      <c r="AR3" s="279">
        <v>15.469466239751107</v>
      </c>
      <c r="AS3" s="279">
        <v>15.253896325262666</v>
      </c>
      <c r="AT3" s="279">
        <v>14.879394017286863</v>
      </c>
      <c r="AU3" s="279">
        <v>14.293619760402795</v>
      </c>
      <c r="AV3" s="279">
        <v>13.866315839385173</v>
      </c>
      <c r="AW3" s="279">
        <v>13.538898770132372</v>
      </c>
      <c r="AX3" s="279">
        <v>12.974241301962692</v>
      </c>
      <c r="AY3" s="279">
        <v>12.194357203287097</v>
      </c>
      <c r="AZ3" s="279">
        <v>11.902229053782184</v>
      </c>
      <c r="BA3" s="279">
        <v>11.290732517028227</v>
      </c>
      <c r="BB3" s="279">
        <v>10.651184491135522</v>
      </c>
    </row>
    <row r="4" spans="1:54" x14ac:dyDescent="0.25">
      <c r="A4" s="298" t="s">
        <v>2830</v>
      </c>
      <c r="B4" s="280" t="s">
        <v>2672</v>
      </c>
      <c r="C4" s="281" t="s">
        <v>2673</v>
      </c>
      <c r="D4" s="282">
        <v>4.9678785367933918</v>
      </c>
      <c r="E4" s="282">
        <v>1.6998899999999999</v>
      </c>
      <c r="F4" s="282">
        <v>0.60002999999999995</v>
      </c>
      <c r="G4" s="282">
        <v>0</v>
      </c>
      <c r="H4" s="282">
        <v>0</v>
      </c>
      <c r="I4" s="282">
        <v>0</v>
      </c>
      <c r="J4" s="282">
        <v>23.800170000001572</v>
      </c>
      <c r="K4" s="282">
        <v>23.80847</v>
      </c>
      <c r="L4" s="282">
        <v>91.900660000001238</v>
      </c>
      <c r="M4" s="282">
        <v>58.499789999999997</v>
      </c>
      <c r="N4" s="282">
        <v>60.577004643703809</v>
      </c>
      <c r="O4" s="282">
        <v>56.510515089236087</v>
      </c>
      <c r="P4" s="282">
        <v>54.576452700996398</v>
      </c>
      <c r="Q4" s="282">
        <v>2.6979387577136489</v>
      </c>
      <c r="R4" s="282">
        <v>3.7761284956541901</v>
      </c>
      <c r="S4" s="282">
        <v>21.878373507535763</v>
      </c>
      <c r="T4" s="282">
        <v>23.609177542210247</v>
      </c>
      <c r="U4" s="282">
        <v>26.197837496132749</v>
      </c>
      <c r="V4" s="282">
        <v>21.810831554169859</v>
      </c>
      <c r="W4" s="282">
        <v>21.690484721091877</v>
      </c>
      <c r="X4" s="282">
        <v>21.992953523264173</v>
      </c>
      <c r="Y4" s="282">
        <v>22.846790120739104</v>
      </c>
      <c r="Z4" s="282">
        <v>22.043812217889695</v>
      </c>
      <c r="AA4" s="282">
        <v>21.838128172118626</v>
      </c>
      <c r="AB4" s="282">
        <v>22.163395268798638</v>
      </c>
      <c r="AC4" s="282">
        <v>22.658362562198139</v>
      </c>
      <c r="AD4" s="282">
        <v>22.596480558273598</v>
      </c>
      <c r="AE4" s="282">
        <v>22.503163306163469</v>
      </c>
      <c r="AF4" s="282">
        <v>22.42145242905481</v>
      </c>
      <c r="AG4" s="282">
        <v>21.855611782238565</v>
      </c>
      <c r="AH4" s="282">
        <v>21.118349308579461</v>
      </c>
      <c r="AI4" s="282">
        <v>20.835508637560263</v>
      </c>
      <c r="AJ4" s="282">
        <v>19.783596330327768</v>
      </c>
      <c r="AK4" s="282">
        <v>18.668554784424135</v>
      </c>
      <c r="AL4" s="282">
        <v>17.958361349496677</v>
      </c>
      <c r="AM4" s="282">
        <v>17.555883816463027</v>
      </c>
      <c r="AN4" s="282">
        <v>17.504030378172921</v>
      </c>
      <c r="AO4" s="282">
        <v>16.827623480168924</v>
      </c>
      <c r="AP4" s="282">
        <v>16.225151298667722</v>
      </c>
      <c r="AQ4" s="282">
        <v>15.781453907268817</v>
      </c>
      <c r="AR4" s="282">
        <v>15.288614502768603</v>
      </c>
      <c r="AS4" s="282">
        <v>15.075542019914726</v>
      </c>
      <c r="AT4" s="282">
        <v>14.705469482708285</v>
      </c>
      <c r="AU4" s="282">
        <v>14.126591107125718</v>
      </c>
      <c r="AV4" s="282">
        <v>13.704389210975013</v>
      </c>
      <c r="AW4" s="282">
        <v>13.38077163768823</v>
      </c>
      <c r="AX4" s="282">
        <v>12.822760157192741</v>
      </c>
      <c r="AY4" s="282">
        <v>12.052147598838099</v>
      </c>
      <c r="AZ4" s="282">
        <v>11.763409472235358</v>
      </c>
      <c r="BA4" s="282">
        <v>11.159170220641411</v>
      </c>
      <c r="BB4" s="282">
        <v>10.527154535675399</v>
      </c>
    </row>
    <row r="5" spans="1:54" x14ac:dyDescent="0.25">
      <c r="A5" s="298" t="s">
        <v>2830</v>
      </c>
      <c r="B5" s="283" t="s">
        <v>2674</v>
      </c>
      <c r="C5" s="284" t="s">
        <v>2675</v>
      </c>
      <c r="D5" s="285">
        <v>4.9678785367933918</v>
      </c>
      <c r="E5" s="285">
        <v>1.6998899999999999</v>
      </c>
      <c r="F5" s="285">
        <v>0.60002999999999995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2.6997899999999997</v>
      </c>
      <c r="N5" s="285">
        <v>2.7240607267275205</v>
      </c>
      <c r="O5" s="285">
        <v>2.72241916872344</v>
      </c>
      <c r="P5" s="285">
        <v>2.1736629809238073</v>
      </c>
      <c r="Q5" s="285">
        <v>2.6979387577136489</v>
      </c>
      <c r="R5" s="285">
        <v>3.7761284956541901</v>
      </c>
      <c r="S5" s="285">
        <v>21.878373507535763</v>
      </c>
      <c r="T5" s="285">
        <v>23.609177542210247</v>
      </c>
      <c r="U5" s="285">
        <v>26.197837496132749</v>
      </c>
      <c r="V5" s="285">
        <v>21.810831554169859</v>
      </c>
      <c r="W5" s="285">
        <v>21.690484721091877</v>
      </c>
      <c r="X5" s="285">
        <v>21.992953523264173</v>
      </c>
      <c r="Y5" s="285">
        <v>22.846790120739104</v>
      </c>
      <c r="Z5" s="285">
        <v>22.043812217889695</v>
      </c>
      <c r="AA5" s="285">
        <v>21.838128172118626</v>
      </c>
      <c r="AB5" s="285">
        <v>22.163395268798638</v>
      </c>
      <c r="AC5" s="285">
        <v>22.658362562198139</v>
      </c>
      <c r="AD5" s="285">
        <v>22.596480558273598</v>
      </c>
      <c r="AE5" s="285">
        <v>22.503163306163469</v>
      </c>
      <c r="AF5" s="285">
        <v>22.42145242905481</v>
      </c>
      <c r="AG5" s="285">
        <v>21.855611782238565</v>
      </c>
      <c r="AH5" s="285">
        <v>21.118349308579461</v>
      </c>
      <c r="AI5" s="285">
        <v>20.835508637560263</v>
      </c>
      <c r="AJ5" s="285">
        <v>19.783596330327768</v>
      </c>
      <c r="AK5" s="285">
        <v>18.668554784424135</v>
      </c>
      <c r="AL5" s="285">
        <v>17.958361349496677</v>
      </c>
      <c r="AM5" s="285">
        <v>17.555883816463027</v>
      </c>
      <c r="AN5" s="285">
        <v>17.504030378172921</v>
      </c>
      <c r="AO5" s="285">
        <v>16.827623480168924</v>
      </c>
      <c r="AP5" s="285">
        <v>16.225151298667722</v>
      </c>
      <c r="AQ5" s="285">
        <v>15.781453907268817</v>
      </c>
      <c r="AR5" s="285">
        <v>15.288614502768603</v>
      </c>
      <c r="AS5" s="285">
        <v>15.075542019914726</v>
      </c>
      <c r="AT5" s="285">
        <v>14.705469482708285</v>
      </c>
      <c r="AU5" s="285">
        <v>14.126591107125718</v>
      </c>
      <c r="AV5" s="285">
        <v>13.704389210975013</v>
      </c>
      <c r="AW5" s="285">
        <v>13.38077163768823</v>
      </c>
      <c r="AX5" s="285">
        <v>12.822760157192741</v>
      </c>
      <c r="AY5" s="285">
        <v>12.052147598838099</v>
      </c>
      <c r="AZ5" s="285">
        <v>11.763409472235358</v>
      </c>
      <c r="BA5" s="285">
        <v>11.159170220641411</v>
      </c>
      <c r="BB5" s="285">
        <v>10.527154535675399</v>
      </c>
    </row>
    <row r="6" spans="1:54" x14ac:dyDescent="0.25">
      <c r="A6" s="298" t="s">
        <v>2830</v>
      </c>
      <c r="B6" s="286" t="s">
        <v>2676</v>
      </c>
      <c r="C6" s="287" t="s">
        <v>2677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  <c r="BB6" s="288">
        <v>0</v>
      </c>
    </row>
    <row r="7" spans="1:54" x14ac:dyDescent="0.25">
      <c r="A7" s="298" t="s">
        <v>2830</v>
      </c>
      <c r="B7" s="286" t="s">
        <v>2678</v>
      </c>
      <c r="C7" s="287" t="s">
        <v>2679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  <c r="BB7" s="288">
        <v>0</v>
      </c>
    </row>
    <row r="8" spans="1:54" x14ac:dyDescent="0.25">
      <c r="A8" s="298" t="s">
        <v>2830</v>
      </c>
      <c r="B8" s="286" t="s">
        <v>2680</v>
      </c>
      <c r="C8" s="287" t="s">
        <v>2681</v>
      </c>
      <c r="D8" s="288">
        <v>4.9678785367933918</v>
      </c>
      <c r="E8" s="288">
        <v>1.6998899999999999</v>
      </c>
      <c r="F8" s="288">
        <v>0.60002999999999995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2.6997899999999997</v>
      </c>
      <c r="N8" s="288">
        <v>2.7240607267275205</v>
      </c>
      <c r="O8" s="288">
        <v>2.72241916872344</v>
      </c>
      <c r="P8" s="288">
        <v>2.1736629809238073</v>
      </c>
      <c r="Q8" s="288">
        <v>2.6979387577136489</v>
      </c>
      <c r="R8" s="288">
        <v>3.7761284956541901</v>
      </c>
      <c r="S8" s="288">
        <v>21.878373507535763</v>
      </c>
      <c r="T8" s="288">
        <v>23.609177542210247</v>
      </c>
      <c r="U8" s="288">
        <v>26.197837496132749</v>
      </c>
      <c r="V8" s="288">
        <v>21.810831554169859</v>
      </c>
      <c r="W8" s="288">
        <v>21.690484721091877</v>
      </c>
      <c r="X8" s="288">
        <v>21.992953523264173</v>
      </c>
      <c r="Y8" s="288">
        <v>22.846790120739104</v>
      </c>
      <c r="Z8" s="288">
        <v>22.043812217889695</v>
      </c>
      <c r="AA8" s="288">
        <v>21.838128172118626</v>
      </c>
      <c r="AB8" s="288">
        <v>22.163395268798638</v>
      </c>
      <c r="AC8" s="288">
        <v>22.658362562198139</v>
      </c>
      <c r="AD8" s="288">
        <v>22.596480558273598</v>
      </c>
      <c r="AE8" s="288">
        <v>22.503163306163469</v>
      </c>
      <c r="AF8" s="288">
        <v>22.42145242905481</v>
      </c>
      <c r="AG8" s="288">
        <v>21.855611782238565</v>
      </c>
      <c r="AH8" s="288">
        <v>21.118349308579461</v>
      </c>
      <c r="AI8" s="288">
        <v>20.835508637560263</v>
      </c>
      <c r="AJ8" s="288">
        <v>19.783596330327768</v>
      </c>
      <c r="AK8" s="288">
        <v>18.668554784424135</v>
      </c>
      <c r="AL8" s="288">
        <v>17.958361349496677</v>
      </c>
      <c r="AM8" s="288">
        <v>17.555883816463027</v>
      </c>
      <c r="AN8" s="288">
        <v>17.504030378172921</v>
      </c>
      <c r="AO8" s="288">
        <v>16.827623480168924</v>
      </c>
      <c r="AP8" s="288">
        <v>16.225151298667722</v>
      </c>
      <c r="AQ8" s="288">
        <v>15.781453907268817</v>
      </c>
      <c r="AR8" s="288">
        <v>15.288614502768603</v>
      </c>
      <c r="AS8" s="288">
        <v>15.075542019914726</v>
      </c>
      <c r="AT8" s="288">
        <v>14.705469482708285</v>
      </c>
      <c r="AU8" s="288">
        <v>14.126591107125718</v>
      </c>
      <c r="AV8" s="288">
        <v>13.704389210975013</v>
      </c>
      <c r="AW8" s="288">
        <v>13.38077163768823</v>
      </c>
      <c r="AX8" s="288">
        <v>12.822760157192741</v>
      </c>
      <c r="AY8" s="288">
        <v>12.052147598838099</v>
      </c>
      <c r="AZ8" s="288">
        <v>11.763409472235358</v>
      </c>
      <c r="BA8" s="288">
        <v>11.159170220641411</v>
      </c>
      <c r="BB8" s="288">
        <v>10.527154535675399</v>
      </c>
    </row>
    <row r="9" spans="1:54" x14ac:dyDescent="0.25">
      <c r="A9" s="298" t="s">
        <v>2830</v>
      </c>
      <c r="B9" s="286" t="s">
        <v>2682</v>
      </c>
      <c r="C9" s="287" t="s">
        <v>2683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  <c r="BB9" s="288">
        <v>0</v>
      </c>
    </row>
    <row r="10" spans="1:54" x14ac:dyDescent="0.25">
      <c r="A10" s="298" t="s">
        <v>2830</v>
      </c>
      <c r="B10" s="299" t="s">
        <v>2684</v>
      </c>
      <c r="C10" s="300" t="s">
        <v>2685</v>
      </c>
      <c r="D10" s="301">
        <v>0</v>
      </c>
      <c r="E10" s="301">
        <v>0</v>
      </c>
      <c r="F10" s="301">
        <v>0</v>
      </c>
      <c r="G10" s="301">
        <v>0</v>
      </c>
      <c r="H10" s="301">
        <v>0</v>
      </c>
      <c r="I10" s="301">
        <v>0</v>
      </c>
      <c r="J10" s="301">
        <v>0</v>
      </c>
      <c r="K10" s="301">
        <v>0</v>
      </c>
      <c r="L10" s="301">
        <v>0</v>
      </c>
      <c r="M10" s="301">
        <v>0</v>
      </c>
      <c r="N10" s="301">
        <v>0</v>
      </c>
      <c r="O10" s="301">
        <v>0</v>
      </c>
      <c r="P10" s="301">
        <v>0</v>
      </c>
      <c r="Q10" s="301">
        <v>0</v>
      </c>
      <c r="R10" s="301">
        <v>0</v>
      </c>
      <c r="S10" s="301">
        <v>0</v>
      </c>
      <c r="T10" s="301">
        <v>0</v>
      </c>
      <c r="U10" s="301">
        <v>0</v>
      </c>
      <c r="V10" s="301">
        <v>0</v>
      </c>
      <c r="W10" s="301">
        <v>0</v>
      </c>
      <c r="X10" s="301">
        <v>0</v>
      </c>
      <c r="Y10" s="301">
        <v>0</v>
      </c>
      <c r="Z10" s="301">
        <v>0</v>
      </c>
      <c r="AA10" s="301">
        <v>0</v>
      </c>
      <c r="AB10" s="301">
        <v>0</v>
      </c>
      <c r="AC10" s="301">
        <v>0</v>
      </c>
      <c r="AD10" s="301">
        <v>0</v>
      </c>
      <c r="AE10" s="301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  <c r="BB10" s="285">
        <v>0</v>
      </c>
    </row>
    <row r="11" spans="1:54" x14ac:dyDescent="0.25">
      <c r="A11" s="298" t="s">
        <v>2830</v>
      </c>
      <c r="B11" s="283" t="s">
        <v>2665</v>
      </c>
      <c r="C11" s="284" t="s">
        <v>2686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23.800170000001572</v>
      </c>
      <c r="K11" s="285">
        <v>23.80847</v>
      </c>
      <c r="L11" s="285">
        <v>91.900660000001238</v>
      </c>
      <c r="M11" s="285">
        <v>55.8</v>
      </c>
      <c r="N11" s="285">
        <v>57.852943916976287</v>
      </c>
      <c r="O11" s="285">
        <v>53.788095920512646</v>
      </c>
      <c r="P11" s="285">
        <v>52.402789720072597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  <c r="BB11" s="285">
        <v>0</v>
      </c>
    </row>
    <row r="12" spans="1:54" x14ac:dyDescent="0.25">
      <c r="A12" s="298" t="s">
        <v>2830</v>
      </c>
      <c r="B12" s="286" t="s">
        <v>2687</v>
      </c>
      <c r="C12" s="287" t="s">
        <v>2688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23.800170000001572</v>
      </c>
      <c r="K12" s="288">
        <v>23.80847</v>
      </c>
      <c r="L12" s="288">
        <v>91.900660000001238</v>
      </c>
      <c r="M12" s="288">
        <v>55.8</v>
      </c>
      <c r="N12" s="288">
        <v>57.852943916976287</v>
      </c>
      <c r="O12" s="288">
        <v>53.788095920512646</v>
      </c>
      <c r="P12" s="288">
        <v>52.402789720072597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  <c r="BB12" s="288">
        <v>0</v>
      </c>
    </row>
    <row r="13" spans="1:54" x14ac:dyDescent="0.25">
      <c r="A13" s="298" t="s">
        <v>2830</v>
      </c>
      <c r="B13" s="286" t="s">
        <v>2689</v>
      </c>
      <c r="C13" s="287" t="s">
        <v>2690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  <c r="BB13" s="288">
        <v>0</v>
      </c>
    </row>
    <row r="14" spans="1:54" x14ac:dyDescent="0.25">
      <c r="A14" s="298" t="s">
        <v>2830</v>
      </c>
      <c r="B14" s="283" t="s">
        <v>2691</v>
      </c>
      <c r="C14" s="284" t="s">
        <v>2692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  <c r="BB14" s="285">
        <v>0</v>
      </c>
    </row>
    <row r="15" spans="1:54" x14ac:dyDescent="0.25">
      <c r="A15" s="298" t="s">
        <v>2830</v>
      </c>
      <c r="B15" s="280" t="s">
        <v>2693</v>
      </c>
      <c r="C15" s="281" t="s">
        <v>2694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1.1947397303282254</v>
      </c>
      <c r="P15" s="282">
        <v>0.5261340088398857</v>
      </c>
      <c r="Q15" s="282">
        <v>1.5061467721660247</v>
      </c>
      <c r="R15" s="282">
        <v>0.55024079964447459</v>
      </c>
      <c r="S15" s="282">
        <v>0.26273155958831479</v>
      </c>
      <c r="T15" s="282">
        <v>0.28351632419685147</v>
      </c>
      <c r="U15" s="282">
        <v>0.31460285202779892</v>
      </c>
      <c r="V15" s="282">
        <v>0.26118765351366108</v>
      </c>
      <c r="W15" s="282">
        <v>0.25897004881869601</v>
      </c>
      <c r="X15" s="282">
        <v>0.26234576329587123</v>
      </c>
      <c r="Y15" s="282">
        <v>0.27284099308210547</v>
      </c>
      <c r="Z15" s="282">
        <v>0.26247249747605256</v>
      </c>
      <c r="AA15" s="282">
        <v>0.25984192955812513</v>
      </c>
      <c r="AB15" s="282">
        <v>0.26374381036857381</v>
      </c>
      <c r="AC15" s="282">
        <v>0.26992209602367151</v>
      </c>
      <c r="AD15" s="282">
        <v>0.2695247087519359</v>
      </c>
      <c r="AE15" s="282">
        <v>0.26873572461883743</v>
      </c>
      <c r="AF15" s="282">
        <v>0.2680690676611785</v>
      </c>
      <c r="AG15" s="282">
        <v>0.26108173040341426</v>
      </c>
      <c r="AH15" s="282">
        <v>0.25211910278109462</v>
      </c>
      <c r="AI15" s="282">
        <v>0.2488336481917445</v>
      </c>
      <c r="AJ15" s="282">
        <v>0.23563987924841157</v>
      </c>
      <c r="AK15" s="282">
        <v>0.22206638775945731</v>
      </c>
      <c r="AL15" s="282">
        <v>0.2132220751789535</v>
      </c>
      <c r="AM15" s="282">
        <v>0.20825337581863912</v>
      </c>
      <c r="AN15" s="282">
        <v>0.20765413146453707</v>
      </c>
      <c r="AO15" s="282">
        <v>0.19940057958828433</v>
      </c>
      <c r="AP15" s="282">
        <v>0.19210386085446141</v>
      </c>
      <c r="AQ15" s="282">
        <v>0.18677283062823313</v>
      </c>
      <c r="AR15" s="282">
        <v>0.18085173698250487</v>
      </c>
      <c r="AS15" s="282">
        <v>0.17835430534793908</v>
      </c>
      <c r="AT15" s="282">
        <v>0.17392453457857879</v>
      </c>
      <c r="AU15" s="282">
        <v>0.16702865327707569</v>
      </c>
      <c r="AV15" s="282">
        <v>0.16192662841016009</v>
      </c>
      <c r="AW15" s="282">
        <v>0.15812713244413917</v>
      </c>
      <c r="AX15" s="282">
        <v>0.15148114476994815</v>
      </c>
      <c r="AY15" s="282">
        <v>0.14220960444899733</v>
      </c>
      <c r="AZ15" s="282">
        <v>0.13881958154682714</v>
      </c>
      <c r="BA15" s="282">
        <v>0.13156229638681519</v>
      </c>
      <c r="BB15" s="282">
        <v>0.12402995546012208</v>
      </c>
    </row>
    <row r="16" spans="1:54" x14ac:dyDescent="0.25">
      <c r="A16" s="298" t="s">
        <v>2830</v>
      </c>
      <c r="B16" s="283" t="s">
        <v>2695</v>
      </c>
      <c r="C16" s="284" t="s">
        <v>2696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1.1947397303282254</v>
      </c>
      <c r="P16" s="285">
        <v>0.5261340088398857</v>
      </c>
      <c r="Q16" s="285">
        <v>1.5061467721660247</v>
      </c>
      <c r="R16" s="285">
        <v>0.55024079964447459</v>
      </c>
      <c r="S16" s="285">
        <v>0.26273155958831479</v>
      </c>
      <c r="T16" s="285">
        <v>0.28351632419685147</v>
      </c>
      <c r="U16" s="285">
        <v>0.31460285202779892</v>
      </c>
      <c r="V16" s="285">
        <v>0.26118765351366108</v>
      </c>
      <c r="W16" s="285">
        <v>0.25897004881869601</v>
      </c>
      <c r="X16" s="285">
        <v>0.26234576329587123</v>
      </c>
      <c r="Y16" s="285">
        <v>0.27284099308210547</v>
      </c>
      <c r="Z16" s="285">
        <v>0.26247249747605256</v>
      </c>
      <c r="AA16" s="285">
        <v>0.25984192955812513</v>
      </c>
      <c r="AB16" s="285">
        <v>0.26374381036857381</v>
      </c>
      <c r="AC16" s="285">
        <v>0.26992209602367151</v>
      </c>
      <c r="AD16" s="285">
        <v>0.2695247087519359</v>
      </c>
      <c r="AE16" s="285">
        <v>0.26873572461883743</v>
      </c>
      <c r="AF16" s="285">
        <v>0.2680690676611785</v>
      </c>
      <c r="AG16" s="285">
        <v>0.26108173040341426</v>
      </c>
      <c r="AH16" s="285">
        <v>0.25211910278109462</v>
      </c>
      <c r="AI16" s="285">
        <v>0.2488336481917445</v>
      </c>
      <c r="AJ16" s="285">
        <v>0.23563987924841157</v>
      </c>
      <c r="AK16" s="285">
        <v>0.22206638775945731</v>
      </c>
      <c r="AL16" s="285">
        <v>0.2132220751789535</v>
      </c>
      <c r="AM16" s="285">
        <v>0.20825337581863912</v>
      </c>
      <c r="AN16" s="285">
        <v>0.20765413146453707</v>
      </c>
      <c r="AO16" s="285">
        <v>0.19940057958828433</v>
      </c>
      <c r="AP16" s="285">
        <v>0.19210386085446141</v>
      </c>
      <c r="AQ16" s="285">
        <v>0.18677283062823313</v>
      </c>
      <c r="AR16" s="285">
        <v>0.18085173698250487</v>
      </c>
      <c r="AS16" s="285">
        <v>0.17835430534793908</v>
      </c>
      <c r="AT16" s="285">
        <v>0.17392453457857879</v>
      </c>
      <c r="AU16" s="285">
        <v>0.16702865327707569</v>
      </c>
      <c r="AV16" s="285">
        <v>0.16192662841016009</v>
      </c>
      <c r="AW16" s="285">
        <v>0.15812713244413917</v>
      </c>
      <c r="AX16" s="285">
        <v>0.15148114476994815</v>
      </c>
      <c r="AY16" s="285">
        <v>0.14220960444899733</v>
      </c>
      <c r="AZ16" s="285">
        <v>0.13881958154682714</v>
      </c>
      <c r="BA16" s="285">
        <v>0.13156229638681519</v>
      </c>
      <c r="BB16" s="285">
        <v>0.12402995546012208</v>
      </c>
    </row>
    <row r="17" spans="1:54" x14ac:dyDescent="0.25">
      <c r="A17" s="298" t="s">
        <v>2830</v>
      </c>
      <c r="B17" s="283" t="s">
        <v>2697</v>
      </c>
      <c r="C17" s="284" t="s">
        <v>2698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  <c r="BB17" s="285">
        <v>0</v>
      </c>
    </row>
    <row r="18" spans="1:54" x14ac:dyDescent="0.25">
      <c r="A18" s="298" t="s">
        <v>2830</v>
      </c>
      <c r="B18" s="283" t="s">
        <v>2699</v>
      </c>
      <c r="C18" s="284" t="s">
        <v>2700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  <c r="BB18" s="285">
        <v>0</v>
      </c>
    </row>
    <row r="19" spans="1:54" x14ac:dyDescent="0.25">
      <c r="A19" s="298" t="s">
        <v>2830</v>
      </c>
      <c r="B19" s="283" t="s">
        <v>2701</v>
      </c>
      <c r="C19" s="284" t="s">
        <v>2702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  <c r="BB19" s="285">
        <v>0</v>
      </c>
    </row>
    <row r="20" spans="1:54" x14ac:dyDescent="0.25">
      <c r="A20" s="298" t="s">
        <v>2830</v>
      </c>
      <c r="B20" s="280" t="s">
        <v>2703</v>
      </c>
      <c r="C20" s="281" t="s">
        <v>2704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</row>
    <row r="21" spans="1:54" x14ac:dyDescent="0.25">
      <c r="A21" s="298" t="s">
        <v>2830</v>
      </c>
      <c r="B21" s="277" t="s">
        <v>2705</v>
      </c>
      <c r="C21" s="278" t="s">
        <v>2706</v>
      </c>
      <c r="D21" s="279">
        <v>33391.250772709362</v>
      </c>
      <c r="E21" s="279">
        <v>33756.764799999997</v>
      </c>
      <c r="F21" s="279">
        <v>33388.768979999993</v>
      </c>
      <c r="G21" s="279">
        <v>33974.11464</v>
      </c>
      <c r="H21" s="279">
        <v>34961.977880000006</v>
      </c>
      <c r="I21" s="279">
        <v>35416.566793911697</v>
      </c>
      <c r="J21" s="279">
        <v>34863.737149999994</v>
      </c>
      <c r="K21" s="279">
        <v>35037.057180000003</v>
      </c>
      <c r="L21" s="279">
        <v>34733.711340000002</v>
      </c>
      <c r="M21" s="279">
        <v>32741.620400000003</v>
      </c>
      <c r="N21" s="279">
        <v>31810.614915850587</v>
      </c>
      <c r="O21" s="279">
        <v>30141.490710974314</v>
      </c>
      <c r="P21" s="279">
        <v>29037.380291701535</v>
      </c>
      <c r="Q21" s="279">
        <v>27148.684794618406</v>
      </c>
      <c r="R21" s="279">
        <v>26641.597979129423</v>
      </c>
      <c r="S21" s="279">
        <v>28396.668022825266</v>
      </c>
      <c r="T21" s="279">
        <v>28957.39840563813</v>
      </c>
      <c r="U21" s="279">
        <v>29252.431907429018</v>
      </c>
      <c r="V21" s="279">
        <v>28811.713459500621</v>
      </c>
      <c r="W21" s="279">
        <v>28647.533195417207</v>
      </c>
      <c r="X21" s="279">
        <v>28422.9003525064</v>
      </c>
      <c r="Y21" s="279">
        <v>28213.126915288431</v>
      </c>
      <c r="Z21" s="279">
        <v>27948.570969667398</v>
      </c>
      <c r="AA21" s="279">
        <v>27551.017273231162</v>
      </c>
      <c r="AB21" s="279">
        <v>27170.136318183169</v>
      </c>
      <c r="AC21" s="279">
        <v>26847.685982872339</v>
      </c>
      <c r="AD21" s="279">
        <v>26561.043826745808</v>
      </c>
      <c r="AE21" s="279">
        <v>26177.563299704401</v>
      </c>
      <c r="AF21" s="279">
        <v>25970.466400819012</v>
      </c>
      <c r="AG21" s="279">
        <v>25754.752150567074</v>
      </c>
      <c r="AH21" s="279">
        <v>25422.956631817913</v>
      </c>
      <c r="AI21" s="279">
        <v>25123.223013426374</v>
      </c>
      <c r="AJ21" s="279">
        <v>24886.726898125966</v>
      </c>
      <c r="AK21" s="279">
        <v>24600.495540457316</v>
      </c>
      <c r="AL21" s="279">
        <v>24318.746461803235</v>
      </c>
      <c r="AM21" s="279">
        <v>24012.682796158813</v>
      </c>
      <c r="AN21" s="279">
        <v>23817.347989412538</v>
      </c>
      <c r="AO21" s="279">
        <v>23545.399908708157</v>
      </c>
      <c r="AP21" s="279">
        <v>23228.623169271974</v>
      </c>
      <c r="AQ21" s="279">
        <v>22896.554818595054</v>
      </c>
      <c r="AR21" s="279">
        <v>22619.482070675222</v>
      </c>
      <c r="AS21" s="279">
        <v>22308.757205790524</v>
      </c>
      <c r="AT21" s="279">
        <v>21965.359427781095</v>
      </c>
      <c r="AU21" s="279">
        <v>21534.877285797294</v>
      </c>
      <c r="AV21" s="279">
        <v>21222.895972549501</v>
      </c>
      <c r="AW21" s="279">
        <v>20965.651745314168</v>
      </c>
      <c r="AX21" s="279">
        <v>20680.495534954684</v>
      </c>
      <c r="AY21" s="279">
        <v>20329.270028054965</v>
      </c>
      <c r="AZ21" s="279">
        <v>20093.724495758153</v>
      </c>
      <c r="BA21" s="279">
        <v>19835.293796104539</v>
      </c>
      <c r="BB21" s="279">
        <v>19512.940375628034</v>
      </c>
    </row>
    <row r="22" spans="1:54" x14ac:dyDescent="0.25">
      <c r="A22" s="298" t="s">
        <v>2830</v>
      </c>
      <c r="B22" s="280" t="s">
        <v>2707</v>
      </c>
      <c r="C22" s="281" t="s">
        <v>2708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</row>
    <row r="23" spans="1:54" x14ac:dyDescent="0.25">
      <c r="A23" s="298" t="s">
        <v>207</v>
      </c>
      <c r="B23" s="283" t="s">
        <v>2709</v>
      </c>
      <c r="C23" s="284" t="s">
        <v>2710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</row>
    <row r="24" spans="1:54" x14ac:dyDescent="0.25">
      <c r="A24" s="298" t="s">
        <v>2830</v>
      </c>
      <c r="B24" s="286" t="s">
        <v>2711</v>
      </c>
      <c r="C24" s="287" t="s">
        <v>2712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  <c r="BB24" s="288">
        <v>0</v>
      </c>
    </row>
    <row r="25" spans="1:54" x14ac:dyDescent="0.25">
      <c r="A25" s="298" t="s">
        <v>2830</v>
      </c>
      <c r="B25" s="286" t="s">
        <v>2713</v>
      </c>
      <c r="C25" s="287" t="s">
        <v>2714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  <c r="BB25" s="288">
        <v>0</v>
      </c>
    </row>
    <row r="26" spans="1:54" x14ac:dyDescent="0.25">
      <c r="A26" s="298" t="s">
        <v>2830</v>
      </c>
      <c r="B26" s="283" t="s">
        <v>2715</v>
      </c>
      <c r="C26" s="284" t="s">
        <v>2716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</row>
    <row r="27" spans="1:54" x14ac:dyDescent="0.25">
      <c r="A27" s="298" t="s">
        <v>2830</v>
      </c>
      <c r="B27" s="286" t="s">
        <v>2717</v>
      </c>
      <c r="C27" s="287" t="s">
        <v>2718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  <c r="BB27" s="288">
        <v>0</v>
      </c>
    </row>
    <row r="28" spans="1:54" x14ac:dyDescent="0.25">
      <c r="A28" s="298" t="s">
        <v>2830</v>
      </c>
      <c r="B28" s="286" t="s">
        <v>2719</v>
      </c>
      <c r="C28" s="287" t="s">
        <v>2720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  <c r="BB28" s="288">
        <v>0</v>
      </c>
    </row>
    <row r="29" spans="1:54" x14ac:dyDescent="0.25">
      <c r="A29" s="298" t="s">
        <v>2830</v>
      </c>
      <c r="B29" s="286" t="s">
        <v>2721</v>
      </c>
      <c r="C29" s="287" t="s">
        <v>2722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  <c r="BB29" s="288">
        <v>0</v>
      </c>
    </row>
    <row r="30" spans="1:54" x14ac:dyDescent="0.25">
      <c r="A30" s="298" t="s">
        <v>2830</v>
      </c>
      <c r="B30" s="280" t="s">
        <v>2723</v>
      </c>
      <c r="C30" s="281" t="s">
        <v>2724</v>
      </c>
      <c r="D30" s="282">
        <v>33391.250772709362</v>
      </c>
      <c r="E30" s="282">
        <v>33756.764799999997</v>
      </c>
      <c r="F30" s="282">
        <v>33388.768979999993</v>
      </c>
      <c r="G30" s="282">
        <v>33974.11464</v>
      </c>
      <c r="H30" s="282">
        <v>34961.977880000006</v>
      </c>
      <c r="I30" s="282">
        <v>35416.566793911697</v>
      </c>
      <c r="J30" s="282">
        <v>34863.737149999994</v>
      </c>
      <c r="K30" s="282">
        <v>35037.057180000003</v>
      </c>
      <c r="L30" s="282">
        <v>34733.711340000002</v>
      </c>
      <c r="M30" s="282">
        <v>32741.620400000003</v>
      </c>
      <c r="N30" s="282">
        <v>31810.614915850587</v>
      </c>
      <c r="O30" s="282">
        <v>30141.490710974314</v>
      </c>
      <c r="P30" s="282">
        <v>29037.380291701535</v>
      </c>
      <c r="Q30" s="282">
        <v>27148.684794618406</v>
      </c>
      <c r="R30" s="282">
        <v>26641.597979129423</v>
      </c>
      <c r="S30" s="282">
        <v>28396.668022825266</v>
      </c>
      <c r="T30" s="282">
        <v>28957.39840563813</v>
      </c>
      <c r="U30" s="282">
        <v>29252.431907429018</v>
      </c>
      <c r="V30" s="282">
        <v>28811.713459500621</v>
      </c>
      <c r="W30" s="282">
        <v>28647.533195417207</v>
      </c>
      <c r="X30" s="282">
        <v>28422.9003525064</v>
      </c>
      <c r="Y30" s="282">
        <v>28213.126915288431</v>
      </c>
      <c r="Z30" s="282">
        <v>27948.570969667398</v>
      </c>
      <c r="AA30" s="282">
        <v>27551.017273231162</v>
      </c>
      <c r="AB30" s="282">
        <v>27170.136318183169</v>
      </c>
      <c r="AC30" s="282">
        <v>26847.685982872339</v>
      </c>
      <c r="AD30" s="282">
        <v>26561.043826745808</v>
      </c>
      <c r="AE30" s="282">
        <v>26177.563299704401</v>
      </c>
      <c r="AF30" s="282">
        <v>25970.466400819012</v>
      </c>
      <c r="AG30" s="282">
        <v>25754.752150567074</v>
      </c>
      <c r="AH30" s="282">
        <v>25422.956631817913</v>
      </c>
      <c r="AI30" s="282">
        <v>25123.223013426374</v>
      </c>
      <c r="AJ30" s="282">
        <v>24886.726898125966</v>
      </c>
      <c r="AK30" s="282">
        <v>24600.495540457316</v>
      </c>
      <c r="AL30" s="282">
        <v>24318.746461803235</v>
      </c>
      <c r="AM30" s="282">
        <v>24012.682796158813</v>
      </c>
      <c r="AN30" s="282">
        <v>23817.347989412538</v>
      </c>
      <c r="AO30" s="282">
        <v>23545.399908708157</v>
      </c>
      <c r="AP30" s="282">
        <v>23228.623169271974</v>
      </c>
      <c r="AQ30" s="282">
        <v>22896.554818595054</v>
      </c>
      <c r="AR30" s="282">
        <v>22619.482070675222</v>
      </c>
      <c r="AS30" s="282">
        <v>22308.757205790524</v>
      </c>
      <c r="AT30" s="282">
        <v>21965.359427781095</v>
      </c>
      <c r="AU30" s="282">
        <v>21534.877285797294</v>
      </c>
      <c r="AV30" s="282">
        <v>21222.895972549501</v>
      </c>
      <c r="AW30" s="282">
        <v>20965.651745314168</v>
      </c>
      <c r="AX30" s="282">
        <v>20680.495534954684</v>
      </c>
      <c r="AY30" s="282">
        <v>20329.270028054965</v>
      </c>
      <c r="AZ30" s="282">
        <v>20093.724495758153</v>
      </c>
      <c r="BA30" s="282">
        <v>19835.293796104539</v>
      </c>
      <c r="BB30" s="282">
        <v>19512.940375628034</v>
      </c>
    </row>
    <row r="31" spans="1:54" x14ac:dyDescent="0.25">
      <c r="A31" s="298"/>
      <c r="B31" s="283" t="s">
        <v>2725</v>
      </c>
      <c r="C31" s="284" t="s">
        <v>2726</v>
      </c>
      <c r="D31" s="285">
        <v>16854.988590086476</v>
      </c>
      <c r="E31" s="285">
        <v>17095.86321</v>
      </c>
      <c r="F31" s="285">
        <v>17310.984710000008</v>
      </c>
      <c r="G31" s="285">
        <v>18418.766210000002</v>
      </c>
      <c r="H31" s="285">
        <v>19358.326089999999</v>
      </c>
      <c r="I31" s="285">
        <v>19962.112261276208</v>
      </c>
      <c r="J31" s="285">
        <v>19884.643960000001</v>
      </c>
      <c r="K31" s="285">
        <v>20174.456139999995</v>
      </c>
      <c r="L31" s="285">
        <v>20139.59809</v>
      </c>
      <c r="M31" s="285">
        <v>19436.925189999994</v>
      </c>
      <c r="N31" s="285">
        <v>19528.106311332154</v>
      </c>
      <c r="O31" s="285">
        <v>19790.67710749718</v>
      </c>
      <c r="P31" s="285">
        <v>19341.193227697917</v>
      </c>
      <c r="Q31" s="285">
        <v>18680.93114278659</v>
      </c>
      <c r="R31" s="285">
        <v>19069.582247360599</v>
      </c>
      <c r="S31" s="285">
        <v>20371.134877549066</v>
      </c>
      <c r="T31" s="285">
        <v>20750.890989705673</v>
      </c>
      <c r="U31" s="285">
        <v>20923.058299095883</v>
      </c>
      <c r="V31" s="285">
        <v>21011.509659185478</v>
      </c>
      <c r="W31" s="285">
        <v>21025.751142700712</v>
      </c>
      <c r="X31" s="285">
        <v>20966.424715174431</v>
      </c>
      <c r="Y31" s="285">
        <v>20865.687373713969</v>
      </c>
      <c r="Z31" s="285">
        <v>20757.767992291079</v>
      </c>
      <c r="AA31" s="285">
        <v>20575.323568436394</v>
      </c>
      <c r="AB31" s="285">
        <v>20356.292886590563</v>
      </c>
      <c r="AC31" s="285">
        <v>20167.040796002912</v>
      </c>
      <c r="AD31" s="285">
        <v>20041.415975536078</v>
      </c>
      <c r="AE31" s="285">
        <v>19838.781939046537</v>
      </c>
      <c r="AF31" s="285">
        <v>19737.871503466868</v>
      </c>
      <c r="AG31" s="285">
        <v>19623.924166414912</v>
      </c>
      <c r="AH31" s="285">
        <v>19445.010957919898</v>
      </c>
      <c r="AI31" s="285">
        <v>19360.655651486108</v>
      </c>
      <c r="AJ31" s="285">
        <v>19236.384453627597</v>
      </c>
      <c r="AK31" s="285">
        <v>19084.615177653439</v>
      </c>
      <c r="AL31" s="285">
        <v>18942.186028742006</v>
      </c>
      <c r="AM31" s="285">
        <v>18779.369974448186</v>
      </c>
      <c r="AN31" s="285">
        <v>18680.375451211912</v>
      </c>
      <c r="AO31" s="285">
        <v>18538.993263222397</v>
      </c>
      <c r="AP31" s="285">
        <v>18393.269951043869</v>
      </c>
      <c r="AQ31" s="285">
        <v>18232.393675838306</v>
      </c>
      <c r="AR31" s="285">
        <v>18060.16760892795</v>
      </c>
      <c r="AS31" s="285">
        <v>17886.129628429764</v>
      </c>
      <c r="AT31" s="285">
        <v>17703.228375632389</v>
      </c>
      <c r="AU31" s="285">
        <v>17489.278197133252</v>
      </c>
      <c r="AV31" s="285">
        <v>17309.263971903816</v>
      </c>
      <c r="AW31" s="285">
        <v>17153.485524256499</v>
      </c>
      <c r="AX31" s="285">
        <v>17007.849199211032</v>
      </c>
      <c r="AY31" s="285">
        <v>16810.096855188749</v>
      </c>
      <c r="AZ31" s="285">
        <v>16673.032239594315</v>
      </c>
      <c r="BA31" s="285">
        <v>16522.107880597599</v>
      </c>
      <c r="BB31" s="285">
        <v>16328.342884953816</v>
      </c>
    </row>
    <row r="32" spans="1:54" x14ac:dyDescent="0.25">
      <c r="A32" s="298" t="s">
        <v>2830</v>
      </c>
      <c r="B32" s="286" t="s">
        <v>2727</v>
      </c>
      <c r="C32" s="287" t="s">
        <v>2728</v>
      </c>
      <c r="D32" s="288">
        <v>16854.988590086479</v>
      </c>
      <c r="E32" s="288">
        <v>17095.86321</v>
      </c>
      <c r="F32" s="288">
        <v>17310.984710000001</v>
      </c>
      <c r="G32" s="288">
        <v>18418.766210000002</v>
      </c>
      <c r="H32" s="288">
        <v>19358.326090000002</v>
      </c>
      <c r="I32" s="288">
        <v>19962.112261276208</v>
      </c>
      <c r="J32" s="288">
        <v>19884.643960000001</v>
      </c>
      <c r="K32" s="288">
        <v>20174.456139999995</v>
      </c>
      <c r="L32" s="288">
        <v>20139.59809</v>
      </c>
      <c r="M32" s="288">
        <v>19419.969349999992</v>
      </c>
      <c r="N32" s="288">
        <v>19509.990554305117</v>
      </c>
      <c r="O32" s="288">
        <v>19772.56135047014</v>
      </c>
      <c r="P32" s="288">
        <v>19323.088708733554</v>
      </c>
      <c r="Q32" s="288">
        <v>18661.680163518417</v>
      </c>
      <c r="R32" s="288">
        <v>19043.548044628198</v>
      </c>
      <c r="S32" s="288">
        <v>20331.51034329856</v>
      </c>
      <c r="T32" s="288">
        <v>20709.277799210246</v>
      </c>
      <c r="U32" s="288">
        <v>20880.115646392864</v>
      </c>
      <c r="V32" s="288">
        <v>20974.385402763728</v>
      </c>
      <c r="W32" s="288">
        <v>20991.020241874165</v>
      </c>
      <c r="X32" s="288">
        <v>20931.947584644495</v>
      </c>
      <c r="Y32" s="288">
        <v>20829.101166959936</v>
      </c>
      <c r="Z32" s="288">
        <v>20724.143895915691</v>
      </c>
      <c r="AA32" s="288">
        <v>20542.983510202524</v>
      </c>
      <c r="AB32" s="288">
        <v>20323.52862993722</v>
      </c>
      <c r="AC32" s="288">
        <v>20133.103367371426</v>
      </c>
      <c r="AD32" s="288">
        <v>20005.938659838874</v>
      </c>
      <c r="AE32" s="288">
        <v>19803.11127940697</v>
      </c>
      <c r="AF32" s="288">
        <v>19702.13677815715</v>
      </c>
      <c r="AG32" s="288">
        <v>19589.760178784712</v>
      </c>
      <c r="AH32" s="288">
        <v>19411.729990851512</v>
      </c>
      <c r="AI32" s="288">
        <v>19327.823326791586</v>
      </c>
      <c r="AJ32" s="288">
        <v>19207.00505909212</v>
      </c>
      <c r="AK32" s="288">
        <v>19056.631930326388</v>
      </c>
      <c r="AL32" s="288">
        <v>18916.564709458107</v>
      </c>
      <c r="AM32" s="288">
        <v>18754.803525719472</v>
      </c>
      <c r="AN32" s="288">
        <v>18655.79610867548</v>
      </c>
      <c r="AO32" s="288">
        <v>18515.647064478118</v>
      </c>
      <c r="AP32" s="288">
        <v>18371.148612765188</v>
      </c>
      <c r="AQ32" s="288">
        <v>18211.206934461174</v>
      </c>
      <c r="AR32" s="288">
        <v>18039.920899921162</v>
      </c>
      <c r="AS32" s="288">
        <v>17866.083627650001</v>
      </c>
      <c r="AT32" s="288">
        <v>17683.777607462911</v>
      </c>
      <c r="AU32" s="288">
        <v>17471.853267658807</v>
      </c>
      <c r="AV32" s="288">
        <v>17292.548180634047</v>
      </c>
      <c r="AW32" s="288">
        <v>17137.265449477592</v>
      </c>
      <c r="AX32" s="288">
        <v>16992.048450088521</v>
      </c>
      <c r="AY32" s="288">
        <v>16796.372245054215</v>
      </c>
      <c r="AZ32" s="288">
        <v>16660.119924740215</v>
      </c>
      <c r="BA32" s="288">
        <v>16510.417837864807</v>
      </c>
      <c r="BB32" s="288">
        <v>16317.350332021741</v>
      </c>
    </row>
    <row r="33" spans="1:54" x14ac:dyDescent="0.25">
      <c r="A33" s="298" t="s">
        <v>2830</v>
      </c>
      <c r="B33" s="286" t="s">
        <v>2729</v>
      </c>
      <c r="C33" s="287" t="s">
        <v>2730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16.955839999999995</v>
      </c>
      <c r="N33" s="288">
        <v>18.115757027036068</v>
      </c>
      <c r="O33" s="288">
        <v>18.115757027036068</v>
      </c>
      <c r="P33" s="288">
        <v>18.1045189643642</v>
      </c>
      <c r="Q33" s="288">
        <v>19.250979268176202</v>
      </c>
      <c r="R33" s="288">
        <v>26.034202732397102</v>
      </c>
      <c r="S33" s="288">
        <v>39.624534250501597</v>
      </c>
      <c r="T33" s="288">
        <v>41.61319049542869</v>
      </c>
      <c r="U33" s="288">
        <v>42.94265270301986</v>
      </c>
      <c r="V33" s="288">
        <v>37.124256421747319</v>
      </c>
      <c r="W33" s="288">
        <v>34.730900826544897</v>
      </c>
      <c r="X33" s="288">
        <v>34.47713052993371</v>
      </c>
      <c r="Y33" s="288">
        <v>36.586206754032496</v>
      </c>
      <c r="Z33" s="288">
        <v>33.62409637538746</v>
      </c>
      <c r="AA33" s="288">
        <v>32.340058233868554</v>
      </c>
      <c r="AB33" s="288">
        <v>32.764256653343246</v>
      </c>
      <c r="AC33" s="288">
        <v>33.937428631487748</v>
      </c>
      <c r="AD33" s="288">
        <v>35.477315697208702</v>
      </c>
      <c r="AE33" s="288">
        <v>35.670659639570033</v>
      </c>
      <c r="AF33" s="288">
        <v>35.734725309721036</v>
      </c>
      <c r="AG33" s="288">
        <v>34.163987630201532</v>
      </c>
      <c r="AH33" s="288">
        <v>33.280967068384605</v>
      </c>
      <c r="AI33" s="288">
        <v>32.83232469452247</v>
      </c>
      <c r="AJ33" s="288">
        <v>29.379394535478994</v>
      </c>
      <c r="AK33" s="288">
        <v>27.983247327047096</v>
      </c>
      <c r="AL33" s="288">
        <v>25.621319283904391</v>
      </c>
      <c r="AM33" s="288">
        <v>24.566448728715038</v>
      </c>
      <c r="AN33" s="288">
        <v>24.579342536427646</v>
      </c>
      <c r="AO33" s="288">
        <v>23.346198744275398</v>
      </c>
      <c r="AP33" s="288">
        <v>22.121338278685762</v>
      </c>
      <c r="AQ33" s="288">
        <v>21.186741377136933</v>
      </c>
      <c r="AR33" s="288">
        <v>20.246709006788521</v>
      </c>
      <c r="AS33" s="288">
        <v>20.046000779764693</v>
      </c>
      <c r="AT33" s="288">
        <v>19.450768169481087</v>
      </c>
      <c r="AU33" s="288">
        <v>17.424929474443086</v>
      </c>
      <c r="AV33" s="288">
        <v>16.715791269771735</v>
      </c>
      <c r="AW33" s="288">
        <v>16.220074778910405</v>
      </c>
      <c r="AX33" s="288">
        <v>15.80074912250531</v>
      </c>
      <c r="AY33" s="288">
        <v>13.724610134536716</v>
      </c>
      <c r="AZ33" s="288">
        <v>12.912314854098934</v>
      </c>
      <c r="BA33" s="288">
        <v>11.690042732790246</v>
      </c>
      <c r="BB33" s="288">
        <v>10.992552932071224</v>
      </c>
    </row>
    <row r="34" spans="1:54" x14ac:dyDescent="0.25">
      <c r="A34" s="298" t="s">
        <v>2831</v>
      </c>
      <c r="B34" s="283" t="s">
        <v>2731</v>
      </c>
      <c r="C34" s="284" t="s">
        <v>2732</v>
      </c>
      <c r="D34" s="285">
        <v>436.24924527446217</v>
      </c>
      <c r="E34" s="285">
        <v>424.38464000000033</v>
      </c>
      <c r="F34" s="285">
        <v>485.90249000000063</v>
      </c>
      <c r="G34" s="285">
        <v>471.10801000000106</v>
      </c>
      <c r="H34" s="285">
        <v>496.19087000000002</v>
      </c>
      <c r="I34" s="285">
        <v>602.55835770934971</v>
      </c>
      <c r="J34" s="285">
        <v>628.51744000000019</v>
      </c>
      <c r="K34" s="285">
        <v>683.90652000000227</v>
      </c>
      <c r="L34" s="285">
        <v>622.23718999999971</v>
      </c>
      <c r="M34" s="285">
        <v>531.90748999999971</v>
      </c>
      <c r="N34" s="285">
        <v>340.69082538898891</v>
      </c>
      <c r="O34" s="285">
        <v>301.138984915192</v>
      </c>
      <c r="P34" s="285">
        <v>266.02553192909005</v>
      </c>
      <c r="Q34" s="285">
        <v>223.13113876574971</v>
      </c>
      <c r="R34" s="285">
        <v>152.64590501670747</v>
      </c>
      <c r="S34" s="285">
        <v>331.9496175717789</v>
      </c>
      <c r="T34" s="285">
        <v>337.31883245363713</v>
      </c>
      <c r="U34" s="285">
        <v>337.72020056963333</v>
      </c>
      <c r="V34" s="285">
        <v>325.99817394236896</v>
      </c>
      <c r="W34" s="285">
        <v>324.76469454189845</v>
      </c>
      <c r="X34" s="285">
        <v>320.85116987090896</v>
      </c>
      <c r="Y34" s="285">
        <v>315.61896487732258</v>
      </c>
      <c r="Z34" s="285">
        <v>313.0944993975541</v>
      </c>
      <c r="AA34" s="285">
        <v>305.27821751588175</v>
      </c>
      <c r="AB34" s="285">
        <v>296.96232169725863</v>
      </c>
      <c r="AC34" s="285">
        <v>290.13194850189478</v>
      </c>
      <c r="AD34" s="285">
        <v>283.47396445841349</v>
      </c>
      <c r="AE34" s="285">
        <v>275.32776745785623</v>
      </c>
      <c r="AF34" s="285">
        <v>270.17748086623391</v>
      </c>
      <c r="AG34" s="285">
        <v>268.89987070900622</v>
      </c>
      <c r="AH34" s="285">
        <v>263.51077082068434</v>
      </c>
      <c r="AI34" s="285">
        <v>246.89662525482478</v>
      </c>
      <c r="AJ34" s="285">
        <v>245.0910242510416</v>
      </c>
      <c r="AK34" s="285">
        <v>240.95142306085523</v>
      </c>
      <c r="AL34" s="285">
        <v>234.58769262608553</v>
      </c>
      <c r="AM34" s="285">
        <v>227.16716865057478</v>
      </c>
      <c r="AN34" s="285">
        <v>220.66737306579199</v>
      </c>
      <c r="AO34" s="285">
        <v>215.15128547516971</v>
      </c>
      <c r="AP34" s="285">
        <v>204.16608134215977</v>
      </c>
      <c r="AQ34" s="285">
        <v>194.5143673472455</v>
      </c>
      <c r="AR34" s="285">
        <v>190.77979454314996</v>
      </c>
      <c r="AS34" s="285">
        <v>182.53750392122492</v>
      </c>
      <c r="AT34" s="285">
        <v>173.94751712488195</v>
      </c>
      <c r="AU34" s="285">
        <v>164.27294260983027</v>
      </c>
      <c r="AV34" s="285">
        <v>156.50629886410516</v>
      </c>
      <c r="AW34" s="285">
        <v>152.52663014457826</v>
      </c>
      <c r="AX34" s="285">
        <v>148.29338206239657</v>
      </c>
      <c r="AY34" s="285">
        <v>143.59077498142921</v>
      </c>
      <c r="AZ34" s="285">
        <v>138.83322152924984</v>
      </c>
      <c r="BA34" s="285">
        <v>136.60248271794694</v>
      </c>
      <c r="BB34" s="285">
        <v>132.00206929599022</v>
      </c>
    </row>
    <row r="35" spans="1:54" x14ac:dyDescent="0.25">
      <c r="A35" s="298" t="s">
        <v>209</v>
      </c>
      <c r="B35" s="283" t="s">
        <v>2733</v>
      </c>
      <c r="C35" s="284" t="s">
        <v>2734</v>
      </c>
      <c r="D35" s="285">
        <v>12.730389222572493</v>
      </c>
      <c r="E35" s="285">
        <v>17.900209999999998</v>
      </c>
      <c r="F35" s="285">
        <v>12.700159999999999</v>
      </c>
      <c r="G35" s="285">
        <v>11.60026</v>
      </c>
      <c r="H35" s="285">
        <v>21.00055</v>
      </c>
      <c r="I35" s="285">
        <v>23.120406613403311</v>
      </c>
      <c r="J35" s="285">
        <v>10.59985</v>
      </c>
      <c r="K35" s="285">
        <v>22.099719999999998</v>
      </c>
      <c r="L35" s="285">
        <v>8.5004700000000017</v>
      </c>
      <c r="M35" s="285">
        <v>6.2997199999999998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  <c r="BB35" s="285">
        <v>0</v>
      </c>
    </row>
    <row r="36" spans="1:54" x14ac:dyDescent="0.25">
      <c r="A36" s="298" t="s">
        <v>2830</v>
      </c>
      <c r="B36" s="286" t="s">
        <v>2735</v>
      </c>
      <c r="C36" s="287" t="s">
        <v>2736</v>
      </c>
      <c r="D36" s="288">
        <v>12.730389222572493</v>
      </c>
      <c r="E36" s="288">
        <v>17.900209999999998</v>
      </c>
      <c r="F36" s="288">
        <v>12.700159999999999</v>
      </c>
      <c r="G36" s="288">
        <v>11.60026</v>
      </c>
      <c r="H36" s="288">
        <v>21.00055</v>
      </c>
      <c r="I36" s="288">
        <v>23.120406613403311</v>
      </c>
      <c r="J36" s="288">
        <v>10.59985</v>
      </c>
      <c r="K36" s="288">
        <v>22.099719999999998</v>
      </c>
      <c r="L36" s="288">
        <v>8.5004700000000017</v>
      </c>
      <c r="M36" s="288">
        <v>6.2997199999999998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  <c r="BB36" s="288">
        <v>0</v>
      </c>
    </row>
    <row r="37" spans="1:54" x14ac:dyDescent="0.25">
      <c r="A37" s="298" t="s">
        <v>2830</v>
      </c>
      <c r="B37" s="286" t="s">
        <v>2737</v>
      </c>
      <c r="C37" s="287" t="s">
        <v>2738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  <c r="BB37" s="288">
        <v>0</v>
      </c>
    </row>
    <row r="38" spans="1:54" x14ac:dyDescent="0.25">
      <c r="A38" s="298" t="s">
        <v>209</v>
      </c>
      <c r="B38" s="283" t="s">
        <v>2739</v>
      </c>
      <c r="C38" s="284" t="s">
        <v>2740</v>
      </c>
      <c r="D38" s="285">
        <v>0</v>
      </c>
      <c r="E38" s="285">
        <v>56.500660000000003</v>
      </c>
      <c r="F38" s="285">
        <v>1.0000100000000001</v>
      </c>
      <c r="G38" s="285">
        <v>2.10005</v>
      </c>
      <c r="H38" s="285">
        <v>0</v>
      </c>
      <c r="I38" s="285">
        <v>1.0270373554982342</v>
      </c>
      <c r="J38" s="285">
        <v>0</v>
      </c>
      <c r="K38" s="285">
        <v>0</v>
      </c>
      <c r="L38" s="285">
        <v>0</v>
      </c>
      <c r="M38" s="285">
        <v>0</v>
      </c>
      <c r="N38" s="285">
        <v>3.0810825872464767</v>
      </c>
      <c r="O38" s="285">
        <v>1.0270400057232727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  <c r="BB38" s="285">
        <v>0</v>
      </c>
    </row>
    <row r="39" spans="1:54" x14ac:dyDescent="0.25">
      <c r="A39" s="298" t="s">
        <v>2830</v>
      </c>
      <c r="B39" s="286" t="s">
        <v>2741</v>
      </c>
      <c r="C39" s="287" t="s">
        <v>2742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  <c r="BB39" s="288">
        <v>0</v>
      </c>
    </row>
    <row r="40" spans="1:54" x14ac:dyDescent="0.25">
      <c r="A40" s="298" t="s">
        <v>2830</v>
      </c>
      <c r="B40" s="286" t="s">
        <v>2743</v>
      </c>
      <c r="C40" s="287" t="s">
        <v>2744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1.0270373554982342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  <c r="BB40" s="288">
        <v>0</v>
      </c>
    </row>
    <row r="41" spans="1:54" x14ac:dyDescent="0.25">
      <c r="A41" s="298" t="s">
        <v>2830</v>
      </c>
      <c r="B41" s="286" t="s">
        <v>2745</v>
      </c>
      <c r="C41" s="287" t="s">
        <v>2746</v>
      </c>
      <c r="D41" s="288">
        <v>0</v>
      </c>
      <c r="E41" s="288">
        <v>56.500660000000003</v>
      </c>
      <c r="F41" s="288">
        <v>1.0000100000000001</v>
      </c>
      <c r="G41" s="288">
        <v>2.10005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3.0810825872464767</v>
      </c>
      <c r="O41" s="288">
        <v>1.0270400057232727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  <c r="BB41" s="288">
        <v>0</v>
      </c>
    </row>
    <row r="42" spans="1:54" x14ac:dyDescent="0.25">
      <c r="A42" s="298" t="s">
        <v>209</v>
      </c>
      <c r="B42" s="283" t="s">
        <v>2662</v>
      </c>
      <c r="C42" s="284" t="s">
        <v>2747</v>
      </c>
      <c r="D42" s="285">
        <v>231.13114942289059</v>
      </c>
      <c r="E42" s="285">
        <v>420.79565999999994</v>
      </c>
      <c r="F42" s="285">
        <v>476.80291999999997</v>
      </c>
      <c r="G42" s="285">
        <v>337.20516999999995</v>
      </c>
      <c r="H42" s="285">
        <v>216.40144000000001</v>
      </c>
      <c r="I42" s="285">
        <v>138.76976986205383</v>
      </c>
      <c r="J42" s="285">
        <v>127.37119</v>
      </c>
      <c r="K42" s="285">
        <v>89.39967</v>
      </c>
      <c r="L42" s="285">
        <v>72.101190000000003</v>
      </c>
      <c r="M42" s="285">
        <v>15.799300000000001</v>
      </c>
      <c r="N42" s="285">
        <v>13.661854572906879</v>
      </c>
      <c r="O42" s="285">
        <v>12.611095884229996</v>
      </c>
      <c r="P42" s="285">
        <v>10.509250837781186</v>
      </c>
      <c r="Q42" s="285">
        <v>0</v>
      </c>
      <c r="R42" s="285">
        <v>2.1018010615921434</v>
      </c>
      <c r="S42" s="285">
        <v>2.1018826791353669</v>
      </c>
      <c r="T42" s="285">
        <v>2.1206684637667084</v>
      </c>
      <c r="U42" s="285">
        <v>2.1253678342285123</v>
      </c>
      <c r="V42" s="285">
        <v>1.9743378636497044</v>
      </c>
      <c r="W42" s="285">
        <v>1.8824647644250307</v>
      </c>
      <c r="X42" s="285">
        <v>1.7948937023474669</v>
      </c>
      <c r="Y42" s="285">
        <v>1.7358378300326081</v>
      </c>
      <c r="Z42" s="285">
        <v>1.6670863896990815</v>
      </c>
      <c r="AA42" s="285">
        <v>1.5974306930972246</v>
      </c>
      <c r="AB42" s="285">
        <v>1.5534346790447415</v>
      </c>
      <c r="AC42" s="285">
        <v>1.5133154821895896</v>
      </c>
      <c r="AD42" s="285">
        <v>1.4727524445613167</v>
      </c>
      <c r="AE42" s="285">
        <v>1.4252999902091377</v>
      </c>
      <c r="AF42" s="285">
        <v>1.4029330799724768</v>
      </c>
      <c r="AG42" s="285">
        <v>1.3779226037885632</v>
      </c>
      <c r="AH42" s="285">
        <v>1.3466030512012164</v>
      </c>
      <c r="AI42" s="285">
        <v>1.283244664348282</v>
      </c>
      <c r="AJ42" s="285">
        <v>1.255719793260289</v>
      </c>
      <c r="AK42" s="285">
        <v>1.2322773490892589</v>
      </c>
      <c r="AL42" s="285">
        <v>1.2058115247903514</v>
      </c>
      <c r="AM42" s="285">
        <v>1.180264228209992</v>
      </c>
      <c r="AN42" s="285">
        <v>1.1644367786661936</v>
      </c>
      <c r="AO42" s="285">
        <v>1.1373733072981076</v>
      </c>
      <c r="AP42" s="285">
        <v>1.1130185153532406</v>
      </c>
      <c r="AQ42" s="285">
        <v>1.0906310820749581</v>
      </c>
      <c r="AR42" s="285">
        <v>1.0682438046532141</v>
      </c>
      <c r="AS42" s="285">
        <v>1.0565486785792817</v>
      </c>
      <c r="AT42" s="285">
        <v>1.0406045988802353</v>
      </c>
      <c r="AU42" s="285">
        <v>1.0090881761920427</v>
      </c>
      <c r="AV42" s="285">
        <v>0.99063120084754863</v>
      </c>
      <c r="AW42" s="285">
        <v>0.97994811218427669</v>
      </c>
      <c r="AX42" s="285">
        <v>0.94723580703978194</v>
      </c>
      <c r="AY42" s="285">
        <v>0.9096775902438301</v>
      </c>
      <c r="AZ42" s="285">
        <v>0.89494902947757216</v>
      </c>
      <c r="BA42" s="285">
        <v>0.87849417413938624</v>
      </c>
      <c r="BB42" s="285">
        <v>0.85346310883797083</v>
      </c>
    </row>
    <row r="43" spans="1:54" x14ac:dyDescent="0.25">
      <c r="A43" s="298" t="s">
        <v>209</v>
      </c>
      <c r="B43" s="283" t="s">
        <v>2748</v>
      </c>
      <c r="C43" s="284" t="s">
        <v>2749</v>
      </c>
      <c r="D43" s="285">
        <v>335.85659638622684</v>
      </c>
      <c r="E43" s="285">
        <v>191.13336999999996</v>
      </c>
      <c r="F43" s="285">
        <v>423.14943</v>
      </c>
      <c r="G43" s="285">
        <v>358.94201999999996</v>
      </c>
      <c r="H43" s="285">
        <v>386.45294000000001</v>
      </c>
      <c r="I43" s="285">
        <v>395.66920098108136</v>
      </c>
      <c r="J43" s="285">
        <v>204.01316999999995</v>
      </c>
      <c r="K43" s="285">
        <v>178.29124999999996</v>
      </c>
      <c r="L43" s="285">
        <v>158.92394000000002</v>
      </c>
      <c r="M43" s="285">
        <v>255.91337000000001</v>
      </c>
      <c r="N43" s="285">
        <v>202.49597812400935</v>
      </c>
      <c r="O43" s="285">
        <v>145.36225751336403</v>
      </c>
      <c r="P43" s="285">
        <v>105.24685089347788</v>
      </c>
      <c r="Q43" s="285">
        <v>184.61980185723147</v>
      </c>
      <c r="R43" s="285">
        <v>48.224794918078125</v>
      </c>
      <c r="S43" s="285">
        <v>42.802512027467969</v>
      </c>
      <c r="T43" s="285">
        <v>44.050540571565151</v>
      </c>
      <c r="U43" s="285">
        <v>45.205571026111357</v>
      </c>
      <c r="V43" s="285">
        <v>42.696424006811768</v>
      </c>
      <c r="W43" s="285">
        <v>42.547954946374446</v>
      </c>
      <c r="X43" s="285">
        <v>42.156852848879595</v>
      </c>
      <c r="Y43" s="285">
        <v>41.761880598861538</v>
      </c>
      <c r="Z43" s="285">
        <v>41.335433604571506</v>
      </c>
      <c r="AA43" s="285">
        <v>40.2513801306117</v>
      </c>
      <c r="AB43" s="285">
        <v>39.484639661730647</v>
      </c>
      <c r="AC43" s="285">
        <v>38.811611183522373</v>
      </c>
      <c r="AD43" s="285">
        <v>37.295498842040786</v>
      </c>
      <c r="AE43" s="285">
        <v>36.171151846502262</v>
      </c>
      <c r="AF43" s="285">
        <v>34.852275008666062</v>
      </c>
      <c r="AG43" s="285">
        <v>34.53390927185098</v>
      </c>
      <c r="AH43" s="285">
        <v>34.071133341962017</v>
      </c>
      <c r="AI43" s="285">
        <v>33.344493098631965</v>
      </c>
      <c r="AJ43" s="285">
        <v>33.005830131648601</v>
      </c>
      <c r="AK43" s="285">
        <v>32.158387786510936</v>
      </c>
      <c r="AL43" s="285">
        <v>31.692644097695375</v>
      </c>
      <c r="AM43" s="285">
        <v>31.201270250923095</v>
      </c>
      <c r="AN43" s="285">
        <v>30.688788471012845</v>
      </c>
      <c r="AO43" s="285">
        <v>30.212067107676695</v>
      </c>
      <c r="AP43" s="285">
        <v>29.587291595843499</v>
      </c>
      <c r="AQ43" s="285">
        <v>29.154775195823316</v>
      </c>
      <c r="AR43" s="285">
        <v>28.665204756702625</v>
      </c>
      <c r="AS43" s="285">
        <v>28.229792494101417</v>
      </c>
      <c r="AT43" s="285">
        <v>27.739357899771111</v>
      </c>
      <c r="AU43" s="285">
        <v>26.761703167602853</v>
      </c>
      <c r="AV43" s="285">
        <v>26.261235561650608</v>
      </c>
      <c r="AW43" s="285">
        <v>25.748705216712253</v>
      </c>
      <c r="AX43" s="285">
        <v>24.179658203301575</v>
      </c>
      <c r="AY43" s="285">
        <v>23.154678919333488</v>
      </c>
      <c r="AZ43" s="285">
        <v>21.83032508891792</v>
      </c>
      <c r="BA43" s="285">
        <v>21.356876136663153</v>
      </c>
      <c r="BB43" s="285">
        <v>20.759615343847443</v>
      </c>
    </row>
    <row r="44" spans="1:54" x14ac:dyDescent="0.25">
      <c r="A44" s="298" t="s">
        <v>210</v>
      </c>
      <c r="B44" s="283" t="s">
        <v>1110</v>
      </c>
      <c r="C44" s="284" t="s">
        <v>2750</v>
      </c>
      <c r="D44" s="285">
        <v>10481.477925159408</v>
      </c>
      <c r="E44" s="285">
        <v>10301.46819</v>
      </c>
      <c r="F44" s="285">
        <v>9709.602179999998</v>
      </c>
      <c r="G44" s="285">
        <v>8220.788999999997</v>
      </c>
      <c r="H44" s="285">
        <v>8029.1955600000038</v>
      </c>
      <c r="I44" s="285">
        <v>7901.0081138012629</v>
      </c>
      <c r="J44" s="285">
        <v>7344.7401400000017</v>
      </c>
      <c r="K44" s="285">
        <v>7351.6058699999994</v>
      </c>
      <c r="L44" s="285">
        <v>7011.6413999999995</v>
      </c>
      <c r="M44" s="285">
        <v>6547.3849599999994</v>
      </c>
      <c r="N44" s="285">
        <v>6160.3098070323567</v>
      </c>
      <c r="O44" s="285">
        <v>5172.4733310292986</v>
      </c>
      <c r="P44" s="285">
        <v>4745.3879321043451</v>
      </c>
      <c r="Q44" s="285">
        <v>3616.1355197216285</v>
      </c>
      <c r="R44" s="285">
        <v>3035.2540265064436</v>
      </c>
      <c r="S44" s="285">
        <v>3298.9340565919842</v>
      </c>
      <c r="T44" s="285">
        <v>3400.6451539235559</v>
      </c>
      <c r="U44" s="285">
        <v>3500.2798032147271</v>
      </c>
      <c r="V44" s="285">
        <v>3317.7326174378582</v>
      </c>
      <c r="W44" s="285">
        <v>3267.2339189512172</v>
      </c>
      <c r="X44" s="285">
        <v>3217.9480286048961</v>
      </c>
      <c r="Y44" s="285">
        <v>3186.5662116395533</v>
      </c>
      <c r="Z44" s="285">
        <v>3130.0687694497601</v>
      </c>
      <c r="AA44" s="285">
        <v>3045.3410636998256</v>
      </c>
      <c r="AB44" s="285">
        <v>2985.8721102929321</v>
      </c>
      <c r="AC44" s="285">
        <v>2931.4565857982238</v>
      </c>
      <c r="AD44" s="285">
        <v>2869.0100403977353</v>
      </c>
      <c r="AE44" s="285">
        <v>2795.9052227948373</v>
      </c>
      <c r="AF44" s="285">
        <v>2755.1772802384439</v>
      </c>
      <c r="AG44" s="285">
        <v>2720.105408868942</v>
      </c>
      <c r="AH44" s="285">
        <v>2659.6621076354095</v>
      </c>
      <c r="AI44" s="285">
        <v>2555.1152767234348</v>
      </c>
      <c r="AJ44" s="285">
        <v>2511.4432018809448</v>
      </c>
      <c r="AK44" s="285">
        <v>2445.4326161748972</v>
      </c>
      <c r="AL44" s="285">
        <v>2388.2792684110586</v>
      </c>
      <c r="AM44" s="285">
        <v>2329.0883558218402</v>
      </c>
      <c r="AN44" s="285">
        <v>2287.9657159068929</v>
      </c>
      <c r="AO44" s="285">
        <v>2231.8900125870732</v>
      </c>
      <c r="AP44" s="285">
        <v>2153.2418424532052</v>
      </c>
      <c r="AQ44" s="285">
        <v>2074.9308773527478</v>
      </c>
      <c r="AR44" s="285">
        <v>2028.7968222204329</v>
      </c>
      <c r="AS44" s="285">
        <v>1967.749815028985</v>
      </c>
      <c r="AT44" s="285">
        <v>1894.5497618138209</v>
      </c>
      <c r="AU44" s="285">
        <v>1797.9482133710069</v>
      </c>
      <c r="AV44" s="285">
        <v>1743.9817999594929</v>
      </c>
      <c r="AW44" s="285">
        <v>1698.6031434560305</v>
      </c>
      <c r="AX44" s="285">
        <v>1640.5182258661955</v>
      </c>
      <c r="AY44" s="285">
        <v>1574.8064263972065</v>
      </c>
      <c r="AZ44" s="285">
        <v>1537.3611257176103</v>
      </c>
      <c r="BA44" s="285">
        <v>1492.0128229688908</v>
      </c>
      <c r="BB44" s="285">
        <v>1436.6072912656589</v>
      </c>
    </row>
    <row r="45" spans="1:54" x14ac:dyDescent="0.25">
      <c r="A45" s="298"/>
      <c r="B45" s="283" t="s">
        <v>2751</v>
      </c>
      <c r="C45" s="284" t="s">
        <v>2752</v>
      </c>
      <c r="D45" s="285">
        <v>5038.8168771573237</v>
      </c>
      <c r="E45" s="285">
        <v>5248.718859999999</v>
      </c>
      <c r="F45" s="285">
        <v>4968.6270800000011</v>
      </c>
      <c r="G45" s="285">
        <v>6153.6039200000005</v>
      </c>
      <c r="H45" s="285">
        <v>6454.4104299999972</v>
      </c>
      <c r="I45" s="285">
        <v>6392.3016463128497</v>
      </c>
      <c r="J45" s="285">
        <v>6663.8513999999986</v>
      </c>
      <c r="K45" s="285">
        <v>6537.2980100000013</v>
      </c>
      <c r="L45" s="285">
        <v>6720.7090599999992</v>
      </c>
      <c r="M45" s="285">
        <v>5947.3903699999992</v>
      </c>
      <c r="N45" s="285">
        <v>5562.2690568129237</v>
      </c>
      <c r="O45" s="285">
        <v>4718.2008941293279</v>
      </c>
      <c r="P45" s="285">
        <v>4569.0174982389199</v>
      </c>
      <c r="Q45" s="285">
        <v>4443.8671914871993</v>
      </c>
      <c r="R45" s="285">
        <v>4333.789204265986</v>
      </c>
      <c r="S45" s="285">
        <v>4349.7450764058322</v>
      </c>
      <c r="T45" s="285">
        <v>4422.3722205199329</v>
      </c>
      <c r="U45" s="285">
        <v>4444.0426656884383</v>
      </c>
      <c r="V45" s="285">
        <v>4111.8022470644537</v>
      </c>
      <c r="W45" s="285">
        <v>3985.3530195125813</v>
      </c>
      <c r="X45" s="285">
        <v>3873.7246923049433</v>
      </c>
      <c r="Y45" s="285">
        <v>3801.7566466286935</v>
      </c>
      <c r="Z45" s="285">
        <v>3704.6371885347335</v>
      </c>
      <c r="AA45" s="285">
        <v>3583.2256127553565</v>
      </c>
      <c r="AB45" s="285">
        <v>3489.9709252616353</v>
      </c>
      <c r="AC45" s="285">
        <v>3418.7317259035972</v>
      </c>
      <c r="AD45" s="285">
        <v>3328.3755950669834</v>
      </c>
      <c r="AE45" s="285">
        <v>3229.9519185684508</v>
      </c>
      <c r="AF45" s="285">
        <v>3170.9849281588249</v>
      </c>
      <c r="AG45" s="285">
        <v>3105.9108726985696</v>
      </c>
      <c r="AH45" s="285">
        <v>3019.3550590487584</v>
      </c>
      <c r="AI45" s="285">
        <v>2925.9277221990224</v>
      </c>
      <c r="AJ45" s="285">
        <v>2859.5466684414769</v>
      </c>
      <c r="AK45" s="285">
        <v>2796.1056584325311</v>
      </c>
      <c r="AL45" s="285">
        <v>2720.7950164015988</v>
      </c>
      <c r="AM45" s="285">
        <v>2644.6757627590705</v>
      </c>
      <c r="AN45" s="285">
        <v>2596.4862239782601</v>
      </c>
      <c r="AO45" s="285">
        <v>2528.0159070085469</v>
      </c>
      <c r="AP45" s="285">
        <v>2447.2449843215359</v>
      </c>
      <c r="AQ45" s="285">
        <v>2364.4704917788549</v>
      </c>
      <c r="AR45" s="285">
        <v>2310.0043964223305</v>
      </c>
      <c r="AS45" s="285">
        <v>2243.0539172378712</v>
      </c>
      <c r="AT45" s="285">
        <v>2164.8538107113527</v>
      </c>
      <c r="AU45" s="285">
        <v>2055.6071413394143</v>
      </c>
      <c r="AV45" s="285">
        <v>1985.8920350595861</v>
      </c>
      <c r="AW45" s="285">
        <v>1934.3077941281681</v>
      </c>
      <c r="AX45" s="285">
        <v>1858.7078338047172</v>
      </c>
      <c r="AY45" s="285">
        <v>1776.7116149780063</v>
      </c>
      <c r="AZ45" s="285">
        <v>1721.7726347985936</v>
      </c>
      <c r="BA45" s="285">
        <v>1662.3352395093004</v>
      </c>
      <c r="BB45" s="285">
        <v>1594.3750516598889</v>
      </c>
    </row>
    <row r="46" spans="1:54" x14ac:dyDescent="0.25">
      <c r="A46" s="298" t="s">
        <v>2830</v>
      </c>
      <c r="B46" s="286" t="s">
        <v>2753</v>
      </c>
      <c r="C46" s="287" t="s">
        <v>2754</v>
      </c>
      <c r="D46" s="288">
        <v>0</v>
      </c>
      <c r="E46" s="288">
        <v>1</v>
      </c>
      <c r="F46" s="288">
        <v>0</v>
      </c>
      <c r="G46" s="288">
        <v>1.0000199999999999</v>
      </c>
      <c r="H46" s="288">
        <v>0</v>
      </c>
      <c r="I46" s="288">
        <v>0</v>
      </c>
      <c r="J46" s="288">
        <v>1.0000799999999999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  <c r="BB46" s="288">
        <v>0</v>
      </c>
    </row>
    <row r="47" spans="1:54" x14ac:dyDescent="0.25">
      <c r="A47" s="298" t="s">
        <v>2830</v>
      </c>
      <c r="B47" s="286" t="s">
        <v>341</v>
      </c>
      <c r="C47" s="287" t="s">
        <v>2755</v>
      </c>
      <c r="D47" s="288">
        <v>1.0031295268473945</v>
      </c>
      <c r="E47" s="288">
        <v>0</v>
      </c>
      <c r="F47" s="288">
        <v>0</v>
      </c>
      <c r="G47" s="288">
        <v>1.0000199999999999</v>
      </c>
      <c r="H47" s="288">
        <v>0.99995999999999996</v>
      </c>
      <c r="I47" s="288">
        <v>1.003152765835484</v>
      </c>
      <c r="J47" s="288">
        <v>0.9998999999999999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  <c r="BB47" s="288">
        <v>0</v>
      </c>
    </row>
    <row r="48" spans="1:54" x14ac:dyDescent="0.25">
      <c r="A48" s="298" t="s">
        <v>2830</v>
      </c>
      <c r="B48" s="286" t="s">
        <v>2756</v>
      </c>
      <c r="C48" s="287" t="s">
        <v>2757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  <c r="BB48" s="288">
        <v>0</v>
      </c>
    </row>
    <row r="49" spans="1:54" x14ac:dyDescent="0.25">
      <c r="A49" s="298" t="s">
        <v>2830</v>
      </c>
      <c r="B49" s="286" t="s">
        <v>1112</v>
      </c>
      <c r="C49" s="287" t="s">
        <v>2758</v>
      </c>
      <c r="D49" s="288">
        <v>2971.1542425892121</v>
      </c>
      <c r="E49" s="288">
        <v>2835.48054</v>
      </c>
      <c r="F49" s="288">
        <v>2803.6841400000008</v>
      </c>
      <c r="G49" s="288">
        <v>2782.5214700000006</v>
      </c>
      <c r="H49" s="288">
        <v>3087.00531</v>
      </c>
      <c r="I49" s="288">
        <v>3358.2857963325528</v>
      </c>
      <c r="J49" s="288">
        <v>3428.2487199999996</v>
      </c>
      <c r="K49" s="288">
        <v>3477.9851700000004</v>
      </c>
      <c r="L49" s="288">
        <v>3504.56997</v>
      </c>
      <c r="M49" s="288">
        <v>3412.9844499999999</v>
      </c>
      <c r="N49" s="288">
        <v>3265.1699414126947</v>
      </c>
      <c r="O49" s="288">
        <v>3173.1208747827086</v>
      </c>
      <c r="P49" s="288">
        <v>3163.8882700053314</v>
      </c>
      <c r="Q49" s="288">
        <v>2915.7281175970229</v>
      </c>
      <c r="R49" s="288">
        <v>2974.0440353022364</v>
      </c>
      <c r="S49" s="288">
        <v>3108.8760505304012</v>
      </c>
      <c r="T49" s="288">
        <v>3151.602467972908</v>
      </c>
      <c r="U49" s="288">
        <v>3155.8824298290747</v>
      </c>
      <c r="V49" s="288">
        <v>2890.5187575635805</v>
      </c>
      <c r="W49" s="288">
        <v>2795.0510986558957</v>
      </c>
      <c r="X49" s="288">
        <v>2714.8888552183525</v>
      </c>
      <c r="Y49" s="288">
        <v>2666.1624947366804</v>
      </c>
      <c r="Z49" s="288">
        <v>2591.1510335005732</v>
      </c>
      <c r="AA49" s="288">
        <v>2507.2517640137603</v>
      </c>
      <c r="AB49" s="288">
        <v>2442.4961111109351</v>
      </c>
      <c r="AC49" s="288">
        <v>2390.3027624356619</v>
      </c>
      <c r="AD49" s="288">
        <v>2326.187727338739</v>
      </c>
      <c r="AE49" s="288">
        <v>2254.3346463978123</v>
      </c>
      <c r="AF49" s="288">
        <v>2208.3788569758494</v>
      </c>
      <c r="AG49" s="288">
        <v>2163.1833080422512</v>
      </c>
      <c r="AH49" s="288">
        <v>2100.1112723742308</v>
      </c>
      <c r="AI49" s="288">
        <v>2021.6016671381476</v>
      </c>
      <c r="AJ49" s="288">
        <v>1969.4698555682403</v>
      </c>
      <c r="AK49" s="288">
        <v>1925.556347318457</v>
      </c>
      <c r="AL49" s="288">
        <v>1870.1604167314467</v>
      </c>
      <c r="AM49" s="288">
        <v>1811.4719565613586</v>
      </c>
      <c r="AN49" s="288">
        <v>1778.2917178262921</v>
      </c>
      <c r="AO49" s="288">
        <v>1729.7400180029958</v>
      </c>
      <c r="AP49" s="288">
        <v>1670.7570454967363</v>
      </c>
      <c r="AQ49" s="288">
        <v>1613.5841021446026</v>
      </c>
      <c r="AR49" s="288">
        <v>1577.0718142629571</v>
      </c>
      <c r="AS49" s="288">
        <v>1535.2168192248009</v>
      </c>
      <c r="AT49" s="288">
        <v>1479.9140180349671</v>
      </c>
      <c r="AU49" s="288">
        <v>1408.9476079420815</v>
      </c>
      <c r="AV49" s="288">
        <v>1360.7900555891856</v>
      </c>
      <c r="AW49" s="288">
        <v>1326.7853759495601</v>
      </c>
      <c r="AX49" s="288">
        <v>1270.3958770337024</v>
      </c>
      <c r="AY49" s="288">
        <v>1207.8986096826341</v>
      </c>
      <c r="AZ49" s="288">
        <v>1163.5420795561888</v>
      </c>
      <c r="BA49" s="288">
        <v>1121.8199482519337</v>
      </c>
      <c r="BB49" s="288">
        <v>1070.8241367999897</v>
      </c>
    </row>
    <row r="50" spans="1:54" x14ac:dyDescent="0.25">
      <c r="A50" s="298" t="s">
        <v>2830</v>
      </c>
      <c r="B50" s="286" t="s">
        <v>2759</v>
      </c>
      <c r="C50" s="287" t="s">
        <v>2760</v>
      </c>
      <c r="D50" s="288">
        <v>3.8215172222538873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  <c r="BB50" s="288">
        <v>0</v>
      </c>
    </row>
    <row r="51" spans="1:54" x14ac:dyDescent="0.25">
      <c r="A51" s="298" t="s">
        <v>2830</v>
      </c>
      <c r="B51" s="286" t="s">
        <v>2761</v>
      </c>
      <c r="C51" s="287" t="s">
        <v>2762</v>
      </c>
      <c r="D51" s="288">
        <v>2062.8379878190094</v>
      </c>
      <c r="E51" s="288">
        <v>2412.238319999999</v>
      </c>
      <c r="F51" s="288">
        <v>2164.9429399999999</v>
      </c>
      <c r="G51" s="288">
        <v>3369.08241</v>
      </c>
      <c r="H51" s="288">
        <v>3366.4051599999993</v>
      </c>
      <c r="I51" s="288">
        <v>3033.012697214459</v>
      </c>
      <c r="J51" s="288">
        <v>3233.6027000000004</v>
      </c>
      <c r="K51" s="288">
        <v>3059.3128399999996</v>
      </c>
      <c r="L51" s="288">
        <v>3216.1390899999992</v>
      </c>
      <c r="M51" s="288">
        <v>2534.4059199999992</v>
      </c>
      <c r="N51" s="288">
        <v>2297.0991154002309</v>
      </c>
      <c r="O51" s="288">
        <v>1545.08001934662</v>
      </c>
      <c r="P51" s="288">
        <v>1405.1292282335889</v>
      </c>
      <c r="Q51" s="288">
        <v>1528.1390738901764</v>
      </c>
      <c r="R51" s="288">
        <v>1359.7451689637498</v>
      </c>
      <c r="S51" s="288">
        <v>1240.8690258754302</v>
      </c>
      <c r="T51" s="288">
        <v>1270.7697525470269</v>
      </c>
      <c r="U51" s="288">
        <v>1288.1602358593655</v>
      </c>
      <c r="V51" s="288">
        <v>1221.2834895008725</v>
      </c>
      <c r="W51" s="288">
        <v>1190.301920856685</v>
      </c>
      <c r="X51" s="288">
        <v>1158.8358370865903</v>
      </c>
      <c r="Y51" s="288">
        <v>1135.5941518920126</v>
      </c>
      <c r="Z51" s="288">
        <v>1113.4861550341614</v>
      </c>
      <c r="AA51" s="288">
        <v>1075.9738487415964</v>
      </c>
      <c r="AB51" s="288">
        <v>1047.4748141507</v>
      </c>
      <c r="AC51" s="288">
        <v>1028.4289634679353</v>
      </c>
      <c r="AD51" s="288">
        <v>1002.1878677282435</v>
      </c>
      <c r="AE51" s="288">
        <v>975.61727217064015</v>
      </c>
      <c r="AF51" s="288">
        <v>962.60607118297605</v>
      </c>
      <c r="AG51" s="288">
        <v>942.72756465631983</v>
      </c>
      <c r="AH51" s="288">
        <v>919.24378667452675</v>
      </c>
      <c r="AI51" s="288">
        <v>904.32605506087498</v>
      </c>
      <c r="AJ51" s="288">
        <v>890.07681287323692</v>
      </c>
      <c r="AK51" s="288">
        <v>870.54931111407382</v>
      </c>
      <c r="AL51" s="288">
        <v>850.63459967015194</v>
      </c>
      <c r="AM51" s="288">
        <v>833.20380619771242</v>
      </c>
      <c r="AN51" s="288">
        <v>818.19450615196831</v>
      </c>
      <c r="AO51" s="288">
        <v>798.27588900555065</v>
      </c>
      <c r="AP51" s="288">
        <v>776.48793882479913</v>
      </c>
      <c r="AQ51" s="288">
        <v>750.88638963425228</v>
      </c>
      <c r="AR51" s="288">
        <v>732.93258215937351</v>
      </c>
      <c r="AS51" s="288">
        <v>707.83709801307043</v>
      </c>
      <c r="AT51" s="288">
        <v>684.93979267638599</v>
      </c>
      <c r="AU51" s="288">
        <v>646.65953339733255</v>
      </c>
      <c r="AV51" s="288">
        <v>625.10197947040058</v>
      </c>
      <c r="AW51" s="288">
        <v>607.5224181786075</v>
      </c>
      <c r="AX51" s="288">
        <v>588.31195677101493</v>
      </c>
      <c r="AY51" s="288">
        <v>568.81300529537214</v>
      </c>
      <c r="AZ51" s="288">
        <v>558.23055524240431</v>
      </c>
      <c r="BA51" s="288">
        <v>540.51529125736681</v>
      </c>
      <c r="BB51" s="288">
        <v>523.55091485989919</v>
      </c>
    </row>
    <row r="52" spans="1:54" x14ac:dyDescent="0.25">
      <c r="A52" s="298" t="s">
        <v>2830</v>
      </c>
      <c r="B52" s="277" t="s">
        <v>2763</v>
      </c>
      <c r="C52" s="278" t="s">
        <v>2764</v>
      </c>
      <c r="D52" s="279">
        <v>2985.8342547684488</v>
      </c>
      <c r="E52" s="279">
        <v>2335.1659800000002</v>
      </c>
      <c r="F52" s="279">
        <v>2873.7018300000004</v>
      </c>
      <c r="G52" s="279">
        <v>2548.4562300000002</v>
      </c>
      <c r="H52" s="279">
        <v>2664.4301099999998</v>
      </c>
      <c r="I52" s="279">
        <v>2947.3229309622084</v>
      </c>
      <c r="J52" s="279">
        <v>3097.0513900000001</v>
      </c>
      <c r="K52" s="279">
        <v>3792.7467299999998</v>
      </c>
      <c r="L52" s="279">
        <v>4401.0701999999983</v>
      </c>
      <c r="M52" s="279">
        <v>4363.5568899999998</v>
      </c>
      <c r="N52" s="279">
        <v>4933.2597040110495</v>
      </c>
      <c r="O52" s="279">
        <v>5499.7777095768442</v>
      </c>
      <c r="P52" s="279">
        <v>6135.4086753096672</v>
      </c>
      <c r="Q52" s="279">
        <v>6935.4181793516464</v>
      </c>
      <c r="R52" s="279">
        <v>7315.1320250566305</v>
      </c>
      <c r="S52" s="279">
        <v>8131.918713308678</v>
      </c>
      <c r="T52" s="279">
        <v>8317.01951174641</v>
      </c>
      <c r="U52" s="279">
        <v>8423.4424906003533</v>
      </c>
      <c r="V52" s="279">
        <v>8865.3110483391429</v>
      </c>
      <c r="W52" s="279">
        <v>8783.8538697761614</v>
      </c>
      <c r="X52" s="279">
        <v>8643.5825692508115</v>
      </c>
      <c r="Y52" s="279">
        <v>8572.3955858141926</v>
      </c>
      <c r="Z52" s="279">
        <v>8467.6825187382365</v>
      </c>
      <c r="AA52" s="279">
        <v>8276.0612330920976</v>
      </c>
      <c r="AB52" s="279">
        <v>8098.6170423920084</v>
      </c>
      <c r="AC52" s="279">
        <v>7952.6356989743044</v>
      </c>
      <c r="AD52" s="279">
        <v>7828.6533758202959</v>
      </c>
      <c r="AE52" s="279">
        <v>7589.8386398848725</v>
      </c>
      <c r="AF52" s="279">
        <v>7454.3107260900415</v>
      </c>
      <c r="AG52" s="279">
        <v>7303.2641700764434</v>
      </c>
      <c r="AH52" s="279">
        <v>6986.1554201010349</v>
      </c>
      <c r="AI52" s="279">
        <v>6883.7471006138176</v>
      </c>
      <c r="AJ52" s="279">
        <v>6736.5971031742047</v>
      </c>
      <c r="AK52" s="279">
        <v>6574.0894665907626</v>
      </c>
      <c r="AL52" s="279">
        <v>6429.4049308973035</v>
      </c>
      <c r="AM52" s="279">
        <v>6285.3519384853289</v>
      </c>
      <c r="AN52" s="279">
        <v>6217.4109854003209</v>
      </c>
      <c r="AO52" s="279">
        <v>6052.4059031830711</v>
      </c>
      <c r="AP52" s="279">
        <v>5929.0272128003717</v>
      </c>
      <c r="AQ52" s="279">
        <v>5626.0809866614391</v>
      </c>
      <c r="AR52" s="279">
        <v>5501.9103056452341</v>
      </c>
      <c r="AS52" s="279">
        <v>5233.7567617989152</v>
      </c>
      <c r="AT52" s="279">
        <v>4850.2936071373924</v>
      </c>
      <c r="AU52" s="279">
        <v>4394.3976590406755</v>
      </c>
      <c r="AV52" s="279">
        <v>4280.8507368397877</v>
      </c>
      <c r="AW52" s="279">
        <v>4169.0395813440446</v>
      </c>
      <c r="AX52" s="279">
        <v>4026.5648228092441</v>
      </c>
      <c r="AY52" s="279">
        <v>3854.821936881086</v>
      </c>
      <c r="AZ52" s="279">
        <v>3722.05146505833</v>
      </c>
      <c r="BA52" s="279">
        <v>3613.1000258503641</v>
      </c>
      <c r="BB52" s="279">
        <v>3434.116697093983</v>
      </c>
    </row>
    <row r="53" spans="1:54" x14ac:dyDescent="0.25">
      <c r="A53" s="298" t="s">
        <v>2832</v>
      </c>
      <c r="B53" s="280" t="s">
        <v>2082</v>
      </c>
      <c r="C53" s="281" t="s">
        <v>2765</v>
      </c>
      <c r="D53" s="282">
        <v>2875.4398384180627</v>
      </c>
      <c r="E53" s="282">
        <v>2299.0674999999997</v>
      </c>
      <c r="F53" s="282">
        <v>2761.0021299999999</v>
      </c>
      <c r="G53" s="282">
        <v>2481.8578600000005</v>
      </c>
      <c r="H53" s="282">
        <v>2595.5366900000004</v>
      </c>
      <c r="I53" s="282">
        <v>2833.4421897735274</v>
      </c>
      <c r="J53" s="282">
        <v>3049.8509100000001</v>
      </c>
      <c r="K53" s="282">
        <v>3706.7909200000004</v>
      </c>
      <c r="L53" s="282">
        <v>4317.4751299999998</v>
      </c>
      <c r="M53" s="282">
        <v>4287.1537099999996</v>
      </c>
      <c r="N53" s="282">
        <v>4914.2461295405883</v>
      </c>
      <c r="O53" s="282">
        <v>5473.6480418258616</v>
      </c>
      <c r="P53" s="282">
        <v>6106.8662760156003</v>
      </c>
      <c r="Q53" s="282">
        <v>6903.890520996817</v>
      </c>
      <c r="R53" s="282">
        <v>7285.7993950435985</v>
      </c>
      <c r="S53" s="282">
        <v>8101.8710507577289</v>
      </c>
      <c r="T53" s="282">
        <v>8286.3493486573643</v>
      </c>
      <c r="U53" s="282">
        <v>8392.8167808398121</v>
      </c>
      <c r="V53" s="282">
        <v>8838.4981618506044</v>
      </c>
      <c r="W53" s="282">
        <v>8757.6753073614072</v>
      </c>
      <c r="X53" s="282">
        <v>8617.2084114295158</v>
      </c>
      <c r="Y53" s="282">
        <v>8545.05116874948</v>
      </c>
      <c r="Z53" s="282">
        <v>8442.0352587328944</v>
      </c>
      <c r="AA53" s="282">
        <v>8251.374838405256</v>
      </c>
      <c r="AB53" s="282">
        <v>8074.3596009091407</v>
      </c>
      <c r="AC53" s="282">
        <v>7928.2018614989565</v>
      </c>
      <c r="AD53" s="282">
        <v>7804.1860883655554</v>
      </c>
      <c r="AE53" s="282">
        <v>7565.8103285085563</v>
      </c>
      <c r="AF53" s="282">
        <v>7430.610104182324</v>
      </c>
      <c r="AG53" s="282">
        <v>7280.4528676742666</v>
      </c>
      <c r="AH53" s="282">
        <v>6964.4569563188725</v>
      </c>
      <c r="AI53" s="282">
        <v>6862.274817829174</v>
      </c>
      <c r="AJ53" s="282">
        <v>6716.9980068120549</v>
      </c>
      <c r="AK53" s="282">
        <v>6555.8809122471321</v>
      </c>
      <c r="AL53" s="282">
        <v>6412.5575168740615</v>
      </c>
      <c r="AM53" s="282">
        <v>6269.4081595356001</v>
      </c>
      <c r="AN53" s="282">
        <v>6201.6672377466493</v>
      </c>
      <c r="AO53" s="282">
        <v>6037.3996599397533</v>
      </c>
      <c r="AP53" s="282">
        <v>5914.6366734080848</v>
      </c>
      <c r="AQ53" s="282">
        <v>5612.1464333114991</v>
      </c>
      <c r="AR53" s="282">
        <v>5488.4403580182843</v>
      </c>
      <c r="AS53" s="282">
        <v>5220.4745468005622</v>
      </c>
      <c r="AT53" s="282">
        <v>4837.3840067561841</v>
      </c>
      <c r="AU53" s="282">
        <v>4382.4554621595962</v>
      </c>
      <c r="AV53" s="282">
        <v>4269.4543567284063</v>
      </c>
      <c r="AW53" s="282">
        <v>4157.8776274701568</v>
      </c>
      <c r="AX53" s="282">
        <v>4015.8121930524512</v>
      </c>
      <c r="AY53" s="282">
        <v>3844.9297706964344</v>
      </c>
      <c r="AZ53" s="282">
        <v>3712.4059493522923</v>
      </c>
      <c r="BA53" s="282">
        <v>3603.9254203839869</v>
      </c>
      <c r="BB53" s="282">
        <v>3425.4404059665594</v>
      </c>
    </row>
    <row r="54" spans="1:54" x14ac:dyDescent="0.25">
      <c r="A54" s="298" t="s">
        <v>2830</v>
      </c>
      <c r="B54" s="280" t="s">
        <v>2766</v>
      </c>
      <c r="C54" s="281" t="s">
        <v>2767</v>
      </c>
      <c r="D54" s="282">
        <v>110.39441635038587</v>
      </c>
      <c r="E54" s="282">
        <v>36.098479999999959</v>
      </c>
      <c r="F54" s="282">
        <v>112.69970000000001</v>
      </c>
      <c r="G54" s="282">
        <v>66.598370000000017</v>
      </c>
      <c r="H54" s="282">
        <v>68.893419999999992</v>
      </c>
      <c r="I54" s="282">
        <v>113.88074118868121</v>
      </c>
      <c r="J54" s="282">
        <v>47.20048000000002</v>
      </c>
      <c r="K54" s="282">
        <v>85.955809999999985</v>
      </c>
      <c r="L54" s="282">
        <v>83.595070000000021</v>
      </c>
      <c r="M54" s="282">
        <v>76.403180000000006</v>
      </c>
      <c r="N54" s="282">
        <v>19.013574470461265</v>
      </c>
      <c r="O54" s="282">
        <v>26.129667750981895</v>
      </c>
      <c r="P54" s="282">
        <v>28.542399294067216</v>
      </c>
      <c r="Q54" s="282">
        <v>31.527658354829498</v>
      </c>
      <c r="R54" s="282">
        <v>29.332630013032055</v>
      </c>
      <c r="S54" s="282">
        <v>30.047662550950946</v>
      </c>
      <c r="T54" s="282">
        <v>30.670163089046845</v>
      </c>
      <c r="U54" s="282">
        <v>30.625709760539785</v>
      </c>
      <c r="V54" s="282">
        <v>26.812886488536268</v>
      </c>
      <c r="W54" s="282">
        <v>26.178562414753443</v>
      </c>
      <c r="X54" s="282">
        <v>26.374157821297089</v>
      </c>
      <c r="Y54" s="282">
        <v>27.344417064710409</v>
      </c>
      <c r="Z54" s="282">
        <v>25.647260005342439</v>
      </c>
      <c r="AA54" s="282">
        <v>24.686394686841261</v>
      </c>
      <c r="AB54" s="282">
        <v>24.257441482867954</v>
      </c>
      <c r="AC54" s="282">
        <v>24.433837475350103</v>
      </c>
      <c r="AD54" s="282">
        <v>24.467287454739871</v>
      </c>
      <c r="AE54" s="282">
        <v>24.028311376316719</v>
      </c>
      <c r="AF54" s="282">
        <v>23.700621907715838</v>
      </c>
      <c r="AG54" s="282">
        <v>22.811302402175553</v>
      </c>
      <c r="AH54" s="282">
        <v>21.698463782163195</v>
      </c>
      <c r="AI54" s="282">
        <v>21.472282784642367</v>
      </c>
      <c r="AJ54" s="282">
        <v>19.599096362148863</v>
      </c>
      <c r="AK54" s="282">
        <v>18.208554343631697</v>
      </c>
      <c r="AL54" s="282">
        <v>16.847414023242901</v>
      </c>
      <c r="AM54" s="282">
        <v>15.943778949727456</v>
      </c>
      <c r="AN54" s="282">
        <v>15.743747653671983</v>
      </c>
      <c r="AO54" s="282">
        <v>15.006243243317682</v>
      </c>
      <c r="AP54" s="282">
        <v>14.390539392286092</v>
      </c>
      <c r="AQ54" s="282">
        <v>13.934553349940561</v>
      </c>
      <c r="AR54" s="282">
        <v>13.469947626950688</v>
      </c>
      <c r="AS54" s="282">
        <v>13.282214998352583</v>
      </c>
      <c r="AT54" s="282">
        <v>12.909600381208056</v>
      </c>
      <c r="AU54" s="282">
        <v>11.942196881080061</v>
      </c>
      <c r="AV54" s="282">
        <v>11.396380111381747</v>
      </c>
      <c r="AW54" s="282">
        <v>11.16195387388743</v>
      </c>
      <c r="AX54" s="282">
        <v>10.752629756793095</v>
      </c>
      <c r="AY54" s="282">
        <v>9.8921661846513249</v>
      </c>
      <c r="AZ54" s="282">
        <v>9.6455157060374912</v>
      </c>
      <c r="BA54" s="282">
        <v>9.1746054663771499</v>
      </c>
      <c r="BB54" s="282">
        <v>8.6762911274242125</v>
      </c>
    </row>
    <row r="55" spans="1:54" x14ac:dyDescent="0.25">
      <c r="A55" s="298" t="s">
        <v>2830</v>
      </c>
      <c r="B55" s="283" t="s">
        <v>2768</v>
      </c>
      <c r="C55" s="284" t="s">
        <v>2769</v>
      </c>
      <c r="D55" s="285">
        <v>110.39441635038587</v>
      </c>
      <c r="E55" s="285">
        <v>36.098479999999959</v>
      </c>
      <c r="F55" s="285">
        <v>112.69970000000001</v>
      </c>
      <c r="G55" s="285">
        <v>66.598370000000017</v>
      </c>
      <c r="H55" s="285">
        <v>68.893419999999992</v>
      </c>
      <c r="I55" s="285">
        <v>113.88074118868121</v>
      </c>
      <c r="J55" s="285">
        <v>47.20048000000002</v>
      </c>
      <c r="K55" s="285">
        <v>85.955809999999985</v>
      </c>
      <c r="L55" s="285">
        <v>83.595070000000021</v>
      </c>
      <c r="M55" s="285">
        <v>76.403180000000006</v>
      </c>
      <c r="N55" s="285">
        <v>19.013574470461265</v>
      </c>
      <c r="O55" s="285">
        <v>26.129667750981895</v>
      </c>
      <c r="P55" s="285">
        <v>28.542399294067216</v>
      </c>
      <c r="Q55" s="285">
        <v>31.527658354829498</v>
      </c>
      <c r="R55" s="285">
        <v>29.332630013032055</v>
      </c>
      <c r="S55" s="285">
        <v>30.047662550950946</v>
      </c>
      <c r="T55" s="285">
        <v>30.670163089046845</v>
      </c>
      <c r="U55" s="285">
        <v>30.625709760539785</v>
      </c>
      <c r="V55" s="285">
        <v>26.812886488536268</v>
      </c>
      <c r="W55" s="285">
        <v>26.178562414753443</v>
      </c>
      <c r="X55" s="285">
        <v>26.374157821297089</v>
      </c>
      <c r="Y55" s="285">
        <v>27.344417064710409</v>
      </c>
      <c r="Z55" s="285">
        <v>25.647260005342439</v>
      </c>
      <c r="AA55" s="285">
        <v>24.686394686841261</v>
      </c>
      <c r="AB55" s="285">
        <v>24.257441482867954</v>
      </c>
      <c r="AC55" s="285">
        <v>24.433837475350103</v>
      </c>
      <c r="AD55" s="285">
        <v>24.467287454739871</v>
      </c>
      <c r="AE55" s="285">
        <v>24.028311376316719</v>
      </c>
      <c r="AF55" s="285">
        <v>23.700621907715838</v>
      </c>
      <c r="AG55" s="285">
        <v>22.811302402175553</v>
      </c>
      <c r="AH55" s="285">
        <v>21.698463782163195</v>
      </c>
      <c r="AI55" s="285">
        <v>21.472282784642367</v>
      </c>
      <c r="AJ55" s="285">
        <v>19.599096362148863</v>
      </c>
      <c r="AK55" s="285">
        <v>18.208554343631697</v>
      </c>
      <c r="AL55" s="285">
        <v>16.847414023242901</v>
      </c>
      <c r="AM55" s="285">
        <v>15.943778949727456</v>
      </c>
      <c r="AN55" s="285">
        <v>15.743747653671983</v>
      </c>
      <c r="AO55" s="285">
        <v>15.006243243317682</v>
      </c>
      <c r="AP55" s="285">
        <v>14.390539392286092</v>
      </c>
      <c r="AQ55" s="285">
        <v>13.934553349940561</v>
      </c>
      <c r="AR55" s="285">
        <v>13.469947626950688</v>
      </c>
      <c r="AS55" s="285">
        <v>13.282214998352583</v>
      </c>
      <c r="AT55" s="285">
        <v>12.909600381208056</v>
      </c>
      <c r="AU55" s="285">
        <v>11.942196881080061</v>
      </c>
      <c r="AV55" s="285">
        <v>11.396380111381747</v>
      </c>
      <c r="AW55" s="285">
        <v>11.16195387388743</v>
      </c>
      <c r="AX55" s="285">
        <v>10.752629756793095</v>
      </c>
      <c r="AY55" s="285">
        <v>9.8921661846513249</v>
      </c>
      <c r="AZ55" s="285">
        <v>9.6455157060374912</v>
      </c>
      <c r="BA55" s="285">
        <v>9.1746054663771499</v>
      </c>
      <c r="BB55" s="285">
        <v>8.6762911274242125</v>
      </c>
    </row>
    <row r="56" spans="1:54" x14ac:dyDescent="0.25">
      <c r="A56" s="298" t="s">
        <v>2830</v>
      </c>
      <c r="B56" s="283" t="s">
        <v>2770</v>
      </c>
      <c r="C56" s="284" t="s">
        <v>2771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  <c r="BB56" s="285">
        <v>0</v>
      </c>
    </row>
    <row r="57" spans="1:54" x14ac:dyDescent="0.25">
      <c r="A57" s="298" t="s">
        <v>2830</v>
      </c>
      <c r="B57" s="283" t="s">
        <v>2772</v>
      </c>
      <c r="C57" s="284" t="s">
        <v>2773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  <c r="BB57" s="285">
        <v>0</v>
      </c>
    </row>
    <row r="58" spans="1:54" x14ac:dyDescent="0.25">
      <c r="A58" s="298" t="s">
        <v>2830</v>
      </c>
      <c r="B58" s="283" t="s">
        <v>2774</v>
      </c>
      <c r="C58" s="284" t="s">
        <v>2775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  <c r="BB58" s="285">
        <v>0</v>
      </c>
    </row>
    <row r="59" spans="1:54" x14ac:dyDescent="0.25">
      <c r="A59" s="298" t="s">
        <v>2833</v>
      </c>
      <c r="B59" s="277" t="s">
        <v>2776</v>
      </c>
      <c r="C59" s="278" t="s">
        <v>2777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  <c r="BB59" s="279">
        <v>0</v>
      </c>
    </row>
    <row r="60" spans="1:54" x14ac:dyDescent="0.25">
      <c r="A60" s="298" t="s">
        <v>2833</v>
      </c>
      <c r="B60" s="277" t="s">
        <v>2778</v>
      </c>
      <c r="C60" s="278" t="s">
        <v>2779</v>
      </c>
      <c r="D60" s="279">
        <v>745.02487539278286</v>
      </c>
      <c r="E60" s="279">
        <v>769.24766999999997</v>
      </c>
      <c r="F60" s="279">
        <v>644.06745000000012</v>
      </c>
      <c r="G60" s="279">
        <v>795.72380999999996</v>
      </c>
      <c r="H60" s="279">
        <v>1251.7203099999999</v>
      </c>
      <c r="I60" s="279">
        <v>1179.7317250296546</v>
      </c>
      <c r="J60" s="279">
        <v>1676.4605199999999</v>
      </c>
      <c r="K60" s="279">
        <v>1659.33872</v>
      </c>
      <c r="L60" s="279">
        <v>1662.6651000000002</v>
      </c>
      <c r="M60" s="279">
        <v>2136.11427</v>
      </c>
      <c r="N60" s="279">
        <v>2039.8172968344877</v>
      </c>
      <c r="O60" s="279">
        <v>2242.3114486069544</v>
      </c>
      <c r="P60" s="279">
        <v>2061.3057787678913</v>
      </c>
      <c r="Q60" s="279">
        <v>2265.0971365110545</v>
      </c>
      <c r="R60" s="279">
        <v>1840.3240363210693</v>
      </c>
      <c r="S60" s="279">
        <v>1911.5087357224365</v>
      </c>
      <c r="T60" s="279">
        <v>1942.6000553798069</v>
      </c>
      <c r="U60" s="279">
        <v>1956.0074057669785</v>
      </c>
      <c r="V60" s="279">
        <v>2009.8346707367666</v>
      </c>
      <c r="W60" s="279">
        <v>2081.8448820804138</v>
      </c>
      <c r="X60" s="279">
        <v>2111.7897211119389</v>
      </c>
      <c r="Y60" s="279">
        <v>2127.7734756963769</v>
      </c>
      <c r="Z60" s="279">
        <v>2165.403844950461</v>
      </c>
      <c r="AA60" s="279">
        <v>2160.1608353075171</v>
      </c>
      <c r="AB60" s="279">
        <v>2148.5698709929579</v>
      </c>
      <c r="AC60" s="279">
        <v>2128.7630383372698</v>
      </c>
      <c r="AD60" s="279">
        <v>2078.0503887449354</v>
      </c>
      <c r="AE60" s="279">
        <v>2022.4054975748409</v>
      </c>
      <c r="AF60" s="279">
        <v>1978.8531739139289</v>
      </c>
      <c r="AG60" s="279">
        <v>1973.5909426961994</v>
      </c>
      <c r="AH60" s="279">
        <v>1949.4796645927756</v>
      </c>
      <c r="AI60" s="279">
        <v>1905.8867772555166</v>
      </c>
      <c r="AJ60" s="279">
        <v>1906.3834716588854</v>
      </c>
      <c r="AK60" s="279">
        <v>1898.4365574979265</v>
      </c>
      <c r="AL60" s="279">
        <v>1901.7866607421875</v>
      </c>
      <c r="AM60" s="279">
        <v>1885.8956608506267</v>
      </c>
      <c r="AN60" s="279">
        <v>1869.3089699511991</v>
      </c>
      <c r="AO60" s="279">
        <v>1855.34324775442</v>
      </c>
      <c r="AP60" s="279">
        <v>1837.432769881636</v>
      </c>
      <c r="AQ60" s="279">
        <v>1817.2751575848408</v>
      </c>
      <c r="AR60" s="279">
        <v>1797.7693722415884</v>
      </c>
      <c r="AS60" s="279">
        <v>1774.8467725941373</v>
      </c>
      <c r="AT60" s="279">
        <v>1757.651301093407</v>
      </c>
      <c r="AU60" s="279">
        <v>1707.9017019714738</v>
      </c>
      <c r="AV60" s="279">
        <v>1675.0178054772646</v>
      </c>
      <c r="AW60" s="279">
        <v>1638.6586649326894</v>
      </c>
      <c r="AX60" s="279">
        <v>1579.4116657482382</v>
      </c>
      <c r="AY60" s="279">
        <v>1540.0377598421671</v>
      </c>
      <c r="AZ60" s="279">
        <v>1477.7081570265773</v>
      </c>
      <c r="BA60" s="279">
        <v>1465.5103396750928</v>
      </c>
      <c r="BB60" s="279">
        <v>1426.1622164397431</v>
      </c>
    </row>
    <row r="61" spans="1:54" x14ac:dyDescent="0.25">
      <c r="A61" s="298" t="s">
        <v>2830</v>
      </c>
      <c r="B61" s="277" t="s">
        <v>2780</v>
      </c>
      <c r="C61" s="278" t="s">
        <v>2781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9.9999999999999978E-2</v>
      </c>
      <c r="K61" s="279">
        <v>4.8999999999999995</v>
      </c>
      <c r="L61" s="279">
        <v>11.599999999999998</v>
      </c>
      <c r="M61" s="279">
        <v>25.401150000000001</v>
      </c>
      <c r="N61" s="279">
        <v>25.460958160709762</v>
      </c>
      <c r="O61" s="279">
        <v>19.346517327720175</v>
      </c>
      <c r="P61" s="279">
        <v>22.045744819642959</v>
      </c>
      <c r="Q61" s="279">
        <v>45.285161131284255</v>
      </c>
      <c r="R61" s="279">
        <v>49.27390847425243</v>
      </c>
      <c r="S61" s="279">
        <v>38.119808267510734</v>
      </c>
      <c r="T61" s="279">
        <v>39.349535193431976</v>
      </c>
      <c r="U61" s="279">
        <v>38.985450651474764</v>
      </c>
      <c r="V61" s="279">
        <v>37.987947833849631</v>
      </c>
      <c r="W61" s="279">
        <v>38.076322026328853</v>
      </c>
      <c r="X61" s="279">
        <v>37.571235603436953</v>
      </c>
      <c r="Y61" s="279">
        <v>36.813948370625745</v>
      </c>
      <c r="Z61" s="279">
        <v>36.833468201304456</v>
      </c>
      <c r="AA61" s="279">
        <v>36.035192852468356</v>
      </c>
      <c r="AB61" s="279">
        <v>35.232527688160872</v>
      </c>
      <c r="AC61" s="279">
        <v>34.273758101013634</v>
      </c>
      <c r="AD61" s="279">
        <v>32.280750655618128</v>
      </c>
      <c r="AE61" s="279">
        <v>31.023954503419144</v>
      </c>
      <c r="AF61" s="279">
        <v>30.031279226363868</v>
      </c>
      <c r="AG61" s="279">
        <v>29.72265689372907</v>
      </c>
      <c r="AH61" s="279">
        <v>28.528055204376152</v>
      </c>
      <c r="AI61" s="279">
        <v>27.787796085564679</v>
      </c>
      <c r="AJ61" s="279">
        <v>27.486701011678569</v>
      </c>
      <c r="AK61" s="279">
        <v>27.321866842588356</v>
      </c>
      <c r="AL61" s="279">
        <v>26.89779059141387</v>
      </c>
      <c r="AM61" s="279">
        <v>26.42999101109034</v>
      </c>
      <c r="AN61" s="279">
        <v>26.014879248179618</v>
      </c>
      <c r="AO61" s="279">
        <v>25.839171327672783</v>
      </c>
      <c r="AP61" s="279">
        <v>25.703442043799946</v>
      </c>
      <c r="AQ61" s="279">
        <v>25.554109369561992</v>
      </c>
      <c r="AR61" s="279">
        <v>25.219751256101151</v>
      </c>
      <c r="AS61" s="279">
        <v>24.966478381177669</v>
      </c>
      <c r="AT61" s="279">
        <v>24.735874893091111</v>
      </c>
      <c r="AU61" s="279">
        <v>24.532857997981331</v>
      </c>
      <c r="AV61" s="279">
        <v>24.340331352030336</v>
      </c>
      <c r="AW61" s="279">
        <v>24.039333385718969</v>
      </c>
      <c r="AX61" s="279">
        <v>22.791788365951337</v>
      </c>
      <c r="AY61" s="279">
        <v>22.320286394230848</v>
      </c>
      <c r="AZ61" s="279">
        <v>21.640467483538689</v>
      </c>
      <c r="BA61" s="279">
        <v>21.611229595122037</v>
      </c>
      <c r="BB61" s="279">
        <v>20.660288795574814</v>
      </c>
    </row>
    <row r="62" spans="1:54" x14ac:dyDescent="0.25">
      <c r="A62" s="298" t="s">
        <v>2830</v>
      </c>
      <c r="B62" s="280" t="s">
        <v>2782</v>
      </c>
      <c r="C62" s="281" t="s">
        <v>2783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  <c r="BB62" s="282">
        <v>0</v>
      </c>
    </row>
    <row r="63" spans="1:54" x14ac:dyDescent="0.25">
      <c r="A63" s="298" t="s">
        <v>2830</v>
      </c>
      <c r="B63" s="280" t="s">
        <v>2784</v>
      </c>
      <c r="C63" s="281" t="s">
        <v>2785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  <c r="BB63" s="282">
        <v>0</v>
      </c>
    </row>
    <row r="64" spans="1:54" x14ac:dyDescent="0.25">
      <c r="A64" s="298" t="s">
        <v>2830</v>
      </c>
      <c r="B64" s="280" t="s">
        <v>2786</v>
      </c>
      <c r="C64" s="281" t="s">
        <v>2787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  <c r="BB64" s="282">
        <v>0</v>
      </c>
    </row>
    <row r="65" spans="1:54" x14ac:dyDescent="0.25">
      <c r="A65" s="298" t="s">
        <v>2830</v>
      </c>
      <c r="B65" s="283" t="s">
        <v>2788</v>
      </c>
      <c r="C65" s="284" t="s">
        <v>2789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  <c r="BB65" s="285">
        <v>0</v>
      </c>
    </row>
    <row r="66" spans="1:54" x14ac:dyDescent="0.25">
      <c r="A66" s="298" t="s">
        <v>2830</v>
      </c>
      <c r="B66" s="283" t="s">
        <v>2790</v>
      </c>
      <c r="C66" s="284" t="s">
        <v>2791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  <c r="BB66" s="285">
        <v>0</v>
      </c>
    </row>
    <row r="67" spans="1:54" x14ac:dyDescent="0.25">
      <c r="A67" s="298" t="s">
        <v>2830</v>
      </c>
      <c r="B67" s="280" t="s">
        <v>2792</v>
      </c>
      <c r="C67" s="281" t="s">
        <v>2793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  <c r="BB67" s="282">
        <v>0</v>
      </c>
    </row>
    <row r="68" spans="1:54" x14ac:dyDescent="0.25">
      <c r="A68" s="298" t="s">
        <v>2834</v>
      </c>
      <c r="B68" s="280" t="s">
        <v>2794</v>
      </c>
      <c r="C68" s="281" t="s">
        <v>2795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9.9999999999999978E-2</v>
      </c>
      <c r="K68" s="282">
        <v>4.8999999999999995</v>
      </c>
      <c r="L68" s="282">
        <v>11.599999999999998</v>
      </c>
      <c r="M68" s="282">
        <v>25.401150000000001</v>
      </c>
      <c r="N68" s="282">
        <v>25.460958160709762</v>
      </c>
      <c r="O68" s="282">
        <v>19.346517327720175</v>
      </c>
      <c r="P68" s="282">
        <v>22.045744819642959</v>
      </c>
      <c r="Q68" s="282">
        <v>45.285161131284255</v>
      </c>
      <c r="R68" s="282">
        <v>49.27390847425243</v>
      </c>
      <c r="S68" s="282">
        <v>38.119808267510734</v>
      </c>
      <c r="T68" s="282">
        <v>39.349535193431976</v>
      </c>
      <c r="U68" s="282">
        <v>38.985450651474764</v>
      </c>
      <c r="V68" s="282">
        <v>37.987947833849631</v>
      </c>
      <c r="W68" s="282">
        <v>38.076322026328853</v>
      </c>
      <c r="X68" s="282">
        <v>37.571235603436953</v>
      </c>
      <c r="Y68" s="282">
        <v>36.813948370625745</v>
      </c>
      <c r="Z68" s="282">
        <v>36.833468201304456</v>
      </c>
      <c r="AA68" s="282">
        <v>36.035192852468356</v>
      </c>
      <c r="AB68" s="282">
        <v>35.232527688160872</v>
      </c>
      <c r="AC68" s="282">
        <v>34.273758101013634</v>
      </c>
      <c r="AD68" s="282">
        <v>32.280750655618128</v>
      </c>
      <c r="AE68" s="282">
        <v>31.023954503419144</v>
      </c>
      <c r="AF68" s="282">
        <v>30.031279226363868</v>
      </c>
      <c r="AG68" s="282">
        <v>29.72265689372907</v>
      </c>
      <c r="AH68" s="282">
        <v>28.528055204376152</v>
      </c>
      <c r="AI68" s="282">
        <v>27.787796085564679</v>
      </c>
      <c r="AJ68" s="282">
        <v>27.486701011678569</v>
      </c>
      <c r="AK68" s="282">
        <v>27.321866842588356</v>
      </c>
      <c r="AL68" s="282">
        <v>26.89779059141387</v>
      </c>
      <c r="AM68" s="282">
        <v>26.42999101109034</v>
      </c>
      <c r="AN68" s="282">
        <v>26.014879248179618</v>
      </c>
      <c r="AO68" s="282">
        <v>25.839171327672783</v>
      </c>
      <c r="AP68" s="282">
        <v>25.703442043799946</v>
      </c>
      <c r="AQ68" s="282">
        <v>25.554109369561992</v>
      </c>
      <c r="AR68" s="282">
        <v>25.219751256101151</v>
      </c>
      <c r="AS68" s="282">
        <v>24.966478381177669</v>
      </c>
      <c r="AT68" s="282">
        <v>24.735874893091111</v>
      </c>
      <c r="AU68" s="282">
        <v>24.532857997981331</v>
      </c>
      <c r="AV68" s="282">
        <v>24.340331352030336</v>
      </c>
      <c r="AW68" s="282">
        <v>24.039333385718969</v>
      </c>
      <c r="AX68" s="282">
        <v>22.791788365951337</v>
      </c>
      <c r="AY68" s="282">
        <v>22.320286394230848</v>
      </c>
      <c r="AZ68" s="282">
        <v>21.640467483538689</v>
      </c>
      <c r="BA68" s="282">
        <v>21.611229595122037</v>
      </c>
      <c r="BB68" s="282">
        <v>20.660288795574814</v>
      </c>
    </row>
    <row r="69" spans="1:54" x14ac:dyDescent="0.25">
      <c r="A69" s="298" t="s">
        <v>2830</v>
      </c>
      <c r="B69" s="283" t="s">
        <v>2796</v>
      </c>
      <c r="C69" s="284" t="s">
        <v>2797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9.9999999999999978E-2</v>
      </c>
      <c r="K69" s="285">
        <v>0</v>
      </c>
      <c r="L69" s="285">
        <v>0</v>
      </c>
      <c r="M69" s="285">
        <v>7.4999699999999994</v>
      </c>
      <c r="N69" s="285">
        <v>8.8372837554360579</v>
      </c>
      <c r="O69" s="285">
        <v>6.2338776028706757</v>
      </c>
      <c r="P69" s="285">
        <v>2.1735013164990202</v>
      </c>
      <c r="Q69" s="285">
        <v>5.3023675610840009</v>
      </c>
      <c r="R69" s="285">
        <v>6.0905703640011497</v>
      </c>
      <c r="S69" s="285">
        <v>4.7770901228587091E-2</v>
      </c>
      <c r="T69" s="285">
        <v>4.9509444158939007E-2</v>
      </c>
      <c r="U69" s="285">
        <v>5.1851798189594768E-2</v>
      </c>
      <c r="V69" s="285">
        <v>5.2770358129298985E-2</v>
      </c>
      <c r="W69" s="285">
        <v>5.5746590742871291E-2</v>
      </c>
      <c r="X69" s="285">
        <v>5.7537321479303287E-2</v>
      </c>
      <c r="Y69" s="285">
        <v>5.8691138516457388E-2</v>
      </c>
      <c r="Z69" s="285">
        <v>6.0350656706465E-2</v>
      </c>
      <c r="AA69" s="285">
        <v>6.1143271689681172E-2</v>
      </c>
      <c r="AB69" s="285">
        <v>6.1786338239852391E-2</v>
      </c>
      <c r="AC69" s="285">
        <v>6.2040614752411335E-2</v>
      </c>
      <c r="AD69" s="285">
        <v>5.7793649219712723E-2</v>
      </c>
      <c r="AE69" s="285">
        <v>5.6011465612455222E-2</v>
      </c>
      <c r="AF69" s="285">
        <v>5.2091296710987472E-2</v>
      </c>
      <c r="AG69" s="285">
        <v>5.2107067644387779E-2</v>
      </c>
      <c r="AH69" s="285">
        <v>5.2205396400687019E-2</v>
      </c>
      <c r="AI69" s="285">
        <v>5.0755144305718584E-2</v>
      </c>
      <c r="AJ69" s="285">
        <v>5.1431414748745227E-2</v>
      </c>
      <c r="AK69" s="285">
        <v>5.1098664853651742E-2</v>
      </c>
      <c r="AL69" s="285">
        <v>5.1666521968873599E-2</v>
      </c>
      <c r="AM69" s="285">
        <v>5.1885205963998184E-2</v>
      </c>
      <c r="AN69" s="285">
        <v>5.0517844423206469E-2</v>
      </c>
      <c r="AO69" s="285">
        <v>5.0281137528271645E-2</v>
      </c>
      <c r="AP69" s="285">
        <v>4.9288547442345718E-2</v>
      </c>
      <c r="AQ69" s="285">
        <v>4.9140363958619496E-2</v>
      </c>
      <c r="AR69" s="285">
        <v>4.8941379840807459E-2</v>
      </c>
      <c r="AS69" s="285">
        <v>4.7972592011772966E-2</v>
      </c>
      <c r="AT69" s="285">
        <v>4.7401213074382387E-2</v>
      </c>
      <c r="AU69" s="285">
        <v>4.6748939432940714E-2</v>
      </c>
      <c r="AV69" s="285">
        <v>4.6595690631777813E-2</v>
      </c>
      <c r="AW69" s="285">
        <v>4.6102932856782734E-2</v>
      </c>
      <c r="AX69" s="285">
        <v>4.0614699713861585E-2</v>
      </c>
      <c r="AY69" s="285">
        <v>3.8771732543604567E-2</v>
      </c>
      <c r="AZ69" s="285">
        <v>3.3709392041530714E-2</v>
      </c>
      <c r="BA69" s="285">
        <v>3.3524227791695969E-2</v>
      </c>
      <c r="BB69" s="285">
        <v>3.3300310916902415E-2</v>
      </c>
    </row>
    <row r="70" spans="1:54" x14ac:dyDescent="0.25">
      <c r="A70" s="298" t="s">
        <v>2830</v>
      </c>
      <c r="B70" s="283" t="s">
        <v>2798</v>
      </c>
      <c r="C70" s="284" t="s">
        <v>2799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  <c r="BB70" s="285">
        <v>0</v>
      </c>
    </row>
    <row r="71" spans="1:54" x14ac:dyDescent="0.25">
      <c r="A71" s="298" t="s">
        <v>2830</v>
      </c>
      <c r="B71" s="283" t="s">
        <v>2800</v>
      </c>
      <c r="C71" s="284" t="s">
        <v>2801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0.11942333477156807</v>
      </c>
      <c r="Q71" s="285">
        <v>0.47769091128805025</v>
      </c>
      <c r="R71" s="285">
        <v>0.45380720359224824</v>
      </c>
      <c r="S71" s="285">
        <v>0.42992405778875303</v>
      </c>
      <c r="T71" s="285">
        <v>0.438830839035383</v>
      </c>
      <c r="U71" s="285">
        <v>0.43819479770133357</v>
      </c>
      <c r="V71" s="285">
        <v>0.49644676511893432</v>
      </c>
      <c r="W71" s="285">
        <v>0.50475723802793038</v>
      </c>
      <c r="X71" s="285">
        <v>0.50147187422677486</v>
      </c>
      <c r="Y71" s="285">
        <v>0.48781053349893172</v>
      </c>
      <c r="Z71" s="285">
        <v>0.48988279777413529</v>
      </c>
      <c r="AA71" s="285">
        <v>0.46941045833834633</v>
      </c>
      <c r="AB71" s="285">
        <v>0.44962804830622111</v>
      </c>
      <c r="AC71" s="285">
        <v>0.42950543766898175</v>
      </c>
      <c r="AD71" s="285">
        <v>0.41655309006736291</v>
      </c>
      <c r="AE71" s="285">
        <v>0.39735418484417701</v>
      </c>
      <c r="AF71" s="285">
        <v>0.38135940364483278</v>
      </c>
      <c r="AG71" s="285">
        <v>0.37875048724718663</v>
      </c>
      <c r="AH71" s="285">
        <v>0.3684534693583521</v>
      </c>
      <c r="AI71" s="285">
        <v>0.35999814641111116</v>
      </c>
      <c r="AJ71" s="285">
        <v>0.35681237713791325</v>
      </c>
      <c r="AK71" s="285">
        <v>0.34626866046504867</v>
      </c>
      <c r="AL71" s="285">
        <v>0.34199971926328077</v>
      </c>
      <c r="AM71" s="285">
        <v>0.33495946271692478</v>
      </c>
      <c r="AN71" s="285">
        <v>0.32967033471250817</v>
      </c>
      <c r="AO71" s="285">
        <v>0.32872834736864293</v>
      </c>
      <c r="AP71" s="285">
        <v>0.3262864963656909</v>
      </c>
      <c r="AQ71" s="285">
        <v>0.32190580123829526</v>
      </c>
      <c r="AR71" s="285">
        <v>0.3191026459989027</v>
      </c>
      <c r="AS71" s="285">
        <v>0.31396123223322858</v>
      </c>
      <c r="AT71" s="285">
        <v>0.30997438399890154</v>
      </c>
      <c r="AU71" s="285">
        <v>0.29121355882371686</v>
      </c>
      <c r="AV71" s="285">
        <v>0.28698499801029603</v>
      </c>
      <c r="AW71" s="285">
        <v>0.27957572096754552</v>
      </c>
      <c r="AX71" s="285">
        <v>0.2735626111316069</v>
      </c>
      <c r="AY71" s="285">
        <v>0.26647362331385344</v>
      </c>
      <c r="AZ71" s="285">
        <v>0.25872665251565613</v>
      </c>
      <c r="BA71" s="285">
        <v>0.25909064543761268</v>
      </c>
      <c r="BB71" s="285">
        <v>0.25465023404649678</v>
      </c>
    </row>
    <row r="72" spans="1:54" x14ac:dyDescent="0.25">
      <c r="A72" s="298" t="s">
        <v>2830</v>
      </c>
      <c r="B72" s="283" t="s">
        <v>2802</v>
      </c>
      <c r="C72" s="284" t="s">
        <v>2803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3.9648418840164092</v>
      </c>
      <c r="Q72" s="285">
        <v>4.6813709306233093</v>
      </c>
      <c r="R72" s="285">
        <v>4.2514569599694303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  <c r="BB72" s="285">
        <v>0</v>
      </c>
    </row>
    <row r="73" spans="1:54" x14ac:dyDescent="0.25">
      <c r="A73" s="298" t="s">
        <v>2830</v>
      </c>
      <c r="B73" s="283" t="s">
        <v>2804</v>
      </c>
      <c r="C73" s="284" t="s">
        <v>2805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4.8999999999999995</v>
      </c>
      <c r="L73" s="285">
        <v>11.599999999999998</v>
      </c>
      <c r="M73" s="285">
        <v>17.90118</v>
      </c>
      <c r="N73" s="285">
        <v>16.6236744052737</v>
      </c>
      <c r="O73" s="285">
        <v>13.112639724849499</v>
      </c>
      <c r="P73" s="285">
        <v>15.787978284355962</v>
      </c>
      <c r="Q73" s="285">
        <v>34.823731728288898</v>
      </c>
      <c r="R73" s="285">
        <v>38.478073946689605</v>
      </c>
      <c r="S73" s="285">
        <v>37.6421133084934</v>
      </c>
      <c r="T73" s="285">
        <v>38.86119491023765</v>
      </c>
      <c r="U73" s="285">
        <v>38.495404055583833</v>
      </c>
      <c r="V73" s="285">
        <v>37.438730710601398</v>
      </c>
      <c r="W73" s="285">
        <v>37.515818197558055</v>
      </c>
      <c r="X73" s="285">
        <v>37.012226407730878</v>
      </c>
      <c r="Y73" s="285">
        <v>36.267446698610357</v>
      </c>
      <c r="Z73" s="285">
        <v>36.283234746823851</v>
      </c>
      <c r="AA73" s="285">
        <v>35.504639122440331</v>
      </c>
      <c r="AB73" s="285">
        <v>34.7211133016148</v>
      </c>
      <c r="AC73" s="285">
        <v>33.78221204859225</v>
      </c>
      <c r="AD73" s="285">
        <v>31.806403916331057</v>
      </c>
      <c r="AE73" s="285">
        <v>30.570588852962516</v>
      </c>
      <c r="AF73" s="285">
        <v>29.597828526008048</v>
      </c>
      <c r="AG73" s="285">
        <v>29.291799338837492</v>
      </c>
      <c r="AH73" s="285">
        <v>28.107396338617114</v>
      </c>
      <c r="AI73" s="285">
        <v>27.377042794847849</v>
      </c>
      <c r="AJ73" s="285">
        <v>27.078457219791908</v>
      </c>
      <c r="AK73" s="285">
        <v>26.924499517269656</v>
      </c>
      <c r="AL73" s="285">
        <v>26.504124350181712</v>
      </c>
      <c r="AM73" s="285">
        <v>26.043146342409415</v>
      </c>
      <c r="AN73" s="285">
        <v>25.634691069043907</v>
      </c>
      <c r="AO73" s="285">
        <v>25.460161842775868</v>
      </c>
      <c r="AP73" s="285">
        <v>25.327866999991915</v>
      </c>
      <c r="AQ73" s="285">
        <v>25.183063204365073</v>
      </c>
      <c r="AR73" s="285">
        <v>24.851707230261439</v>
      </c>
      <c r="AS73" s="285">
        <v>24.60454455693267</v>
      </c>
      <c r="AT73" s="285">
        <v>24.378499296017829</v>
      </c>
      <c r="AU73" s="285">
        <v>24.194895499724669</v>
      </c>
      <c r="AV73" s="285">
        <v>24.006750663388264</v>
      </c>
      <c r="AW73" s="285">
        <v>23.713654731894643</v>
      </c>
      <c r="AX73" s="285">
        <v>22.477611055105864</v>
      </c>
      <c r="AY73" s="285">
        <v>22.015041038373386</v>
      </c>
      <c r="AZ73" s="285">
        <v>21.348031438981504</v>
      </c>
      <c r="BA73" s="285">
        <v>21.318614721892729</v>
      </c>
      <c r="BB73" s="285">
        <v>20.372338250611413</v>
      </c>
    </row>
    <row r="74" spans="1:54" x14ac:dyDescent="0.25">
      <c r="A74" s="298" t="s">
        <v>2830</v>
      </c>
      <c r="B74" s="286" t="s">
        <v>2806</v>
      </c>
      <c r="C74" s="287" t="s">
        <v>2807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  <c r="BB74" s="288">
        <v>0</v>
      </c>
    </row>
    <row r="75" spans="1:54" x14ac:dyDescent="0.25">
      <c r="A75" s="298" t="s">
        <v>2830</v>
      </c>
      <c r="B75" s="286" t="s">
        <v>2808</v>
      </c>
      <c r="C75" s="287" t="s">
        <v>2809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0.3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</row>
    <row r="76" spans="1:54" x14ac:dyDescent="0.25">
      <c r="A76" s="298" t="s">
        <v>2830</v>
      </c>
      <c r="B76" s="286" t="s">
        <v>2810</v>
      </c>
      <c r="C76" s="287" t="s">
        <v>2811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  <c r="BB76" s="288">
        <v>0</v>
      </c>
    </row>
    <row r="77" spans="1:54" x14ac:dyDescent="0.25">
      <c r="A77" s="298" t="s">
        <v>2830</v>
      </c>
      <c r="B77" s="286" t="s">
        <v>2812</v>
      </c>
      <c r="C77" s="287" t="s">
        <v>2813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4.5999999999999996</v>
      </c>
      <c r="L77" s="288">
        <v>11.599999999999998</v>
      </c>
      <c r="M77" s="288">
        <v>17.90118</v>
      </c>
      <c r="N77" s="288">
        <v>16.6236744052737</v>
      </c>
      <c r="O77" s="288">
        <v>13.112639724849499</v>
      </c>
      <c r="P77" s="288">
        <v>15.787978284355962</v>
      </c>
      <c r="Q77" s="288">
        <v>34.823731728288898</v>
      </c>
      <c r="R77" s="288">
        <v>38.478073946689605</v>
      </c>
      <c r="S77" s="288">
        <v>37.6421133084934</v>
      </c>
      <c r="T77" s="288">
        <v>38.86119491023765</v>
      </c>
      <c r="U77" s="288">
        <v>38.495404055583833</v>
      </c>
      <c r="V77" s="288">
        <v>37.438730710601398</v>
      </c>
      <c r="W77" s="288">
        <v>37.515818197558055</v>
      </c>
      <c r="X77" s="288">
        <v>37.012226407730878</v>
      </c>
      <c r="Y77" s="288">
        <v>36.267446698610357</v>
      </c>
      <c r="Z77" s="288">
        <v>36.283234746823851</v>
      </c>
      <c r="AA77" s="288">
        <v>35.504639122440331</v>
      </c>
      <c r="AB77" s="288">
        <v>34.7211133016148</v>
      </c>
      <c r="AC77" s="288">
        <v>33.78221204859225</v>
      </c>
      <c r="AD77" s="288">
        <v>31.806403916331057</v>
      </c>
      <c r="AE77" s="288">
        <v>30.570588852962516</v>
      </c>
      <c r="AF77" s="288">
        <v>29.597828526008048</v>
      </c>
      <c r="AG77" s="288">
        <v>29.291799338837492</v>
      </c>
      <c r="AH77" s="288">
        <v>28.107396338617114</v>
      </c>
      <c r="AI77" s="288">
        <v>27.377042794847849</v>
      </c>
      <c r="AJ77" s="288">
        <v>27.078457219791908</v>
      </c>
      <c r="AK77" s="288">
        <v>26.924499517269656</v>
      </c>
      <c r="AL77" s="288">
        <v>26.504124350181712</v>
      </c>
      <c r="AM77" s="288">
        <v>26.043146342409415</v>
      </c>
      <c r="AN77" s="288">
        <v>25.634691069043907</v>
      </c>
      <c r="AO77" s="288">
        <v>25.460161842775868</v>
      </c>
      <c r="AP77" s="288">
        <v>25.327866999991915</v>
      </c>
      <c r="AQ77" s="288">
        <v>25.183063204365073</v>
      </c>
      <c r="AR77" s="288">
        <v>24.851707230261439</v>
      </c>
      <c r="AS77" s="288">
        <v>24.60454455693267</v>
      </c>
      <c r="AT77" s="288">
        <v>24.378499296017829</v>
      </c>
      <c r="AU77" s="288">
        <v>24.194895499724669</v>
      </c>
      <c r="AV77" s="288">
        <v>24.006750663388264</v>
      </c>
      <c r="AW77" s="288">
        <v>23.713654731894643</v>
      </c>
      <c r="AX77" s="288">
        <v>22.477611055105864</v>
      </c>
      <c r="AY77" s="288">
        <v>22.015041038373386</v>
      </c>
      <c r="AZ77" s="288">
        <v>21.348031438981504</v>
      </c>
      <c r="BA77" s="288">
        <v>21.318614721892729</v>
      </c>
      <c r="BB77" s="288">
        <v>20.372338250611413</v>
      </c>
    </row>
    <row r="78" spans="1:54" x14ac:dyDescent="0.25">
      <c r="A78" s="298" t="s">
        <v>2830</v>
      </c>
      <c r="B78" s="280" t="s">
        <v>2814</v>
      </c>
      <c r="C78" s="281" t="s">
        <v>2815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  <c r="BB78" s="282">
        <v>0</v>
      </c>
    </row>
    <row r="79" spans="1:54" x14ac:dyDescent="0.25">
      <c r="A79" s="298" t="s">
        <v>2658</v>
      </c>
      <c r="B79" s="277" t="s">
        <v>2658</v>
      </c>
      <c r="C79" s="278" t="s">
        <v>2816</v>
      </c>
      <c r="D79" s="279">
        <v>2346.3634827452593</v>
      </c>
      <c r="E79" s="279">
        <v>2816.5786800000001</v>
      </c>
      <c r="F79" s="279">
        <v>2736.3727900000004</v>
      </c>
      <c r="G79" s="279">
        <v>2817.9367499999994</v>
      </c>
      <c r="H79" s="279">
        <v>2893.5756099999999</v>
      </c>
      <c r="I79" s="279">
        <v>3057.6973733358291</v>
      </c>
      <c r="J79" s="279">
        <v>3007.5991899999995</v>
      </c>
      <c r="K79" s="279">
        <v>3082.9887000000008</v>
      </c>
      <c r="L79" s="279">
        <v>3095.8447999999999</v>
      </c>
      <c r="M79" s="279">
        <v>3113.1495699999996</v>
      </c>
      <c r="N79" s="279">
        <v>2956.2676865789754</v>
      </c>
      <c r="O79" s="279">
        <v>3072.5864279545422</v>
      </c>
      <c r="P79" s="279">
        <v>2973.4623742668632</v>
      </c>
      <c r="Q79" s="279">
        <v>2857.1030553950363</v>
      </c>
      <c r="R79" s="279">
        <v>2739.8071062107542</v>
      </c>
      <c r="S79" s="279">
        <v>2710.4413753804097</v>
      </c>
      <c r="T79" s="279">
        <v>2766.8663116796488</v>
      </c>
      <c r="U79" s="279">
        <v>2794.4957019046551</v>
      </c>
      <c r="V79" s="279">
        <v>2892.7656958918847</v>
      </c>
      <c r="W79" s="279">
        <v>3037.8124650830623</v>
      </c>
      <c r="X79" s="279">
        <v>3115.8988017139491</v>
      </c>
      <c r="Y79" s="279">
        <v>3159.3763251710971</v>
      </c>
      <c r="Z79" s="279">
        <v>3242.6308968040285</v>
      </c>
      <c r="AA79" s="279">
        <v>3245.2871716903978</v>
      </c>
      <c r="AB79" s="279">
        <v>3232.9792099888646</v>
      </c>
      <c r="AC79" s="279">
        <v>3191.8217268467997</v>
      </c>
      <c r="AD79" s="279">
        <v>3116.5838727710961</v>
      </c>
      <c r="AE79" s="279">
        <v>3024.6023762413743</v>
      </c>
      <c r="AF79" s="279">
        <v>2960.8265776310031</v>
      </c>
      <c r="AG79" s="279">
        <v>2950.682440651929</v>
      </c>
      <c r="AH79" s="279">
        <v>2895.3775455018676</v>
      </c>
      <c r="AI79" s="279">
        <v>2891.4993500166256</v>
      </c>
      <c r="AJ79" s="279">
        <v>2893.3719623501479</v>
      </c>
      <c r="AK79" s="279">
        <v>2873.7033567462886</v>
      </c>
      <c r="AL79" s="279">
        <v>2885.8201798180244</v>
      </c>
      <c r="AM79" s="279">
        <v>2869.2042124714544</v>
      </c>
      <c r="AN79" s="279">
        <v>2897.0516049693415</v>
      </c>
      <c r="AO79" s="279">
        <v>2966.9266782783247</v>
      </c>
      <c r="AP79" s="279">
        <v>3049.5386893369991</v>
      </c>
      <c r="AQ79" s="279">
        <v>3309.4278024905188</v>
      </c>
      <c r="AR79" s="279">
        <v>3293.5914573568903</v>
      </c>
      <c r="AS79" s="279">
        <v>3517.3175913862879</v>
      </c>
      <c r="AT79" s="279">
        <v>3882.2266071930358</v>
      </c>
      <c r="AU79" s="279">
        <v>4185.5193127816228</v>
      </c>
      <c r="AV79" s="279">
        <v>4193.33422516889</v>
      </c>
      <c r="AW79" s="279">
        <v>4141.3896065508816</v>
      </c>
      <c r="AX79" s="279">
        <v>4058.0905408779927</v>
      </c>
      <c r="AY79" s="279">
        <v>3916.8928673363607</v>
      </c>
      <c r="AZ79" s="279">
        <v>3872.6859606498847</v>
      </c>
      <c r="BA79" s="279">
        <v>3818.1742411613377</v>
      </c>
      <c r="BB79" s="279">
        <v>3662.8263723576101</v>
      </c>
    </row>
    <row r="80" spans="1:54" x14ac:dyDescent="0.25">
      <c r="A80" s="298" t="s">
        <v>2829</v>
      </c>
      <c r="B80" s="277" t="s">
        <v>2817</v>
      </c>
      <c r="C80" s="278">
        <v>7200</v>
      </c>
      <c r="D80" s="279">
        <v>33.080355692930176</v>
      </c>
      <c r="E80" s="279">
        <v>130.10355999999999</v>
      </c>
      <c r="F80" s="279">
        <v>15.798230000000002</v>
      </c>
      <c r="G80" s="279">
        <v>25.099539999999998</v>
      </c>
      <c r="H80" s="279">
        <v>19.49231</v>
      </c>
      <c r="I80" s="279">
        <v>28.757040562674366</v>
      </c>
      <c r="J80" s="279">
        <v>38.6999</v>
      </c>
      <c r="K80" s="279">
        <v>1.2</v>
      </c>
      <c r="L80" s="279">
        <v>11.099929999999999</v>
      </c>
      <c r="M80" s="279">
        <v>14.00001</v>
      </c>
      <c r="N80" s="279">
        <v>0</v>
      </c>
      <c r="O80" s="279">
        <v>0</v>
      </c>
      <c r="P80" s="279">
        <v>3.9648418840164301</v>
      </c>
      <c r="Q80" s="279">
        <v>4.6813709306233093</v>
      </c>
      <c r="R80" s="279">
        <v>4.2514569599694303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  <c r="BB80" s="279">
        <v>0</v>
      </c>
    </row>
    <row r="81" spans="1:54" x14ac:dyDescent="0.25">
      <c r="A81" s="298" t="s">
        <v>2830</v>
      </c>
      <c r="B81" s="280" t="s">
        <v>2818</v>
      </c>
      <c r="C81" s="281" t="s">
        <v>2819</v>
      </c>
      <c r="D81" s="282">
        <v>33.080355692930176</v>
      </c>
      <c r="E81" s="282">
        <v>130.10355999999999</v>
      </c>
      <c r="F81" s="282">
        <v>15.798230000000002</v>
      </c>
      <c r="G81" s="282">
        <v>25.099539999999998</v>
      </c>
      <c r="H81" s="282">
        <v>19.49231</v>
      </c>
      <c r="I81" s="282">
        <v>28.757040562674366</v>
      </c>
      <c r="J81" s="282">
        <v>38.6999</v>
      </c>
      <c r="K81" s="282">
        <v>1.2</v>
      </c>
      <c r="L81" s="282">
        <v>11.099929999999999</v>
      </c>
      <c r="M81" s="282">
        <v>14.00001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  <c r="BB81" s="282">
        <v>0</v>
      </c>
    </row>
    <row r="82" spans="1:54" x14ac:dyDescent="0.25">
      <c r="A82" s="298" t="s">
        <v>2830</v>
      </c>
      <c r="B82" s="280" t="s">
        <v>2820</v>
      </c>
      <c r="C82" s="281" t="s">
        <v>2821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3.9648418840164301</v>
      </c>
      <c r="Q82" s="282">
        <v>4.6813709306233093</v>
      </c>
      <c r="R82" s="282">
        <v>4.2514569599694303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  <c r="BB82" s="282">
        <v>0</v>
      </c>
    </row>
    <row r="83" spans="1:54" x14ac:dyDescent="0.25">
      <c r="A83" s="298" t="s">
        <v>2083</v>
      </c>
      <c r="B83" s="277" t="s">
        <v>2083</v>
      </c>
      <c r="C83" s="278" t="s">
        <v>2822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  <c r="BB83" s="279">
        <v>0</v>
      </c>
    </row>
    <row r="84" spans="1:54" x14ac:dyDescent="0.25">
      <c r="A84" s="298" t="s">
        <v>2083</v>
      </c>
      <c r="B84" s="289" t="s">
        <v>2823</v>
      </c>
      <c r="C84" s="290" t="s">
        <v>2824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  <c r="BB84" s="291">
        <v>0</v>
      </c>
    </row>
    <row r="85" spans="1:54" x14ac:dyDescent="0.25">
      <c r="A85" s="298" t="s">
        <v>2083</v>
      </c>
      <c r="B85" s="292" t="s">
        <v>2825</v>
      </c>
      <c r="C85" s="293" t="s">
        <v>2826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  <c r="BB85" s="29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109375" defaultRowHeight="15" x14ac:dyDescent="0.25"/>
  <cols>
    <col min="1" max="1" width="39.5703125" customWidth="1"/>
    <col min="2" max="4" width="13.42578125" customWidth="1"/>
  </cols>
  <sheetData>
    <row r="1" spans="1:2" x14ac:dyDescent="0.25">
      <c r="A1" t="s">
        <v>1938</v>
      </c>
    </row>
    <row r="2" spans="1:2" x14ac:dyDescent="0.25">
      <c r="A2" t="s">
        <v>1939</v>
      </c>
    </row>
    <row r="4" spans="1:2" x14ac:dyDescent="0.25">
      <c r="A4" s="1" t="s">
        <v>1940</v>
      </c>
    </row>
    <row r="5" spans="1:2" s="1" customFormat="1" x14ac:dyDescent="0.25">
      <c r="B5" s="1">
        <v>2019</v>
      </c>
    </row>
    <row r="6" spans="1:2" x14ac:dyDescent="0.25">
      <c r="A6" t="s">
        <v>26</v>
      </c>
      <c r="B6" s="130">
        <v>19.320039999999999</v>
      </c>
    </row>
    <row r="7" spans="1:2" x14ac:dyDescent="0.25">
      <c r="A7" t="s">
        <v>27</v>
      </c>
      <c r="B7" s="130">
        <v>137.37330600000001</v>
      </c>
    </row>
    <row r="8" spans="1:2" x14ac:dyDescent="0.25">
      <c r="A8" t="s">
        <v>28</v>
      </c>
      <c r="B8" s="130">
        <v>36.751292999999997</v>
      </c>
    </row>
    <row r="9" spans="1:2" x14ac:dyDescent="0.25">
      <c r="A9" t="s">
        <v>29</v>
      </c>
      <c r="B9" s="130">
        <v>23.941265000000001</v>
      </c>
    </row>
    <row r="10" spans="1:2" x14ac:dyDescent="0.25">
      <c r="A10" s="131" t="s">
        <v>44</v>
      </c>
      <c r="B10" s="132">
        <v>217.38591</v>
      </c>
    </row>
    <row r="11" spans="1:2" x14ac:dyDescent="0.25">
      <c r="A11" t="s">
        <v>30</v>
      </c>
      <c r="B11" s="130">
        <v>436.14617900000002</v>
      </c>
    </row>
    <row r="12" spans="1:2" x14ac:dyDescent="0.25">
      <c r="A12" t="s">
        <v>48</v>
      </c>
      <c r="B12" s="130">
        <v>1864.6998289999999</v>
      </c>
    </row>
    <row r="13" spans="1:2" x14ac:dyDescent="0.25">
      <c r="A13" t="s">
        <v>31</v>
      </c>
      <c r="B13" s="130">
        <v>84.973327999999995</v>
      </c>
    </row>
    <row r="14" spans="1:2" x14ac:dyDescent="0.25">
      <c r="A14" t="s">
        <v>32</v>
      </c>
      <c r="B14" s="130">
        <v>0</v>
      </c>
    </row>
    <row r="15" spans="1:2" x14ac:dyDescent="0.25">
      <c r="A15" t="s">
        <v>33</v>
      </c>
      <c r="B15" s="130">
        <v>308.03839099999999</v>
      </c>
    </row>
    <row r="16" spans="1:2" x14ac:dyDescent="0.25">
      <c r="A16" t="s">
        <v>34</v>
      </c>
      <c r="B16">
        <v>0</v>
      </c>
    </row>
    <row r="17" spans="1:2" x14ac:dyDescent="0.25">
      <c r="A17" s="1" t="s">
        <v>35</v>
      </c>
      <c r="B17" s="12">
        <v>2917.4418949999999</v>
      </c>
    </row>
    <row r="19" spans="1:2" x14ac:dyDescent="0.25">
      <c r="A19" s="1" t="s">
        <v>1941</v>
      </c>
    </row>
    <row r="20" spans="1:2" x14ac:dyDescent="0.25">
      <c r="A20" t="s">
        <v>969</v>
      </c>
      <c r="B20" s="133">
        <f>'BEA Use Table'!R418</f>
        <v>52499</v>
      </c>
    </row>
    <row r="21" spans="1:2" x14ac:dyDescent="0.25">
      <c r="A21" t="s">
        <v>970</v>
      </c>
      <c r="B21" s="133">
        <f>'BEA Use Table'!Q418</f>
        <v>348619</v>
      </c>
    </row>
    <row r="22" spans="1:2" x14ac:dyDescent="0.25">
      <c r="A22" t="s">
        <v>971</v>
      </c>
      <c r="B22" s="133">
        <f>SUM('BEA Use Table'!S418:V418)</f>
        <v>68512</v>
      </c>
    </row>
    <row r="24" spans="1:2" x14ac:dyDescent="0.25">
      <c r="A24" s="1" t="s">
        <v>1942</v>
      </c>
    </row>
    <row r="25" spans="1:2" x14ac:dyDescent="0.25">
      <c r="A25" t="s">
        <v>969</v>
      </c>
      <c r="B25" s="130">
        <f>B$17*(B20/SUM(B$20:B$22))</f>
        <v>326.13500424931328</v>
      </c>
    </row>
    <row r="26" spans="1:2" x14ac:dyDescent="0.25">
      <c r="A26" t="s">
        <v>970</v>
      </c>
      <c r="B26" s="130">
        <f t="shared" ref="B26:B27" si="0">B$17*(B21/SUM(B$20:B$22))</f>
        <v>2165.6957093733472</v>
      </c>
    </row>
    <row r="27" spans="1:2" x14ac:dyDescent="0.25">
      <c r="A27" t="s">
        <v>971</v>
      </c>
      <c r="B27" s="130">
        <f t="shared" si="0"/>
        <v>425.61118137733962</v>
      </c>
    </row>
    <row r="29" spans="1:2" x14ac:dyDescent="0.25">
      <c r="A29" s="1" t="s">
        <v>1943</v>
      </c>
    </row>
    <row r="30" spans="1:2" x14ac:dyDescent="0.25">
      <c r="A30" t="s">
        <v>1944</v>
      </c>
    </row>
    <row r="31" spans="1:2" x14ac:dyDescent="0.25">
      <c r="A31" t="s">
        <v>1945</v>
      </c>
    </row>
    <row r="33" spans="1:4" x14ac:dyDescent="0.25">
      <c r="A33" s="45" t="s">
        <v>1946</v>
      </c>
    </row>
    <row r="34" spans="1:4" x14ac:dyDescent="0.25">
      <c r="A34" s="45" t="s">
        <v>1947</v>
      </c>
    </row>
    <row r="36" spans="1:4" x14ac:dyDescent="0.25">
      <c r="A36" s="1" t="s">
        <v>1948</v>
      </c>
    </row>
    <row r="37" spans="1:4" x14ac:dyDescent="0.2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2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2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25">
      <c r="A42" s="1" t="s">
        <v>1949</v>
      </c>
    </row>
    <row r="43" spans="1:4" ht="45" x14ac:dyDescent="0.25">
      <c r="A43" s="1"/>
      <c r="B43" s="135" t="s">
        <v>969</v>
      </c>
      <c r="C43" s="135" t="s">
        <v>970</v>
      </c>
      <c r="D43" s="135" t="s">
        <v>971</v>
      </c>
    </row>
    <row r="44" spans="1:4" x14ac:dyDescent="0.2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2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2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2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2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2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2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2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2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109375" defaultRowHeight="15" x14ac:dyDescent="0.25"/>
  <cols>
    <col min="1" max="1" width="22.140625" customWidth="1"/>
  </cols>
  <sheetData>
    <row r="1" spans="1:3" x14ac:dyDescent="0.25">
      <c r="A1" t="s">
        <v>1950</v>
      </c>
    </row>
    <row r="2" spans="1:3" x14ac:dyDescent="0.25">
      <c r="A2" t="s">
        <v>1951</v>
      </c>
    </row>
    <row r="3" spans="1:3" x14ac:dyDescent="0.25">
      <c r="A3" t="s">
        <v>1952</v>
      </c>
    </row>
    <row r="5" spans="1:3" x14ac:dyDescent="0.25">
      <c r="B5" s="138" t="s">
        <v>1953</v>
      </c>
      <c r="C5" s="138" t="s">
        <v>1954</v>
      </c>
    </row>
    <row r="6" spans="1:3" x14ac:dyDescent="0.2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2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25">
      <c r="A9" s="45" t="s">
        <v>1955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109375" defaultRowHeight="15" x14ac:dyDescent="0.25"/>
  <cols>
    <col min="1" max="1" width="51.85546875" customWidth="1"/>
    <col min="2" max="2" width="18.28515625" customWidth="1"/>
    <col min="3" max="3" width="23.140625" customWidth="1"/>
    <col min="4" max="4" width="29.42578125" customWidth="1"/>
  </cols>
  <sheetData>
    <row r="1" spans="1:4" x14ac:dyDescent="0.25">
      <c r="A1" t="s">
        <v>1956</v>
      </c>
    </row>
    <row r="2" spans="1:4" x14ac:dyDescent="0.25">
      <c r="A2" t="s">
        <v>1957</v>
      </c>
    </row>
    <row r="3" spans="1:4" x14ac:dyDescent="0.25">
      <c r="A3" t="s">
        <v>1958</v>
      </c>
    </row>
    <row r="4" spans="1:4" x14ac:dyDescent="0.25">
      <c r="A4" t="s">
        <v>1959</v>
      </c>
    </row>
    <row r="6" spans="1:4" x14ac:dyDescent="0.25">
      <c r="A6" t="s">
        <v>1960</v>
      </c>
    </row>
    <row r="7" spans="1:4" x14ac:dyDescent="0.25">
      <c r="A7" t="s">
        <v>1961</v>
      </c>
    </row>
    <row r="9" spans="1:4" x14ac:dyDescent="0.2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2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2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2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2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2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2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B9A2-9C35-4570-8F7C-8BB0D51D2750}">
  <sheetPr>
    <tabColor theme="7" tint="0.79998168889431442"/>
    <pageSetUpPr fitToPage="1"/>
  </sheetPr>
  <dimension ref="A1:AZ120"/>
  <sheetViews>
    <sheetView topLeftCell="L1" workbookViewId="0">
      <selection activeCell="W33" sqref="W33"/>
    </sheetView>
  </sheetViews>
  <sheetFormatPr defaultColWidth="9.140625" defaultRowHeight="12" customHeight="1" x14ac:dyDescent="0.25"/>
  <cols>
    <col min="1" max="1" width="50.7109375" style="350" customWidth="1"/>
    <col min="2" max="52" width="8.7109375" style="351" customWidth="1"/>
    <col min="53" max="16384" width="9.140625" style="350"/>
  </cols>
  <sheetData>
    <row r="1" spans="1:52" ht="12" customHeight="1" x14ac:dyDescent="0.25">
      <c r="A1" s="348" t="s">
        <v>2835</v>
      </c>
      <c r="B1" s="349">
        <v>2000</v>
      </c>
      <c r="C1" s="349">
        <v>2001</v>
      </c>
      <c r="D1" s="349">
        <v>2002</v>
      </c>
      <c r="E1" s="349">
        <v>2003</v>
      </c>
      <c r="F1" s="349">
        <v>2004</v>
      </c>
      <c r="G1" s="349">
        <v>2005</v>
      </c>
      <c r="H1" s="349">
        <v>2006</v>
      </c>
      <c r="I1" s="349">
        <v>2007</v>
      </c>
      <c r="J1" s="349">
        <v>2008</v>
      </c>
      <c r="K1" s="349">
        <v>2009</v>
      </c>
      <c r="L1" s="349">
        <v>2010</v>
      </c>
      <c r="M1" s="349">
        <v>2011</v>
      </c>
      <c r="N1" s="349">
        <v>2012</v>
      </c>
      <c r="O1" s="349">
        <v>2013</v>
      </c>
      <c r="P1" s="349">
        <v>2014</v>
      </c>
      <c r="Q1" s="349">
        <v>2015</v>
      </c>
      <c r="R1" s="349">
        <v>2016</v>
      </c>
      <c r="S1" s="349">
        <v>2017</v>
      </c>
      <c r="T1" s="349">
        <v>2018</v>
      </c>
      <c r="U1" s="349">
        <v>2019</v>
      </c>
      <c r="V1" s="349">
        <v>2020</v>
      </c>
      <c r="W1" s="349">
        <v>2021</v>
      </c>
      <c r="X1" s="349">
        <v>2022</v>
      </c>
      <c r="Y1" s="349">
        <v>2023</v>
      </c>
      <c r="Z1" s="349">
        <v>2024</v>
      </c>
      <c r="AA1" s="349">
        <v>2025</v>
      </c>
      <c r="AB1" s="349">
        <v>2026</v>
      </c>
      <c r="AC1" s="349">
        <v>2027</v>
      </c>
      <c r="AD1" s="349">
        <v>2028</v>
      </c>
      <c r="AE1" s="349">
        <v>2029</v>
      </c>
      <c r="AF1" s="349">
        <v>2030</v>
      </c>
      <c r="AG1" s="349">
        <v>2031</v>
      </c>
      <c r="AH1" s="349">
        <v>2032</v>
      </c>
      <c r="AI1" s="349">
        <v>2033</v>
      </c>
      <c r="AJ1" s="349">
        <v>2034</v>
      </c>
      <c r="AK1" s="349">
        <v>2035</v>
      </c>
      <c r="AL1" s="349">
        <v>2036</v>
      </c>
      <c r="AM1" s="349">
        <v>2037</v>
      </c>
      <c r="AN1" s="349">
        <v>2038</v>
      </c>
      <c r="AO1" s="349">
        <v>2039</v>
      </c>
      <c r="AP1" s="349">
        <v>2040</v>
      </c>
      <c r="AQ1" s="349">
        <v>2041</v>
      </c>
      <c r="AR1" s="349">
        <v>2042</v>
      </c>
      <c r="AS1" s="349">
        <v>2043</v>
      </c>
      <c r="AT1" s="349">
        <v>2044</v>
      </c>
      <c r="AU1" s="349">
        <v>2045</v>
      </c>
      <c r="AV1" s="349">
        <v>2046</v>
      </c>
      <c r="AW1" s="349">
        <v>2047</v>
      </c>
      <c r="AX1" s="349">
        <v>2048</v>
      </c>
      <c r="AY1" s="349">
        <v>2049</v>
      </c>
      <c r="AZ1" s="349">
        <v>2050</v>
      </c>
    </row>
    <row r="2" spans="1:52" ht="12" customHeight="1" x14ac:dyDescent="0.25">
      <c r="A2" s="351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0"/>
      <c r="V2" s="350"/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350"/>
      <c r="AH2" s="350"/>
      <c r="AI2" s="350"/>
      <c r="AJ2" s="350"/>
      <c r="AK2" s="350"/>
      <c r="AL2" s="350"/>
      <c r="AM2" s="350"/>
      <c r="AN2" s="350"/>
      <c r="AO2" s="350"/>
      <c r="AP2" s="350"/>
      <c r="AQ2" s="350"/>
      <c r="AR2" s="350"/>
      <c r="AS2" s="350"/>
      <c r="AT2" s="350"/>
      <c r="AU2" s="350"/>
      <c r="AV2" s="350"/>
      <c r="AW2" s="350"/>
      <c r="AX2" s="350"/>
      <c r="AY2" s="350"/>
      <c r="AZ2" s="350"/>
    </row>
    <row r="3" spans="1:52" ht="12" customHeight="1" x14ac:dyDescent="0.25">
      <c r="A3" s="352" t="s">
        <v>2629</v>
      </c>
      <c r="B3" s="353">
        <f>B85-B44</f>
        <v>50658.22961307448</v>
      </c>
      <c r="C3" s="353">
        <f t="shared" ref="C3:AZ5" si="0">C85-C44</f>
        <v>47689.557485072743</v>
      </c>
      <c r="D3" s="353">
        <f t="shared" si="0"/>
        <v>45333.259706016936</v>
      </c>
      <c r="E3" s="353">
        <f t="shared" si="0"/>
        <v>44917.468286590498</v>
      </c>
      <c r="F3" s="353">
        <f t="shared" si="0"/>
        <v>50641.217375674707</v>
      </c>
      <c r="G3" s="353">
        <f t="shared" si="0"/>
        <v>53003.240357277879</v>
      </c>
      <c r="H3" s="353">
        <f t="shared" si="0"/>
        <v>56960.247082968664</v>
      </c>
      <c r="I3" s="353">
        <f t="shared" si="0"/>
        <v>62975.623596336452</v>
      </c>
      <c r="J3" s="353">
        <f t="shared" si="0"/>
        <v>57380.488912430017</v>
      </c>
      <c r="K3" s="353">
        <f t="shared" si="0"/>
        <v>33562.670297421457</v>
      </c>
      <c r="L3" s="353">
        <f t="shared" si="0"/>
        <v>38187.847249873346</v>
      </c>
      <c r="M3" s="353">
        <f t="shared" si="0"/>
        <v>42597.482192745585</v>
      </c>
      <c r="N3" s="353">
        <f t="shared" si="0"/>
        <v>39587.001884892998</v>
      </c>
      <c r="O3" s="353">
        <f t="shared" si="0"/>
        <v>38572.551093493916</v>
      </c>
      <c r="P3" s="353">
        <f t="shared" si="0"/>
        <v>40126.414909827683</v>
      </c>
      <c r="Q3" s="353">
        <f t="shared" si="0"/>
        <v>39818.869326039327</v>
      </c>
      <c r="R3" s="353">
        <f t="shared" si="0"/>
        <v>38959.836748980866</v>
      </c>
      <c r="S3" s="353">
        <f t="shared" si="0"/>
        <v>38882.157961214129</v>
      </c>
      <c r="T3" s="353">
        <f t="shared" si="0"/>
        <v>39041.235455135538</v>
      </c>
      <c r="U3" s="353">
        <f t="shared" si="0"/>
        <v>39253.217527572575</v>
      </c>
      <c r="V3" s="353">
        <f t="shared" si="0"/>
        <v>39475.575758479317</v>
      </c>
      <c r="W3" s="353">
        <f t="shared" si="0"/>
        <v>39657.726262076438</v>
      </c>
      <c r="X3" s="353">
        <f t="shared" si="0"/>
        <v>39798.082641139867</v>
      </c>
      <c r="Y3" s="353">
        <f t="shared" si="0"/>
        <v>39912.614599203727</v>
      </c>
      <c r="Z3" s="353">
        <f t="shared" si="0"/>
        <v>40010.631477513874</v>
      </c>
      <c r="AA3" s="353">
        <f t="shared" si="0"/>
        <v>40114.222611251418</v>
      </c>
      <c r="AB3" s="353">
        <f t="shared" si="0"/>
        <v>40254.686884884897</v>
      </c>
      <c r="AC3" s="353">
        <f t="shared" si="0"/>
        <v>40422.934059731153</v>
      </c>
      <c r="AD3" s="353">
        <f t="shared" si="0"/>
        <v>40614.736988479344</v>
      </c>
      <c r="AE3" s="353">
        <f t="shared" si="0"/>
        <v>40822.02702809035</v>
      </c>
      <c r="AF3" s="353">
        <f t="shared" si="0"/>
        <v>41038.216714781105</v>
      </c>
      <c r="AG3" s="353">
        <f t="shared" si="0"/>
        <v>41264.834397865292</v>
      </c>
      <c r="AH3" s="353">
        <f t="shared" si="0"/>
        <v>41508.812106341873</v>
      </c>
      <c r="AI3" s="353">
        <f t="shared" si="0"/>
        <v>41770.24958196871</v>
      </c>
      <c r="AJ3" s="353">
        <f t="shared" si="0"/>
        <v>42043.791442734939</v>
      </c>
      <c r="AK3" s="353">
        <f t="shared" si="0"/>
        <v>42323.478073768245</v>
      </c>
      <c r="AL3" s="353">
        <f t="shared" si="0"/>
        <v>42619.046663479865</v>
      </c>
      <c r="AM3" s="353">
        <f t="shared" si="0"/>
        <v>42935.085785682502</v>
      </c>
      <c r="AN3" s="353">
        <f t="shared" si="0"/>
        <v>43266.284521007125</v>
      </c>
      <c r="AO3" s="353">
        <f t="shared" si="0"/>
        <v>43609.149262418832</v>
      </c>
      <c r="AP3" s="353">
        <f t="shared" si="0"/>
        <v>43964.510831685024</v>
      </c>
      <c r="AQ3" s="353">
        <f t="shared" si="0"/>
        <v>44331.146682619401</v>
      </c>
      <c r="AR3" s="353">
        <f t="shared" si="0"/>
        <v>44711.174942934929</v>
      </c>
      <c r="AS3" s="353">
        <f t="shared" si="0"/>
        <v>45104.377657274366</v>
      </c>
      <c r="AT3" s="353">
        <f t="shared" si="0"/>
        <v>45508.411319659033</v>
      </c>
      <c r="AU3" s="353">
        <f t="shared" si="0"/>
        <v>45925.03140000398</v>
      </c>
      <c r="AV3" s="353">
        <f t="shared" si="0"/>
        <v>46346.088340441936</v>
      </c>
      <c r="AW3" s="353">
        <f t="shared" si="0"/>
        <v>46772.173177143777</v>
      </c>
      <c r="AX3" s="353">
        <f t="shared" si="0"/>
        <v>47203.872059638437</v>
      </c>
      <c r="AY3" s="353">
        <f t="shared" si="0"/>
        <v>47643.568677164498</v>
      </c>
      <c r="AZ3" s="353">
        <f t="shared" si="0"/>
        <v>48095.580126449757</v>
      </c>
    </row>
    <row r="4" spans="1:52" ht="12" customHeight="1" x14ac:dyDescent="0.25">
      <c r="A4" s="354" t="s">
        <v>2836</v>
      </c>
      <c r="B4" s="355">
        <f t="shared" ref="B4:Q5" si="1">B86-B45</f>
        <v>31072.929486727808</v>
      </c>
      <c r="C4" s="355">
        <f t="shared" si="1"/>
        <v>28704.248387847751</v>
      </c>
      <c r="D4" s="355">
        <f t="shared" si="1"/>
        <v>27492.740295912299</v>
      </c>
      <c r="E4" s="355">
        <f t="shared" si="1"/>
        <v>27066.045823762983</v>
      </c>
      <c r="F4" s="355">
        <f t="shared" si="1"/>
        <v>31176.175379114298</v>
      </c>
      <c r="G4" s="355">
        <f t="shared" si="1"/>
        <v>33169.224499922064</v>
      </c>
      <c r="H4" s="355">
        <f t="shared" si="1"/>
        <v>34517.5757870382</v>
      </c>
      <c r="I4" s="355">
        <f t="shared" si="1"/>
        <v>38245.75904732872</v>
      </c>
      <c r="J4" s="355">
        <f t="shared" si="1"/>
        <v>34523.913866634037</v>
      </c>
      <c r="K4" s="355">
        <f t="shared" si="1"/>
        <v>19718.476700288993</v>
      </c>
      <c r="L4" s="355">
        <f t="shared" si="1"/>
        <v>23011.595242113566</v>
      </c>
      <c r="M4" s="355">
        <f t="shared" si="1"/>
        <v>25429.549943036858</v>
      </c>
      <c r="N4" s="355">
        <f t="shared" si="1"/>
        <v>23926.929830871799</v>
      </c>
      <c r="O4" s="355">
        <f t="shared" si="1"/>
        <v>23670.101894367548</v>
      </c>
      <c r="P4" s="355">
        <f t="shared" si="1"/>
        <v>24824.435349419375</v>
      </c>
      <c r="Q4" s="355">
        <f t="shared" si="1"/>
        <v>24512.325910136631</v>
      </c>
      <c r="R4" s="355">
        <f t="shared" si="0"/>
        <v>24034.15459147314</v>
      </c>
      <c r="S4" s="355">
        <f t="shared" si="0"/>
        <v>24007.009812310615</v>
      </c>
      <c r="T4" s="355">
        <f t="shared" si="0"/>
        <v>24138.331612910224</v>
      </c>
      <c r="U4" s="355">
        <f t="shared" si="0"/>
        <v>24301.857574392146</v>
      </c>
      <c r="V4" s="355">
        <f t="shared" si="0"/>
        <v>24478.509200984583</v>
      </c>
      <c r="W4" s="355">
        <f t="shared" si="0"/>
        <v>24585.655702833654</v>
      </c>
      <c r="X4" s="355">
        <f t="shared" si="0"/>
        <v>24663.678972569738</v>
      </c>
      <c r="Y4" s="355">
        <f t="shared" si="0"/>
        <v>24723.023138611978</v>
      </c>
      <c r="Z4" s="355">
        <f t="shared" si="0"/>
        <v>24769.017714675982</v>
      </c>
      <c r="AA4" s="355">
        <f t="shared" si="0"/>
        <v>24816.645470213665</v>
      </c>
      <c r="AB4" s="355">
        <f t="shared" si="0"/>
        <v>24888.729278044855</v>
      </c>
      <c r="AC4" s="355">
        <f t="shared" si="0"/>
        <v>24980.923292497951</v>
      </c>
      <c r="AD4" s="355">
        <f t="shared" si="0"/>
        <v>25090.170089859464</v>
      </c>
      <c r="AE4" s="355">
        <f t="shared" si="0"/>
        <v>25209.947247331318</v>
      </c>
      <c r="AF4" s="355">
        <f t="shared" si="0"/>
        <v>25334.633332869525</v>
      </c>
      <c r="AG4" s="355">
        <f t="shared" si="0"/>
        <v>25466.005310832021</v>
      </c>
      <c r="AH4" s="355">
        <f t="shared" si="0"/>
        <v>25607.88476262891</v>
      </c>
      <c r="AI4" s="355">
        <f t="shared" si="0"/>
        <v>25760.214626741505</v>
      </c>
      <c r="AJ4" s="355">
        <f t="shared" si="0"/>
        <v>25920.409009879451</v>
      </c>
      <c r="AK4" s="355">
        <f t="shared" si="0"/>
        <v>26084.088756450881</v>
      </c>
      <c r="AL4" s="355">
        <f t="shared" si="0"/>
        <v>26256.35155191271</v>
      </c>
      <c r="AM4" s="355">
        <f t="shared" si="0"/>
        <v>26441.563337743111</v>
      </c>
      <c r="AN4" s="355">
        <f t="shared" si="0"/>
        <v>26636.475081301895</v>
      </c>
      <c r="AO4" s="355">
        <f t="shared" si="0"/>
        <v>26838.630368611513</v>
      </c>
      <c r="AP4" s="355">
        <f t="shared" si="0"/>
        <v>27048.59519034886</v>
      </c>
      <c r="AQ4" s="355">
        <f t="shared" si="0"/>
        <v>27263.880960632061</v>
      </c>
      <c r="AR4" s="355">
        <f t="shared" si="0"/>
        <v>27484.664537883778</v>
      </c>
      <c r="AS4" s="355">
        <f t="shared" si="0"/>
        <v>27710.312797775361</v>
      </c>
      <c r="AT4" s="355">
        <f t="shared" si="0"/>
        <v>27939.89179538294</v>
      </c>
      <c r="AU4" s="355">
        <f t="shared" si="0"/>
        <v>28174.147075314715</v>
      </c>
      <c r="AV4" s="355">
        <f t="shared" si="0"/>
        <v>28410.395510405193</v>
      </c>
      <c r="AW4" s="355">
        <f t="shared" si="0"/>
        <v>28647.463417866238</v>
      </c>
      <c r="AX4" s="355">
        <f t="shared" si="0"/>
        <v>28885.255478471081</v>
      </c>
      <c r="AY4" s="355">
        <f t="shared" si="0"/>
        <v>29125.020883321031</v>
      </c>
      <c r="AZ4" s="355">
        <f t="shared" si="0"/>
        <v>29369.466575593735</v>
      </c>
    </row>
    <row r="5" spans="1:52" ht="12" customHeight="1" x14ac:dyDescent="0.25">
      <c r="A5" s="356" t="s">
        <v>2837</v>
      </c>
      <c r="B5" s="357">
        <f t="shared" si="1"/>
        <v>19585.300126346676</v>
      </c>
      <c r="C5" s="357">
        <f t="shared" si="0"/>
        <v>18985.309097224996</v>
      </c>
      <c r="D5" s="357">
        <f t="shared" si="0"/>
        <v>17840.519410104636</v>
      </c>
      <c r="E5" s="357">
        <f t="shared" si="0"/>
        <v>17851.422462827515</v>
      </c>
      <c r="F5" s="357">
        <f t="shared" si="0"/>
        <v>19465.041996560409</v>
      </c>
      <c r="G5" s="357">
        <f t="shared" si="0"/>
        <v>19834.015857355811</v>
      </c>
      <c r="H5" s="357">
        <f t="shared" si="0"/>
        <v>22442.671295930464</v>
      </c>
      <c r="I5" s="357">
        <f t="shared" si="0"/>
        <v>24729.86454900774</v>
      </c>
      <c r="J5" s="357">
        <f t="shared" si="0"/>
        <v>22856.575045795977</v>
      </c>
      <c r="K5" s="357">
        <f t="shared" si="0"/>
        <v>13844.193597132462</v>
      </c>
      <c r="L5" s="357">
        <f t="shared" si="0"/>
        <v>15176.252007759784</v>
      </c>
      <c r="M5" s="357">
        <f t="shared" si="0"/>
        <v>17167.932249708731</v>
      </c>
      <c r="N5" s="357">
        <f t="shared" si="0"/>
        <v>15660.072054021199</v>
      </c>
      <c r="O5" s="357">
        <f t="shared" si="0"/>
        <v>14902.449199126373</v>
      </c>
      <c r="P5" s="357">
        <f t="shared" si="0"/>
        <v>15301.979560408312</v>
      </c>
      <c r="Q5" s="357">
        <f t="shared" si="0"/>
        <v>15306.543415902697</v>
      </c>
      <c r="R5" s="357">
        <f t="shared" si="0"/>
        <v>14925.682157507723</v>
      </c>
      <c r="S5" s="357">
        <f t="shared" si="0"/>
        <v>14875.148148903512</v>
      </c>
      <c r="T5" s="357">
        <f t="shared" si="0"/>
        <v>14902.903842225312</v>
      </c>
      <c r="U5" s="357">
        <f t="shared" si="0"/>
        <v>14951.359953180425</v>
      </c>
      <c r="V5" s="357">
        <f t="shared" si="0"/>
        <v>14997.066557494738</v>
      </c>
      <c r="W5" s="357">
        <f t="shared" si="0"/>
        <v>15072.070559242784</v>
      </c>
      <c r="X5" s="357">
        <f t="shared" si="0"/>
        <v>15134.403668570125</v>
      </c>
      <c r="Y5" s="357">
        <f t="shared" si="0"/>
        <v>15189.591460591746</v>
      </c>
      <c r="Z5" s="357">
        <f t="shared" si="0"/>
        <v>15241.613762837887</v>
      </c>
      <c r="AA5" s="357">
        <f t="shared" si="0"/>
        <v>15297.577141037749</v>
      </c>
      <c r="AB5" s="357">
        <f t="shared" si="0"/>
        <v>15365.957606840037</v>
      </c>
      <c r="AC5" s="357">
        <f t="shared" si="0"/>
        <v>15442.010767233201</v>
      </c>
      <c r="AD5" s="357">
        <f t="shared" si="0"/>
        <v>15524.566898619882</v>
      </c>
      <c r="AE5" s="357">
        <f t="shared" si="0"/>
        <v>15612.079780759033</v>
      </c>
      <c r="AF5" s="357">
        <f t="shared" si="0"/>
        <v>15703.583381911576</v>
      </c>
      <c r="AG5" s="357">
        <f t="shared" si="0"/>
        <v>15798.829087033268</v>
      </c>
      <c r="AH5" s="357">
        <f t="shared" si="0"/>
        <v>15900.927343712961</v>
      </c>
      <c r="AI5" s="357">
        <f t="shared" si="0"/>
        <v>16010.034955227209</v>
      </c>
      <c r="AJ5" s="357">
        <f t="shared" si="0"/>
        <v>16123.382432855486</v>
      </c>
      <c r="AK5" s="357">
        <f t="shared" si="0"/>
        <v>16239.389317317362</v>
      </c>
      <c r="AL5" s="357">
        <f t="shared" si="0"/>
        <v>16362.695111567155</v>
      </c>
      <c r="AM5" s="357">
        <f t="shared" si="0"/>
        <v>16493.522447939395</v>
      </c>
      <c r="AN5" s="357">
        <f t="shared" si="0"/>
        <v>16629.809439705223</v>
      </c>
      <c r="AO5" s="357">
        <f t="shared" si="0"/>
        <v>16770.518893807322</v>
      </c>
      <c r="AP5" s="357">
        <f t="shared" si="0"/>
        <v>16915.91564133616</v>
      </c>
      <c r="AQ5" s="357">
        <f t="shared" si="0"/>
        <v>17067.26572198734</v>
      </c>
      <c r="AR5" s="357">
        <f t="shared" si="0"/>
        <v>17226.510405051155</v>
      </c>
      <c r="AS5" s="357">
        <f t="shared" si="0"/>
        <v>17394.064859499009</v>
      </c>
      <c r="AT5" s="357">
        <f t="shared" si="0"/>
        <v>17568.519524276089</v>
      </c>
      <c r="AU5" s="357">
        <f t="shared" si="0"/>
        <v>17750.884324689261</v>
      </c>
      <c r="AV5" s="357">
        <f t="shared" si="0"/>
        <v>17935.692830036747</v>
      </c>
      <c r="AW5" s="357">
        <f t="shared" si="0"/>
        <v>18124.709759277539</v>
      </c>
      <c r="AX5" s="357">
        <f t="shared" si="0"/>
        <v>18318.616581167356</v>
      </c>
      <c r="AY5" s="357">
        <f t="shared" si="0"/>
        <v>18518.547793843467</v>
      </c>
      <c r="AZ5" s="357">
        <f t="shared" si="0"/>
        <v>18726.113550856015</v>
      </c>
    </row>
    <row r="6" spans="1:52" ht="12" customHeight="1" x14ac:dyDescent="0.25">
      <c r="A6" s="358"/>
      <c r="B6" s="359"/>
      <c r="C6" s="359"/>
      <c r="D6" s="359"/>
      <c r="E6" s="359"/>
      <c r="F6" s="359"/>
      <c r="G6" s="359"/>
      <c r="H6" s="359"/>
      <c r="I6" s="359"/>
      <c r="J6" s="359"/>
      <c r="K6" s="359"/>
      <c r="L6" s="359"/>
      <c r="M6" s="359"/>
      <c r="N6" s="359"/>
      <c r="O6" s="359"/>
      <c r="P6" s="359"/>
      <c r="Q6" s="359"/>
      <c r="R6" s="359"/>
      <c r="S6" s="359"/>
      <c r="T6" s="359"/>
      <c r="U6" s="359"/>
      <c r="V6" s="359"/>
      <c r="W6" s="359"/>
      <c r="X6" s="359"/>
      <c r="Y6" s="359"/>
      <c r="Z6" s="359"/>
      <c r="AA6" s="359"/>
      <c r="AB6" s="359"/>
      <c r="AC6" s="359"/>
      <c r="AD6" s="359"/>
      <c r="AE6" s="359"/>
      <c r="AF6" s="359"/>
      <c r="AG6" s="359"/>
      <c r="AH6" s="359"/>
      <c r="AI6" s="359"/>
      <c r="AJ6" s="359"/>
      <c r="AK6" s="359"/>
      <c r="AL6" s="359"/>
      <c r="AM6" s="359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</row>
    <row r="7" spans="1:52" ht="12" customHeight="1" x14ac:dyDescent="0.25">
      <c r="A7" s="352" t="s">
        <v>2838</v>
      </c>
      <c r="B7" s="353">
        <f t="shared" ref="B7:AZ9" si="2">B89-B48</f>
        <v>178303</v>
      </c>
      <c r="C7" s="353">
        <f t="shared" si="2"/>
        <v>173966</v>
      </c>
      <c r="D7" s="353">
        <f t="shared" si="2"/>
        <v>176613</v>
      </c>
      <c r="E7" s="353">
        <f t="shared" si="2"/>
        <v>179593</v>
      </c>
      <c r="F7" s="353">
        <f t="shared" si="2"/>
        <v>189155</v>
      </c>
      <c r="G7" s="353">
        <f t="shared" si="2"/>
        <v>182842</v>
      </c>
      <c r="H7" s="353">
        <f t="shared" si="2"/>
        <v>193920</v>
      </c>
      <c r="I7" s="353">
        <f t="shared" si="2"/>
        <v>196438.04347826086</v>
      </c>
      <c r="J7" s="353">
        <f t="shared" si="2"/>
        <v>185658.03359683795</v>
      </c>
      <c r="K7" s="353">
        <f t="shared" si="2"/>
        <v>129606.52371541504</v>
      </c>
      <c r="L7" s="353">
        <f t="shared" si="2"/>
        <v>163578.18577075098</v>
      </c>
      <c r="M7" s="353">
        <f t="shared" si="2"/>
        <v>168744.21343873517</v>
      </c>
      <c r="N7" s="353">
        <f t="shared" si="2"/>
        <v>159341.14229249011</v>
      </c>
      <c r="O7" s="353">
        <f t="shared" si="2"/>
        <v>154883.18972332016</v>
      </c>
      <c r="P7" s="353">
        <f t="shared" si="2"/>
        <v>157682.03713319462</v>
      </c>
      <c r="Q7" s="353">
        <f t="shared" si="2"/>
        <v>155778.537247798</v>
      </c>
      <c r="R7" s="353">
        <f t="shared" si="2"/>
        <v>154869.23715415021</v>
      </c>
      <c r="S7" s="353">
        <f t="shared" si="2"/>
        <v>160630.55143808736</v>
      </c>
      <c r="T7" s="353">
        <f t="shared" si="2"/>
        <v>158638.20905620622</v>
      </c>
      <c r="U7" s="353">
        <f t="shared" si="2"/>
        <v>159689.7427533415</v>
      </c>
      <c r="V7" s="353">
        <f t="shared" si="2"/>
        <v>158368.4551995206</v>
      </c>
      <c r="W7" s="353">
        <f t="shared" si="2"/>
        <v>158288.98495732888</v>
      </c>
      <c r="X7" s="353">
        <f t="shared" si="2"/>
        <v>159074.42880231648</v>
      </c>
      <c r="Y7" s="353">
        <f t="shared" si="2"/>
        <v>158062.08819421622</v>
      </c>
      <c r="Z7" s="353">
        <f t="shared" si="2"/>
        <v>157496.05667201069</v>
      </c>
      <c r="AA7" s="353">
        <f t="shared" si="2"/>
        <v>157732.3047608941</v>
      </c>
      <c r="AB7" s="353">
        <f t="shared" si="2"/>
        <v>158520.38515058349</v>
      </c>
      <c r="AC7" s="353">
        <f t="shared" si="2"/>
        <v>159374.92185610376</v>
      </c>
      <c r="AD7" s="353">
        <f t="shared" si="2"/>
        <v>160198.68304754465</v>
      </c>
      <c r="AE7" s="353">
        <f t="shared" si="2"/>
        <v>161111.96111641583</v>
      </c>
      <c r="AF7" s="353">
        <f t="shared" si="2"/>
        <v>161208.19481231301</v>
      </c>
      <c r="AG7" s="353">
        <f t="shared" si="2"/>
        <v>161254.14864966716</v>
      </c>
      <c r="AH7" s="353">
        <f t="shared" si="2"/>
        <v>162002.939148946</v>
      </c>
      <c r="AI7" s="353">
        <f t="shared" si="2"/>
        <v>161551.55448085791</v>
      </c>
      <c r="AJ7" s="353">
        <f t="shared" si="2"/>
        <v>161250.41915485152</v>
      </c>
      <c r="AK7" s="353">
        <f t="shared" si="2"/>
        <v>160877.33794662872</v>
      </c>
      <c r="AL7" s="353">
        <f t="shared" si="2"/>
        <v>161082.46783224243</v>
      </c>
      <c r="AM7" s="353">
        <f t="shared" si="2"/>
        <v>162028.40266597649</v>
      </c>
      <c r="AN7" s="353">
        <f t="shared" si="2"/>
        <v>162213.59150794928</v>
      </c>
      <c r="AO7" s="353">
        <f t="shared" si="2"/>
        <v>162570.87720676046</v>
      </c>
      <c r="AP7" s="353">
        <f t="shared" si="2"/>
        <v>163178.77728432769</v>
      </c>
      <c r="AQ7" s="353">
        <f t="shared" si="2"/>
        <v>163894.7239788461</v>
      </c>
      <c r="AR7" s="353">
        <f t="shared" si="2"/>
        <v>165058.34467973412</v>
      </c>
      <c r="AS7" s="353">
        <f t="shared" si="2"/>
        <v>165863.19793758908</v>
      </c>
      <c r="AT7" s="353">
        <f t="shared" si="2"/>
        <v>166696.08280946061</v>
      </c>
      <c r="AU7" s="353">
        <f t="shared" si="2"/>
        <v>167333.66569991212</v>
      </c>
      <c r="AV7" s="353">
        <f t="shared" si="2"/>
        <v>168677.11212693699</v>
      </c>
      <c r="AW7" s="353">
        <f t="shared" si="2"/>
        <v>169686.31084818474</v>
      </c>
      <c r="AX7" s="353">
        <f t="shared" si="2"/>
        <v>169998.41176290388</v>
      </c>
      <c r="AY7" s="353">
        <f t="shared" si="2"/>
        <v>171349.86357068951</v>
      </c>
      <c r="AZ7" s="353">
        <f t="shared" si="2"/>
        <v>172221.14285229656</v>
      </c>
    </row>
    <row r="8" spans="1:52" ht="12" customHeight="1" x14ac:dyDescent="0.25">
      <c r="A8" s="354" t="s">
        <v>2836</v>
      </c>
      <c r="B8" s="355">
        <f t="shared" si="2"/>
        <v>109566</v>
      </c>
      <c r="C8" s="355">
        <f t="shared" si="2"/>
        <v>104779</v>
      </c>
      <c r="D8" s="355">
        <f t="shared" si="2"/>
        <v>107717</v>
      </c>
      <c r="E8" s="355">
        <f t="shared" si="2"/>
        <v>109168</v>
      </c>
      <c r="F8" s="355">
        <f t="shared" si="2"/>
        <v>113745</v>
      </c>
      <c r="G8" s="355">
        <f t="shared" si="2"/>
        <v>109284</v>
      </c>
      <c r="H8" s="355">
        <f t="shared" si="2"/>
        <v>112074</v>
      </c>
      <c r="I8" s="355">
        <f t="shared" si="2"/>
        <v>113576</v>
      </c>
      <c r="J8" s="355">
        <f t="shared" si="2"/>
        <v>104852</v>
      </c>
      <c r="K8" s="355">
        <f t="shared" si="2"/>
        <v>69557</v>
      </c>
      <c r="L8" s="355">
        <f t="shared" si="2"/>
        <v>93794</v>
      </c>
      <c r="M8" s="355">
        <f t="shared" si="2"/>
        <v>94998</v>
      </c>
      <c r="N8" s="355">
        <f t="shared" si="2"/>
        <v>90746</v>
      </c>
      <c r="O8" s="355">
        <f t="shared" si="2"/>
        <v>89956</v>
      </c>
      <c r="P8" s="355">
        <f t="shared" si="2"/>
        <v>93194</v>
      </c>
      <c r="Q8" s="355">
        <f t="shared" si="2"/>
        <v>91818.019606000016</v>
      </c>
      <c r="R8" s="355">
        <f t="shared" si="2"/>
        <v>91911</v>
      </c>
      <c r="S8" s="355">
        <f t="shared" si="2"/>
        <v>94734.576645989611</v>
      </c>
      <c r="T8" s="355">
        <f t="shared" si="2"/>
        <v>92963.852862153057</v>
      </c>
      <c r="U8" s="355">
        <f t="shared" si="2"/>
        <v>93298.742389477251</v>
      </c>
      <c r="V8" s="355">
        <f t="shared" si="2"/>
        <v>92156.381332104429</v>
      </c>
      <c r="W8" s="355">
        <f t="shared" si="2"/>
        <v>92032.988860149679</v>
      </c>
      <c r="X8" s="355">
        <f t="shared" si="2"/>
        <v>92654.952084237098</v>
      </c>
      <c r="Y8" s="355">
        <f t="shared" si="2"/>
        <v>91658.941409081148</v>
      </c>
      <c r="Z8" s="355">
        <f t="shared" si="2"/>
        <v>91308.546889330246</v>
      </c>
      <c r="AA8" s="355">
        <f t="shared" si="2"/>
        <v>91434.310160187946</v>
      </c>
      <c r="AB8" s="355">
        <f t="shared" si="2"/>
        <v>92035.893599394505</v>
      </c>
      <c r="AC8" s="355">
        <f t="shared" si="2"/>
        <v>92680.31953512397</v>
      </c>
      <c r="AD8" s="355">
        <f t="shared" si="2"/>
        <v>93322.341798002104</v>
      </c>
      <c r="AE8" s="355">
        <f t="shared" si="2"/>
        <v>93988.394246288895</v>
      </c>
      <c r="AF8" s="355">
        <f t="shared" si="2"/>
        <v>93891.333710945328</v>
      </c>
      <c r="AG8" s="355">
        <f t="shared" si="2"/>
        <v>93821.602038169542</v>
      </c>
      <c r="AH8" s="355">
        <f t="shared" si="2"/>
        <v>94328.233474705208</v>
      </c>
      <c r="AI8" s="355">
        <f t="shared" si="2"/>
        <v>93574.593603221787</v>
      </c>
      <c r="AJ8" s="355">
        <f t="shared" si="2"/>
        <v>93194.098442930626</v>
      </c>
      <c r="AK8" s="355">
        <f t="shared" si="2"/>
        <v>92648.042913384736</v>
      </c>
      <c r="AL8" s="355">
        <f t="shared" si="2"/>
        <v>92544.713215772354</v>
      </c>
      <c r="AM8" s="355">
        <f t="shared" si="2"/>
        <v>93056.838474438569</v>
      </c>
      <c r="AN8" s="355">
        <f t="shared" si="2"/>
        <v>92911.227240865235</v>
      </c>
      <c r="AO8" s="355">
        <f t="shared" si="2"/>
        <v>92901.222291354803</v>
      </c>
      <c r="AP8" s="355">
        <f t="shared" si="2"/>
        <v>93145.038921249972</v>
      </c>
      <c r="AQ8" s="355">
        <f t="shared" si="2"/>
        <v>93402.58007351977</v>
      </c>
      <c r="AR8" s="355">
        <f t="shared" si="2"/>
        <v>94037.512343846625</v>
      </c>
      <c r="AS8" s="355">
        <f t="shared" si="2"/>
        <v>94406.560427697419</v>
      </c>
      <c r="AT8" s="355">
        <f t="shared" si="2"/>
        <v>94803.757035868941</v>
      </c>
      <c r="AU8" s="355">
        <f t="shared" si="2"/>
        <v>94981.349309804587</v>
      </c>
      <c r="AV8" s="355">
        <f t="shared" si="2"/>
        <v>95744.312071943365</v>
      </c>
      <c r="AW8" s="355">
        <f t="shared" si="2"/>
        <v>96202.518926886347</v>
      </c>
      <c r="AX8" s="355">
        <f t="shared" si="2"/>
        <v>96080.7098241231</v>
      </c>
      <c r="AY8" s="355">
        <f t="shared" si="2"/>
        <v>96917.184723145387</v>
      </c>
      <c r="AZ8" s="355">
        <f t="shared" si="2"/>
        <v>97220.393127156931</v>
      </c>
    </row>
    <row r="9" spans="1:52" ht="12" customHeight="1" x14ac:dyDescent="0.25">
      <c r="A9" s="356" t="s">
        <v>2837</v>
      </c>
      <c r="B9" s="357">
        <f t="shared" si="2"/>
        <v>68737</v>
      </c>
      <c r="C9" s="357">
        <f t="shared" si="2"/>
        <v>69187</v>
      </c>
      <c r="D9" s="357">
        <f t="shared" si="2"/>
        <v>68896</v>
      </c>
      <c r="E9" s="357">
        <f t="shared" si="2"/>
        <v>70425</v>
      </c>
      <c r="F9" s="357">
        <f t="shared" si="2"/>
        <v>75410</v>
      </c>
      <c r="G9" s="357">
        <f t="shared" si="2"/>
        <v>73558</v>
      </c>
      <c r="H9" s="357">
        <f t="shared" si="2"/>
        <v>81846</v>
      </c>
      <c r="I9" s="357">
        <f t="shared" si="2"/>
        <v>82862.043478260865</v>
      </c>
      <c r="J9" s="357">
        <f t="shared" si="2"/>
        <v>80806.033596837951</v>
      </c>
      <c r="K9" s="357">
        <f t="shared" si="2"/>
        <v>60049.523715415024</v>
      </c>
      <c r="L9" s="357">
        <f t="shared" si="2"/>
        <v>69784.185770750977</v>
      </c>
      <c r="M9" s="357">
        <f t="shared" si="2"/>
        <v>73746.213438735183</v>
      </c>
      <c r="N9" s="357">
        <f t="shared" si="2"/>
        <v>68595.142292490113</v>
      </c>
      <c r="O9" s="357">
        <f t="shared" si="2"/>
        <v>64927.18972332016</v>
      </c>
      <c r="P9" s="357">
        <f t="shared" si="2"/>
        <v>64488.037133194637</v>
      </c>
      <c r="Q9" s="357">
        <f t="shared" si="2"/>
        <v>63960.517641797982</v>
      </c>
      <c r="R9" s="357">
        <f t="shared" si="2"/>
        <v>62958.237154150193</v>
      </c>
      <c r="S9" s="357">
        <f t="shared" si="2"/>
        <v>65895.974792097739</v>
      </c>
      <c r="T9" s="357">
        <f t="shared" si="2"/>
        <v>65674.356194053151</v>
      </c>
      <c r="U9" s="357">
        <f t="shared" si="2"/>
        <v>66391.000363864252</v>
      </c>
      <c r="V9" s="357">
        <f t="shared" si="2"/>
        <v>66212.073867416184</v>
      </c>
      <c r="W9" s="357">
        <f t="shared" si="2"/>
        <v>66255.996097179188</v>
      </c>
      <c r="X9" s="357">
        <f t="shared" si="2"/>
        <v>66419.476718079415</v>
      </c>
      <c r="Y9" s="357">
        <f t="shared" si="2"/>
        <v>66403.146785135075</v>
      </c>
      <c r="Z9" s="357">
        <f t="shared" si="2"/>
        <v>66187.509782680456</v>
      </c>
      <c r="AA9" s="357">
        <f t="shared" si="2"/>
        <v>66297.994600706152</v>
      </c>
      <c r="AB9" s="357">
        <f t="shared" si="2"/>
        <v>66484.49155118897</v>
      </c>
      <c r="AC9" s="357">
        <f t="shared" si="2"/>
        <v>66694.6023209798</v>
      </c>
      <c r="AD9" s="357">
        <f t="shared" si="2"/>
        <v>66876.341249542529</v>
      </c>
      <c r="AE9" s="357">
        <f t="shared" si="2"/>
        <v>67123.566870126946</v>
      </c>
      <c r="AF9" s="357">
        <f t="shared" si="2"/>
        <v>67316.861101367685</v>
      </c>
      <c r="AG9" s="357">
        <f t="shared" si="2"/>
        <v>67432.546611497586</v>
      </c>
      <c r="AH9" s="357">
        <f t="shared" si="2"/>
        <v>67674.705674240802</v>
      </c>
      <c r="AI9" s="357">
        <f t="shared" si="2"/>
        <v>67976.960877636142</v>
      </c>
      <c r="AJ9" s="357">
        <f t="shared" si="2"/>
        <v>68056.320711920911</v>
      </c>
      <c r="AK9" s="357">
        <f t="shared" si="2"/>
        <v>68229.29503324398</v>
      </c>
      <c r="AL9" s="357">
        <f t="shared" si="2"/>
        <v>68537.754616470076</v>
      </c>
      <c r="AM9" s="357">
        <f t="shared" si="2"/>
        <v>68971.564191537924</v>
      </c>
      <c r="AN9" s="357">
        <f t="shared" si="2"/>
        <v>69302.364267084064</v>
      </c>
      <c r="AO9" s="357">
        <f t="shared" si="2"/>
        <v>69669.654915405656</v>
      </c>
      <c r="AP9" s="357">
        <f t="shared" si="2"/>
        <v>70033.738363077719</v>
      </c>
      <c r="AQ9" s="357">
        <f t="shared" si="2"/>
        <v>70492.14390532636</v>
      </c>
      <c r="AR9" s="357">
        <f t="shared" si="2"/>
        <v>71020.832335887491</v>
      </c>
      <c r="AS9" s="357">
        <f t="shared" si="2"/>
        <v>71456.637509891647</v>
      </c>
      <c r="AT9" s="357">
        <f t="shared" si="2"/>
        <v>71892.32577359167</v>
      </c>
      <c r="AU9" s="357">
        <f t="shared" si="2"/>
        <v>72352.316390107517</v>
      </c>
      <c r="AV9" s="357">
        <f t="shared" si="2"/>
        <v>72932.800054993626</v>
      </c>
      <c r="AW9" s="357">
        <f t="shared" si="2"/>
        <v>73483.791921298412</v>
      </c>
      <c r="AX9" s="357">
        <f t="shared" si="2"/>
        <v>73917.70193878081</v>
      </c>
      <c r="AY9" s="357">
        <f t="shared" si="2"/>
        <v>74432.678847544128</v>
      </c>
      <c r="AZ9" s="357">
        <f t="shared" si="2"/>
        <v>75000.749725139613</v>
      </c>
    </row>
    <row r="10" spans="1:52" ht="12" customHeight="1" x14ac:dyDescent="0.25">
      <c r="A10" s="358"/>
      <c r="B10" s="359"/>
      <c r="C10" s="359"/>
      <c r="D10" s="359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359"/>
      <c r="Q10" s="359"/>
      <c r="R10" s="359"/>
      <c r="S10" s="359"/>
      <c r="T10" s="359"/>
      <c r="U10" s="359"/>
      <c r="V10" s="359"/>
      <c r="W10" s="359"/>
      <c r="X10" s="359"/>
      <c r="Y10" s="359"/>
      <c r="Z10" s="359"/>
      <c r="AA10" s="359"/>
      <c r="AB10" s="359"/>
      <c r="AC10" s="359"/>
      <c r="AD10" s="359"/>
      <c r="AE10" s="359"/>
      <c r="AF10" s="359"/>
      <c r="AG10" s="359"/>
      <c r="AH10" s="359"/>
      <c r="AI10" s="359"/>
      <c r="AJ10" s="359"/>
      <c r="AK10" s="359"/>
      <c r="AL10" s="359"/>
      <c r="AM10" s="359"/>
      <c r="AN10" s="359"/>
      <c r="AO10" s="359"/>
      <c r="AP10" s="359"/>
      <c r="AQ10" s="359"/>
      <c r="AR10" s="359"/>
      <c r="AS10" s="359"/>
      <c r="AT10" s="359"/>
      <c r="AU10" s="359"/>
      <c r="AV10" s="359"/>
      <c r="AW10" s="359"/>
      <c r="AX10" s="359"/>
      <c r="AY10" s="359"/>
      <c r="AZ10" s="359"/>
    </row>
    <row r="11" spans="1:52" ht="12" hidden="1" customHeight="1" x14ac:dyDescent="0.25">
      <c r="A11" s="352" t="s">
        <v>2638</v>
      </c>
      <c r="B11" s="360"/>
      <c r="C11" s="360"/>
      <c r="D11" s="360"/>
      <c r="E11" s="360"/>
      <c r="F11" s="360"/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360"/>
      <c r="S11" s="360"/>
      <c r="T11" s="360"/>
      <c r="U11" s="360"/>
      <c r="V11" s="360"/>
      <c r="W11" s="360"/>
      <c r="X11" s="360"/>
      <c r="Y11" s="360"/>
      <c r="Z11" s="360"/>
      <c r="AA11" s="360"/>
      <c r="AB11" s="360"/>
      <c r="AC11" s="360"/>
      <c r="AD11" s="360"/>
      <c r="AE11" s="360"/>
      <c r="AF11" s="360"/>
      <c r="AG11" s="360"/>
      <c r="AH11" s="360"/>
      <c r="AI11" s="360"/>
      <c r="AJ11" s="360"/>
      <c r="AK11" s="360"/>
      <c r="AL11" s="360"/>
      <c r="AM11" s="360"/>
      <c r="AN11" s="360"/>
      <c r="AO11" s="360"/>
      <c r="AP11" s="360"/>
      <c r="AQ11" s="360"/>
      <c r="AR11" s="360"/>
      <c r="AS11" s="360"/>
      <c r="AT11" s="360"/>
      <c r="AU11" s="360"/>
      <c r="AV11" s="360"/>
      <c r="AW11" s="360"/>
      <c r="AX11" s="360"/>
      <c r="AY11" s="360"/>
      <c r="AZ11" s="360"/>
    </row>
    <row r="12" spans="1:52" ht="12" hidden="1" customHeight="1" x14ac:dyDescent="0.25">
      <c r="A12" s="361" t="s">
        <v>2639</v>
      </c>
      <c r="B12" s="362">
        <v>0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2">
        <v>0</v>
      </c>
      <c r="I12" s="362">
        <v>0</v>
      </c>
      <c r="J12" s="362">
        <v>0</v>
      </c>
      <c r="K12" s="362">
        <v>0</v>
      </c>
      <c r="L12" s="362">
        <v>0</v>
      </c>
      <c r="M12" s="362">
        <v>0</v>
      </c>
      <c r="N12" s="362">
        <v>0</v>
      </c>
      <c r="O12" s="362">
        <v>0</v>
      </c>
      <c r="P12" s="362">
        <v>0</v>
      </c>
      <c r="Q12" s="362">
        <v>0</v>
      </c>
      <c r="R12" s="362">
        <v>0</v>
      </c>
      <c r="S12" s="362">
        <v>0</v>
      </c>
      <c r="T12" s="362">
        <v>0</v>
      </c>
      <c r="U12" s="362">
        <v>0</v>
      </c>
      <c r="V12" s="362">
        <v>0</v>
      </c>
      <c r="W12" s="362">
        <v>0</v>
      </c>
      <c r="X12" s="362">
        <v>0</v>
      </c>
      <c r="Y12" s="362">
        <v>0</v>
      </c>
      <c r="Z12" s="362">
        <v>0</v>
      </c>
      <c r="AA12" s="362">
        <v>0</v>
      </c>
      <c r="AB12" s="362">
        <v>0</v>
      </c>
      <c r="AC12" s="362">
        <v>0</v>
      </c>
      <c r="AD12" s="362">
        <v>0</v>
      </c>
      <c r="AE12" s="362">
        <v>0</v>
      </c>
      <c r="AF12" s="362">
        <v>0</v>
      </c>
      <c r="AG12" s="362">
        <v>0</v>
      </c>
      <c r="AH12" s="362">
        <v>0</v>
      </c>
      <c r="AI12" s="362">
        <v>0</v>
      </c>
      <c r="AJ12" s="362">
        <v>0</v>
      </c>
      <c r="AK12" s="362">
        <v>0</v>
      </c>
      <c r="AL12" s="362">
        <v>0</v>
      </c>
      <c r="AM12" s="362">
        <v>0</v>
      </c>
      <c r="AN12" s="362">
        <v>0</v>
      </c>
      <c r="AO12" s="362">
        <v>0</v>
      </c>
      <c r="AP12" s="362">
        <v>0</v>
      </c>
      <c r="AQ12" s="362">
        <v>0</v>
      </c>
      <c r="AR12" s="362">
        <v>0</v>
      </c>
      <c r="AS12" s="362">
        <v>0</v>
      </c>
      <c r="AT12" s="362">
        <v>0</v>
      </c>
      <c r="AU12" s="362">
        <v>0</v>
      </c>
      <c r="AV12" s="362">
        <v>0</v>
      </c>
      <c r="AW12" s="362">
        <v>0</v>
      </c>
      <c r="AX12" s="362">
        <v>0</v>
      </c>
      <c r="AY12" s="362">
        <v>0</v>
      </c>
      <c r="AZ12" s="362">
        <v>0</v>
      </c>
    </row>
    <row r="13" spans="1:52" ht="12" hidden="1" customHeight="1" x14ac:dyDescent="0.25">
      <c r="A13" s="363" t="s">
        <v>2640</v>
      </c>
      <c r="B13" s="364">
        <v>0</v>
      </c>
      <c r="C13" s="364">
        <v>0</v>
      </c>
      <c r="D13" s="364">
        <v>0</v>
      </c>
      <c r="E13" s="364">
        <v>0</v>
      </c>
      <c r="F13" s="364">
        <v>0</v>
      </c>
      <c r="G13" s="364">
        <v>0</v>
      </c>
      <c r="H13" s="364">
        <v>0</v>
      </c>
      <c r="I13" s="364">
        <v>0</v>
      </c>
      <c r="J13" s="364">
        <v>0</v>
      </c>
      <c r="K13" s="364">
        <v>0</v>
      </c>
      <c r="L13" s="364">
        <v>0</v>
      </c>
      <c r="M13" s="364">
        <v>0</v>
      </c>
      <c r="N13" s="364">
        <v>0</v>
      </c>
      <c r="O13" s="364">
        <v>0</v>
      </c>
      <c r="P13" s="364">
        <v>0</v>
      </c>
      <c r="Q13" s="364">
        <v>0</v>
      </c>
      <c r="R13" s="364">
        <v>0</v>
      </c>
      <c r="S13" s="364">
        <v>0</v>
      </c>
      <c r="T13" s="364">
        <v>0</v>
      </c>
      <c r="U13" s="364">
        <v>0</v>
      </c>
      <c r="V13" s="364">
        <v>0</v>
      </c>
      <c r="W13" s="364">
        <v>0</v>
      </c>
      <c r="X13" s="364">
        <v>0</v>
      </c>
      <c r="Y13" s="364">
        <v>0</v>
      </c>
      <c r="Z13" s="364">
        <v>0</v>
      </c>
      <c r="AA13" s="364">
        <v>0</v>
      </c>
      <c r="AB13" s="364">
        <v>0</v>
      </c>
      <c r="AC13" s="364">
        <v>0</v>
      </c>
      <c r="AD13" s="364">
        <v>0</v>
      </c>
      <c r="AE13" s="364">
        <v>0</v>
      </c>
      <c r="AF13" s="364">
        <v>0</v>
      </c>
      <c r="AG13" s="364">
        <v>0</v>
      </c>
      <c r="AH13" s="364">
        <v>0</v>
      </c>
      <c r="AI13" s="364">
        <v>0</v>
      </c>
      <c r="AJ13" s="364">
        <v>0</v>
      </c>
      <c r="AK13" s="364">
        <v>0</v>
      </c>
      <c r="AL13" s="364">
        <v>0</v>
      </c>
      <c r="AM13" s="364">
        <v>0</v>
      </c>
      <c r="AN13" s="364">
        <v>0</v>
      </c>
      <c r="AO13" s="364">
        <v>0</v>
      </c>
      <c r="AP13" s="364">
        <v>0</v>
      </c>
      <c r="AQ13" s="364">
        <v>0</v>
      </c>
      <c r="AR13" s="364">
        <v>0</v>
      </c>
      <c r="AS13" s="364">
        <v>0</v>
      </c>
      <c r="AT13" s="364">
        <v>0</v>
      </c>
      <c r="AU13" s="364">
        <v>0</v>
      </c>
      <c r="AV13" s="364">
        <v>0</v>
      </c>
      <c r="AW13" s="364">
        <v>0</v>
      </c>
      <c r="AX13" s="364">
        <v>0</v>
      </c>
      <c r="AY13" s="364">
        <v>0</v>
      </c>
      <c r="AZ13" s="364">
        <v>0</v>
      </c>
    </row>
    <row r="14" spans="1:52" ht="12" hidden="1" customHeight="1" x14ac:dyDescent="0.25">
      <c r="A14" s="365" t="s">
        <v>2641</v>
      </c>
      <c r="B14" s="366">
        <v>0</v>
      </c>
      <c r="C14" s="366">
        <v>0</v>
      </c>
      <c r="D14" s="366">
        <v>0</v>
      </c>
      <c r="E14" s="366">
        <v>0</v>
      </c>
      <c r="F14" s="366">
        <v>0</v>
      </c>
      <c r="G14" s="366">
        <v>0</v>
      </c>
      <c r="H14" s="366">
        <v>0</v>
      </c>
      <c r="I14" s="366">
        <v>0</v>
      </c>
      <c r="J14" s="366">
        <v>0</v>
      </c>
      <c r="K14" s="366">
        <v>0</v>
      </c>
      <c r="L14" s="366">
        <v>0</v>
      </c>
      <c r="M14" s="366">
        <v>0</v>
      </c>
      <c r="N14" s="366">
        <v>0</v>
      </c>
      <c r="O14" s="366">
        <v>0</v>
      </c>
      <c r="P14" s="366">
        <v>0</v>
      </c>
      <c r="Q14" s="366">
        <v>0</v>
      </c>
      <c r="R14" s="366">
        <v>0</v>
      </c>
      <c r="S14" s="366">
        <v>0</v>
      </c>
      <c r="T14" s="366">
        <v>0</v>
      </c>
      <c r="U14" s="366">
        <v>0</v>
      </c>
      <c r="V14" s="366">
        <v>0</v>
      </c>
      <c r="W14" s="366">
        <v>0</v>
      </c>
      <c r="X14" s="366">
        <v>0</v>
      </c>
      <c r="Y14" s="366">
        <v>0</v>
      </c>
      <c r="Z14" s="366">
        <v>0</v>
      </c>
      <c r="AA14" s="366">
        <v>0</v>
      </c>
      <c r="AB14" s="366">
        <v>0</v>
      </c>
      <c r="AC14" s="366">
        <v>0</v>
      </c>
      <c r="AD14" s="366">
        <v>0</v>
      </c>
      <c r="AE14" s="366">
        <v>0</v>
      </c>
      <c r="AF14" s="366">
        <v>0</v>
      </c>
      <c r="AG14" s="366">
        <v>0</v>
      </c>
      <c r="AH14" s="366">
        <v>0</v>
      </c>
      <c r="AI14" s="366">
        <v>0</v>
      </c>
      <c r="AJ14" s="366">
        <v>0</v>
      </c>
      <c r="AK14" s="366">
        <v>0</v>
      </c>
      <c r="AL14" s="366">
        <v>0</v>
      </c>
      <c r="AM14" s="366">
        <v>0</v>
      </c>
      <c r="AN14" s="366">
        <v>0</v>
      </c>
      <c r="AO14" s="366">
        <v>0</v>
      </c>
      <c r="AP14" s="366">
        <v>0</v>
      </c>
      <c r="AQ14" s="366">
        <v>0</v>
      </c>
      <c r="AR14" s="366">
        <v>0</v>
      </c>
      <c r="AS14" s="366">
        <v>0</v>
      </c>
      <c r="AT14" s="366">
        <v>0</v>
      </c>
      <c r="AU14" s="366">
        <v>0</v>
      </c>
      <c r="AV14" s="366">
        <v>0</v>
      </c>
      <c r="AW14" s="366">
        <v>0</v>
      </c>
      <c r="AX14" s="366">
        <v>0</v>
      </c>
      <c r="AY14" s="366">
        <v>0</v>
      </c>
      <c r="AZ14" s="366">
        <v>0</v>
      </c>
    </row>
    <row r="15" spans="1:52" ht="12" hidden="1" customHeight="1" x14ac:dyDescent="0.25">
      <c r="A15" s="358"/>
      <c r="B15" s="359"/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  <c r="AG15" s="359"/>
      <c r="AH15" s="359"/>
      <c r="AI15" s="359"/>
      <c r="AJ15" s="35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9"/>
      <c r="AU15" s="359"/>
      <c r="AV15" s="359"/>
      <c r="AW15" s="359"/>
      <c r="AX15" s="359"/>
      <c r="AY15" s="359"/>
      <c r="AZ15" s="359"/>
    </row>
    <row r="16" spans="1:52" ht="12" customHeight="1" x14ac:dyDescent="0.25">
      <c r="A16" s="352" t="s">
        <v>2642</v>
      </c>
      <c r="B16" s="367"/>
      <c r="C16" s="367"/>
      <c r="D16" s="367"/>
      <c r="E16" s="367"/>
      <c r="F16" s="367"/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67"/>
      <c r="S16" s="367"/>
      <c r="T16" s="367"/>
      <c r="U16" s="367"/>
      <c r="V16" s="367"/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367"/>
      <c r="AH16" s="367"/>
      <c r="AI16" s="367"/>
      <c r="AJ16" s="367"/>
      <c r="AK16" s="367"/>
      <c r="AL16" s="367"/>
      <c r="AM16" s="367"/>
      <c r="AN16" s="367"/>
      <c r="AO16" s="367"/>
      <c r="AP16" s="367"/>
      <c r="AQ16" s="367"/>
      <c r="AR16" s="367"/>
      <c r="AS16" s="367"/>
      <c r="AT16" s="367"/>
      <c r="AU16" s="367"/>
      <c r="AV16" s="367"/>
      <c r="AW16" s="367"/>
      <c r="AX16" s="367"/>
      <c r="AY16" s="367"/>
      <c r="AZ16" s="367"/>
    </row>
    <row r="17" spans="1:52" ht="12" customHeight="1" x14ac:dyDescent="0.25">
      <c r="A17" s="368" t="s">
        <v>2643</v>
      </c>
      <c r="B17" s="369">
        <f t="shared" ref="B17:AZ21" si="3">B99-B58</f>
        <v>60479.586856177411</v>
      </c>
      <c r="C17" s="369">
        <f t="shared" si="3"/>
        <v>59149.177807499975</v>
      </c>
      <c r="D17" s="369">
        <f t="shared" si="3"/>
        <v>57632.525206500031</v>
      </c>
      <c r="E17" s="369">
        <f t="shared" si="3"/>
        <v>60281.401429999984</v>
      </c>
      <c r="F17" s="369">
        <f t="shared" si="3"/>
        <v>60554.751716499974</v>
      </c>
      <c r="G17" s="369">
        <f t="shared" si="3"/>
        <v>57911.801117199248</v>
      </c>
      <c r="H17" s="369">
        <f t="shared" si="3"/>
        <v>58678.322612499978</v>
      </c>
      <c r="I17" s="369">
        <f t="shared" si="3"/>
        <v>57001.963140499953</v>
      </c>
      <c r="J17" s="369">
        <f t="shared" si="3"/>
        <v>53728.374081499991</v>
      </c>
      <c r="K17" s="369">
        <f t="shared" si="3"/>
        <v>39003.969099500006</v>
      </c>
      <c r="L17" s="369">
        <f t="shared" si="3"/>
        <v>47963.480715035141</v>
      </c>
      <c r="M17" s="369">
        <f t="shared" si="3"/>
        <v>48450.620529314459</v>
      </c>
      <c r="N17" s="369">
        <f t="shared" si="3"/>
        <v>47129.618304525095</v>
      </c>
      <c r="O17" s="369">
        <f t="shared" si="3"/>
        <v>45937.206045633524</v>
      </c>
      <c r="P17" s="369">
        <f t="shared" si="3"/>
        <v>45624.769890790791</v>
      </c>
      <c r="Q17" s="369">
        <f t="shared" si="3"/>
        <v>46557.378723813075</v>
      </c>
      <c r="R17" s="369">
        <f t="shared" si="3"/>
        <v>46555.386231509787</v>
      </c>
      <c r="S17" s="369">
        <f t="shared" si="3"/>
        <v>47669.811721737278</v>
      </c>
      <c r="T17" s="369">
        <f t="shared" si="3"/>
        <v>45563.595622715649</v>
      </c>
      <c r="U17" s="369">
        <f t="shared" si="3"/>
        <v>45114.965220988161</v>
      </c>
      <c r="V17" s="369">
        <f t="shared" si="3"/>
        <v>44391.145654031869</v>
      </c>
      <c r="W17" s="369">
        <f t="shared" si="3"/>
        <v>44259.994043253391</v>
      </c>
      <c r="X17" s="369">
        <f t="shared" si="3"/>
        <v>44023.313937040286</v>
      </c>
      <c r="Y17" s="369">
        <f t="shared" si="3"/>
        <v>43265.082543546639</v>
      </c>
      <c r="Z17" s="369">
        <f t="shared" si="3"/>
        <v>42966.38498625443</v>
      </c>
      <c r="AA17" s="369">
        <f t="shared" si="3"/>
        <v>42912.854053283387</v>
      </c>
      <c r="AB17" s="369">
        <f t="shared" si="3"/>
        <v>43042.322369205991</v>
      </c>
      <c r="AC17" s="369">
        <f t="shared" si="3"/>
        <v>43191.589910650175</v>
      </c>
      <c r="AD17" s="369">
        <f t="shared" si="3"/>
        <v>43321.035131336459</v>
      </c>
      <c r="AE17" s="369">
        <f t="shared" si="3"/>
        <v>43319.149169912052</v>
      </c>
      <c r="AF17" s="369">
        <f t="shared" si="3"/>
        <v>43060.810770295007</v>
      </c>
      <c r="AG17" s="369">
        <f t="shared" si="3"/>
        <v>42940.820521109737</v>
      </c>
      <c r="AH17" s="369">
        <f t="shared" si="3"/>
        <v>42738.125688397311</v>
      </c>
      <c r="AI17" s="369">
        <f t="shared" si="3"/>
        <v>42258.675518344709</v>
      </c>
      <c r="AJ17" s="369">
        <f t="shared" si="3"/>
        <v>41779.154450727903</v>
      </c>
      <c r="AK17" s="369">
        <f t="shared" si="3"/>
        <v>41367.426615387951</v>
      </c>
      <c r="AL17" s="369">
        <f t="shared" si="3"/>
        <v>41187.200804992041</v>
      </c>
      <c r="AM17" s="369">
        <f t="shared" si="3"/>
        <v>41055.50663524901</v>
      </c>
      <c r="AN17" s="369">
        <f t="shared" si="3"/>
        <v>40692.038570398086</v>
      </c>
      <c r="AO17" s="369">
        <f t="shared" si="3"/>
        <v>40470.452945418649</v>
      </c>
      <c r="AP17" s="369">
        <f t="shared" si="3"/>
        <v>40291.277922107525</v>
      </c>
      <c r="AQ17" s="369">
        <f t="shared" si="3"/>
        <v>40228.386065713028</v>
      </c>
      <c r="AR17" s="369">
        <f t="shared" si="3"/>
        <v>40189.884430811951</v>
      </c>
      <c r="AS17" s="369">
        <f t="shared" si="3"/>
        <v>40077.769508057056</v>
      </c>
      <c r="AT17" s="369">
        <f t="shared" si="3"/>
        <v>39924.601867350124</v>
      </c>
      <c r="AU17" s="369">
        <f t="shared" si="3"/>
        <v>39810.422978303919</v>
      </c>
      <c r="AV17" s="369">
        <f t="shared" si="3"/>
        <v>39846.882554007985</v>
      </c>
      <c r="AW17" s="369">
        <f t="shared" si="3"/>
        <v>39671.71799345372</v>
      </c>
      <c r="AX17" s="369">
        <f t="shared" si="3"/>
        <v>39408.819857460127</v>
      </c>
      <c r="AY17" s="369">
        <f t="shared" si="3"/>
        <v>39169.086903026844</v>
      </c>
      <c r="AZ17" s="369">
        <f t="shared" si="3"/>
        <v>38945.443955813353</v>
      </c>
    </row>
    <row r="18" spans="1:52" ht="12" customHeight="1" x14ac:dyDescent="0.25">
      <c r="A18" s="370" t="s">
        <v>2644</v>
      </c>
      <c r="B18" s="371">
        <f t="shared" si="3"/>
        <v>27175.327319904791</v>
      </c>
      <c r="C18" s="371">
        <f t="shared" si="3"/>
        <v>26367.190949999975</v>
      </c>
      <c r="D18" s="371">
        <f t="shared" si="3"/>
        <v>25762.802584000023</v>
      </c>
      <c r="E18" s="371">
        <f t="shared" si="3"/>
        <v>27300.562379999996</v>
      </c>
      <c r="F18" s="371">
        <f t="shared" si="3"/>
        <v>26448.771503999971</v>
      </c>
      <c r="G18" s="371">
        <f t="shared" si="3"/>
        <v>25443.414975537278</v>
      </c>
      <c r="H18" s="371">
        <f t="shared" si="3"/>
        <v>25936.739784999994</v>
      </c>
      <c r="I18" s="371">
        <f t="shared" si="3"/>
        <v>24930.246627999983</v>
      </c>
      <c r="J18" s="371">
        <f t="shared" si="3"/>
        <v>23018.579088999992</v>
      </c>
      <c r="K18" s="371">
        <f t="shared" si="3"/>
        <v>16482.302742000003</v>
      </c>
      <c r="L18" s="371">
        <f t="shared" si="3"/>
        <v>21188.19371192174</v>
      </c>
      <c r="M18" s="371">
        <f t="shared" si="3"/>
        <v>21536.060430745343</v>
      </c>
      <c r="N18" s="371">
        <f t="shared" si="3"/>
        <v>20760.075159604992</v>
      </c>
      <c r="O18" s="371">
        <f t="shared" si="3"/>
        <v>20412.885867767207</v>
      </c>
      <c r="P18" s="371">
        <f t="shared" si="3"/>
        <v>20680.466302617366</v>
      </c>
      <c r="Q18" s="371">
        <f t="shared" si="3"/>
        <v>21375.423264934117</v>
      </c>
      <c r="R18" s="371">
        <f t="shared" si="3"/>
        <v>21461.002243901861</v>
      </c>
      <c r="S18" s="371">
        <f t="shared" si="3"/>
        <v>21859.975886821794</v>
      </c>
      <c r="T18" s="371">
        <f t="shared" si="3"/>
        <v>20672.859908227008</v>
      </c>
      <c r="U18" s="371">
        <f t="shared" si="3"/>
        <v>20411.224993507196</v>
      </c>
      <c r="V18" s="371">
        <f t="shared" si="3"/>
        <v>20048.668396158635</v>
      </c>
      <c r="W18" s="371">
        <f t="shared" si="3"/>
        <v>19987.397199650186</v>
      </c>
      <c r="X18" s="371">
        <f t="shared" si="3"/>
        <v>19833.936912498997</v>
      </c>
      <c r="Y18" s="371">
        <f t="shared" si="3"/>
        <v>19320.171090990472</v>
      </c>
      <c r="Z18" s="371">
        <f t="shared" si="3"/>
        <v>19209.854882691263</v>
      </c>
      <c r="AA18" s="371">
        <f t="shared" si="3"/>
        <v>19196.258724557498</v>
      </c>
      <c r="AB18" s="371">
        <f t="shared" si="3"/>
        <v>19265.027497977626</v>
      </c>
      <c r="AC18" s="371">
        <f t="shared" si="3"/>
        <v>19358.825903333578</v>
      </c>
      <c r="AD18" s="371">
        <f t="shared" si="3"/>
        <v>19430.095734413208</v>
      </c>
      <c r="AE18" s="371">
        <f t="shared" si="3"/>
        <v>19412.93243653878</v>
      </c>
      <c r="AF18" s="371">
        <f t="shared" si="3"/>
        <v>19260.854568218401</v>
      </c>
      <c r="AG18" s="371">
        <f t="shared" si="3"/>
        <v>19202.85767960146</v>
      </c>
      <c r="AH18" s="371">
        <f t="shared" si="3"/>
        <v>19053.427777035282</v>
      </c>
      <c r="AI18" s="371">
        <f t="shared" si="3"/>
        <v>18763.882076626989</v>
      </c>
      <c r="AJ18" s="371">
        <f t="shared" si="3"/>
        <v>18461.289597173134</v>
      </c>
      <c r="AK18" s="371">
        <f t="shared" si="3"/>
        <v>18204.130440721514</v>
      </c>
      <c r="AL18" s="371">
        <f t="shared" si="3"/>
        <v>18072.666708918652</v>
      </c>
      <c r="AM18" s="371">
        <f t="shared" si="3"/>
        <v>17914.477300778846</v>
      </c>
      <c r="AN18" s="371">
        <f t="shared" si="3"/>
        <v>17610.178441288812</v>
      </c>
      <c r="AO18" s="371">
        <f t="shared" si="3"/>
        <v>17390.464720974298</v>
      </c>
      <c r="AP18" s="371">
        <f t="shared" si="3"/>
        <v>17170.572423686193</v>
      </c>
      <c r="AQ18" s="371">
        <f t="shared" si="3"/>
        <v>17010.720323938465</v>
      </c>
      <c r="AR18" s="371">
        <f t="shared" si="3"/>
        <v>16825.118808234489</v>
      </c>
      <c r="AS18" s="371">
        <f t="shared" si="3"/>
        <v>16579.087240485362</v>
      </c>
      <c r="AT18" s="371">
        <f t="shared" si="3"/>
        <v>16217.801874362982</v>
      </c>
      <c r="AU18" s="371">
        <f t="shared" si="3"/>
        <v>15944.588387741958</v>
      </c>
      <c r="AV18" s="371">
        <f t="shared" si="3"/>
        <v>15642.614517183627</v>
      </c>
      <c r="AW18" s="371">
        <f t="shared" si="3"/>
        <v>15065.53251250532</v>
      </c>
      <c r="AX18" s="371">
        <f t="shared" si="3"/>
        <v>14611.467536326862</v>
      </c>
      <c r="AY18" s="371">
        <f t="shared" si="3"/>
        <v>13662.526964819637</v>
      </c>
      <c r="AZ18" s="371">
        <f t="shared" si="3"/>
        <v>12950.395107357363</v>
      </c>
    </row>
    <row r="19" spans="1:52" ht="12" customHeight="1" x14ac:dyDescent="0.25">
      <c r="A19" s="372" t="s">
        <v>2839</v>
      </c>
      <c r="B19" s="373">
        <f t="shared" si="3"/>
        <v>7886.8008677022272</v>
      </c>
      <c r="C19" s="373">
        <f t="shared" si="3"/>
        <v>7949.1265499999772</v>
      </c>
      <c r="D19" s="373">
        <f t="shared" si="3"/>
        <v>7504.5779440000224</v>
      </c>
      <c r="E19" s="373">
        <f t="shared" si="3"/>
        <v>8536.9686700000002</v>
      </c>
      <c r="F19" s="373">
        <f t="shared" si="3"/>
        <v>9196.9909339999776</v>
      </c>
      <c r="G19" s="373">
        <f t="shared" si="3"/>
        <v>9502.3933335237361</v>
      </c>
      <c r="H19" s="373">
        <f t="shared" si="3"/>
        <v>9540.7040149999975</v>
      </c>
      <c r="I19" s="373">
        <f t="shared" si="3"/>
        <v>8954.9653979999857</v>
      </c>
      <c r="J19" s="373">
        <f t="shared" si="3"/>
        <v>8286.4828289999987</v>
      </c>
      <c r="K19" s="373">
        <f t="shared" si="3"/>
        <v>5384.9819120000029</v>
      </c>
      <c r="L19" s="373">
        <f t="shared" si="3"/>
        <v>8379.9488932240347</v>
      </c>
      <c r="M19" s="373">
        <f t="shared" si="3"/>
        <v>8894.9513900698184</v>
      </c>
      <c r="N19" s="373">
        <f t="shared" si="3"/>
        <v>9436.2745325145024</v>
      </c>
      <c r="O19" s="373">
        <f t="shared" si="3"/>
        <v>9753.1056167238785</v>
      </c>
      <c r="P19" s="373">
        <f t="shared" si="3"/>
        <v>10363.418782704259</v>
      </c>
      <c r="Q19" s="373">
        <f t="shared" si="3"/>
        <v>11367.056900867399</v>
      </c>
      <c r="R19" s="373">
        <f t="shared" si="3"/>
        <v>11366.8349053701</v>
      </c>
      <c r="S19" s="373">
        <f t="shared" si="3"/>
        <v>11539.179812103888</v>
      </c>
      <c r="T19" s="373">
        <f t="shared" si="3"/>
        <v>10961.948099610259</v>
      </c>
      <c r="U19" s="373">
        <f t="shared" si="3"/>
        <v>10833.644905879966</v>
      </c>
      <c r="V19" s="373">
        <f t="shared" si="3"/>
        <v>10656.482334043871</v>
      </c>
      <c r="W19" s="373">
        <f t="shared" si="3"/>
        <v>10629.55333360728</v>
      </c>
      <c r="X19" s="373">
        <f t="shared" si="3"/>
        <v>10567.782355677848</v>
      </c>
      <c r="Y19" s="373">
        <f t="shared" si="3"/>
        <v>10182.315005928398</v>
      </c>
      <c r="Z19" s="373">
        <f t="shared" si="3"/>
        <v>10123.796092416873</v>
      </c>
      <c r="AA19" s="373">
        <f t="shared" si="3"/>
        <v>10117.984524912323</v>
      </c>
      <c r="AB19" s="373">
        <f t="shared" si="3"/>
        <v>10155.953260603397</v>
      </c>
      <c r="AC19" s="373">
        <f t="shared" si="3"/>
        <v>10216.717826165821</v>
      </c>
      <c r="AD19" s="373">
        <f t="shared" si="3"/>
        <v>10257.716955404481</v>
      </c>
      <c r="AE19" s="373">
        <f t="shared" si="3"/>
        <v>10260.434146564887</v>
      </c>
      <c r="AF19" s="373">
        <f t="shared" si="3"/>
        <v>10188.230269161233</v>
      </c>
      <c r="AG19" s="373">
        <f t="shared" si="3"/>
        <v>10169.766361871798</v>
      </c>
      <c r="AH19" s="373">
        <f t="shared" si="3"/>
        <v>10115.35332440305</v>
      </c>
      <c r="AI19" s="373">
        <f t="shared" si="3"/>
        <v>9977.6337637881261</v>
      </c>
      <c r="AJ19" s="373">
        <f t="shared" si="3"/>
        <v>9835.4553098726446</v>
      </c>
      <c r="AK19" s="373">
        <f t="shared" si="3"/>
        <v>9715.7093860758232</v>
      </c>
      <c r="AL19" s="373">
        <f t="shared" si="3"/>
        <v>9649.8300811621175</v>
      </c>
      <c r="AM19" s="373">
        <f t="shared" si="3"/>
        <v>9592.0473917276613</v>
      </c>
      <c r="AN19" s="373">
        <f t="shared" si="3"/>
        <v>9432.8230578535367</v>
      </c>
      <c r="AO19" s="373">
        <f t="shared" si="3"/>
        <v>9342.7826303367438</v>
      </c>
      <c r="AP19" s="373">
        <f t="shared" si="3"/>
        <v>9256.8293201155611</v>
      </c>
      <c r="AQ19" s="373">
        <f t="shared" si="3"/>
        <v>9197.7903642402034</v>
      </c>
      <c r="AR19" s="373">
        <f t="shared" si="3"/>
        <v>9136.6984920232753</v>
      </c>
      <c r="AS19" s="373">
        <f t="shared" si="3"/>
        <v>9048.7208163890664</v>
      </c>
      <c r="AT19" s="373">
        <f t="shared" si="3"/>
        <v>8917.1159996517727</v>
      </c>
      <c r="AU19" s="373">
        <f t="shared" si="3"/>
        <v>8802.6838251577101</v>
      </c>
      <c r="AV19" s="373">
        <f t="shared" si="3"/>
        <v>8707.818841232207</v>
      </c>
      <c r="AW19" s="373">
        <f t="shared" si="3"/>
        <v>8558.6547930318575</v>
      </c>
      <c r="AX19" s="373">
        <f t="shared" si="3"/>
        <v>8377.8365521970845</v>
      </c>
      <c r="AY19" s="373">
        <f t="shared" si="3"/>
        <v>7982.4274490188782</v>
      </c>
      <c r="AZ19" s="373">
        <f t="shared" si="3"/>
        <v>7792.7407741758816</v>
      </c>
    </row>
    <row r="20" spans="1:52" ht="12" customHeight="1" x14ac:dyDescent="0.25">
      <c r="A20" s="372" t="s">
        <v>2665</v>
      </c>
      <c r="B20" s="373">
        <f t="shared" si="3"/>
        <v>19288.526452202561</v>
      </c>
      <c r="C20" s="373">
        <f t="shared" si="3"/>
        <v>18418.064399999999</v>
      </c>
      <c r="D20" s="373">
        <f t="shared" si="3"/>
        <v>18258.22464</v>
      </c>
      <c r="E20" s="373">
        <f t="shared" si="3"/>
        <v>18763.593709999997</v>
      </c>
      <c r="F20" s="373">
        <f t="shared" si="3"/>
        <v>17251.780569999995</v>
      </c>
      <c r="G20" s="373">
        <f t="shared" si="3"/>
        <v>15941.021642013546</v>
      </c>
      <c r="H20" s="373">
        <f t="shared" si="3"/>
        <v>16396.035769999995</v>
      </c>
      <c r="I20" s="373">
        <f t="shared" si="3"/>
        <v>15975.281229999999</v>
      </c>
      <c r="J20" s="373">
        <f t="shared" si="3"/>
        <v>14732.096259999993</v>
      </c>
      <c r="K20" s="373">
        <f t="shared" si="3"/>
        <v>11097.320829999999</v>
      </c>
      <c r="L20" s="373">
        <f t="shared" si="3"/>
        <v>12808.244818697709</v>
      </c>
      <c r="M20" s="373">
        <f t="shared" si="3"/>
        <v>12641.109040675525</v>
      </c>
      <c r="N20" s="373">
        <f t="shared" si="3"/>
        <v>11323.80062709049</v>
      </c>
      <c r="O20" s="373">
        <f t="shared" si="3"/>
        <v>10659.780251043328</v>
      </c>
      <c r="P20" s="373">
        <f t="shared" si="3"/>
        <v>10317.047519913107</v>
      </c>
      <c r="Q20" s="373">
        <f t="shared" si="3"/>
        <v>10008.36636406672</v>
      </c>
      <c r="R20" s="373">
        <f t="shared" si="3"/>
        <v>10094.167338531759</v>
      </c>
      <c r="S20" s="373">
        <f t="shared" si="3"/>
        <v>10320.796074717904</v>
      </c>
      <c r="T20" s="373">
        <f t="shared" si="3"/>
        <v>9710.9118086167491</v>
      </c>
      <c r="U20" s="373">
        <f t="shared" si="3"/>
        <v>9577.5800876272297</v>
      </c>
      <c r="V20" s="373">
        <f t="shared" si="3"/>
        <v>9392.1860621147644</v>
      </c>
      <c r="W20" s="373">
        <f t="shared" si="3"/>
        <v>9357.8438660429038</v>
      </c>
      <c r="X20" s="373">
        <f t="shared" si="3"/>
        <v>9266.1545568211495</v>
      </c>
      <c r="Y20" s="373">
        <f t="shared" si="3"/>
        <v>9137.8560850620743</v>
      </c>
      <c r="Z20" s="373">
        <f t="shared" si="3"/>
        <v>9086.0587902743919</v>
      </c>
      <c r="AA20" s="373">
        <f t="shared" si="3"/>
        <v>9078.2741996451732</v>
      </c>
      <c r="AB20" s="373">
        <f t="shared" si="3"/>
        <v>9109.0742373742269</v>
      </c>
      <c r="AC20" s="373">
        <f t="shared" si="3"/>
        <v>9142.1080771677589</v>
      </c>
      <c r="AD20" s="373">
        <f t="shared" si="3"/>
        <v>9172.3787790087281</v>
      </c>
      <c r="AE20" s="373">
        <f t="shared" si="3"/>
        <v>9152.4982899738952</v>
      </c>
      <c r="AF20" s="373">
        <f t="shared" si="3"/>
        <v>9072.6242990571664</v>
      </c>
      <c r="AG20" s="373">
        <f t="shared" si="3"/>
        <v>9033.0913177296607</v>
      </c>
      <c r="AH20" s="373">
        <f t="shared" si="3"/>
        <v>8938.0744526322324</v>
      </c>
      <c r="AI20" s="373">
        <f t="shared" si="3"/>
        <v>8786.2483128388649</v>
      </c>
      <c r="AJ20" s="373">
        <f t="shared" si="3"/>
        <v>8625.8342873004876</v>
      </c>
      <c r="AK20" s="373">
        <f t="shared" si="3"/>
        <v>8488.4210546456907</v>
      </c>
      <c r="AL20" s="373">
        <f t="shared" si="3"/>
        <v>8422.8366277565347</v>
      </c>
      <c r="AM20" s="373">
        <f t="shared" si="3"/>
        <v>8322.4299090511849</v>
      </c>
      <c r="AN20" s="373">
        <f t="shared" si="3"/>
        <v>8177.3553834352797</v>
      </c>
      <c r="AO20" s="373">
        <f t="shared" si="3"/>
        <v>8047.6820906375524</v>
      </c>
      <c r="AP20" s="373">
        <f t="shared" si="3"/>
        <v>7913.7431035706277</v>
      </c>
      <c r="AQ20" s="373">
        <f t="shared" si="3"/>
        <v>7812.9299596982646</v>
      </c>
      <c r="AR20" s="373">
        <f t="shared" si="3"/>
        <v>7688.4203162112153</v>
      </c>
      <c r="AS20" s="373">
        <f t="shared" si="3"/>
        <v>7530.3664240962989</v>
      </c>
      <c r="AT20" s="373">
        <f t="shared" si="3"/>
        <v>7300.6858747112083</v>
      </c>
      <c r="AU20" s="373">
        <f t="shared" si="3"/>
        <v>7141.9045625842491</v>
      </c>
      <c r="AV20" s="373">
        <f t="shared" si="3"/>
        <v>6934.79567595142</v>
      </c>
      <c r="AW20" s="373">
        <f t="shared" si="3"/>
        <v>6506.877719473463</v>
      </c>
      <c r="AX20" s="373">
        <f t="shared" si="3"/>
        <v>6233.6309841297789</v>
      </c>
      <c r="AY20" s="373">
        <f t="shared" si="3"/>
        <v>5680.0995158007581</v>
      </c>
      <c r="AZ20" s="373">
        <f t="shared" si="3"/>
        <v>5157.654333181481</v>
      </c>
    </row>
    <row r="21" spans="1:52" ht="12" customHeight="1" x14ac:dyDescent="0.25">
      <c r="A21" s="374" t="s">
        <v>2645</v>
      </c>
      <c r="B21" s="375">
        <f t="shared" si="3"/>
        <v>3230.4681361109524</v>
      </c>
      <c r="C21" s="375">
        <f t="shared" si="3"/>
        <v>3235.7355925000184</v>
      </c>
      <c r="D21" s="375">
        <f t="shared" si="3"/>
        <v>2810.2730550000019</v>
      </c>
      <c r="E21" s="375">
        <f t="shared" si="3"/>
        <v>2942.7890900000002</v>
      </c>
      <c r="F21" s="375">
        <f t="shared" si="3"/>
        <v>2969.7535999999936</v>
      </c>
      <c r="G21" s="375">
        <f t="shared" si="3"/>
        <v>2745.2411627353649</v>
      </c>
      <c r="H21" s="375">
        <f t="shared" si="3"/>
        <v>2640.0236399999985</v>
      </c>
      <c r="I21" s="375">
        <f t="shared" si="3"/>
        <v>2365.5479999999911</v>
      </c>
      <c r="J21" s="375">
        <f t="shared" si="3"/>
        <v>2233.651607500004</v>
      </c>
      <c r="K21" s="375">
        <f t="shared" si="3"/>
        <v>1478.7128150000001</v>
      </c>
      <c r="L21" s="375">
        <f t="shared" si="3"/>
        <v>1796.9504502442826</v>
      </c>
      <c r="M21" s="375">
        <f t="shared" si="3"/>
        <v>1575.7917621442664</v>
      </c>
      <c r="N21" s="375">
        <f t="shared" si="3"/>
        <v>1308.5239110417824</v>
      </c>
      <c r="O21" s="375">
        <f t="shared" si="3"/>
        <v>1194.941028114574</v>
      </c>
      <c r="P21" s="375">
        <f t="shared" si="3"/>
        <v>1059.4161180876656</v>
      </c>
      <c r="Q21" s="375">
        <f t="shared" si="3"/>
        <v>861.50809722706913</v>
      </c>
      <c r="R21" s="375">
        <f t="shared" si="3"/>
        <v>895.22156916165795</v>
      </c>
      <c r="S21" s="375">
        <f t="shared" si="3"/>
        <v>916.48646503270663</v>
      </c>
      <c r="T21" s="375">
        <f t="shared" si="3"/>
        <v>880.34272176487423</v>
      </c>
      <c r="U21" s="375">
        <f t="shared" si="3"/>
        <v>870.62165228650144</v>
      </c>
      <c r="V21" s="375">
        <f t="shared" si="3"/>
        <v>848.43681285526725</v>
      </c>
      <c r="W21" s="375">
        <f t="shared" si="3"/>
        <v>844.97482247967434</v>
      </c>
      <c r="X21" s="375">
        <f t="shared" si="3"/>
        <v>838.60061938689103</v>
      </c>
      <c r="Y21" s="375">
        <f t="shared" si="3"/>
        <v>758.13775306998434</v>
      </c>
      <c r="Z21" s="375">
        <f t="shared" si="3"/>
        <v>743.8453314329314</v>
      </c>
      <c r="AA21" s="375">
        <f t="shared" si="3"/>
        <v>735.1557639375593</v>
      </c>
      <c r="AB21" s="375">
        <f t="shared" si="3"/>
        <v>723.77049156785768</v>
      </c>
      <c r="AC21" s="375">
        <f t="shared" si="3"/>
        <v>720.95585200047321</v>
      </c>
      <c r="AD21" s="375">
        <f t="shared" si="3"/>
        <v>713.71494104971373</v>
      </c>
      <c r="AE21" s="375">
        <f t="shared" si="3"/>
        <v>712.18234908098771</v>
      </c>
      <c r="AF21" s="375">
        <f t="shared" si="3"/>
        <v>701.33738131382734</v>
      </c>
      <c r="AG21" s="375">
        <f t="shared" si="3"/>
        <v>698.63470368531262</v>
      </c>
      <c r="AH21" s="375">
        <f t="shared" si="3"/>
        <v>696.39640596931042</v>
      </c>
      <c r="AI21" s="375">
        <f t="shared" si="3"/>
        <v>689.31406696129829</v>
      </c>
      <c r="AJ21" s="375">
        <f t="shared" si="3"/>
        <v>682.98794525771768</v>
      </c>
      <c r="AK21" s="375">
        <f t="shared" si="3"/>
        <v>675.78709639561919</v>
      </c>
      <c r="AL21" s="375">
        <f t="shared" si="3"/>
        <v>670.64165267361216</v>
      </c>
      <c r="AM21" s="375">
        <f t="shared" si="3"/>
        <v>665.27912936399571</v>
      </c>
      <c r="AN21" s="375">
        <f t="shared" si="3"/>
        <v>647.35733658824802</v>
      </c>
      <c r="AO21" s="375">
        <f t="shared" si="3"/>
        <v>640.90160495138343</v>
      </c>
      <c r="AP21" s="375">
        <f t="shared" si="3"/>
        <v>631.55358695911934</v>
      </c>
      <c r="AQ21" s="375">
        <f t="shared" si="3"/>
        <v>628.05155633039647</v>
      </c>
      <c r="AR21" s="375">
        <f t="shared" si="3"/>
        <v>622.33736613513031</v>
      </c>
      <c r="AS21" s="375">
        <f t="shared" si="3"/>
        <v>615.85135228862794</v>
      </c>
      <c r="AT21" s="375">
        <f t="shared" si="3"/>
        <v>609.00999336559664</v>
      </c>
      <c r="AU21" s="375">
        <f t="shared" si="3"/>
        <v>602.61062780784323</v>
      </c>
      <c r="AV21" s="375">
        <f t="shared" si="3"/>
        <v>598.75053931006869</v>
      </c>
      <c r="AW21" s="375">
        <f t="shared" si="3"/>
        <v>589.29881183510486</v>
      </c>
      <c r="AX21" s="375">
        <f t="shared" si="3"/>
        <v>580.18622179739089</v>
      </c>
      <c r="AY21" s="375">
        <f t="shared" si="3"/>
        <v>560.52261472055693</v>
      </c>
      <c r="AZ21" s="375">
        <f t="shared" si="3"/>
        <v>548.96555009896076</v>
      </c>
    </row>
    <row r="22" spans="1:52" ht="12" customHeight="1" x14ac:dyDescent="0.25">
      <c r="A22" s="372" t="s">
        <v>2646</v>
      </c>
      <c r="B22" s="373">
        <f t="shared" ref="B22:AZ26" si="4">B104-B63</f>
        <v>0</v>
      </c>
      <c r="C22" s="373">
        <f t="shared" si="4"/>
        <v>0</v>
      </c>
      <c r="D22" s="373">
        <f t="shared" si="4"/>
        <v>0</v>
      </c>
      <c r="E22" s="373">
        <f t="shared" si="4"/>
        <v>0</v>
      </c>
      <c r="F22" s="373">
        <f t="shared" si="4"/>
        <v>0</v>
      </c>
      <c r="G22" s="373">
        <f t="shared" si="4"/>
        <v>0</v>
      </c>
      <c r="H22" s="373">
        <f t="shared" si="4"/>
        <v>0</v>
      </c>
      <c r="I22" s="373">
        <f t="shared" si="4"/>
        <v>0</v>
      </c>
      <c r="J22" s="373">
        <f t="shared" si="4"/>
        <v>0</v>
      </c>
      <c r="K22" s="373">
        <f t="shared" si="4"/>
        <v>0</v>
      </c>
      <c r="L22" s="373">
        <f t="shared" si="4"/>
        <v>0</v>
      </c>
      <c r="M22" s="373">
        <f t="shared" si="4"/>
        <v>0</v>
      </c>
      <c r="N22" s="373">
        <f t="shared" si="4"/>
        <v>0</v>
      </c>
      <c r="O22" s="373">
        <f t="shared" si="4"/>
        <v>0</v>
      </c>
      <c r="P22" s="373">
        <f t="shared" si="4"/>
        <v>0</v>
      </c>
      <c r="Q22" s="373">
        <f t="shared" si="4"/>
        <v>0</v>
      </c>
      <c r="R22" s="373">
        <f t="shared" si="4"/>
        <v>0</v>
      </c>
      <c r="S22" s="373">
        <f t="shared" si="4"/>
        <v>0</v>
      </c>
      <c r="T22" s="373">
        <f t="shared" si="4"/>
        <v>0</v>
      </c>
      <c r="U22" s="373">
        <f t="shared" si="4"/>
        <v>0</v>
      </c>
      <c r="V22" s="373">
        <f t="shared" si="4"/>
        <v>0</v>
      </c>
      <c r="W22" s="373">
        <f t="shared" si="4"/>
        <v>0</v>
      </c>
      <c r="X22" s="373">
        <f t="shared" si="4"/>
        <v>0</v>
      </c>
      <c r="Y22" s="373">
        <f t="shared" si="4"/>
        <v>0</v>
      </c>
      <c r="Z22" s="373">
        <f t="shared" si="4"/>
        <v>0</v>
      </c>
      <c r="AA22" s="373">
        <f t="shared" si="4"/>
        <v>0</v>
      </c>
      <c r="AB22" s="373">
        <f t="shared" si="4"/>
        <v>0</v>
      </c>
      <c r="AC22" s="373">
        <f t="shared" si="4"/>
        <v>0</v>
      </c>
      <c r="AD22" s="373">
        <f t="shared" si="4"/>
        <v>0</v>
      </c>
      <c r="AE22" s="373">
        <f t="shared" si="4"/>
        <v>0</v>
      </c>
      <c r="AF22" s="373">
        <f t="shared" si="4"/>
        <v>0</v>
      </c>
      <c r="AG22" s="373">
        <f t="shared" si="4"/>
        <v>0</v>
      </c>
      <c r="AH22" s="373">
        <f t="shared" si="4"/>
        <v>0</v>
      </c>
      <c r="AI22" s="373">
        <f t="shared" si="4"/>
        <v>0</v>
      </c>
      <c r="AJ22" s="373">
        <f t="shared" si="4"/>
        <v>0</v>
      </c>
      <c r="AK22" s="373">
        <f t="shared" si="4"/>
        <v>0</v>
      </c>
      <c r="AL22" s="373">
        <f t="shared" si="4"/>
        <v>0</v>
      </c>
      <c r="AM22" s="373">
        <f t="shared" si="4"/>
        <v>0</v>
      </c>
      <c r="AN22" s="373">
        <f t="shared" si="4"/>
        <v>0</v>
      </c>
      <c r="AO22" s="373">
        <f t="shared" si="4"/>
        <v>0</v>
      </c>
      <c r="AP22" s="373">
        <f t="shared" si="4"/>
        <v>0</v>
      </c>
      <c r="AQ22" s="373">
        <f t="shared" si="4"/>
        <v>0</v>
      </c>
      <c r="AR22" s="373">
        <f t="shared" si="4"/>
        <v>0</v>
      </c>
      <c r="AS22" s="373">
        <f t="shared" si="4"/>
        <v>0</v>
      </c>
      <c r="AT22" s="373">
        <f t="shared" si="4"/>
        <v>0</v>
      </c>
      <c r="AU22" s="373">
        <f t="shared" si="4"/>
        <v>0</v>
      </c>
      <c r="AV22" s="373">
        <f t="shared" si="4"/>
        <v>0</v>
      </c>
      <c r="AW22" s="373">
        <f t="shared" si="4"/>
        <v>0</v>
      </c>
      <c r="AX22" s="373">
        <f t="shared" si="4"/>
        <v>0</v>
      </c>
      <c r="AY22" s="373">
        <f t="shared" si="4"/>
        <v>0</v>
      </c>
      <c r="AZ22" s="373">
        <f t="shared" si="4"/>
        <v>0</v>
      </c>
    </row>
    <row r="23" spans="1:52" ht="12" customHeight="1" x14ac:dyDescent="0.25">
      <c r="A23" s="372" t="s">
        <v>2647</v>
      </c>
      <c r="B23" s="373">
        <f t="shared" si="4"/>
        <v>389.39339582904114</v>
      </c>
      <c r="C23" s="373">
        <f t="shared" si="4"/>
        <v>473.9026600000015</v>
      </c>
      <c r="D23" s="373">
        <f t="shared" si="4"/>
        <v>457.27718999999894</v>
      </c>
      <c r="E23" s="373">
        <f t="shared" si="4"/>
        <v>422.3077699999991</v>
      </c>
      <c r="F23" s="373">
        <f t="shared" si="4"/>
        <v>427.82456999999914</v>
      </c>
      <c r="G23" s="373">
        <f t="shared" si="4"/>
        <v>412.75797659388326</v>
      </c>
      <c r="H23" s="373">
        <f t="shared" si="4"/>
        <v>413.99762999999973</v>
      </c>
      <c r="I23" s="373">
        <f t="shared" si="4"/>
        <v>402.65164999999973</v>
      </c>
      <c r="J23" s="373">
        <f t="shared" si="4"/>
        <v>434.30519999999837</v>
      </c>
      <c r="K23" s="373">
        <f t="shared" si="4"/>
        <v>334.34321000000034</v>
      </c>
      <c r="L23" s="373">
        <f t="shared" si="4"/>
        <v>393.8025721050746</v>
      </c>
      <c r="M23" s="373">
        <f t="shared" si="4"/>
        <v>382.80565757764191</v>
      </c>
      <c r="N23" s="373">
        <f t="shared" si="4"/>
        <v>377.35603687830002</v>
      </c>
      <c r="O23" s="373">
        <f t="shared" si="4"/>
        <v>301.75466163630892</v>
      </c>
      <c r="P23" s="373">
        <f t="shared" si="4"/>
        <v>290.71240585485072</v>
      </c>
      <c r="Q23" s="373">
        <f t="shared" si="4"/>
        <v>296.16610755629245</v>
      </c>
      <c r="R23" s="373">
        <f t="shared" si="4"/>
        <v>312.56431647487011</v>
      </c>
      <c r="S23" s="373">
        <f t="shared" si="4"/>
        <v>320.82424343660216</v>
      </c>
      <c r="T23" s="373">
        <f t="shared" si="4"/>
        <v>304.91603228582312</v>
      </c>
      <c r="U23" s="373">
        <f t="shared" si="4"/>
        <v>302.97366216789521</v>
      </c>
      <c r="V23" s="373">
        <f t="shared" si="4"/>
        <v>294.07969594804399</v>
      </c>
      <c r="W23" s="373">
        <f t="shared" si="4"/>
        <v>292.09365469418236</v>
      </c>
      <c r="X23" s="373">
        <f t="shared" si="4"/>
        <v>289.20395024594688</v>
      </c>
      <c r="Y23" s="373">
        <f t="shared" si="4"/>
        <v>265.564548279272</v>
      </c>
      <c r="Z23" s="373">
        <f t="shared" si="4"/>
        <v>259.55493798825245</v>
      </c>
      <c r="AA23" s="373">
        <f t="shared" si="4"/>
        <v>253.81698927300172</v>
      </c>
      <c r="AB23" s="373">
        <f t="shared" si="4"/>
        <v>249.60666388284361</v>
      </c>
      <c r="AC23" s="373">
        <f t="shared" si="4"/>
        <v>249.73264177394125</v>
      </c>
      <c r="AD23" s="373">
        <f t="shared" si="4"/>
        <v>250.4463914337756</v>
      </c>
      <c r="AE23" s="373">
        <f t="shared" si="4"/>
        <v>252.39567964850309</v>
      </c>
      <c r="AF23" s="373">
        <f t="shared" si="4"/>
        <v>251.1799775403336</v>
      </c>
      <c r="AG23" s="373">
        <f t="shared" si="4"/>
        <v>251.36726665203074</v>
      </c>
      <c r="AH23" s="373">
        <f t="shared" si="4"/>
        <v>251.2436054992607</v>
      </c>
      <c r="AI23" s="373">
        <f t="shared" si="4"/>
        <v>249.57036574303092</v>
      </c>
      <c r="AJ23" s="373">
        <f t="shared" si="4"/>
        <v>248.34683533602569</v>
      </c>
      <c r="AK23" s="373">
        <f t="shared" si="4"/>
        <v>246.48188088324648</v>
      </c>
      <c r="AL23" s="373">
        <f t="shared" si="4"/>
        <v>246.7817333598789</v>
      </c>
      <c r="AM23" s="373">
        <f t="shared" si="4"/>
        <v>245.72507381696778</v>
      </c>
      <c r="AN23" s="373">
        <f t="shared" si="4"/>
        <v>243.04812145257932</v>
      </c>
      <c r="AO23" s="373">
        <f t="shared" si="4"/>
        <v>242.64850608689301</v>
      </c>
      <c r="AP23" s="373">
        <f t="shared" si="4"/>
        <v>240.40036612640344</v>
      </c>
      <c r="AQ23" s="373">
        <f t="shared" si="4"/>
        <v>240.41282906204373</v>
      </c>
      <c r="AR23" s="373">
        <f t="shared" si="4"/>
        <v>239.7262496114374</v>
      </c>
      <c r="AS23" s="373">
        <f t="shared" si="4"/>
        <v>238.66721511473605</v>
      </c>
      <c r="AT23" s="373">
        <f t="shared" si="4"/>
        <v>238.15047846119941</v>
      </c>
      <c r="AU23" s="373">
        <f t="shared" si="4"/>
        <v>237.81315411340071</v>
      </c>
      <c r="AV23" s="373">
        <f t="shared" si="4"/>
        <v>238.35990205690584</v>
      </c>
      <c r="AW23" s="373">
        <f t="shared" si="4"/>
        <v>234.37833145771609</v>
      </c>
      <c r="AX23" s="373">
        <f t="shared" si="4"/>
        <v>230.54566238599423</v>
      </c>
      <c r="AY23" s="373">
        <f t="shared" si="4"/>
        <v>224.22517592601824</v>
      </c>
      <c r="AZ23" s="373">
        <f t="shared" si="4"/>
        <v>221.99087565729835</v>
      </c>
    </row>
    <row r="24" spans="1:52" ht="12" customHeight="1" x14ac:dyDescent="0.25">
      <c r="A24" s="372" t="s">
        <v>2648</v>
      </c>
      <c r="B24" s="373">
        <f t="shared" si="4"/>
        <v>267.08198842242291</v>
      </c>
      <c r="C24" s="373">
        <f t="shared" si="4"/>
        <v>320.83302000001657</v>
      </c>
      <c r="D24" s="373">
        <f t="shared" si="4"/>
        <v>255.96249000000273</v>
      </c>
      <c r="E24" s="373">
        <f t="shared" si="4"/>
        <v>226.03169250000087</v>
      </c>
      <c r="F24" s="373">
        <f t="shared" si="4"/>
        <v>201.93975499999542</v>
      </c>
      <c r="G24" s="373">
        <f t="shared" si="4"/>
        <v>206.44982651606355</v>
      </c>
      <c r="H24" s="373">
        <f t="shared" si="4"/>
        <v>167.51839499999915</v>
      </c>
      <c r="I24" s="373">
        <f t="shared" si="4"/>
        <v>158.94384749999131</v>
      </c>
      <c r="J24" s="373">
        <f t="shared" si="4"/>
        <v>150.97008500000564</v>
      </c>
      <c r="K24" s="373">
        <f t="shared" si="4"/>
        <v>124.70450499999987</v>
      </c>
      <c r="L24" s="373">
        <f t="shared" si="4"/>
        <v>162.21973910091688</v>
      </c>
      <c r="M24" s="373">
        <f t="shared" si="4"/>
        <v>135.09324379711614</v>
      </c>
      <c r="N24" s="373">
        <f t="shared" si="4"/>
        <v>118.27251979630454</v>
      </c>
      <c r="O24" s="373">
        <f t="shared" si="4"/>
        <v>111.92046686940191</v>
      </c>
      <c r="P24" s="373">
        <f t="shared" si="4"/>
        <v>106.42362735204831</v>
      </c>
      <c r="Q24" s="373">
        <f t="shared" si="4"/>
        <v>174.48785544100755</v>
      </c>
      <c r="R24" s="373">
        <f t="shared" si="4"/>
        <v>175.05933862897388</v>
      </c>
      <c r="S24" s="373">
        <f t="shared" si="4"/>
        <v>180.55647103122129</v>
      </c>
      <c r="T24" s="373">
        <f t="shared" si="4"/>
        <v>171.62517699943339</v>
      </c>
      <c r="U24" s="373">
        <f t="shared" si="4"/>
        <v>168.67075549320327</v>
      </c>
      <c r="V24" s="373">
        <f t="shared" si="4"/>
        <v>165.27036031509306</v>
      </c>
      <c r="W24" s="373">
        <f t="shared" si="4"/>
        <v>164.21057185855071</v>
      </c>
      <c r="X24" s="373">
        <f t="shared" si="4"/>
        <v>161.70759578819107</v>
      </c>
      <c r="Y24" s="373">
        <f t="shared" si="4"/>
        <v>142.24373908041102</v>
      </c>
      <c r="Z24" s="373">
        <f t="shared" si="4"/>
        <v>136.96121303204919</v>
      </c>
      <c r="AA24" s="373">
        <f t="shared" si="4"/>
        <v>135.65964927112276</v>
      </c>
      <c r="AB24" s="373">
        <f t="shared" si="4"/>
        <v>132.95763251546518</v>
      </c>
      <c r="AC24" s="373">
        <f t="shared" si="4"/>
        <v>132.13025709876754</v>
      </c>
      <c r="AD24" s="373">
        <f t="shared" si="4"/>
        <v>131.14638079419854</v>
      </c>
      <c r="AE24" s="373">
        <f t="shared" si="4"/>
        <v>129.87999994361846</v>
      </c>
      <c r="AF24" s="373">
        <f t="shared" si="4"/>
        <v>126.30389547713908</v>
      </c>
      <c r="AG24" s="373">
        <f t="shared" si="4"/>
        <v>125.73834163192019</v>
      </c>
      <c r="AH24" s="373">
        <f t="shared" si="4"/>
        <v>124.90735468658215</v>
      </c>
      <c r="AI24" s="373">
        <f t="shared" si="4"/>
        <v>123.33354918137098</v>
      </c>
      <c r="AJ24" s="373">
        <f t="shared" si="4"/>
        <v>121.58642194387771</v>
      </c>
      <c r="AK24" s="373">
        <f t="shared" si="4"/>
        <v>119.91723494116033</v>
      </c>
      <c r="AL24" s="373">
        <f t="shared" si="4"/>
        <v>118.23785796456615</v>
      </c>
      <c r="AM24" s="373">
        <f t="shared" si="4"/>
        <v>116.27347570979123</v>
      </c>
      <c r="AN24" s="373">
        <f t="shared" si="4"/>
        <v>110.10615115794921</v>
      </c>
      <c r="AO24" s="373">
        <f t="shared" si="4"/>
        <v>108.22348706568553</v>
      </c>
      <c r="AP24" s="373">
        <f t="shared" si="4"/>
        <v>104.96193537866415</v>
      </c>
      <c r="AQ24" s="373">
        <f t="shared" si="4"/>
        <v>103.5058777600271</v>
      </c>
      <c r="AR24" s="373">
        <f t="shared" si="4"/>
        <v>100.95118702304299</v>
      </c>
      <c r="AS24" s="373">
        <f t="shared" si="4"/>
        <v>98.735077236145813</v>
      </c>
      <c r="AT24" s="373">
        <f t="shared" si="4"/>
        <v>96.186444016809673</v>
      </c>
      <c r="AU24" s="373">
        <f t="shared" si="4"/>
        <v>93.962415913122783</v>
      </c>
      <c r="AV24" s="373">
        <f t="shared" si="4"/>
        <v>92.365670475132816</v>
      </c>
      <c r="AW24" s="373">
        <f t="shared" si="4"/>
        <v>89.923741525180304</v>
      </c>
      <c r="AX24" s="373">
        <f t="shared" si="4"/>
        <v>87.607613474762871</v>
      </c>
      <c r="AY24" s="373">
        <f t="shared" si="4"/>
        <v>82.192979367072994</v>
      </c>
      <c r="AZ24" s="373">
        <f t="shared" si="4"/>
        <v>79.333217490776505</v>
      </c>
    </row>
    <row r="25" spans="1:52" ht="12" customHeight="1" x14ac:dyDescent="0.25">
      <c r="A25" s="372" t="s">
        <v>2649</v>
      </c>
      <c r="B25" s="373">
        <f t="shared" si="4"/>
        <v>2098.5956895311469</v>
      </c>
      <c r="C25" s="373">
        <f t="shared" si="4"/>
        <v>2164.7983524999995</v>
      </c>
      <c r="D25" s="373">
        <f t="shared" si="4"/>
        <v>1843.4251950000003</v>
      </c>
      <c r="E25" s="373">
        <f t="shared" si="4"/>
        <v>2021.1764675000002</v>
      </c>
      <c r="F25" s="373">
        <f t="shared" si="4"/>
        <v>2066.3894849999992</v>
      </c>
      <c r="G25" s="373">
        <f t="shared" si="4"/>
        <v>1854.982175041544</v>
      </c>
      <c r="H25" s="373">
        <f t="shared" si="4"/>
        <v>1787.4051775000003</v>
      </c>
      <c r="I25" s="373">
        <f t="shared" si="4"/>
        <v>1581.9749074999997</v>
      </c>
      <c r="J25" s="373">
        <f t="shared" si="4"/>
        <v>1445.2137025000004</v>
      </c>
      <c r="K25" s="373">
        <f t="shared" si="4"/>
        <v>826.41415999999924</v>
      </c>
      <c r="L25" s="373">
        <f t="shared" si="4"/>
        <v>942.06576684272704</v>
      </c>
      <c r="M25" s="373">
        <f t="shared" si="4"/>
        <v>888.44127255752676</v>
      </c>
      <c r="N25" s="373">
        <f t="shared" si="4"/>
        <v>661.1332128471247</v>
      </c>
      <c r="O25" s="373">
        <f t="shared" si="4"/>
        <v>627.68904630201905</v>
      </c>
      <c r="P25" s="373">
        <f t="shared" si="4"/>
        <v>627.93247938853403</v>
      </c>
      <c r="Q25" s="373">
        <f t="shared" si="4"/>
        <v>372.51295025195839</v>
      </c>
      <c r="R25" s="373">
        <f t="shared" si="4"/>
        <v>388.65766424575276</v>
      </c>
      <c r="S25" s="373">
        <f t="shared" si="4"/>
        <v>394.40541512948408</v>
      </c>
      <c r="T25" s="373">
        <f t="shared" si="4"/>
        <v>384.9277267229013</v>
      </c>
      <c r="U25" s="373">
        <f t="shared" si="4"/>
        <v>381.23240431772717</v>
      </c>
      <c r="V25" s="373">
        <f t="shared" si="4"/>
        <v>373.38267960886043</v>
      </c>
      <c r="W25" s="373">
        <f t="shared" si="4"/>
        <v>373.18200579893295</v>
      </c>
      <c r="X25" s="373">
        <f t="shared" si="4"/>
        <v>373.24065520215424</v>
      </c>
      <c r="Y25" s="373">
        <f t="shared" si="4"/>
        <v>342.36372219169397</v>
      </c>
      <c r="Z25" s="373">
        <f t="shared" si="4"/>
        <v>340.2611695440977</v>
      </c>
      <c r="AA25" s="373">
        <f t="shared" si="4"/>
        <v>339.75754935016442</v>
      </c>
      <c r="AB25" s="373">
        <f t="shared" si="4"/>
        <v>335.39517276894031</v>
      </c>
      <c r="AC25" s="373">
        <f t="shared" si="4"/>
        <v>333.7370859679022</v>
      </c>
      <c r="AD25" s="373">
        <f t="shared" si="4"/>
        <v>327.15222654905898</v>
      </c>
      <c r="AE25" s="373">
        <f t="shared" si="4"/>
        <v>325.07990578605262</v>
      </c>
      <c r="AF25" s="373">
        <f t="shared" si="4"/>
        <v>319.19910966977505</v>
      </c>
      <c r="AG25" s="373">
        <f t="shared" si="4"/>
        <v>316.95257569333944</v>
      </c>
      <c r="AH25" s="373">
        <f t="shared" si="4"/>
        <v>315.76762586355983</v>
      </c>
      <c r="AI25" s="373">
        <f t="shared" si="4"/>
        <v>312.02789455607939</v>
      </c>
      <c r="AJ25" s="373">
        <f t="shared" si="4"/>
        <v>308.78759885815953</v>
      </c>
      <c r="AK25" s="373">
        <f t="shared" si="4"/>
        <v>305.23634760656125</v>
      </c>
      <c r="AL25" s="373">
        <f t="shared" si="4"/>
        <v>301.58293567076441</v>
      </c>
      <c r="AM25" s="373">
        <f t="shared" si="4"/>
        <v>299.78687913990683</v>
      </c>
      <c r="AN25" s="373">
        <f t="shared" si="4"/>
        <v>292.31506822676755</v>
      </c>
      <c r="AO25" s="373">
        <f t="shared" si="4"/>
        <v>288.25051198721087</v>
      </c>
      <c r="AP25" s="373">
        <f t="shared" si="4"/>
        <v>284.76470728567455</v>
      </c>
      <c r="AQ25" s="373">
        <f t="shared" si="4"/>
        <v>283.02920143324019</v>
      </c>
      <c r="AR25" s="373">
        <f t="shared" si="4"/>
        <v>280.79300016612842</v>
      </c>
      <c r="AS25" s="373">
        <f t="shared" si="4"/>
        <v>277.82468040998697</v>
      </c>
      <c r="AT25" s="373">
        <f t="shared" si="4"/>
        <v>274.13622025208457</v>
      </c>
      <c r="AU25" s="373">
        <f t="shared" si="4"/>
        <v>270.36685347606152</v>
      </c>
      <c r="AV25" s="373">
        <f t="shared" si="4"/>
        <v>267.60808145920134</v>
      </c>
      <c r="AW25" s="373">
        <f t="shared" si="4"/>
        <v>264.61751060677784</v>
      </c>
      <c r="AX25" s="373">
        <f t="shared" si="4"/>
        <v>261.72095754889847</v>
      </c>
      <c r="AY25" s="373">
        <f t="shared" si="4"/>
        <v>253.84579553244421</v>
      </c>
      <c r="AZ25" s="373">
        <f t="shared" si="4"/>
        <v>247.45103552701971</v>
      </c>
    </row>
    <row r="26" spans="1:52" ht="12" customHeight="1" x14ac:dyDescent="0.25">
      <c r="A26" s="372" t="s">
        <v>2650</v>
      </c>
      <c r="B26" s="373">
        <f t="shared" si="4"/>
        <v>475.39706232834118</v>
      </c>
      <c r="C26" s="373">
        <f t="shared" si="4"/>
        <v>276.20156000000026</v>
      </c>
      <c r="D26" s="373">
        <f t="shared" si="4"/>
        <v>253.60818000000029</v>
      </c>
      <c r="E26" s="373">
        <f t="shared" si="4"/>
        <v>273.27315999999996</v>
      </c>
      <c r="F26" s="373">
        <f t="shared" si="4"/>
        <v>273.59978999999976</v>
      </c>
      <c r="G26" s="373">
        <f t="shared" si="4"/>
        <v>271.05118458387398</v>
      </c>
      <c r="H26" s="373">
        <f t="shared" si="4"/>
        <v>271.10243749999938</v>
      </c>
      <c r="I26" s="373">
        <f t="shared" si="4"/>
        <v>221.97759500000001</v>
      </c>
      <c r="J26" s="373">
        <f t="shared" si="4"/>
        <v>203.16261999999983</v>
      </c>
      <c r="K26" s="373">
        <f t="shared" si="4"/>
        <v>193.2509400000005</v>
      </c>
      <c r="L26" s="373">
        <f t="shared" si="4"/>
        <v>298.86237219556409</v>
      </c>
      <c r="M26" s="373">
        <f t="shared" si="4"/>
        <v>169.4515882119818</v>
      </c>
      <c r="N26" s="373">
        <f t="shared" si="4"/>
        <v>151.76214152005306</v>
      </c>
      <c r="O26" s="373">
        <f t="shared" si="4"/>
        <v>153.57685330684424</v>
      </c>
      <c r="P26" s="373">
        <f t="shared" si="4"/>
        <v>34.347605492232859</v>
      </c>
      <c r="Q26" s="373">
        <f t="shared" si="4"/>
        <v>18.341183977810768</v>
      </c>
      <c r="R26" s="373">
        <f t="shared" si="4"/>
        <v>18.940249812061108</v>
      </c>
      <c r="S26" s="373">
        <f t="shared" si="4"/>
        <v>20.700335435398948</v>
      </c>
      <c r="T26" s="373">
        <f t="shared" si="4"/>
        <v>18.873785756716433</v>
      </c>
      <c r="U26" s="373">
        <f t="shared" si="4"/>
        <v>17.744830307675738</v>
      </c>
      <c r="V26" s="373">
        <f t="shared" si="4"/>
        <v>15.704076983269886</v>
      </c>
      <c r="W26" s="373">
        <f t="shared" si="4"/>
        <v>15.488590128008161</v>
      </c>
      <c r="X26" s="373">
        <f t="shared" si="4"/>
        <v>14.448418150598817</v>
      </c>
      <c r="Y26" s="373">
        <f t="shared" si="4"/>
        <v>7.9657435186073862</v>
      </c>
      <c r="Z26" s="373">
        <f t="shared" si="4"/>
        <v>7.0680108685320935</v>
      </c>
      <c r="AA26" s="373">
        <f t="shared" si="4"/>
        <v>5.9215760432703641</v>
      </c>
      <c r="AB26" s="373">
        <f t="shared" si="4"/>
        <v>5.8110224006085778</v>
      </c>
      <c r="AC26" s="373">
        <f t="shared" si="4"/>
        <v>5.3558671598621297</v>
      </c>
      <c r="AD26" s="373">
        <f t="shared" si="4"/>
        <v>4.9699422726806644</v>
      </c>
      <c r="AE26" s="373">
        <f t="shared" si="4"/>
        <v>4.8267637028134835</v>
      </c>
      <c r="AF26" s="373">
        <f t="shared" si="4"/>
        <v>4.6543986265796056</v>
      </c>
      <c r="AG26" s="373">
        <f t="shared" si="4"/>
        <v>4.5765197080223512</v>
      </c>
      <c r="AH26" s="373">
        <f t="shared" si="4"/>
        <v>4.4778199199077013</v>
      </c>
      <c r="AI26" s="373">
        <f t="shared" si="4"/>
        <v>4.3822574808171142</v>
      </c>
      <c r="AJ26" s="373">
        <f t="shared" si="4"/>
        <v>4.2670891196548055</v>
      </c>
      <c r="AK26" s="373">
        <f t="shared" si="4"/>
        <v>4.1516329646512764</v>
      </c>
      <c r="AL26" s="373">
        <f t="shared" si="4"/>
        <v>4.0391256784027822</v>
      </c>
      <c r="AM26" s="373">
        <f t="shared" si="4"/>
        <v>3.4937006973299085</v>
      </c>
      <c r="AN26" s="373">
        <f t="shared" si="4"/>
        <v>1.8879957509519274</v>
      </c>
      <c r="AO26" s="373">
        <f t="shared" si="4"/>
        <v>1.7790998115939358</v>
      </c>
      <c r="AP26" s="373">
        <f t="shared" si="4"/>
        <v>1.4265781683772079</v>
      </c>
      <c r="AQ26" s="373">
        <f t="shared" si="4"/>
        <v>1.1036480750855016</v>
      </c>
      <c r="AR26" s="373">
        <f t="shared" si="4"/>
        <v>0.86692933452150267</v>
      </c>
      <c r="AS26" s="373">
        <f t="shared" si="4"/>
        <v>0.6243795277591826</v>
      </c>
      <c r="AT26" s="373">
        <f t="shared" si="4"/>
        <v>0.53685063550284762</v>
      </c>
      <c r="AU26" s="373">
        <f t="shared" si="4"/>
        <v>0.46820430525823509</v>
      </c>
      <c r="AV26" s="373">
        <f t="shared" si="4"/>
        <v>0.4168853188286904</v>
      </c>
      <c r="AW26" s="373">
        <f t="shared" si="4"/>
        <v>0.37922824543060468</v>
      </c>
      <c r="AX26" s="373">
        <f t="shared" si="4"/>
        <v>0.31198838773549281</v>
      </c>
      <c r="AY26" s="373">
        <f t="shared" si="4"/>
        <v>0.25866389502139059</v>
      </c>
      <c r="AZ26" s="373">
        <f t="shared" si="4"/>
        <v>0.19042142386624814</v>
      </c>
    </row>
    <row r="27" spans="1:52" ht="12" customHeight="1" x14ac:dyDescent="0.25">
      <c r="A27" s="374" t="s">
        <v>2651</v>
      </c>
      <c r="B27" s="375">
        <f t="shared" ref="B27:AZ31" si="5">B109-B68</f>
        <v>19303.286594200352</v>
      </c>
      <c r="C27" s="375">
        <f t="shared" si="5"/>
        <v>18575.19333749999</v>
      </c>
      <c r="D27" s="375">
        <f t="shared" si="5"/>
        <v>18254.387507500003</v>
      </c>
      <c r="E27" s="375">
        <f t="shared" si="5"/>
        <v>18914.729242499998</v>
      </c>
      <c r="F27" s="375">
        <f t="shared" si="5"/>
        <v>19616.664880000004</v>
      </c>
      <c r="G27" s="375">
        <f t="shared" si="5"/>
        <v>18366.80206956359</v>
      </c>
      <c r="H27" s="375">
        <f t="shared" si="5"/>
        <v>18418.86054999999</v>
      </c>
      <c r="I27" s="375">
        <f t="shared" si="5"/>
        <v>18120.060729999994</v>
      </c>
      <c r="J27" s="375">
        <f t="shared" si="5"/>
        <v>17267.538834999999</v>
      </c>
      <c r="K27" s="375">
        <f t="shared" si="5"/>
        <v>12231.101675</v>
      </c>
      <c r="L27" s="375">
        <f t="shared" si="5"/>
        <v>14920.697678496324</v>
      </c>
      <c r="M27" s="375">
        <f t="shared" si="5"/>
        <v>14943.05339695475</v>
      </c>
      <c r="N27" s="375">
        <f t="shared" si="5"/>
        <v>14873.48879646083</v>
      </c>
      <c r="O27" s="375">
        <f t="shared" si="5"/>
        <v>14536.967820126796</v>
      </c>
      <c r="P27" s="375">
        <f t="shared" si="5"/>
        <v>14220.184475010215</v>
      </c>
      <c r="Q27" s="375">
        <f t="shared" si="5"/>
        <v>14609.281165331058</v>
      </c>
      <c r="R27" s="375">
        <f t="shared" si="5"/>
        <v>14560.937747364273</v>
      </c>
      <c r="S27" s="375">
        <f t="shared" si="5"/>
        <v>14906.893349068852</v>
      </c>
      <c r="T27" s="375">
        <f t="shared" si="5"/>
        <v>14160.864964040624</v>
      </c>
      <c r="U27" s="375">
        <f t="shared" si="5"/>
        <v>13964.502022279832</v>
      </c>
      <c r="V27" s="375">
        <f t="shared" si="5"/>
        <v>13702.468275280624</v>
      </c>
      <c r="W27" s="375">
        <f t="shared" si="5"/>
        <v>13660.576581674879</v>
      </c>
      <c r="X27" s="375">
        <f t="shared" si="5"/>
        <v>13542.763866926738</v>
      </c>
      <c r="Y27" s="375">
        <f t="shared" si="5"/>
        <v>13294.032699923786</v>
      </c>
      <c r="Z27" s="375">
        <f t="shared" si="5"/>
        <v>13191.173093477142</v>
      </c>
      <c r="AA27" s="375">
        <f t="shared" si="5"/>
        <v>13165.913132813701</v>
      </c>
      <c r="AB27" s="375">
        <f t="shared" si="5"/>
        <v>13209.843853550674</v>
      </c>
      <c r="AC27" s="375">
        <f t="shared" si="5"/>
        <v>13239.939640085307</v>
      </c>
      <c r="AD27" s="375">
        <f t="shared" si="5"/>
        <v>13277.940508835123</v>
      </c>
      <c r="AE27" s="375">
        <f t="shared" si="5"/>
        <v>13267.126922368203</v>
      </c>
      <c r="AF27" s="375">
        <f t="shared" si="5"/>
        <v>13173.310880276138</v>
      </c>
      <c r="AG27" s="375">
        <f t="shared" si="5"/>
        <v>13122.29545021069</v>
      </c>
      <c r="AH27" s="375">
        <f t="shared" si="5"/>
        <v>13030.255132114769</v>
      </c>
      <c r="AI27" s="375">
        <f t="shared" si="5"/>
        <v>12862.295998862652</v>
      </c>
      <c r="AJ27" s="375">
        <f t="shared" si="5"/>
        <v>12694.26153527552</v>
      </c>
      <c r="AK27" s="375">
        <f t="shared" si="5"/>
        <v>12549.384882813691</v>
      </c>
      <c r="AL27" s="375">
        <f t="shared" si="5"/>
        <v>12481.12153027465</v>
      </c>
      <c r="AM27" s="375">
        <f t="shared" si="5"/>
        <v>12428.256562294406</v>
      </c>
      <c r="AN27" s="375">
        <f t="shared" si="5"/>
        <v>12302.123392348856</v>
      </c>
      <c r="AO27" s="375">
        <f t="shared" si="5"/>
        <v>12221.323317443259</v>
      </c>
      <c r="AP27" s="375">
        <f t="shared" si="5"/>
        <v>12134.114218246792</v>
      </c>
      <c r="AQ27" s="375">
        <f t="shared" si="5"/>
        <v>12120.143934733207</v>
      </c>
      <c r="AR27" s="375">
        <f t="shared" si="5"/>
        <v>12090.554942450559</v>
      </c>
      <c r="AS27" s="375">
        <f t="shared" si="5"/>
        <v>12049.608648529342</v>
      </c>
      <c r="AT27" s="375">
        <f t="shared" si="5"/>
        <v>12016.593511311854</v>
      </c>
      <c r="AU27" s="375">
        <f t="shared" si="5"/>
        <v>11999.481993191845</v>
      </c>
      <c r="AV27" s="375">
        <f t="shared" si="5"/>
        <v>12040.798425848739</v>
      </c>
      <c r="AW27" s="375">
        <f t="shared" si="5"/>
        <v>12000.892357147457</v>
      </c>
      <c r="AX27" s="375">
        <f t="shared" si="5"/>
        <v>11963.292641350066</v>
      </c>
      <c r="AY27" s="375">
        <f t="shared" si="5"/>
        <v>11981.996656239231</v>
      </c>
      <c r="AZ27" s="375">
        <f t="shared" si="5"/>
        <v>11962.131866009166</v>
      </c>
    </row>
    <row r="28" spans="1:52" ht="12" customHeight="1" x14ac:dyDescent="0.25">
      <c r="A28" s="372" t="s">
        <v>2652</v>
      </c>
      <c r="B28" s="373">
        <f t="shared" si="5"/>
        <v>9762.8993162666538</v>
      </c>
      <c r="C28" s="373">
        <f t="shared" si="5"/>
        <v>9867.9146874999951</v>
      </c>
      <c r="D28" s="373">
        <f t="shared" si="5"/>
        <v>9648.9775275000065</v>
      </c>
      <c r="E28" s="373">
        <f t="shared" si="5"/>
        <v>10127.8511225</v>
      </c>
      <c r="F28" s="373">
        <f t="shared" si="5"/>
        <v>10643.385600000005</v>
      </c>
      <c r="G28" s="373">
        <f t="shared" si="5"/>
        <v>9852.165770735759</v>
      </c>
      <c r="H28" s="373">
        <f t="shared" si="5"/>
        <v>9816.1891899999955</v>
      </c>
      <c r="I28" s="373">
        <f t="shared" si="5"/>
        <v>9827.6452999999947</v>
      </c>
      <c r="J28" s="373">
        <f t="shared" si="5"/>
        <v>9467.7835050000031</v>
      </c>
      <c r="K28" s="373">
        <f t="shared" si="5"/>
        <v>6606.081865000001</v>
      </c>
      <c r="L28" s="373">
        <f t="shared" si="5"/>
        <v>7928.402463031849</v>
      </c>
      <c r="M28" s="373">
        <f t="shared" si="5"/>
        <v>7900.9119730286266</v>
      </c>
      <c r="N28" s="373">
        <f t="shared" si="5"/>
        <v>7713.3206754448465</v>
      </c>
      <c r="O28" s="373">
        <f t="shared" si="5"/>
        <v>7675.0127594179639</v>
      </c>
      <c r="P28" s="373">
        <f t="shared" si="5"/>
        <v>7428.7198837260094</v>
      </c>
      <c r="Q28" s="373">
        <f t="shared" si="5"/>
        <v>7712.1568002248378</v>
      </c>
      <c r="R28" s="373">
        <f t="shared" si="5"/>
        <v>7696.0207723621852</v>
      </c>
      <c r="S28" s="373">
        <f t="shared" si="5"/>
        <v>7967.550620061209</v>
      </c>
      <c r="T28" s="373">
        <f t="shared" si="5"/>
        <v>7698.7248684504384</v>
      </c>
      <c r="U28" s="373">
        <f t="shared" si="5"/>
        <v>7595.1109350884708</v>
      </c>
      <c r="V28" s="373">
        <f t="shared" si="5"/>
        <v>7454.890530967722</v>
      </c>
      <c r="W28" s="373">
        <f t="shared" si="5"/>
        <v>7439.079403117842</v>
      </c>
      <c r="X28" s="373">
        <f t="shared" si="5"/>
        <v>7417.3679573268337</v>
      </c>
      <c r="Y28" s="373">
        <f t="shared" si="5"/>
        <v>7266.1533031314302</v>
      </c>
      <c r="Z28" s="373">
        <f t="shared" si="5"/>
        <v>7209.1869100733638</v>
      </c>
      <c r="AA28" s="373">
        <f t="shared" si="5"/>
        <v>7204.2178918243162</v>
      </c>
      <c r="AB28" s="373">
        <f t="shared" si="5"/>
        <v>7248.5380992824112</v>
      </c>
      <c r="AC28" s="373">
        <f t="shared" si="5"/>
        <v>7280.01622753834</v>
      </c>
      <c r="AD28" s="373">
        <f t="shared" si="5"/>
        <v>7321.426286717201</v>
      </c>
      <c r="AE28" s="373">
        <f t="shared" si="5"/>
        <v>7353.3289398416518</v>
      </c>
      <c r="AF28" s="373">
        <f t="shared" si="5"/>
        <v>7335.1495800206467</v>
      </c>
      <c r="AG28" s="373">
        <f t="shared" si="5"/>
        <v>7333.3864768812737</v>
      </c>
      <c r="AH28" s="373">
        <f t="shared" si="5"/>
        <v>7345.2312397452133</v>
      </c>
      <c r="AI28" s="373">
        <f t="shared" si="5"/>
        <v>7297.1190416441741</v>
      </c>
      <c r="AJ28" s="373">
        <f t="shared" si="5"/>
        <v>7257.3998602590646</v>
      </c>
      <c r="AK28" s="373">
        <f t="shared" si="5"/>
        <v>7219.4795595706055</v>
      </c>
      <c r="AL28" s="373">
        <f t="shared" si="5"/>
        <v>7219.2699371475119</v>
      </c>
      <c r="AM28" s="373">
        <f t="shared" si="5"/>
        <v>7254.3997677506577</v>
      </c>
      <c r="AN28" s="373">
        <f t="shared" si="5"/>
        <v>7231.5784194574244</v>
      </c>
      <c r="AO28" s="373">
        <f t="shared" si="5"/>
        <v>7243.5625641559627</v>
      </c>
      <c r="AP28" s="373">
        <f t="shared" si="5"/>
        <v>7247.3443922419801</v>
      </c>
      <c r="AQ28" s="373">
        <f t="shared" si="5"/>
        <v>7312.8010377543715</v>
      </c>
      <c r="AR28" s="373">
        <f t="shared" si="5"/>
        <v>7366.897266932363</v>
      </c>
      <c r="AS28" s="373">
        <f t="shared" si="5"/>
        <v>7420.4702162312969</v>
      </c>
      <c r="AT28" s="373">
        <f t="shared" si="5"/>
        <v>7497.5750151156753</v>
      </c>
      <c r="AU28" s="373">
        <f t="shared" si="5"/>
        <v>7580.6971018915729</v>
      </c>
      <c r="AV28" s="373">
        <f t="shared" si="5"/>
        <v>7722.4899774987161</v>
      </c>
      <c r="AW28" s="373">
        <f t="shared" si="5"/>
        <v>7831.2009683697524</v>
      </c>
      <c r="AX28" s="373">
        <f t="shared" si="5"/>
        <v>7967.3923072853986</v>
      </c>
      <c r="AY28" s="373">
        <f t="shared" si="5"/>
        <v>8297.2114837811696</v>
      </c>
      <c r="AZ28" s="373">
        <f t="shared" si="5"/>
        <v>8411.7989411682229</v>
      </c>
    </row>
    <row r="29" spans="1:52" ht="12" customHeight="1" x14ac:dyDescent="0.25">
      <c r="A29" s="372" t="s">
        <v>2653</v>
      </c>
      <c r="B29" s="373">
        <f t="shared" si="5"/>
        <v>9540.3872779336962</v>
      </c>
      <c r="C29" s="373">
        <f t="shared" si="5"/>
        <v>8707.2786499999984</v>
      </c>
      <c r="D29" s="373">
        <f t="shared" si="5"/>
        <v>8605.4099799999985</v>
      </c>
      <c r="E29" s="373">
        <f t="shared" si="5"/>
        <v>8786.8781200000012</v>
      </c>
      <c r="F29" s="373">
        <f t="shared" si="5"/>
        <v>8973.2792799999988</v>
      </c>
      <c r="G29" s="373">
        <f t="shared" si="5"/>
        <v>8514.6362988278324</v>
      </c>
      <c r="H29" s="373">
        <f t="shared" si="5"/>
        <v>8602.6713599999985</v>
      </c>
      <c r="I29" s="373">
        <f t="shared" si="5"/>
        <v>8292.4154299999973</v>
      </c>
      <c r="J29" s="373">
        <f t="shared" si="5"/>
        <v>7799.7553299999981</v>
      </c>
      <c r="K29" s="373">
        <f t="shared" si="5"/>
        <v>5625.0198099999998</v>
      </c>
      <c r="L29" s="373">
        <f t="shared" si="5"/>
        <v>6992.2952154644745</v>
      </c>
      <c r="M29" s="373">
        <f t="shared" si="5"/>
        <v>7042.1414239261239</v>
      </c>
      <c r="N29" s="373">
        <f t="shared" si="5"/>
        <v>7160.1681210159832</v>
      </c>
      <c r="O29" s="373">
        <f t="shared" si="5"/>
        <v>6861.9550607088331</v>
      </c>
      <c r="P29" s="373">
        <f t="shared" si="5"/>
        <v>6791.4645912842052</v>
      </c>
      <c r="Q29" s="373">
        <f t="shared" si="5"/>
        <v>6897.1243651062214</v>
      </c>
      <c r="R29" s="373">
        <f t="shared" si="5"/>
        <v>6864.9169750020883</v>
      </c>
      <c r="S29" s="373">
        <f t="shared" si="5"/>
        <v>6939.3427290076443</v>
      </c>
      <c r="T29" s="373">
        <f t="shared" si="5"/>
        <v>6462.1400955901854</v>
      </c>
      <c r="U29" s="373">
        <f t="shared" si="5"/>
        <v>6369.3910871913622</v>
      </c>
      <c r="V29" s="373">
        <f t="shared" si="5"/>
        <v>6247.5777443129018</v>
      </c>
      <c r="W29" s="373">
        <f t="shared" si="5"/>
        <v>6221.4971785570369</v>
      </c>
      <c r="X29" s="373">
        <f t="shared" si="5"/>
        <v>6125.3959095999035</v>
      </c>
      <c r="Y29" s="373">
        <f t="shared" si="5"/>
        <v>6027.8793967923548</v>
      </c>
      <c r="Z29" s="373">
        <f t="shared" si="5"/>
        <v>5981.9861834037793</v>
      </c>
      <c r="AA29" s="373">
        <f t="shared" si="5"/>
        <v>5961.6952409893829</v>
      </c>
      <c r="AB29" s="373">
        <f t="shared" si="5"/>
        <v>5961.3057542682609</v>
      </c>
      <c r="AC29" s="373">
        <f t="shared" si="5"/>
        <v>5959.9234125469684</v>
      </c>
      <c r="AD29" s="373">
        <f t="shared" si="5"/>
        <v>5956.5142221179212</v>
      </c>
      <c r="AE29" s="373">
        <f t="shared" si="5"/>
        <v>5913.7979825265511</v>
      </c>
      <c r="AF29" s="373">
        <f t="shared" si="5"/>
        <v>5838.1613002554932</v>
      </c>
      <c r="AG29" s="373">
        <f t="shared" si="5"/>
        <v>5788.9089733294149</v>
      </c>
      <c r="AH29" s="373">
        <f t="shared" si="5"/>
        <v>5685.0238923695551</v>
      </c>
      <c r="AI29" s="373">
        <f t="shared" si="5"/>
        <v>5565.1769572184776</v>
      </c>
      <c r="AJ29" s="373">
        <f t="shared" si="5"/>
        <v>5436.8616750164556</v>
      </c>
      <c r="AK29" s="373">
        <f t="shared" si="5"/>
        <v>5329.9053232430861</v>
      </c>
      <c r="AL29" s="373">
        <f t="shared" si="5"/>
        <v>5261.8515931271377</v>
      </c>
      <c r="AM29" s="373">
        <f t="shared" si="5"/>
        <v>5173.8567945437489</v>
      </c>
      <c r="AN29" s="373">
        <f t="shared" si="5"/>
        <v>5070.5449728914327</v>
      </c>
      <c r="AO29" s="373">
        <f t="shared" si="5"/>
        <v>4977.7607532872953</v>
      </c>
      <c r="AP29" s="373">
        <f t="shared" si="5"/>
        <v>4886.769826004811</v>
      </c>
      <c r="AQ29" s="373">
        <f t="shared" si="5"/>
        <v>4807.3428969788347</v>
      </c>
      <c r="AR29" s="373">
        <f t="shared" si="5"/>
        <v>4723.6576755181968</v>
      </c>
      <c r="AS29" s="373">
        <f t="shared" si="5"/>
        <v>4629.1384322980448</v>
      </c>
      <c r="AT29" s="373">
        <f t="shared" si="5"/>
        <v>4519.0184961961786</v>
      </c>
      <c r="AU29" s="373">
        <f t="shared" si="5"/>
        <v>4418.7848913002736</v>
      </c>
      <c r="AV29" s="373">
        <f t="shared" si="5"/>
        <v>4318.3084483500234</v>
      </c>
      <c r="AW29" s="373">
        <f t="shared" si="5"/>
        <v>4169.6913887777046</v>
      </c>
      <c r="AX29" s="373">
        <f t="shared" si="5"/>
        <v>3995.9003340646682</v>
      </c>
      <c r="AY29" s="373">
        <f t="shared" si="5"/>
        <v>3684.7851724580605</v>
      </c>
      <c r="AZ29" s="373">
        <f t="shared" si="5"/>
        <v>3550.3329248409414</v>
      </c>
    </row>
    <row r="30" spans="1:52" ht="12" customHeight="1" x14ac:dyDescent="0.25">
      <c r="A30" s="374" t="s">
        <v>2654</v>
      </c>
      <c r="B30" s="375">
        <f t="shared" si="5"/>
        <v>6.7473917602716442</v>
      </c>
      <c r="C30" s="375">
        <f t="shared" si="5"/>
        <v>13.80182250000002</v>
      </c>
      <c r="D30" s="375">
        <f t="shared" si="5"/>
        <v>7.0497125000006795</v>
      </c>
      <c r="E30" s="375">
        <f t="shared" si="5"/>
        <v>8.8278349999999737</v>
      </c>
      <c r="F30" s="375">
        <f t="shared" si="5"/>
        <v>23.711412500000097</v>
      </c>
      <c r="G30" s="375">
        <f t="shared" si="5"/>
        <v>26.15970117801945</v>
      </c>
      <c r="H30" s="375">
        <f t="shared" si="5"/>
        <v>70.088587500000145</v>
      </c>
      <c r="I30" s="375">
        <f t="shared" si="5"/>
        <v>66.250942499999042</v>
      </c>
      <c r="J30" s="375">
        <f t="shared" si="5"/>
        <v>135.11919750000013</v>
      </c>
      <c r="K30" s="375">
        <f t="shared" si="5"/>
        <v>86.884314999999972</v>
      </c>
      <c r="L30" s="375">
        <f t="shared" si="5"/>
        <v>113.47122505705516</v>
      </c>
      <c r="M30" s="375">
        <f t="shared" si="5"/>
        <v>114.17934139479792</v>
      </c>
      <c r="N30" s="375">
        <f t="shared" si="5"/>
        <v>97.754056898102377</v>
      </c>
      <c r="O30" s="375">
        <f t="shared" si="5"/>
        <v>87.309432028423103</v>
      </c>
      <c r="P30" s="375">
        <f t="shared" si="5"/>
        <v>85.794042688842438</v>
      </c>
      <c r="Q30" s="375">
        <f t="shared" si="5"/>
        <v>68.5848342653846</v>
      </c>
      <c r="R30" s="375">
        <f t="shared" si="5"/>
        <v>66.619140535956745</v>
      </c>
      <c r="S30" s="375">
        <f t="shared" si="5"/>
        <v>70.244627734877341</v>
      </c>
      <c r="T30" s="375">
        <f t="shared" si="5"/>
        <v>61.035519858598462</v>
      </c>
      <c r="U30" s="375">
        <f t="shared" si="5"/>
        <v>60.87770848157372</v>
      </c>
      <c r="V30" s="375">
        <f t="shared" si="5"/>
        <v>60.039331485208152</v>
      </c>
      <c r="W30" s="375">
        <f t="shared" si="5"/>
        <v>60.524906477977268</v>
      </c>
      <c r="X30" s="375">
        <f t="shared" si="5"/>
        <v>62.736211508826642</v>
      </c>
      <c r="Y30" s="375">
        <f t="shared" si="5"/>
        <v>74.528991002216301</v>
      </c>
      <c r="Z30" s="375">
        <f t="shared" si="5"/>
        <v>78.011562593052801</v>
      </c>
      <c r="AA30" s="375">
        <f t="shared" si="5"/>
        <v>79.237047982189907</v>
      </c>
      <c r="AB30" s="375">
        <f t="shared" si="5"/>
        <v>81.521513459363632</v>
      </c>
      <c r="AC30" s="375">
        <f t="shared" si="5"/>
        <v>83.61124255247843</v>
      </c>
      <c r="AD30" s="375">
        <f t="shared" si="5"/>
        <v>87.550334623015615</v>
      </c>
      <c r="AE30" s="375">
        <f t="shared" si="5"/>
        <v>90.21043956249207</v>
      </c>
      <c r="AF30" s="375">
        <f t="shared" si="5"/>
        <v>92.61815126674199</v>
      </c>
      <c r="AG30" s="375">
        <f t="shared" si="5"/>
        <v>92.929970181231496</v>
      </c>
      <c r="AH30" s="375">
        <f t="shared" si="5"/>
        <v>99.500795687284878</v>
      </c>
      <c r="AI30" s="375">
        <f t="shared" si="5"/>
        <v>106.28386073989169</v>
      </c>
      <c r="AJ30" s="375">
        <f t="shared" si="5"/>
        <v>119.60775174386399</v>
      </c>
      <c r="AK30" s="375">
        <f t="shared" si="5"/>
        <v>133.76498257954992</v>
      </c>
      <c r="AL30" s="375">
        <f t="shared" si="5"/>
        <v>139.02792206359723</v>
      </c>
      <c r="AM30" s="375">
        <f t="shared" si="5"/>
        <v>167.23561503419376</v>
      </c>
      <c r="AN30" s="375">
        <f t="shared" si="5"/>
        <v>201.1872199502935</v>
      </c>
      <c r="AO30" s="375">
        <f t="shared" si="5"/>
        <v>239.22596157261992</v>
      </c>
      <c r="AP30" s="375">
        <f t="shared" si="5"/>
        <v>287.95449877416127</v>
      </c>
      <c r="AQ30" s="375">
        <f t="shared" si="5"/>
        <v>322.64627422485307</v>
      </c>
      <c r="AR30" s="375">
        <f t="shared" si="5"/>
        <v>382.27781353478372</v>
      </c>
      <c r="AS30" s="375">
        <f t="shared" si="5"/>
        <v>451.97403413092064</v>
      </c>
      <c r="AT30" s="375">
        <f t="shared" si="5"/>
        <v>569.22733295476871</v>
      </c>
      <c r="AU30" s="375">
        <f t="shared" si="5"/>
        <v>630.70659695384143</v>
      </c>
      <c r="AV30" s="375">
        <f t="shared" si="5"/>
        <v>747.73441985552415</v>
      </c>
      <c r="AW30" s="375">
        <f t="shared" si="5"/>
        <v>999.5007758345173</v>
      </c>
      <c r="AX30" s="375">
        <f t="shared" si="5"/>
        <v>1067.2359229469384</v>
      </c>
      <c r="AY30" s="375">
        <f t="shared" si="5"/>
        <v>1341.79655291581</v>
      </c>
      <c r="AZ30" s="375">
        <f t="shared" si="5"/>
        <v>1590.9875719689066</v>
      </c>
    </row>
    <row r="31" spans="1:52" ht="12" customHeight="1" x14ac:dyDescent="0.25">
      <c r="A31" s="372" t="s">
        <v>2655</v>
      </c>
      <c r="B31" s="373">
        <f t="shared" si="5"/>
        <v>6.7473917602716442</v>
      </c>
      <c r="C31" s="373">
        <f t="shared" si="5"/>
        <v>13.80182250000002</v>
      </c>
      <c r="D31" s="373">
        <f t="shared" si="5"/>
        <v>7.0497125000006795</v>
      </c>
      <c r="E31" s="373">
        <f t="shared" si="5"/>
        <v>8.8278349999999737</v>
      </c>
      <c r="F31" s="373">
        <f t="shared" si="5"/>
        <v>23.711412500000097</v>
      </c>
      <c r="G31" s="373">
        <f t="shared" si="5"/>
        <v>26.15970117801945</v>
      </c>
      <c r="H31" s="373">
        <f t="shared" si="5"/>
        <v>70.088587500000145</v>
      </c>
      <c r="I31" s="373">
        <f t="shared" si="5"/>
        <v>66.250942499999042</v>
      </c>
      <c r="J31" s="373">
        <f t="shared" si="5"/>
        <v>135.11919750000013</v>
      </c>
      <c r="K31" s="373">
        <f t="shared" si="5"/>
        <v>86.884314999999972</v>
      </c>
      <c r="L31" s="373">
        <f t="shared" si="5"/>
        <v>113.47122505705516</v>
      </c>
      <c r="M31" s="373">
        <f t="shared" si="5"/>
        <v>114.17934139479792</v>
      </c>
      <c r="N31" s="373">
        <f t="shared" si="5"/>
        <v>97.754056898102377</v>
      </c>
      <c r="O31" s="373">
        <f t="shared" si="5"/>
        <v>87.309432028423103</v>
      </c>
      <c r="P31" s="373">
        <f t="shared" si="5"/>
        <v>85.794042688842438</v>
      </c>
      <c r="Q31" s="373">
        <f t="shared" si="5"/>
        <v>68.5848342653846</v>
      </c>
      <c r="R31" s="373">
        <f t="shared" si="5"/>
        <v>66.619140535956745</v>
      </c>
      <c r="S31" s="373">
        <f t="shared" si="5"/>
        <v>70.106410840758684</v>
      </c>
      <c r="T31" s="373">
        <f t="shared" si="5"/>
        <v>60.699746774528379</v>
      </c>
      <c r="U31" s="373">
        <f t="shared" si="5"/>
        <v>60.224098828401644</v>
      </c>
      <c r="V31" s="373">
        <f t="shared" si="5"/>
        <v>59.302841820489881</v>
      </c>
      <c r="W31" s="373">
        <f t="shared" si="5"/>
        <v>59.690739567369185</v>
      </c>
      <c r="X31" s="373">
        <f t="shared" si="5"/>
        <v>61.776469291418373</v>
      </c>
      <c r="Y31" s="373">
        <f t="shared" si="5"/>
        <v>73.40877860546064</v>
      </c>
      <c r="Z31" s="373">
        <f t="shared" si="5"/>
        <v>73.474125582878102</v>
      </c>
      <c r="AA31" s="373">
        <f t="shared" si="5"/>
        <v>74.4528729247874</v>
      </c>
      <c r="AB31" s="373">
        <f t="shared" si="5"/>
        <v>76.504364477018882</v>
      </c>
      <c r="AC31" s="373">
        <f t="shared" si="5"/>
        <v>77.950441815034011</v>
      </c>
      <c r="AD31" s="373">
        <f t="shared" si="5"/>
        <v>81.862746912451485</v>
      </c>
      <c r="AE31" s="373">
        <f t="shared" si="5"/>
        <v>84.292947522849133</v>
      </c>
      <c r="AF31" s="373">
        <f t="shared" si="5"/>
        <v>86.585230787795481</v>
      </c>
      <c r="AG31" s="373">
        <f t="shared" si="5"/>
        <v>86.86328228925403</v>
      </c>
      <c r="AH31" s="373">
        <f t="shared" si="5"/>
        <v>93.388405558522621</v>
      </c>
      <c r="AI31" s="373">
        <f t="shared" si="5"/>
        <v>100.18280774849075</v>
      </c>
      <c r="AJ31" s="373">
        <f t="shared" si="5"/>
        <v>113.50995625351594</v>
      </c>
      <c r="AK31" s="373">
        <f t="shared" si="5"/>
        <v>127.68209868076028</v>
      </c>
      <c r="AL31" s="373">
        <f t="shared" si="5"/>
        <v>132.89352319791948</v>
      </c>
      <c r="AM31" s="373">
        <f t="shared" si="5"/>
        <v>161.10923692223071</v>
      </c>
      <c r="AN31" s="373">
        <f t="shared" si="5"/>
        <v>195.10219463387003</v>
      </c>
      <c r="AO31" s="373">
        <f t="shared" si="5"/>
        <v>233.1995865951111</v>
      </c>
      <c r="AP31" s="373">
        <f t="shared" si="5"/>
        <v>281.71778053155447</v>
      </c>
      <c r="AQ31" s="373">
        <f t="shared" si="5"/>
        <v>316.4524562145595</v>
      </c>
      <c r="AR31" s="373">
        <f t="shared" si="5"/>
        <v>376.11530827015673</v>
      </c>
      <c r="AS31" s="373">
        <f t="shared" si="5"/>
        <v>445.86749198955221</v>
      </c>
      <c r="AT31" s="373">
        <f t="shared" si="5"/>
        <v>563.13883162051377</v>
      </c>
      <c r="AU31" s="373">
        <f t="shared" si="5"/>
        <v>624.63754562210795</v>
      </c>
      <c r="AV31" s="373">
        <f t="shared" si="5"/>
        <v>741.66020391066093</v>
      </c>
      <c r="AW31" s="373">
        <f t="shared" si="5"/>
        <v>993.4270352813129</v>
      </c>
      <c r="AX31" s="373">
        <f t="shared" si="5"/>
        <v>1061.1803320216666</v>
      </c>
      <c r="AY31" s="373">
        <f t="shared" si="5"/>
        <v>1335.7322545966113</v>
      </c>
      <c r="AZ31" s="373">
        <f t="shared" si="5"/>
        <v>1584.7409586833082</v>
      </c>
    </row>
    <row r="32" spans="1:52" ht="12" customHeight="1" x14ac:dyDescent="0.25">
      <c r="A32" s="372" t="s">
        <v>2656</v>
      </c>
      <c r="B32" s="373">
        <f t="shared" ref="B32:AZ37" si="6">B114-B73</f>
        <v>0</v>
      </c>
      <c r="C32" s="373">
        <f t="shared" si="6"/>
        <v>0</v>
      </c>
      <c r="D32" s="373">
        <f t="shared" si="6"/>
        <v>0</v>
      </c>
      <c r="E32" s="373">
        <f t="shared" si="6"/>
        <v>0</v>
      </c>
      <c r="F32" s="373">
        <f t="shared" si="6"/>
        <v>0</v>
      </c>
      <c r="G32" s="373">
        <f t="shared" si="6"/>
        <v>0</v>
      </c>
      <c r="H32" s="373">
        <f t="shared" si="6"/>
        <v>0</v>
      </c>
      <c r="I32" s="373">
        <f t="shared" si="6"/>
        <v>0</v>
      </c>
      <c r="J32" s="373">
        <f t="shared" si="6"/>
        <v>0</v>
      </c>
      <c r="K32" s="373">
        <f t="shared" si="6"/>
        <v>0</v>
      </c>
      <c r="L32" s="373">
        <f t="shared" si="6"/>
        <v>0</v>
      </c>
      <c r="M32" s="373">
        <f t="shared" si="6"/>
        <v>0</v>
      </c>
      <c r="N32" s="373">
        <f t="shared" si="6"/>
        <v>0</v>
      </c>
      <c r="O32" s="373">
        <f t="shared" si="6"/>
        <v>0</v>
      </c>
      <c r="P32" s="373">
        <f t="shared" si="6"/>
        <v>0</v>
      </c>
      <c r="Q32" s="373">
        <f t="shared" si="6"/>
        <v>0</v>
      </c>
      <c r="R32" s="373">
        <f t="shared" si="6"/>
        <v>0</v>
      </c>
      <c r="S32" s="373">
        <f t="shared" si="6"/>
        <v>0.13821689411866267</v>
      </c>
      <c r="T32" s="373">
        <f t="shared" si="6"/>
        <v>0.33577308407008638</v>
      </c>
      <c r="U32" s="373">
        <f t="shared" si="6"/>
        <v>0.6536096531720772</v>
      </c>
      <c r="V32" s="373">
        <f t="shared" si="6"/>
        <v>0.73648966471826971</v>
      </c>
      <c r="W32" s="373">
        <f t="shared" si="6"/>
        <v>0.83416691060808446</v>
      </c>
      <c r="X32" s="373">
        <f t="shared" si="6"/>
        <v>0.95974221740827537</v>
      </c>
      <c r="Y32" s="373">
        <f t="shared" si="6"/>
        <v>1.1202123967556616</v>
      </c>
      <c r="Z32" s="373">
        <f t="shared" si="6"/>
        <v>4.537437010174691</v>
      </c>
      <c r="AA32" s="373">
        <f t="shared" si="6"/>
        <v>4.7841750574024973</v>
      </c>
      <c r="AB32" s="373">
        <f t="shared" si="6"/>
        <v>5.0171489823447475</v>
      </c>
      <c r="AC32" s="373">
        <f t="shared" si="6"/>
        <v>5.6608007374444362</v>
      </c>
      <c r="AD32" s="373">
        <f t="shared" si="6"/>
        <v>5.687587710564129</v>
      </c>
      <c r="AE32" s="373">
        <f t="shared" si="6"/>
        <v>5.9174920396429407</v>
      </c>
      <c r="AF32" s="373">
        <f t="shared" si="6"/>
        <v>6.0329204789465125</v>
      </c>
      <c r="AG32" s="373">
        <f t="shared" si="6"/>
        <v>6.0666878919774705</v>
      </c>
      <c r="AH32" s="373">
        <f t="shared" si="6"/>
        <v>6.1123901287622537</v>
      </c>
      <c r="AI32" s="373">
        <f t="shared" si="6"/>
        <v>6.1010529914009508</v>
      </c>
      <c r="AJ32" s="373">
        <f t="shared" si="6"/>
        <v>6.0977954903480613</v>
      </c>
      <c r="AK32" s="373">
        <f t="shared" si="6"/>
        <v>6.082883898789655</v>
      </c>
      <c r="AL32" s="373">
        <f t="shared" si="6"/>
        <v>6.1343988656777473</v>
      </c>
      <c r="AM32" s="373">
        <f t="shared" si="6"/>
        <v>6.12637811196306</v>
      </c>
      <c r="AN32" s="373">
        <f t="shared" si="6"/>
        <v>6.0850253164234713</v>
      </c>
      <c r="AO32" s="373">
        <f t="shared" si="6"/>
        <v>6.02637497750883</v>
      </c>
      <c r="AP32" s="373">
        <f t="shared" si="6"/>
        <v>6.2367182426067442</v>
      </c>
      <c r="AQ32" s="373">
        <f t="shared" si="6"/>
        <v>6.1938180102935814</v>
      </c>
      <c r="AR32" s="373">
        <f t="shared" si="6"/>
        <v>6.1625052646269944</v>
      </c>
      <c r="AS32" s="373">
        <f t="shared" si="6"/>
        <v>6.1065421413684362</v>
      </c>
      <c r="AT32" s="373">
        <f t="shared" si="6"/>
        <v>6.0885013342550094</v>
      </c>
      <c r="AU32" s="373">
        <f t="shared" si="6"/>
        <v>6.0690513317334061</v>
      </c>
      <c r="AV32" s="373">
        <f t="shared" si="6"/>
        <v>6.0742159448631865</v>
      </c>
      <c r="AW32" s="373">
        <f t="shared" si="6"/>
        <v>6.0737405532042734</v>
      </c>
      <c r="AX32" s="373">
        <f t="shared" si="6"/>
        <v>6.0555909252718463</v>
      </c>
      <c r="AY32" s="373">
        <f t="shared" si="6"/>
        <v>6.0642983191988309</v>
      </c>
      <c r="AZ32" s="373">
        <f t="shared" si="6"/>
        <v>6.2466132855984062</v>
      </c>
    </row>
    <row r="33" spans="1:52" ht="12" customHeight="1" x14ac:dyDescent="0.25">
      <c r="A33" s="376" t="s">
        <v>2657</v>
      </c>
      <c r="B33" s="377">
        <f t="shared" si="6"/>
        <v>340.03817125022584</v>
      </c>
      <c r="C33" s="377">
        <f t="shared" si="6"/>
        <v>357.16010999999992</v>
      </c>
      <c r="D33" s="377">
        <f t="shared" si="6"/>
        <v>342.11124500000028</v>
      </c>
      <c r="E33" s="377">
        <f t="shared" si="6"/>
        <v>363.51881499999939</v>
      </c>
      <c r="F33" s="377">
        <f t="shared" si="6"/>
        <v>248.42099250000152</v>
      </c>
      <c r="G33" s="377">
        <f t="shared" si="6"/>
        <v>227.94951181770872</v>
      </c>
      <c r="H33" s="377">
        <f t="shared" si="6"/>
        <v>193.88993249999947</v>
      </c>
      <c r="I33" s="377">
        <f t="shared" si="6"/>
        <v>178.42073250000027</v>
      </c>
      <c r="J33" s="377">
        <f t="shared" si="6"/>
        <v>166.55787000000075</v>
      </c>
      <c r="K33" s="377">
        <f t="shared" si="6"/>
        <v>450.33580750000027</v>
      </c>
      <c r="L33" s="377">
        <f t="shared" si="6"/>
        <v>293.64414992905228</v>
      </c>
      <c r="M33" s="377">
        <f t="shared" si="6"/>
        <v>339.77847232441803</v>
      </c>
      <c r="N33" s="377">
        <f t="shared" si="6"/>
        <v>450.57771336786385</v>
      </c>
      <c r="O33" s="377">
        <f t="shared" si="6"/>
        <v>365.17017987455228</v>
      </c>
      <c r="P33" s="377">
        <f t="shared" si="6"/>
        <v>383.3317836799136</v>
      </c>
      <c r="Q33" s="377">
        <f t="shared" si="6"/>
        <v>513.42462972724638</v>
      </c>
      <c r="R33" s="377">
        <f t="shared" si="6"/>
        <v>525.27348181114735</v>
      </c>
      <c r="S33" s="377">
        <f t="shared" si="6"/>
        <v>537.11215258767652</v>
      </c>
      <c r="T33" s="377">
        <f t="shared" si="6"/>
        <v>546.87116304090659</v>
      </c>
      <c r="U33" s="377">
        <f t="shared" si="6"/>
        <v>546.46014109544672</v>
      </c>
      <c r="V33" s="377">
        <f t="shared" si="6"/>
        <v>539.81173206689152</v>
      </c>
      <c r="W33" s="377">
        <f t="shared" si="6"/>
        <v>540.98702005172629</v>
      </c>
      <c r="X33" s="377">
        <f t="shared" si="6"/>
        <v>553.08902556641885</v>
      </c>
      <c r="Y33" s="377">
        <f t="shared" si="6"/>
        <v>660.66250248155927</v>
      </c>
      <c r="Z33" s="377">
        <f t="shared" si="6"/>
        <v>665.62237028485674</v>
      </c>
      <c r="AA33" s="377">
        <f t="shared" si="6"/>
        <v>674.12508477098049</v>
      </c>
      <c r="AB33" s="377">
        <f t="shared" si="6"/>
        <v>678.88307331134069</v>
      </c>
      <c r="AC33" s="377">
        <f t="shared" si="6"/>
        <v>685.06356663721749</v>
      </c>
      <c r="AD33" s="377">
        <f t="shared" si="6"/>
        <v>689.61430926023399</v>
      </c>
      <c r="AE33" s="377">
        <f t="shared" si="6"/>
        <v>692.6719271277816</v>
      </c>
      <c r="AF33" s="377">
        <f t="shared" si="6"/>
        <v>695.15878256082112</v>
      </c>
      <c r="AG33" s="377">
        <f t="shared" si="6"/>
        <v>693.32527378971793</v>
      </c>
      <c r="AH33" s="377">
        <f t="shared" si="6"/>
        <v>697.29927264257992</v>
      </c>
      <c r="AI33" s="377">
        <f t="shared" si="6"/>
        <v>695.13799509533965</v>
      </c>
      <c r="AJ33" s="377">
        <f t="shared" si="6"/>
        <v>695.56096990385026</v>
      </c>
      <c r="AK33" s="377">
        <f t="shared" si="6"/>
        <v>698.53471880457482</v>
      </c>
      <c r="AL33" s="377">
        <f t="shared" si="6"/>
        <v>712.93962668700681</v>
      </c>
      <c r="AM33" s="377">
        <f t="shared" si="6"/>
        <v>723.59439689669239</v>
      </c>
      <c r="AN33" s="377">
        <f t="shared" si="6"/>
        <v>752.78142275441121</v>
      </c>
      <c r="AO33" s="377">
        <f t="shared" si="6"/>
        <v>768.34743650662676</v>
      </c>
      <c r="AP33" s="377">
        <f t="shared" si="6"/>
        <v>789.61551365412151</v>
      </c>
      <c r="AQ33" s="377">
        <f t="shared" si="6"/>
        <v>802.70668451335109</v>
      </c>
      <c r="AR33" s="377">
        <f t="shared" si="6"/>
        <v>828.4726972367398</v>
      </c>
      <c r="AS33" s="377">
        <f t="shared" si="6"/>
        <v>849.28384341591368</v>
      </c>
      <c r="AT33" s="377">
        <f t="shared" si="6"/>
        <v>870.82689623146086</v>
      </c>
      <c r="AU33" s="377">
        <f t="shared" si="6"/>
        <v>890.20204929012539</v>
      </c>
      <c r="AV33" s="377">
        <f t="shared" si="6"/>
        <v>911.38620903251467</v>
      </c>
      <c r="AW33" s="377">
        <f t="shared" si="6"/>
        <v>934.96928428823117</v>
      </c>
      <c r="AX33" s="377">
        <f t="shared" si="6"/>
        <v>950.95520358605233</v>
      </c>
      <c r="AY33" s="377">
        <f t="shared" si="6"/>
        <v>995.36384183003952</v>
      </c>
      <c r="AZ33" s="377">
        <f t="shared" si="6"/>
        <v>1031.4833208229375</v>
      </c>
    </row>
    <row r="34" spans="1:52" ht="12" customHeight="1" x14ac:dyDescent="0.25">
      <c r="A34" s="378" t="s">
        <v>2658</v>
      </c>
      <c r="B34" s="373">
        <f>B116-B75</f>
        <v>10423.719242950821</v>
      </c>
      <c r="C34" s="373">
        <f t="shared" si="6"/>
        <v>10600.095994999991</v>
      </c>
      <c r="D34" s="373">
        <f t="shared" si="6"/>
        <v>10455.901102499998</v>
      </c>
      <c r="E34" s="373">
        <f t="shared" si="6"/>
        <v>10750.974067499998</v>
      </c>
      <c r="F34" s="373">
        <f t="shared" si="6"/>
        <v>11247.4293275</v>
      </c>
      <c r="G34" s="373">
        <f t="shared" si="6"/>
        <v>11102.233696367291</v>
      </c>
      <c r="H34" s="373">
        <f t="shared" si="6"/>
        <v>11418.72011749999</v>
      </c>
      <c r="I34" s="373">
        <f t="shared" si="6"/>
        <v>11341.436107499985</v>
      </c>
      <c r="J34" s="373">
        <f t="shared" si="6"/>
        <v>10906.927482499994</v>
      </c>
      <c r="K34" s="373">
        <f t="shared" si="6"/>
        <v>8274.631744999997</v>
      </c>
      <c r="L34" s="373">
        <f t="shared" si="6"/>
        <v>9650.5234993866779</v>
      </c>
      <c r="M34" s="373">
        <f t="shared" si="6"/>
        <v>9941.7571257508826</v>
      </c>
      <c r="N34" s="373">
        <f t="shared" si="6"/>
        <v>9639.1986671515187</v>
      </c>
      <c r="O34" s="373">
        <f t="shared" si="6"/>
        <v>9339.9317177219782</v>
      </c>
      <c r="P34" s="373">
        <f t="shared" si="6"/>
        <v>9195.5771687067863</v>
      </c>
      <c r="Q34" s="373">
        <f t="shared" si="6"/>
        <v>9129.1567323282088</v>
      </c>
      <c r="R34" s="373">
        <f t="shared" si="6"/>
        <v>9046.3320487348901</v>
      </c>
      <c r="S34" s="373">
        <f t="shared" si="6"/>
        <v>9379.0992404913759</v>
      </c>
      <c r="T34" s="373">
        <f t="shared" si="6"/>
        <v>9241.6213457836438</v>
      </c>
      <c r="U34" s="373">
        <f t="shared" si="6"/>
        <v>9261.2787033376117</v>
      </c>
      <c r="V34" s="373">
        <f t="shared" si="6"/>
        <v>9191.7211061852377</v>
      </c>
      <c r="W34" s="373">
        <f t="shared" si="6"/>
        <v>9165.5335129189552</v>
      </c>
      <c r="X34" s="373">
        <f t="shared" si="6"/>
        <v>9192.1873011524222</v>
      </c>
      <c r="Y34" s="373">
        <f t="shared" si="6"/>
        <v>9157.5495060786179</v>
      </c>
      <c r="Z34" s="373">
        <f t="shared" si="6"/>
        <v>9077.8777457751821</v>
      </c>
      <c r="AA34" s="373">
        <f t="shared" si="6"/>
        <v>9062.1642992214584</v>
      </c>
      <c r="AB34" s="373">
        <f t="shared" si="6"/>
        <v>9083.2759393391316</v>
      </c>
      <c r="AC34" s="373">
        <f t="shared" si="6"/>
        <v>9103.1937060411256</v>
      </c>
      <c r="AD34" s="373">
        <f t="shared" si="6"/>
        <v>9122.1193031551629</v>
      </c>
      <c r="AE34" s="373">
        <f t="shared" si="6"/>
        <v>9144.025095233812</v>
      </c>
      <c r="AF34" s="373">
        <f t="shared" si="6"/>
        <v>9137.5310066590719</v>
      </c>
      <c r="AG34" s="373">
        <f t="shared" si="6"/>
        <v>9130.7774436413292</v>
      </c>
      <c r="AH34" s="373">
        <f t="shared" si="6"/>
        <v>9161.2463049480775</v>
      </c>
      <c r="AI34" s="373">
        <f t="shared" si="6"/>
        <v>9141.7615200585369</v>
      </c>
      <c r="AJ34" s="373">
        <f t="shared" si="6"/>
        <v>9125.4466513738098</v>
      </c>
      <c r="AK34" s="373">
        <f t="shared" si="6"/>
        <v>9105.8244940730128</v>
      </c>
      <c r="AL34" s="373">
        <f t="shared" si="6"/>
        <v>9110.8033643745221</v>
      </c>
      <c r="AM34" s="373">
        <f t="shared" si="6"/>
        <v>9156.663630880872</v>
      </c>
      <c r="AN34" s="373">
        <f t="shared" si="6"/>
        <v>9178.4107574674599</v>
      </c>
      <c r="AO34" s="373">
        <f t="shared" si="6"/>
        <v>9210.189903970464</v>
      </c>
      <c r="AP34" s="373">
        <f t="shared" si="6"/>
        <v>9277.4676807871419</v>
      </c>
      <c r="AQ34" s="373">
        <f t="shared" si="6"/>
        <v>9344.1172919727487</v>
      </c>
      <c r="AR34" s="373">
        <f t="shared" si="6"/>
        <v>9441.1228032202544</v>
      </c>
      <c r="AS34" s="373">
        <f t="shared" si="6"/>
        <v>9531.9643892068889</v>
      </c>
      <c r="AT34" s="373">
        <f t="shared" si="6"/>
        <v>9641.1422591234586</v>
      </c>
      <c r="AU34" s="373">
        <f t="shared" si="6"/>
        <v>9742.8333233183075</v>
      </c>
      <c r="AV34" s="373">
        <f t="shared" si="6"/>
        <v>9905.5984427775111</v>
      </c>
      <c r="AW34" s="373">
        <f t="shared" si="6"/>
        <v>10081.524251843091</v>
      </c>
      <c r="AX34" s="373">
        <f t="shared" si="6"/>
        <v>10235.682331452814</v>
      </c>
      <c r="AY34" s="373">
        <f t="shared" si="6"/>
        <v>10626.880272501574</v>
      </c>
      <c r="AZ34" s="373">
        <f t="shared" si="6"/>
        <v>10861.480539556022</v>
      </c>
    </row>
    <row r="35" spans="1:52" ht="12" customHeight="1" x14ac:dyDescent="0.25">
      <c r="A35" s="379" t="s">
        <v>2083</v>
      </c>
      <c r="B35" s="380">
        <f t="shared" si="6"/>
        <v>0</v>
      </c>
      <c r="C35" s="380">
        <f t="shared" si="6"/>
        <v>0</v>
      </c>
      <c r="D35" s="380">
        <f t="shared" si="6"/>
        <v>0</v>
      </c>
      <c r="E35" s="380">
        <f t="shared" si="6"/>
        <v>0</v>
      </c>
      <c r="F35" s="380">
        <f t="shared" si="6"/>
        <v>0</v>
      </c>
      <c r="G35" s="380">
        <f t="shared" si="6"/>
        <v>0</v>
      </c>
      <c r="H35" s="380">
        <f t="shared" si="6"/>
        <v>0</v>
      </c>
      <c r="I35" s="380">
        <f t="shared" si="6"/>
        <v>0</v>
      </c>
      <c r="J35" s="380">
        <f t="shared" si="6"/>
        <v>0</v>
      </c>
      <c r="K35" s="380">
        <f t="shared" si="6"/>
        <v>0</v>
      </c>
      <c r="L35" s="380">
        <f t="shared" si="6"/>
        <v>0</v>
      </c>
      <c r="M35" s="380">
        <f t="shared" si="6"/>
        <v>0</v>
      </c>
      <c r="N35" s="380">
        <f t="shared" si="6"/>
        <v>0</v>
      </c>
      <c r="O35" s="380">
        <f t="shared" si="6"/>
        <v>0</v>
      </c>
      <c r="P35" s="380">
        <f t="shared" si="6"/>
        <v>0</v>
      </c>
      <c r="Q35" s="380">
        <f t="shared" si="6"/>
        <v>0</v>
      </c>
      <c r="R35" s="380">
        <f t="shared" si="6"/>
        <v>0</v>
      </c>
      <c r="S35" s="380">
        <f t="shared" si="6"/>
        <v>0</v>
      </c>
      <c r="T35" s="380">
        <f t="shared" si="6"/>
        <v>0</v>
      </c>
      <c r="U35" s="380">
        <f t="shared" si="6"/>
        <v>0</v>
      </c>
      <c r="V35" s="380">
        <f t="shared" si="6"/>
        <v>0</v>
      </c>
      <c r="W35" s="380">
        <f t="shared" si="6"/>
        <v>0</v>
      </c>
      <c r="X35" s="380">
        <f t="shared" si="6"/>
        <v>0</v>
      </c>
      <c r="Y35" s="380">
        <f t="shared" si="6"/>
        <v>1.0222061842113417E-5</v>
      </c>
      <c r="Z35" s="380">
        <f t="shared" si="6"/>
        <v>3.6516288488710087E-5</v>
      </c>
      <c r="AA35" s="380">
        <f t="shared" si="6"/>
        <v>9.002952119042021E-5</v>
      </c>
      <c r="AB35" s="380">
        <f t="shared" si="6"/>
        <v>1.8557205227029443E-4</v>
      </c>
      <c r="AC35" s="380">
        <f t="shared" si="6"/>
        <v>3.5132693578882989E-4</v>
      </c>
      <c r="AD35" s="380">
        <f t="shared" si="6"/>
        <v>6.3990358014255275E-4</v>
      </c>
      <c r="AE35" s="380">
        <f t="shared" si="6"/>
        <v>1.2306071063722039E-3</v>
      </c>
      <c r="AF35" s="380">
        <f t="shared" si="6"/>
        <v>2.1675514554086975E-3</v>
      </c>
      <c r="AG35" s="380">
        <f t="shared" si="6"/>
        <v>6.6047682649723908E-3</v>
      </c>
      <c r="AH35" s="380">
        <f t="shared" si="6"/>
        <v>2.0403606626617506E-2</v>
      </c>
      <c r="AI35" s="380">
        <f t="shared" si="6"/>
        <v>3.6457857401654713E-2</v>
      </c>
      <c r="AJ35" s="380">
        <f t="shared" si="6"/>
        <v>7.4682166782394505E-2</v>
      </c>
      <c r="AK35" s="380">
        <f t="shared" si="6"/>
        <v>0.14166784337846347</v>
      </c>
      <c r="AL35" s="380">
        <f t="shared" si="6"/>
        <v>0.26813741685889958</v>
      </c>
      <c r="AM35" s="380">
        <f t="shared" si="6"/>
        <v>0.60668461569378485</v>
      </c>
      <c r="AN35" s="380">
        <f t="shared" si="6"/>
        <v>1.0828986413324297</v>
      </c>
      <c r="AO35" s="380">
        <f t="shared" si="6"/>
        <v>1.8834635197824579</v>
      </c>
      <c r="AP35" s="380">
        <f t="shared" si="6"/>
        <v>3.343690691460369</v>
      </c>
      <c r="AQ35" s="380">
        <f t="shared" si="6"/>
        <v>5.4589815153623658</v>
      </c>
      <c r="AR35" s="380">
        <f t="shared" si="6"/>
        <v>8.9566171907299292</v>
      </c>
      <c r="AS35" s="380">
        <f t="shared" si="6"/>
        <v>13.506033736939203</v>
      </c>
      <c r="AT35" s="380">
        <f t="shared" si="6"/>
        <v>20.563973188383642</v>
      </c>
      <c r="AU35" s="380">
        <f t="shared" si="6"/>
        <v>28.717817963843409</v>
      </c>
      <c r="AV35" s="380">
        <f t="shared" si="6"/>
        <v>41.51656966911159</v>
      </c>
      <c r="AW35" s="380">
        <f t="shared" si="6"/>
        <v>62.502801212240755</v>
      </c>
      <c r="AX35" s="380">
        <f t="shared" si="6"/>
        <v>85.901790436830623</v>
      </c>
      <c r="AY35" s="380">
        <f t="shared" si="6"/>
        <v>159.5568485813921</v>
      </c>
      <c r="AZ35" s="380">
        <f t="shared" si="6"/>
        <v>198.04221722239157</v>
      </c>
    </row>
    <row r="36" spans="1:52" ht="12" customHeight="1" x14ac:dyDescent="0.25">
      <c r="A36" s="368" t="s">
        <v>2659</v>
      </c>
      <c r="B36" s="369">
        <f t="shared" si="6"/>
        <v>60479.586856177411</v>
      </c>
      <c r="C36" s="369">
        <f t="shared" si="6"/>
        <v>59149.177807499975</v>
      </c>
      <c r="D36" s="369">
        <f t="shared" si="6"/>
        <v>57632.525206500024</v>
      </c>
      <c r="E36" s="369">
        <f t="shared" si="6"/>
        <v>60281.401429999998</v>
      </c>
      <c r="F36" s="369">
        <f t="shared" si="6"/>
        <v>60554.751716499959</v>
      </c>
      <c r="G36" s="369">
        <f t="shared" si="6"/>
        <v>57911.801117199255</v>
      </c>
      <c r="H36" s="369">
        <f t="shared" si="6"/>
        <v>58678.322612499971</v>
      </c>
      <c r="I36" s="369">
        <f t="shared" si="6"/>
        <v>57001.963140499953</v>
      </c>
      <c r="J36" s="369">
        <f t="shared" si="6"/>
        <v>53728.374081500006</v>
      </c>
      <c r="K36" s="369">
        <f t="shared" si="6"/>
        <v>39003.969099500006</v>
      </c>
      <c r="L36" s="369">
        <f t="shared" si="6"/>
        <v>47963.480715035141</v>
      </c>
      <c r="M36" s="369">
        <f t="shared" si="6"/>
        <v>48450.620529314452</v>
      </c>
      <c r="N36" s="369">
        <f t="shared" si="6"/>
        <v>47129.618304525095</v>
      </c>
      <c r="O36" s="369">
        <f t="shared" si="6"/>
        <v>45937.206045633538</v>
      </c>
      <c r="P36" s="369">
        <f t="shared" si="6"/>
        <v>45624.769890790798</v>
      </c>
      <c r="Q36" s="369">
        <f t="shared" si="6"/>
        <v>46557.378723813075</v>
      </c>
      <c r="R36" s="369">
        <f t="shared" si="6"/>
        <v>46555.386231509779</v>
      </c>
      <c r="S36" s="369">
        <f t="shared" si="6"/>
        <v>47669.811721737278</v>
      </c>
      <c r="T36" s="369">
        <f t="shared" si="6"/>
        <v>45563.595622715664</v>
      </c>
      <c r="U36" s="369">
        <f t="shared" si="6"/>
        <v>45114.965220988161</v>
      </c>
      <c r="V36" s="369">
        <f t="shared" si="6"/>
        <v>44391.145654031869</v>
      </c>
      <c r="W36" s="369">
        <f t="shared" si="6"/>
        <v>44259.994043253384</v>
      </c>
      <c r="X36" s="369">
        <f t="shared" si="6"/>
        <v>44023.313937040293</v>
      </c>
      <c r="Y36" s="369">
        <f t="shared" si="6"/>
        <v>43265.082553768705</v>
      </c>
      <c r="Z36" s="369">
        <f t="shared" si="6"/>
        <v>42966.385022770715</v>
      </c>
      <c r="AA36" s="369">
        <f t="shared" si="6"/>
        <v>42912.854143312899</v>
      </c>
      <c r="AB36" s="369">
        <f t="shared" si="6"/>
        <v>43042.322554778046</v>
      </c>
      <c r="AC36" s="369">
        <f t="shared" si="6"/>
        <v>43191.59026197713</v>
      </c>
      <c r="AD36" s="369">
        <f t="shared" si="6"/>
        <v>43321.035771240044</v>
      </c>
      <c r="AE36" s="369">
        <f t="shared" si="6"/>
        <v>43319.150400519167</v>
      </c>
      <c r="AF36" s="369">
        <f t="shared" si="6"/>
        <v>43060.812937846466</v>
      </c>
      <c r="AG36" s="369">
        <f t="shared" si="6"/>
        <v>42940.827125878008</v>
      </c>
      <c r="AH36" s="369">
        <f t="shared" si="6"/>
        <v>42738.146092003932</v>
      </c>
      <c r="AI36" s="369">
        <f t="shared" si="6"/>
        <v>42258.711976202118</v>
      </c>
      <c r="AJ36" s="369">
        <f t="shared" si="6"/>
        <v>41779.229132894674</v>
      </c>
      <c r="AK36" s="369">
        <f t="shared" si="6"/>
        <v>41367.56828323134</v>
      </c>
      <c r="AL36" s="369">
        <f t="shared" si="6"/>
        <v>41187.468942408894</v>
      </c>
      <c r="AM36" s="369">
        <f t="shared" si="6"/>
        <v>41056.113319864686</v>
      </c>
      <c r="AN36" s="369">
        <f t="shared" si="6"/>
        <v>40693.121469039412</v>
      </c>
      <c r="AO36" s="369">
        <f t="shared" si="6"/>
        <v>40472.336408938427</v>
      </c>
      <c r="AP36" s="369">
        <f t="shared" si="6"/>
        <v>40294.621612798997</v>
      </c>
      <c r="AQ36" s="369">
        <f t="shared" si="6"/>
        <v>40233.84504722838</v>
      </c>
      <c r="AR36" s="369">
        <f t="shared" si="6"/>
        <v>40198.841048002694</v>
      </c>
      <c r="AS36" s="369">
        <f t="shared" si="6"/>
        <v>40091.275541794006</v>
      </c>
      <c r="AT36" s="369">
        <f t="shared" si="6"/>
        <v>39945.165840538502</v>
      </c>
      <c r="AU36" s="369">
        <f t="shared" si="6"/>
        <v>39839.140796267762</v>
      </c>
      <c r="AV36" s="369">
        <f t="shared" si="6"/>
        <v>39888.399123677096</v>
      </c>
      <c r="AW36" s="369">
        <f t="shared" si="6"/>
        <v>39734.220794665962</v>
      </c>
      <c r="AX36" s="369">
        <f t="shared" si="6"/>
        <v>39494.721647896949</v>
      </c>
      <c r="AY36" s="369">
        <f t="shared" si="6"/>
        <v>39328.643751608244</v>
      </c>
      <c r="AZ36" s="369">
        <f t="shared" si="6"/>
        <v>39143.486173035744</v>
      </c>
    </row>
    <row r="37" spans="1:52" ht="12" customHeight="1" x14ac:dyDescent="0.25">
      <c r="A37" s="381" t="s">
        <v>2836</v>
      </c>
      <c r="B37" s="355">
        <f t="shared" si="6"/>
        <v>51829.875354081989</v>
      </c>
      <c r="C37" s="355">
        <f t="shared" ref="C37:AZ38" si="7">C119-C78</f>
        <v>50167.537255333715</v>
      </c>
      <c r="D37" s="355">
        <f t="shared" si="7"/>
        <v>48990.985480961586</v>
      </c>
      <c r="E37" s="355">
        <f t="shared" si="7"/>
        <v>51175.890606803572</v>
      </c>
      <c r="F37" s="355">
        <f t="shared" si="7"/>
        <v>51143.651453268874</v>
      </c>
      <c r="G37" s="355">
        <f t="shared" si="7"/>
        <v>48899.443037431032</v>
      </c>
      <c r="H37" s="355">
        <f t="shared" si="7"/>
        <v>49007.529992829252</v>
      </c>
      <c r="I37" s="355">
        <f t="shared" si="7"/>
        <v>47560.251978748827</v>
      </c>
      <c r="J37" s="355">
        <f t="shared" si="7"/>
        <v>44495.25920069142</v>
      </c>
      <c r="K37" s="355">
        <f t="shared" si="7"/>
        <v>31829.614133548112</v>
      </c>
      <c r="L37" s="355">
        <f t="shared" si="7"/>
        <v>39894.611833089868</v>
      </c>
      <c r="M37" s="355">
        <f t="shared" si="7"/>
        <v>40133.652739466444</v>
      </c>
      <c r="N37" s="355">
        <f t="shared" si="7"/>
        <v>39180.758595514715</v>
      </c>
      <c r="O37" s="355">
        <f t="shared" si="7"/>
        <v>38435.144594301208</v>
      </c>
      <c r="P37" s="355">
        <f t="shared" si="7"/>
        <v>38372.536318280538</v>
      </c>
      <c r="Q37" s="355">
        <f t="shared" si="7"/>
        <v>39041.486588246364</v>
      </c>
      <c r="R37" s="355">
        <f t="shared" si="7"/>
        <v>39159.557962076855</v>
      </c>
      <c r="S37" s="355">
        <f t="shared" si="7"/>
        <v>39945.600573557458</v>
      </c>
      <c r="T37" s="355">
        <f t="shared" si="7"/>
        <v>37975.002543516865</v>
      </c>
      <c r="U37" s="355">
        <f t="shared" si="7"/>
        <v>37533.50794461339</v>
      </c>
      <c r="V37" s="355">
        <f t="shared" si="7"/>
        <v>36869.272528923473</v>
      </c>
      <c r="W37" s="355">
        <f t="shared" si="7"/>
        <v>36752.026924784223</v>
      </c>
      <c r="X37" s="355">
        <f t="shared" si="7"/>
        <v>36538.00344825405</v>
      </c>
      <c r="Y37" s="355">
        <f t="shared" si="7"/>
        <v>35806.327854681193</v>
      </c>
      <c r="Z37" s="355">
        <f t="shared" si="7"/>
        <v>35573.146912637807</v>
      </c>
      <c r="AA37" s="355">
        <f t="shared" si="7"/>
        <v>35534.755108739839</v>
      </c>
      <c r="AB37" s="355">
        <f t="shared" si="7"/>
        <v>35659.976427502166</v>
      </c>
      <c r="AC37" s="355">
        <f t="shared" si="7"/>
        <v>35798.335257463739</v>
      </c>
      <c r="AD37" s="355">
        <f t="shared" si="7"/>
        <v>35936.118753032715</v>
      </c>
      <c r="AE37" s="355">
        <f t="shared" si="7"/>
        <v>35933.006452314316</v>
      </c>
      <c r="AF37" s="355">
        <f t="shared" si="7"/>
        <v>35673.280923598584</v>
      </c>
      <c r="AG37" s="355">
        <f t="shared" si="7"/>
        <v>35557.286726095626</v>
      </c>
      <c r="AH37" s="355">
        <f t="shared" si="7"/>
        <v>35348.978798258468</v>
      </c>
      <c r="AI37" s="355">
        <f t="shared" si="7"/>
        <v>34858.057475434616</v>
      </c>
      <c r="AJ37" s="355">
        <f t="shared" si="7"/>
        <v>34394.352366309518</v>
      </c>
      <c r="AK37" s="355">
        <f t="shared" si="7"/>
        <v>33990.43799014089</v>
      </c>
      <c r="AL37" s="355">
        <f t="shared" si="7"/>
        <v>33797.30979360405</v>
      </c>
      <c r="AM37" s="355">
        <f t="shared" si="7"/>
        <v>33667.600738054731</v>
      </c>
      <c r="AN37" s="355">
        <f t="shared" si="7"/>
        <v>33302.449603425295</v>
      </c>
      <c r="AO37" s="355">
        <f t="shared" si="7"/>
        <v>33080.07407539041</v>
      </c>
      <c r="AP37" s="355">
        <f t="shared" si="7"/>
        <v>32926.39995244889</v>
      </c>
      <c r="AQ37" s="355">
        <f t="shared" si="7"/>
        <v>32840.922792320736</v>
      </c>
      <c r="AR37" s="355">
        <f t="shared" si="7"/>
        <v>32820.775504517376</v>
      </c>
      <c r="AS37" s="355">
        <f t="shared" si="7"/>
        <v>32715.036674276282</v>
      </c>
      <c r="AT37" s="355">
        <f t="shared" si="7"/>
        <v>32556.936847814344</v>
      </c>
      <c r="AU37" s="355">
        <f t="shared" si="7"/>
        <v>32419.778016663822</v>
      </c>
      <c r="AV37" s="355">
        <f t="shared" si="7"/>
        <v>32427.507967087538</v>
      </c>
      <c r="AW37" s="355">
        <f t="shared" si="7"/>
        <v>32258.873317062931</v>
      </c>
      <c r="AX37" s="355">
        <f t="shared" si="7"/>
        <v>31993.28324603181</v>
      </c>
      <c r="AY37" s="355">
        <f t="shared" si="7"/>
        <v>31801.066658767857</v>
      </c>
      <c r="AZ37" s="355">
        <f t="shared" si="7"/>
        <v>31582.514333664487</v>
      </c>
    </row>
    <row r="38" spans="1:52" ht="12" customHeight="1" x14ac:dyDescent="0.25">
      <c r="A38" s="382" t="s">
        <v>2837</v>
      </c>
      <c r="B38" s="357">
        <f t="shared" ref="B38" si="8">B120-B79</f>
        <v>8649.711502095417</v>
      </c>
      <c r="C38" s="357">
        <f t="shared" si="7"/>
        <v>8981.6405521662582</v>
      </c>
      <c r="D38" s="357">
        <f t="shared" si="7"/>
        <v>8641.5397255384378</v>
      </c>
      <c r="E38" s="357">
        <f t="shared" si="7"/>
        <v>9105.5108231964277</v>
      </c>
      <c r="F38" s="357">
        <f t="shared" si="7"/>
        <v>9411.1002632310829</v>
      </c>
      <c r="G38" s="357">
        <f t="shared" si="7"/>
        <v>9012.3580797682189</v>
      </c>
      <c r="H38" s="357">
        <f t="shared" si="7"/>
        <v>9670.7926196707213</v>
      </c>
      <c r="I38" s="357">
        <f t="shared" si="7"/>
        <v>9441.7111617511273</v>
      </c>
      <c r="J38" s="357">
        <f t="shared" si="7"/>
        <v>9233.1148808085836</v>
      </c>
      <c r="K38" s="357">
        <f t="shared" si="7"/>
        <v>7174.3549659518931</v>
      </c>
      <c r="L38" s="357">
        <f t="shared" si="7"/>
        <v>8068.8688819452691</v>
      </c>
      <c r="M38" s="357">
        <f t="shared" si="7"/>
        <v>8316.9677898480095</v>
      </c>
      <c r="N38" s="357">
        <f t="shared" si="7"/>
        <v>7948.8597090103758</v>
      </c>
      <c r="O38" s="357">
        <f t="shared" si="7"/>
        <v>7502.0614513323299</v>
      </c>
      <c r="P38" s="357">
        <f t="shared" si="7"/>
        <v>7252.2335725102557</v>
      </c>
      <c r="Q38" s="357">
        <f t="shared" si="7"/>
        <v>7515.8921355667135</v>
      </c>
      <c r="R38" s="357">
        <f t="shared" si="7"/>
        <v>7395.8282694329309</v>
      </c>
      <c r="S38" s="357">
        <f t="shared" si="7"/>
        <v>7724.2111481798229</v>
      </c>
      <c r="T38" s="357">
        <f t="shared" si="7"/>
        <v>7588.5930791988048</v>
      </c>
      <c r="U38" s="357">
        <f t="shared" si="7"/>
        <v>7581.4572763747647</v>
      </c>
      <c r="V38" s="357">
        <f t="shared" si="7"/>
        <v>7521.8731251083955</v>
      </c>
      <c r="W38" s="357">
        <f t="shared" si="7"/>
        <v>7507.9671184691615</v>
      </c>
      <c r="X38" s="357">
        <f t="shared" si="7"/>
        <v>7485.3104887862391</v>
      </c>
      <c r="Y38" s="357">
        <f t="shared" si="7"/>
        <v>7458.7546990875117</v>
      </c>
      <c r="Z38" s="357">
        <f t="shared" si="7"/>
        <v>7393.2381101329102</v>
      </c>
      <c r="AA38" s="357">
        <f t="shared" si="7"/>
        <v>7378.0990345730652</v>
      </c>
      <c r="AB38" s="357">
        <f t="shared" si="7"/>
        <v>7382.3461272758732</v>
      </c>
      <c r="AC38" s="357">
        <f t="shared" si="7"/>
        <v>7393.2550045133921</v>
      </c>
      <c r="AD38" s="357">
        <f t="shared" si="7"/>
        <v>7384.9170182073267</v>
      </c>
      <c r="AE38" s="357">
        <f t="shared" si="7"/>
        <v>7386.1439482048463</v>
      </c>
      <c r="AF38" s="357">
        <f t="shared" si="7"/>
        <v>7387.5320142478822</v>
      </c>
      <c r="AG38" s="357">
        <f t="shared" si="7"/>
        <v>7383.5403997823842</v>
      </c>
      <c r="AH38" s="357">
        <f t="shared" si="7"/>
        <v>7389.1672937454696</v>
      </c>
      <c r="AI38" s="357">
        <f t="shared" si="7"/>
        <v>7400.6545007675049</v>
      </c>
      <c r="AJ38" s="357">
        <f t="shared" si="7"/>
        <v>7384.8767665851574</v>
      </c>
      <c r="AK38" s="357">
        <f t="shared" si="7"/>
        <v>7377.1302930904449</v>
      </c>
      <c r="AL38" s="357">
        <f t="shared" si="7"/>
        <v>7390.1591488048407</v>
      </c>
      <c r="AM38" s="357">
        <f t="shared" si="7"/>
        <v>7388.5125818099623</v>
      </c>
      <c r="AN38" s="357">
        <f t="shared" si="7"/>
        <v>7390.671865614122</v>
      </c>
      <c r="AO38" s="357">
        <f t="shared" si="7"/>
        <v>7392.2623335480102</v>
      </c>
      <c r="AP38" s="357">
        <f t="shared" si="7"/>
        <v>7368.221660350101</v>
      </c>
      <c r="AQ38" s="357">
        <f t="shared" si="7"/>
        <v>7392.9222549076458</v>
      </c>
      <c r="AR38" s="357">
        <f t="shared" si="7"/>
        <v>7378.0655434853179</v>
      </c>
      <c r="AS38" s="357">
        <f t="shared" si="7"/>
        <v>7376.2388675177199</v>
      </c>
      <c r="AT38" s="357">
        <f t="shared" si="7"/>
        <v>7388.2289927241527</v>
      </c>
      <c r="AU38" s="357">
        <f t="shared" si="7"/>
        <v>7419.3627796039436</v>
      </c>
      <c r="AV38" s="357">
        <f t="shared" si="7"/>
        <v>7460.8911565895614</v>
      </c>
      <c r="AW38" s="357">
        <f t="shared" si="7"/>
        <v>7475.3474776030371</v>
      </c>
      <c r="AX38" s="357">
        <f t="shared" si="7"/>
        <v>7501.4384018651444</v>
      </c>
      <c r="AY38" s="357">
        <f t="shared" si="7"/>
        <v>7527.5770928403881</v>
      </c>
      <c r="AZ38" s="357">
        <f t="shared" si="7"/>
        <v>7560.9718393712556</v>
      </c>
    </row>
    <row r="39" spans="1:52" ht="12" customHeight="1" x14ac:dyDescent="0.25">
      <c r="A39" s="358"/>
      <c r="B39" s="359"/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  <c r="AA39" s="359"/>
      <c r="AB39" s="359"/>
      <c r="AC39" s="359"/>
      <c r="AD39" s="359"/>
      <c r="AE39" s="359"/>
      <c r="AF39" s="359"/>
      <c r="AG39" s="359"/>
      <c r="AH39" s="359"/>
      <c r="AI39" s="359"/>
      <c r="AJ39" s="359"/>
      <c r="AK39" s="359"/>
      <c r="AL39" s="359"/>
      <c r="AM39" s="359"/>
      <c r="AN39" s="359"/>
      <c r="AO39" s="359"/>
      <c r="AP39" s="359"/>
      <c r="AQ39" s="359"/>
      <c r="AR39" s="359"/>
      <c r="AS39" s="359"/>
      <c r="AT39" s="359"/>
      <c r="AU39" s="359"/>
      <c r="AV39" s="359"/>
      <c r="AW39" s="359"/>
      <c r="AX39" s="359"/>
      <c r="AY39" s="359"/>
      <c r="AZ39" s="359"/>
    </row>
    <row r="42" spans="1:52" ht="12" customHeight="1" x14ac:dyDescent="0.25">
      <c r="A42" s="348" t="s">
        <v>2840</v>
      </c>
      <c r="B42" s="349">
        <v>2000</v>
      </c>
      <c r="C42" s="349">
        <v>2001</v>
      </c>
      <c r="D42" s="349">
        <v>2002</v>
      </c>
      <c r="E42" s="349">
        <v>2003</v>
      </c>
      <c r="F42" s="349">
        <v>2004</v>
      </c>
      <c r="G42" s="349">
        <v>2005</v>
      </c>
      <c r="H42" s="349">
        <v>2006</v>
      </c>
      <c r="I42" s="349">
        <v>2007</v>
      </c>
      <c r="J42" s="349">
        <v>2008</v>
      </c>
      <c r="K42" s="349">
        <v>2009</v>
      </c>
      <c r="L42" s="349">
        <v>2010</v>
      </c>
      <c r="M42" s="349">
        <v>2011</v>
      </c>
      <c r="N42" s="349">
        <v>2012</v>
      </c>
      <c r="O42" s="349">
        <v>2013</v>
      </c>
      <c r="P42" s="349">
        <v>2014</v>
      </c>
      <c r="Q42" s="349">
        <v>2015</v>
      </c>
      <c r="R42" s="349">
        <v>2016</v>
      </c>
      <c r="S42" s="349">
        <v>2017</v>
      </c>
      <c r="T42" s="349">
        <v>2018</v>
      </c>
      <c r="U42" s="349">
        <v>2019</v>
      </c>
      <c r="V42" s="349">
        <v>2020</v>
      </c>
      <c r="W42" s="349">
        <v>2021</v>
      </c>
      <c r="X42" s="349">
        <v>2022</v>
      </c>
      <c r="Y42" s="349">
        <v>2023</v>
      </c>
      <c r="Z42" s="349">
        <v>2024</v>
      </c>
      <c r="AA42" s="349">
        <v>2025</v>
      </c>
      <c r="AB42" s="349">
        <v>2026</v>
      </c>
      <c r="AC42" s="349">
        <v>2027</v>
      </c>
      <c r="AD42" s="349">
        <v>2028</v>
      </c>
      <c r="AE42" s="349">
        <v>2029</v>
      </c>
      <c r="AF42" s="349">
        <v>2030</v>
      </c>
      <c r="AG42" s="349">
        <v>2031</v>
      </c>
      <c r="AH42" s="349">
        <v>2032</v>
      </c>
      <c r="AI42" s="349">
        <v>2033</v>
      </c>
      <c r="AJ42" s="349">
        <v>2034</v>
      </c>
      <c r="AK42" s="349">
        <v>2035</v>
      </c>
      <c r="AL42" s="349">
        <v>2036</v>
      </c>
      <c r="AM42" s="349">
        <v>2037</v>
      </c>
      <c r="AN42" s="349">
        <v>2038</v>
      </c>
      <c r="AO42" s="349">
        <v>2039</v>
      </c>
      <c r="AP42" s="349">
        <v>2040</v>
      </c>
      <c r="AQ42" s="349">
        <v>2041</v>
      </c>
      <c r="AR42" s="349">
        <v>2042</v>
      </c>
      <c r="AS42" s="349">
        <v>2043</v>
      </c>
      <c r="AT42" s="349">
        <v>2044</v>
      </c>
      <c r="AU42" s="349">
        <v>2045</v>
      </c>
      <c r="AV42" s="349">
        <v>2046</v>
      </c>
      <c r="AW42" s="349">
        <v>2047</v>
      </c>
      <c r="AX42" s="349">
        <v>2048</v>
      </c>
      <c r="AY42" s="349">
        <v>2049</v>
      </c>
      <c r="AZ42" s="349">
        <v>2050</v>
      </c>
    </row>
    <row r="43" spans="1:52" ht="12" customHeight="1" x14ac:dyDescent="0.25">
      <c r="A43" s="351"/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/>
      <c r="W43" s="350"/>
      <c r="X43" s="350"/>
      <c r="Y43" s="350"/>
      <c r="Z43" s="350"/>
      <c r="AA43" s="350"/>
      <c r="AB43" s="350"/>
      <c r="AC43" s="350"/>
      <c r="AD43" s="350"/>
      <c r="AE43" s="350"/>
      <c r="AF43" s="350"/>
      <c r="AG43" s="350"/>
      <c r="AH43" s="350"/>
      <c r="AI43" s="350"/>
      <c r="AJ43" s="350"/>
      <c r="AK43" s="350"/>
      <c r="AL43" s="350"/>
      <c r="AM43" s="35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</row>
    <row r="44" spans="1:52" ht="12" customHeight="1" x14ac:dyDescent="0.25">
      <c r="A44" s="352" t="s">
        <v>2629</v>
      </c>
      <c r="B44" s="353">
        <v>3739.2365481652951</v>
      </c>
      <c r="C44" s="353">
        <v>3357.2298598645034</v>
      </c>
      <c r="D44" s="353">
        <v>2818.5843363522904</v>
      </c>
      <c r="E44" s="353">
        <v>2595.6957146830187</v>
      </c>
      <c r="F44" s="353">
        <v>2187.2594183754404</v>
      </c>
      <c r="G44" s="353">
        <v>2193.1606518135027</v>
      </c>
      <c r="H44" s="353">
        <v>2821.2275282929613</v>
      </c>
      <c r="I44" s="353">
        <v>2938.409662683996</v>
      </c>
      <c r="J44" s="353">
        <v>2594.2673192402353</v>
      </c>
      <c r="K44" s="353">
        <v>910.48500036909786</v>
      </c>
      <c r="L44" s="353">
        <v>1634.3018290898954</v>
      </c>
      <c r="M44" s="353">
        <v>1676.8215399421083</v>
      </c>
      <c r="N44" s="353">
        <v>1773.4763521232858</v>
      </c>
      <c r="O44" s="353">
        <v>1894.230001145811</v>
      </c>
      <c r="P44" s="353">
        <v>2022.0170903786982</v>
      </c>
      <c r="Q44" s="353">
        <v>2311.50130206721</v>
      </c>
      <c r="R44" s="353">
        <v>1801.4391041176502</v>
      </c>
      <c r="S44" s="353">
        <v>1700.5894138780236</v>
      </c>
      <c r="T44" s="353">
        <v>1685.0665924981881</v>
      </c>
      <c r="U44" s="353">
        <v>1693.2811787579781</v>
      </c>
      <c r="V44" s="353">
        <v>1704.9962942723346</v>
      </c>
      <c r="W44" s="353">
        <v>1714.3013693966504</v>
      </c>
      <c r="X44" s="353">
        <v>1724.274970335684</v>
      </c>
      <c r="Y44" s="353">
        <v>1736.1629922300449</v>
      </c>
      <c r="Z44" s="353">
        <v>1751.4963780181597</v>
      </c>
      <c r="AA44" s="353">
        <v>1770.8025138679902</v>
      </c>
      <c r="AB44" s="353">
        <v>1797.4996553372794</v>
      </c>
      <c r="AC44" s="353">
        <v>1828.296390630202</v>
      </c>
      <c r="AD44" s="353">
        <v>1860.9665728034881</v>
      </c>
      <c r="AE44" s="353">
        <v>1894.0468641522571</v>
      </c>
      <c r="AF44" s="353">
        <v>1926.1530837867092</v>
      </c>
      <c r="AG44" s="353">
        <v>1957.7847203143933</v>
      </c>
      <c r="AH44" s="353">
        <v>1989.8271722966097</v>
      </c>
      <c r="AI44" s="353">
        <v>2022.0011108013389</v>
      </c>
      <c r="AJ44" s="353">
        <v>2053.7412981286693</v>
      </c>
      <c r="AK44" s="353">
        <v>2084.3516878223381</v>
      </c>
      <c r="AL44" s="353">
        <v>2113.1256514004381</v>
      </c>
      <c r="AM44" s="353">
        <v>2140.7010843291355</v>
      </c>
      <c r="AN44" s="353">
        <v>2168.0575577622967</v>
      </c>
      <c r="AO44" s="353">
        <v>2196.582631036777</v>
      </c>
      <c r="AP44" s="353">
        <v>2227.4161334736596</v>
      </c>
      <c r="AQ44" s="353">
        <v>2260.3832914009931</v>
      </c>
      <c r="AR44" s="353">
        <v>2294.5777675525787</v>
      </c>
      <c r="AS44" s="353">
        <v>2330.7980539012028</v>
      </c>
      <c r="AT44" s="353">
        <v>2369.8374630965136</v>
      </c>
      <c r="AU44" s="353">
        <v>2413.2560933766399</v>
      </c>
      <c r="AV44" s="353">
        <v>2460.6323951522836</v>
      </c>
      <c r="AW44" s="353">
        <v>2511.4919370343487</v>
      </c>
      <c r="AX44" s="353">
        <v>2564.0495802036594</v>
      </c>
      <c r="AY44" s="353">
        <v>2617.4889211374229</v>
      </c>
      <c r="AZ44" s="353">
        <v>2671.1212200284808</v>
      </c>
    </row>
    <row r="45" spans="1:52" ht="12" customHeight="1" x14ac:dyDescent="0.25">
      <c r="A45" s="354" t="s">
        <v>2836</v>
      </c>
      <c r="B45" s="355">
        <v>2941.5508667677786</v>
      </c>
      <c r="C45" s="355">
        <v>2628.9673967685912</v>
      </c>
      <c r="D45" s="355">
        <v>2232.47701028858</v>
      </c>
      <c r="E45" s="355">
        <v>2145.3555182931823</v>
      </c>
      <c r="F45" s="355">
        <v>1761.8175031457665</v>
      </c>
      <c r="G45" s="355">
        <v>1810.290291328964</v>
      </c>
      <c r="H45" s="355">
        <v>2347.1717180504902</v>
      </c>
      <c r="I45" s="355">
        <v>2390.5543878110848</v>
      </c>
      <c r="J45" s="355">
        <v>2081.9416645790538</v>
      </c>
      <c r="K45" s="355">
        <v>754.48224378327768</v>
      </c>
      <c r="L45" s="355">
        <v>1281.953604605749</v>
      </c>
      <c r="M45" s="355">
        <v>1281.7633218433252</v>
      </c>
      <c r="N45" s="355">
        <v>1441.7782597989919</v>
      </c>
      <c r="O45" s="355">
        <v>1633.2134362131012</v>
      </c>
      <c r="P45" s="355">
        <v>1746.4556850977424</v>
      </c>
      <c r="Q45" s="355">
        <v>1968.2297127052693</v>
      </c>
      <c r="R45" s="355">
        <v>1519.6354687200248</v>
      </c>
      <c r="S45" s="355">
        <v>1431.9456892225901</v>
      </c>
      <c r="T45" s="355">
        <v>1419.6175055031733</v>
      </c>
      <c r="U45" s="355">
        <v>1428.0988247633752</v>
      </c>
      <c r="V45" s="355">
        <v>1439.857962980798</v>
      </c>
      <c r="W45" s="355">
        <v>1447.8189287818334</v>
      </c>
      <c r="X45" s="355">
        <v>1456.2546891440129</v>
      </c>
      <c r="Y45" s="355">
        <v>1466.242961475564</v>
      </c>
      <c r="Z45" s="355">
        <v>1479.0364501230481</v>
      </c>
      <c r="AA45" s="355">
        <v>1494.9233909499521</v>
      </c>
      <c r="AB45" s="355">
        <v>1516.5795642085438</v>
      </c>
      <c r="AC45" s="355">
        <v>1541.4088497445753</v>
      </c>
      <c r="AD45" s="355">
        <v>1567.5919257219268</v>
      </c>
      <c r="AE45" s="355">
        <v>1593.9524162771095</v>
      </c>
      <c r="AF45" s="355">
        <v>1619.3787089249765</v>
      </c>
      <c r="AG45" s="355">
        <v>1644.2558581586109</v>
      </c>
      <c r="AH45" s="355">
        <v>1669.2938063664988</v>
      </c>
      <c r="AI45" s="355">
        <v>1694.3082901455491</v>
      </c>
      <c r="AJ45" s="355">
        <v>1718.8751459298319</v>
      </c>
      <c r="AK45" s="355">
        <v>1742.461386124347</v>
      </c>
      <c r="AL45" s="355">
        <v>1764.505589536941</v>
      </c>
      <c r="AM45" s="355">
        <v>1785.5077533726555</v>
      </c>
      <c r="AN45" s="355">
        <v>1806.2437513946018</v>
      </c>
      <c r="AO45" s="355">
        <v>1827.8305268378094</v>
      </c>
      <c r="AP45" s="355">
        <v>1851.1791558519794</v>
      </c>
      <c r="AQ45" s="355">
        <v>1876.1958651742289</v>
      </c>
      <c r="AR45" s="355">
        <v>1902.1517863807119</v>
      </c>
      <c r="AS45" s="355">
        <v>1929.6341940873565</v>
      </c>
      <c r="AT45" s="355">
        <v>1959.2256752641997</v>
      </c>
      <c r="AU45" s="355">
        <v>1992.1413356295282</v>
      </c>
      <c r="AV45" s="355">
        <v>2027.9138369451782</v>
      </c>
      <c r="AW45" s="355">
        <v>2066.2658602453912</v>
      </c>
      <c r="AX45" s="355">
        <v>2105.8558255015632</v>
      </c>
      <c r="AY45" s="355">
        <v>2146.0811405516965</v>
      </c>
      <c r="AZ45" s="355">
        <v>2186.485450978776</v>
      </c>
    </row>
    <row r="46" spans="1:52" ht="12" customHeight="1" x14ac:dyDescent="0.25">
      <c r="A46" s="356" t="s">
        <v>2837</v>
      </c>
      <c r="B46" s="357">
        <v>797.68568139751642</v>
      </c>
      <c r="C46" s="357">
        <v>728.26246309591215</v>
      </c>
      <c r="D46" s="357">
        <v>586.10732606371039</v>
      </c>
      <c r="E46" s="357">
        <v>450.34019638983636</v>
      </c>
      <c r="F46" s="357">
        <v>425.4419152296739</v>
      </c>
      <c r="G46" s="357">
        <v>382.87036048453865</v>
      </c>
      <c r="H46" s="357">
        <v>474.05581024247113</v>
      </c>
      <c r="I46" s="357">
        <v>547.8552748729112</v>
      </c>
      <c r="J46" s="357">
        <v>512.32565466118149</v>
      </c>
      <c r="K46" s="357">
        <v>156.00275658582018</v>
      </c>
      <c r="L46" s="357">
        <v>352.34822448414639</v>
      </c>
      <c r="M46" s="357">
        <v>395.05821809878307</v>
      </c>
      <c r="N46" s="357">
        <v>331.69809232429384</v>
      </c>
      <c r="O46" s="357">
        <v>261.0165649327098</v>
      </c>
      <c r="P46" s="357">
        <v>275.5614052809558</v>
      </c>
      <c r="Q46" s="357">
        <v>343.27158936194064</v>
      </c>
      <c r="R46" s="357">
        <v>281.80363539762533</v>
      </c>
      <c r="S46" s="357">
        <v>268.6437246554334</v>
      </c>
      <c r="T46" s="357">
        <v>265.44908699501468</v>
      </c>
      <c r="U46" s="357">
        <v>265.18235399460281</v>
      </c>
      <c r="V46" s="357">
        <v>265.13833129153659</v>
      </c>
      <c r="W46" s="357">
        <v>266.48244061481705</v>
      </c>
      <c r="X46" s="357">
        <v>268.02028119167102</v>
      </c>
      <c r="Y46" s="357">
        <v>269.92003075448099</v>
      </c>
      <c r="Z46" s="357">
        <v>272.45992789511166</v>
      </c>
      <c r="AA46" s="357">
        <v>275.87912291803804</v>
      </c>
      <c r="AB46" s="357">
        <v>280.92009112873541</v>
      </c>
      <c r="AC46" s="357">
        <v>286.88754088562689</v>
      </c>
      <c r="AD46" s="357">
        <v>293.37464708156125</v>
      </c>
      <c r="AE46" s="357">
        <v>300.09444787514758</v>
      </c>
      <c r="AF46" s="357">
        <v>306.77437486173272</v>
      </c>
      <c r="AG46" s="357">
        <v>313.52886215578241</v>
      </c>
      <c r="AH46" s="357">
        <v>320.53336593011102</v>
      </c>
      <c r="AI46" s="357">
        <v>327.69282065578972</v>
      </c>
      <c r="AJ46" s="357">
        <v>334.86615219883737</v>
      </c>
      <c r="AK46" s="357">
        <v>341.89030169799116</v>
      </c>
      <c r="AL46" s="357">
        <v>348.62006186349726</v>
      </c>
      <c r="AM46" s="357">
        <v>355.19333095647971</v>
      </c>
      <c r="AN46" s="357">
        <v>361.81380636769472</v>
      </c>
      <c r="AO46" s="357">
        <v>368.75210419896774</v>
      </c>
      <c r="AP46" s="357">
        <v>376.23697762167996</v>
      </c>
      <c r="AQ46" s="357">
        <v>384.18742622676439</v>
      </c>
      <c r="AR46" s="357">
        <v>392.42598117186702</v>
      </c>
      <c r="AS46" s="357">
        <v>401.16385981384622</v>
      </c>
      <c r="AT46" s="357">
        <v>410.61178783231412</v>
      </c>
      <c r="AU46" s="357">
        <v>421.11475774711164</v>
      </c>
      <c r="AV46" s="357">
        <v>432.71855820710533</v>
      </c>
      <c r="AW46" s="357">
        <v>445.22607678895758</v>
      </c>
      <c r="AX46" s="357">
        <v>458.19375470209638</v>
      </c>
      <c r="AY46" s="357">
        <v>471.40778058572619</v>
      </c>
      <c r="AZ46" s="357">
        <v>484.63576904970483</v>
      </c>
    </row>
    <row r="47" spans="1:52" ht="12" customHeight="1" x14ac:dyDescent="0.25">
      <c r="A47" s="358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  <c r="AL47" s="359"/>
      <c r="AM47" s="359"/>
      <c r="AN47" s="359"/>
      <c r="AO47" s="359"/>
      <c r="AP47" s="359"/>
      <c r="AQ47" s="359"/>
      <c r="AR47" s="359"/>
      <c r="AS47" s="359"/>
      <c r="AT47" s="359"/>
      <c r="AU47" s="359"/>
      <c r="AV47" s="359"/>
      <c r="AW47" s="359"/>
      <c r="AX47" s="359"/>
      <c r="AY47" s="359"/>
      <c r="AZ47" s="359"/>
    </row>
    <row r="48" spans="1:52" ht="12" customHeight="1" x14ac:dyDescent="0.25">
      <c r="A48" s="352" t="s">
        <v>2838</v>
      </c>
      <c r="B48" s="353">
        <v>15155</v>
      </c>
      <c r="C48" s="353">
        <v>13542.999999999998</v>
      </c>
      <c r="D48" s="353">
        <v>11667</v>
      </c>
      <c r="E48" s="353">
        <v>13267.999999999998</v>
      </c>
      <c r="F48" s="353">
        <v>13766</v>
      </c>
      <c r="G48" s="353">
        <v>13239</v>
      </c>
      <c r="H48" s="353">
        <v>13871</v>
      </c>
      <c r="I48" s="353">
        <v>14317</v>
      </c>
      <c r="J48" s="353">
        <v>13521</v>
      </c>
      <c r="K48" s="353">
        <v>10079</v>
      </c>
      <c r="L48" s="353">
        <v>9709</v>
      </c>
      <c r="M48" s="353">
        <v>9478</v>
      </c>
      <c r="N48" s="353">
        <v>9579</v>
      </c>
      <c r="O48" s="353">
        <v>11858</v>
      </c>
      <c r="P48" s="353">
        <v>12120.000000000002</v>
      </c>
      <c r="Q48" s="353">
        <v>10906.713</v>
      </c>
      <c r="R48" s="353">
        <v>7635.0000000000009</v>
      </c>
      <c r="S48" s="353">
        <v>7410.7214794697393</v>
      </c>
      <c r="T48" s="353">
        <v>7152.3539680943904</v>
      </c>
      <c r="U48" s="353">
        <v>7157.2505491229531</v>
      </c>
      <c r="V48" s="353">
        <v>7103.1987297322194</v>
      </c>
      <c r="W48" s="353">
        <v>7090.4604246145554</v>
      </c>
      <c r="X48" s="353">
        <v>7145.3183287307493</v>
      </c>
      <c r="Y48" s="353">
        <v>7086.47545028274</v>
      </c>
      <c r="Z48" s="353">
        <v>7094.2176314793978</v>
      </c>
      <c r="AA48" s="353">
        <v>7151.4574709782946</v>
      </c>
      <c r="AB48" s="353">
        <v>7264.3552768842865</v>
      </c>
      <c r="AC48" s="353">
        <v>7396.1191674194861</v>
      </c>
      <c r="AD48" s="353">
        <v>7534.2518882507102</v>
      </c>
      <c r="AE48" s="353">
        <v>7664.1572695865925</v>
      </c>
      <c r="AF48" s="353">
        <v>7731.8375107170559</v>
      </c>
      <c r="AG48" s="353">
        <v>7803.4067770814418</v>
      </c>
      <c r="AH48" s="353">
        <v>7912.020861791877</v>
      </c>
      <c r="AI48" s="353">
        <v>7918.3971435842122</v>
      </c>
      <c r="AJ48" s="353">
        <v>7954.8509259217481</v>
      </c>
      <c r="AK48" s="353">
        <v>7964.8941425281619</v>
      </c>
      <c r="AL48" s="353">
        <v>8003.7628862489337</v>
      </c>
      <c r="AM48" s="353">
        <v>8084.5011627778313</v>
      </c>
      <c r="AN48" s="353">
        <v>8114.881564467375</v>
      </c>
      <c r="AO48" s="353">
        <v>8142.3543106989691</v>
      </c>
      <c r="AP48" s="353">
        <v>8206.8747985925584</v>
      </c>
      <c r="AQ48" s="353">
        <v>8281.9072380383586</v>
      </c>
      <c r="AR48" s="353">
        <v>8392.7657757204306</v>
      </c>
      <c r="AS48" s="353">
        <v>8487.9189690765688</v>
      </c>
      <c r="AT48" s="353">
        <v>8597.677561560422</v>
      </c>
      <c r="AU48" s="353">
        <v>8700.8336067351665</v>
      </c>
      <c r="AV48" s="353">
        <v>8871.4913663065199</v>
      </c>
      <c r="AW48" s="353">
        <v>9009.686141093136</v>
      </c>
      <c r="AX48" s="353">
        <v>9111.5591588881434</v>
      </c>
      <c r="AY48" s="353">
        <v>9283.5343347869857</v>
      </c>
      <c r="AZ48" s="353">
        <v>9379.8836351494829</v>
      </c>
    </row>
    <row r="49" spans="1:52" ht="12" customHeight="1" x14ac:dyDescent="0.25">
      <c r="A49" s="354" t="s">
        <v>2836</v>
      </c>
      <c r="B49" s="355">
        <v>11551</v>
      </c>
      <c r="C49" s="355">
        <v>10270.999999999998</v>
      </c>
      <c r="D49" s="355">
        <v>8956</v>
      </c>
      <c r="E49" s="355">
        <v>10629.999999999998</v>
      </c>
      <c r="F49" s="355">
        <v>10667</v>
      </c>
      <c r="G49" s="355">
        <v>10552</v>
      </c>
      <c r="H49" s="355">
        <v>11205</v>
      </c>
      <c r="I49" s="355">
        <v>11282</v>
      </c>
      <c r="J49" s="355">
        <v>10478</v>
      </c>
      <c r="K49" s="355">
        <v>7960</v>
      </c>
      <c r="L49" s="355">
        <v>7314.0000000000009</v>
      </c>
      <c r="M49" s="355">
        <v>6946</v>
      </c>
      <c r="N49" s="355">
        <v>7525</v>
      </c>
      <c r="O49" s="355">
        <v>9916</v>
      </c>
      <c r="P49" s="355">
        <v>10165.000000000002</v>
      </c>
      <c r="Q49" s="355">
        <v>9050.7129999999997</v>
      </c>
      <c r="R49" s="355">
        <v>6153.0000000000009</v>
      </c>
      <c r="S49" s="355">
        <v>5944.2803781626289</v>
      </c>
      <c r="T49" s="355">
        <v>5731.5748707189596</v>
      </c>
      <c r="U49" s="355">
        <v>5731.0449106187125</v>
      </c>
      <c r="V49" s="355">
        <v>5679.7072304012991</v>
      </c>
      <c r="W49" s="355">
        <v>5663.6580443928306</v>
      </c>
      <c r="X49" s="355">
        <v>5710.4413792952691</v>
      </c>
      <c r="Y49" s="355">
        <v>5648.7049336297396</v>
      </c>
      <c r="Z49" s="355">
        <v>5652.1801079942852</v>
      </c>
      <c r="AA49" s="355">
        <v>5696.8030998870527</v>
      </c>
      <c r="AB49" s="355">
        <v>5788.6914328314297</v>
      </c>
      <c r="AC49" s="355">
        <v>5893.1230919119062</v>
      </c>
      <c r="AD49" s="355">
        <v>6001.5238708486904</v>
      </c>
      <c r="AE49" s="355">
        <v>6104.5065915035948</v>
      </c>
      <c r="AF49" s="355">
        <v>6147.5939926365427</v>
      </c>
      <c r="AG49" s="355">
        <v>6191.854313320413</v>
      </c>
      <c r="AH49" s="355">
        <v>6273.3410649069956</v>
      </c>
      <c r="AI49" s="355">
        <v>6249.9316478716246</v>
      </c>
      <c r="AJ49" s="355">
        <v>6260.4943363105385</v>
      </c>
      <c r="AK49" s="355">
        <v>6245.9774554763162</v>
      </c>
      <c r="AL49" s="355">
        <v>6260.6330652801353</v>
      </c>
      <c r="AM49" s="355">
        <v>6317.6710443625789</v>
      </c>
      <c r="AN49" s="355">
        <v>6319.4626806544547</v>
      </c>
      <c r="AO49" s="355">
        <v>6328.1715990694056</v>
      </c>
      <c r="AP49" s="355">
        <v>6367.4189450276381</v>
      </c>
      <c r="AQ49" s="355">
        <v>6413.2410457371498</v>
      </c>
      <c r="AR49" s="355">
        <v>6492.8198210409209</v>
      </c>
      <c r="AS49" s="355">
        <v>6557.4733340899093</v>
      </c>
      <c r="AT49" s="355">
        <v>6630.1108989763225</v>
      </c>
      <c r="AU49" s="355">
        <v>6695.6551791688617</v>
      </c>
      <c r="AV49" s="355">
        <v>6816.0571265311237</v>
      </c>
      <c r="AW49" s="355">
        <v>6914.7037819861671</v>
      </c>
      <c r="AX49" s="355">
        <v>6967.1382139911148</v>
      </c>
      <c r="AY49" s="355">
        <v>7085.136665915632</v>
      </c>
      <c r="AZ49" s="355">
        <v>7137.6846856934881</v>
      </c>
    </row>
    <row r="50" spans="1:52" ht="12" customHeight="1" x14ac:dyDescent="0.25">
      <c r="A50" s="356" t="s">
        <v>2837</v>
      </c>
      <c r="B50" s="357">
        <v>3603.9999999999995</v>
      </c>
      <c r="C50" s="357">
        <v>3272.0000000000005</v>
      </c>
      <c r="D50" s="357">
        <v>2711</v>
      </c>
      <c r="E50" s="357">
        <v>2637.9999999999995</v>
      </c>
      <c r="F50" s="357">
        <v>3098.9999999999995</v>
      </c>
      <c r="G50" s="357">
        <v>2687</v>
      </c>
      <c r="H50" s="357">
        <v>2666</v>
      </c>
      <c r="I50" s="357">
        <v>3034.9999999999995</v>
      </c>
      <c r="J50" s="357">
        <v>3043</v>
      </c>
      <c r="K50" s="357">
        <v>2119</v>
      </c>
      <c r="L50" s="357">
        <v>2395</v>
      </c>
      <c r="M50" s="357">
        <v>2531.9999999999995</v>
      </c>
      <c r="N50" s="357">
        <v>2054</v>
      </c>
      <c r="O50" s="357">
        <v>1941.9999999999998</v>
      </c>
      <c r="P50" s="357">
        <v>1955.0000000000002</v>
      </c>
      <c r="Q50" s="357">
        <v>1856</v>
      </c>
      <c r="R50" s="357">
        <v>1482</v>
      </c>
      <c r="S50" s="357">
        <v>1466.4411013071103</v>
      </c>
      <c r="T50" s="357">
        <v>1420.7790973754306</v>
      </c>
      <c r="U50" s="357">
        <v>1426.2056385042411</v>
      </c>
      <c r="V50" s="357">
        <v>1423.4914993309201</v>
      </c>
      <c r="W50" s="357">
        <v>1426.8023802217251</v>
      </c>
      <c r="X50" s="357">
        <v>1434.8769494354799</v>
      </c>
      <c r="Y50" s="357">
        <v>1437.7705166530002</v>
      </c>
      <c r="Z50" s="357">
        <v>1442.0375234851126</v>
      </c>
      <c r="AA50" s="357">
        <v>1454.6543710912417</v>
      </c>
      <c r="AB50" s="357">
        <v>1475.663844052857</v>
      </c>
      <c r="AC50" s="357">
        <v>1502.9960755075799</v>
      </c>
      <c r="AD50" s="357">
        <v>1532.7280174020202</v>
      </c>
      <c r="AE50" s="357">
        <v>1559.6506780829977</v>
      </c>
      <c r="AF50" s="357">
        <v>1584.2435180805128</v>
      </c>
      <c r="AG50" s="357">
        <v>1611.552463761029</v>
      </c>
      <c r="AH50" s="357">
        <v>1638.6797968848816</v>
      </c>
      <c r="AI50" s="357">
        <v>1668.4654957125881</v>
      </c>
      <c r="AJ50" s="357">
        <v>1694.3565896112093</v>
      </c>
      <c r="AK50" s="357">
        <v>1718.9166870518457</v>
      </c>
      <c r="AL50" s="357">
        <v>1743.1298209687986</v>
      </c>
      <c r="AM50" s="357">
        <v>1766.8301184152522</v>
      </c>
      <c r="AN50" s="357">
        <v>1795.4188838129201</v>
      </c>
      <c r="AO50" s="357">
        <v>1814.182711629564</v>
      </c>
      <c r="AP50" s="357">
        <v>1839.455853564921</v>
      </c>
      <c r="AQ50" s="357">
        <v>1868.6661923012089</v>
      </c>
      <c r="AR50" s="357">
        <v>1899.9459546795092</v>
      </c>
      <c r="AS50" s="357">
        <v>1930.4456349866598</v>
      </c>
      <c r="AT50" s="357">
        <v>1967.5666625841002</v>
      </c>
      <c r="AU50" s="357">
        <v>2005.1784275663047</v>
      </c>
      <c r="AV50" s="357">
        <v>2055.4342397753967</v>
      </c>
      <c r="AW50" s="357">
        <v>2094.9823591069694</v>
      </c>
      <c r="AX50" s="357">
        <v>2144.4209448970278</v>
      </c>
      <c r="AY50" s="357">
        <v>2198.3976688713547</v>
      </c>
      <c r="AZ50" s="357">
        <v>2242.1989494559953</v>
      </c>
    </row>
    <row r="51" spans="1:52" ht="12" customHeight="1" x14ac:dyDescent="0.25">
      <c r="A51" s="358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  <c r="AL51" s="359"/>
      <c r="AM51" s="359"/>
      <c r="AN51" s="359"/>
      <c r="AO51" s="359"/>
      <c r="AP51" s="359"/>
      <c r="AQ51" s="359"/>
      <c r="AR51" s="359"/>
      <c r="AS51" s="359"/>
      <c r="AT51" s="359"/>
      <c r="AU51" s="359"/>
      <c r="AV51" s="359"/>
      <c r="AW51" s="359"/>
      <c r="AX51" s="359"/>
      <c r="AY51" s="359"/>
      <c r="AZ51" s="359"/>
    </row>
    <row r="52" spans="1:52" ht="12" customHeight="1" x14ac:dyDescent="0.25">
      <c r="A52" s="352" t="s">
        <v>2638</v>
      </c>
      <c r="B52" s="360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  <c r="AA52" s="360"/>
      <c r="AB52" s="360"/>
      <c r="AC52" s="360"/>
      <c r="AD52" s="360"/>
      <c r="AE52" s="360"/>
      <c r="AF52" s="360"/>
      <c r="AG52" s="360"/>
      <c r="AH52" s="360"/>
      <c r="AI52" s="360"/>
      <c r="AJ52" s="360"/>
      <c r="AK52" s="360"/>
      <c r="AL52" s="360"/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</row>
    <row r="53" spans="1:52" ht="12" customHeight="1" x14ac:dyDescent="0.25">
      <c r="A53" s="361" t="s">
        <v>2639</v>
      </c>
      <c r="B53" s="362">
        <v>0</v>
      </c>
      <c r="C53" s="362">
        <v>0</v>
      </c>
      <c r="D53" s="362">
        <v>0</v>
      </c>
      <c r="E53" s="362">
        <v>0</v>
      </c>
      <c r="F53" s="362">
        <v>0</v>
      </c>
      <c r="G53" s="362">
        <v>22.412482810125713</v>
      </c>
      <c r="H53" s="362">
        <v>18.272405158082261</v>
      </c>
      <c r="I53" s="362">
        <v>17.162795781415973</v>
      </c>
      <c r="J53" s="362">
        <v>22.146963852821798</v>
      </c>
      <c r="K53" s="362">
        <v>13.758851389383951</v>
      </c>
      <c r="L53" s="362">
        <v>11.2</v>
      </c>
      <c r="M53" s="362">
        <v>12.909627547347471</v>
      </c>
      <c r="N53" s="362">
        <v>7.2367428800271583</v>
      </c>
      <c r="O53" s="362">
        <v>4.2078576026770351</v>
      </c>
      <c r="P53" s="362">
        <v>5.5733466970043146</v>
      </c>
      <c r="Q53" s="362">
        <v>6.9723042046886903</v>
      </c>
      <c r="R53" s="362">
        <v>4.8819781891344443</v>
      </c>
      <c r="S53" s="362">
        <v>5.347402605002225</v>
      </c>
      <c r="T53" s="362">
        <v>14.1319839400115</v>
      </c>
      <c r="U53" s="362">
        <v>20.450616549204799</v>
      </c>
      <c r="V53" s="362">
        <v>22.750163749787699</v>
      </c>
      <c r="W53" s="362">
        <v>20.487668377578931</v>
      </c>
      <c r="X53" s="362">
        <v>28.374247577550154</v>
      </c>
      <c r="Y53" s="362">
        <v>30.533062358233479</v>
      </c>
      <c r="Z53" s="362">
        <v>30.352687324637454</v>
      </c>
      <c r="AA53" s="362">
        <v>27.32993959494371</v>
      </c>
      <c r="AB53" s="362">
        <v>24.609466638219342</v>
      </c>
      <c r="AC53" s="362">
        <v>22.16104097716741</v>
      </c>
      <c r="AD53" s="362">
        <v>19.95745788222067</v>
      </c>
      <c r="AE53" s="362">
        <v>22.73355633769707</v>
      </c>
      <c r="AF53" s="362">
        <v>25.181220668510981</v>
      </c>
      <c r="AG53" s="362">
        <v>24.381828883542461</v>
      </c>
      <c r="AH53" s="362">
        <v>33.121879533240254</v>
      </c>
      <c r="AI53" s="362">
        <v>38.506971307564342</v>
      </c>
      <c r="AJ53" s="362">
        <v>47.150562640638967</v>
      </c>
      <c r="AK53" s="362">
        <v>52.296243414647932</v>
      </c>
      <c r="AL53" s="362">
        <v>52.293513028098083</v>
      </c>
      <c r="AM53" s="362">
        <v>59.320850414677864</v>
      </c>
      <c r="AN53" s="362">
        <v>65.162003656664353</v>
      </c>
      <c r="AO53" s="362">
        <v>68.73200071190044</v>
      </c>
      <c r="AP53" s="362">
        <v>72.897190929419125</v>
      </c>
      <c r="AQ53" s="362">
        <v>72.497724082681898</v>
      </c>
      <c r="AR53" s="362">
        <v>75.357064469233748</v>
      </c>
      <c r="AS53" s="362">
        <v>78.328557275639398</v>
      </c>
      <c r="AT53" s="362">
        <v>84.869633813664407</v>
      </c>
      <c r="AU53" s="362">
        <v>84.204623125351731</v>
      </c>
      <c r="AV53" s="362">
        <v>87.827037407623422</v>
      </c>
      <c r="AW53" s="362">
        <v>100.6429014360058</v>
      </c>
      <c r="AX53" s="362">
        <v>99.962631834683975</v>
      </c>
      <c r="AY53" s="362">
        <v>111.98682238530424</v>
      </c>
      <c r="AZ53" s="362">
        <v>121.65967942422328</v>
      </c>
    </row>
    <row r="54" spans="1:52" ht="12" customHeight="1" x14ac:dyDescent="0.25">
      <c r="A54" s="363" t="s">
        <v>2640</v>
      </c>
      <c r="B54" s="364">
        <v>0</v>
      </c>
      <c r="C54" s="364">
        <v>0</v>
      </c>
      <c r="D54" s="364">
        <v>0</v>
      </c>
      <c r="E54" s="364">
        <v>0</v>
      </c>
      <c r="F54" s="364">
        <v>0</v>
      </c>
      <c r="G54" s="364">
        <v>0</v>
      </c>
      <c r="H54" s="364">
        <v>0</v>
      </c>
      <c r="I54" s="364">
        <v>0</v>
      </c>
      <c r="J54" s="364">
        <v>0</v>
      </c>
      <c r="K54" s="364">
        <v>0</v>
      </c>
      <c r="L54" s="364">
        <v>0</v>
      </c>
      <c r="M54" s="364">
        <v>0</v>
      </c>
      <c r="N54" s="364">
        <v>0</v>
      </c>
      <c r="O54" s="364">
        <v>0</v>
      </c>
      <c r="P54" s="364">
        <v>0</v>
      </c>
      <c r="Q54" s="364">
        <v>0</v>
      </c>
      <c r="R54" s="364">
        <v>0</v>
      </c>
      <c r="S54" s="364">
        <v>0</v>
      </c>
      <c r="T54" s="364">
        <v>0</v>
      </c>
      <c r="U54" s="364">
        <v>0</v>
      </c>
      <c r="V54" s="364">
        <v>0</v>
      </c>
      <c r="W54" s="364">
        <v>0</v>
      </c>
      <c r="X54" s="364">
        <v>0</v>
      </c>
      <c r="Y54" s="364">
        <v>0</v>
      </c>
      <c r="Z54" s="364">
        <v>0</v>
      </c>
      <c r="AA54" s="364">
        <v>0</v>
      </c>
      <c r="AB54" s="364">
        <v>0</v>
      </c>
      <c r="AC54" s="364">
        <v>0</v>
      </c>
      <c r="AD54" s="364">
        <v>0</v>
      </c>
      <c r="AE54" s="364">
        <v>0</v>
      </c>
      <c r="AF54" s="364">
        <v>0</v>
      </c>
      <c r="AG54" s="364">
        <v>0</v>
      </c>
      <c r="AH54" s="364">
        <v>0</v>
      </c>
      <c r="AI54" s="364">
        <v>0</v>
      </c>
      <c r="AJ54" s="364">
        <v>0</v>
      </c>
      <c r="AK54" s="364">
        <v>0</v>
      </c>
      <c r="AL54" s="364">
        <v>0</v>
      </c>
      <c r="AM54" s="364">
        <v>0</v>
      </c>
      <c r="AN54" s="364">
        <v>0</v>
      </c>
      <c r="AO54" s="364">
        <v>0</v>
      </c>
      <c r="AP54" s="364">
        <v>0</v>
      </c>
      <c r="AQ54" s="364">
        <v>0</v>
      </c>
      <c r="AR54" s="364">
        <v>0</v>
      </c>
      <c r="AS54" s="364">
        <v>0</v>
      </c>
      <c r="AT54" s="364">
        <v>0</v>
      </c>
      <c r="AU54" s="364">
        <v>0</v>
      </c>
      <c r="AV54" s="364">
        <v>0</v>
      </c>
      <c r="AW54" s="364">
        <v>0</v>
      </c>
      <c r="AX54" s="364">
        <v>0</v>
      </c>
      <c r="AY54" s="364">
        <v>0</v>
      </c>
      <c r="AZ54" s="364">
        <v>0</v>
      </c>
    </row>
    <row r="55" spans="1:52" ht="12" customHeight="1" x14ac:dyDescent="0.25">
      <c r="A55" s="365" t="s">
        <v>2641</v>
      </c>
      <c r="B55" s="366">
        <v>0</v>
      </c>
      <c r="C55" s="366">
        <v>0</v>
      </c>
      <c r="D55" s="366">
        <v>0</v>
      </c>
      <c r="E55" s="366">
        <v>0</v>
      </c>
      <c r="F55" s="366">
        <v>0</v>
      </c>
      <c r="G55" s="366">
        <v>0</v>
      </c>
      <c r="H55" s="366">
        <v>0</v>
      </c>
      <c r="I55" s="366">
        <v>0</v>
      </c>
      <c r="J55" s="366">
        <v>0</v>
      </c>
      <c r="K55" s="366">
        <v>0</v>
      </c>
      <c r="L55" s="366">
        <v>0</v>
      </c>
      <c r="M55" s="366">
        <v>0</v>
      </c>
      <c r="N55" s="366">
        <v>0</v>
      </c>
      <c r="O55" s="366">
        <v>0</v>
      </c>
      <c r="P55" s="366">
        <v>0</v>
      </c>
      <c r="Q55" s="366">
        <v>0</v>
      </c>
      <c r="R55" s="366">
        <v>0</v>
      </c>
      <c r="S55" s="366">
        <v>0</v>
      </c>
      <c r="T55" s="366">
        <v>0</v>
      </c>
      <c r="U55" s="366">
        <v>0</v>
      </c>
      <c r="V55" s="366">
        <v>0</v>
      </c>
      <c r="W55" s="366">
        <v>0</v>
      </c>
      <c r="X55" s="366">
        <v>0</v>
      </c>
      <c r="Y55" s="366">
        <v>0</v>
      </c>
      <c r="Z55" s="366">
        <v>0</v>
      </c>
      <c r="AA55" s="366">
        <v>0</v>
      </c>
      <c r="AB55" s="366">
        <v>0</v>
      </c>
      <c r="AC55" s="366">
        <v>0</v>
      </c>
      <c r="AD55" s="366">
        <v>0</v>
      </c>
      <c r="AE55" s="366">
        <v>0</v>
      </c>
      <c r="AF55" s="366">
        <v>0</v>
      </c>
      <c r="AG55" s="366">
        <v>0</v>
      </c>
      <c r="AH55" s="366">
        <v>0</v>
      </c>
      <c r="AI55" s="366">
        <v>0</v>
      </c>
      <c r="AJ55" s="366">
        <v>0</v>
      </c>
      <c r="AK55" s="366">
        <v>0</v>
      </c>
      <c r="AL55" s="366">
        <v>0</v>
      </c>
      <c r="AM55" s="366">
        <v>0</v>
      </c>
      <c r="AN55" s="366">
        <v>0</v>
      </c>
      <c r="AO55" s="366">
        <v>0</v>
      </c>
      <c r="AP55" s="366">
        <v>0</v>
      </c>
      <c r="AQ55" s="366">
        <v>0</v>
      </c>
      <c r="AR55" s="366">
        <v>0</v>
      </c>
      <c r="AS55" s="366">
        <v>0</v>
      </c>
      <c r="AT55" s="366">
        <v>0</v>
      </c>
      <c r="AU55" s="366">
        <v>0</v>
      </c>
      <c r="AV55" s="366">
        <v>0</v>
      </c>
      <c r="AW55" s="366">
        <v>0</v>
      </c>
      <c r="AX55" s="366">
        <v>0</v>
      </c>
      <c r="AY55" s="366">
        <v>0</v>
      </c>
      <c r="AZ55" s="366">
        <v>0</v>
      </c>
    </row>
    <row r="56" spans="1:52" ht="12" customHeight="1" x14ac:dyDescent="0.25">
      <c r="A56" s="358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  <c r="AD56" s="359"/>
      <c r="AE56" s="359"/>
      <c r="AF56" s="359"/>
      <c r="AG56" s="359"/>
      <c r="AH56" s="359"/>
      <c r="AI56" s="359"/>
      <c r="AJ56" s="35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9"/>
      <c r="AU56" s="359"/>
      <c r="AV56" s="359"/>
      <c r="AW56" s="359"/>
      <c r="AX56" s="359"/>
      <c r="AY56" s="359"/>
      <c r="AZ56" s="359"/>
    </row>
    <row r="57" spans="1:52" ht="12" customHeight="1" x14ac:dyDescent="0.25">
      <c r="A57" s="352" t="s">
        <v>2642</v>
      </c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367"/>
      <c r="V57" s="367"/>
      <c r="W57" s="367"/>
      <c r="X57" s="367"/>
      <c r="Y57" s="367"/>
      <c r="Z57" s="367"/>
      <c r="AA57" s="367"/>
      <c r="AB57" s="367"/>
      <c r="AC57" s="367"/>
      <c r="AD57" s="367"/>
      <c r="AE57" s="367"/>
      <c r="AF57" s="367"/>
      <c r="AG57" s="367"/>
      <c r="AH57" s="367"/>
      <c r="AI57" s="367"/>
      <c r="AJ57" s="367"/>
      <c r="AK57" s="367"/>
      <c r="AL57" s="367"/>
      <c r="AM57" s="367"/>
      <c r="AN57" s="367"/>
      <c r="AO57" s="367"/>
      <c r="AP57" s="367"/>
      <c r="AQ57" s="367"/>
      <c r="AR57" s="367"/>
      <c r="AS57" s="367"/>
      <c r="AT57" s="367"/>
      <c r="AU57" s="367"/>
      <c r="AV57" s="367"/>
      <c r="AW57" s="367"/>
      <c r="AX57" s="367"/>
      <c r="AY57" s="367"/>
      <c r="AZ57" s="367"/>
    </row>
    <row r="58" spans="1:52" ht="12" customHeight="1" x14ac:dyDescent="0.25">
      <c r="A58" s="368" t="s">
        <v>2643</v>
      </c>
      <c r="B58" s="369">
        <v>6220.9844785757914</v>
      </c>
      <c r="C58" s="369">
        <v>4956.6947000000009</v>
      </c>
      <c r="D58" s="369">
        <v>4358.5412299999643</v>
      </c>
      <c r="E58" s="369">
        <v>4762.6476599999951</v>
      </c>
      <c r="F58" s="369">
        <v>4743.1652600000089</v>
      </c>
      <c r="G58" s="369">
        <v>4574.9961427594872</v>
      </c>
      <c r="H58" s="369">
        <v>4932.8281600000055</v>
      </c>
      <c r="I58" s="369">
        <v>4873.9446099999905</v>
      </c>
      <c r="J58" s="369">
        <v>4694.5618099999865</v>
      </c>
      <c r="K58" s="369">
        <v>3364.6285400000111</v>
      </c>
      <c r="L58" s="369">
        <v>3324.5948232873948</v>
      </c>
      <c r="M58" s="369">
        <v>3094.5933044349053</v>
      </c>
      <c r="N58" s="369">
        <v>3144.7706964458953</v>
      </c>
      <c r="O58" s="369">
        <v>3870.9238676985651</v>
      </c>
      <c r="P58" s="369">
        <v>3906.5645799094082</v>
      </c>
      <c r="Q58" s="369">
        <v>3617.068086832061</v>
      </c>
      <c r="R58" s="369">
        <v>2480.0804995951671</v>
      </c>
      <c r="S58" s="369">
        <v>2371.6038153308878</v>
      </c>
      <c r="T58" s="369">
        <v>2203.2473557074313</v>
      </c>
      <c r="U58" s="369">
        <v>2167.0528927864179</v>
      </c>
      <c r="V58" s="369">
        <v>2139.6513235870689</v>
      </c>
      <c r="W58" s="369">
        <v>2133.2841910406564</v>
      </c>
      <c r="X58" s="369">
        <v>2127.1734079891003</v>
      </c>
      <c r="Y58" s="369">
        <v>2084.5064016722281</v>
      </c>
      <c r="Z58" s="369">
        <v>2079.6000134066626</v>
      </c>
      <c r="AA58" s="369">
        <v>2093.3625177641343</v>
      </c>
      <c r="AB58" s="369">
        <v>2126.0628360285923</v>
      </c>
      <c r="AC58" s="369">
        <v>2163.504587811939</v>
      </c>
      <c r="AD58" s="369">
        <v>2203.3747039165742</v>
      </c>
      <c r="AE58" s="369">
        <v>2225.6223787188219</v>
      </c>
      <c r="AF58" s="369">
        <v>2227.0716013762135</v>
      </c>
      <c r="AG58" s="369">
        <v>2240.8987960678196</v>
      </c>
      <c r="AH58" s="369">
        <v>2252.673927808682</v>
      </c>
      <c r="AI58" s="369">
        <v>2229.887184553912</v>
      </c>
      <c r="AJ58" s="369">
        <v>2207.4400873340146</v>
      </c>
      <c r="AK58" s="369">
        <v>2181.8035996821177</v>
      </c>
      <c r="AL58" s="369">
        <v>2166.7591507306124</v>
      </c>
      <c r="AM58" s="369">
        <v>2156.697910231162</v>
      </c>
      <c r="AN58" s="369">
        <v>2133.0521209039421</v>
      </c>
      <c r="AO58" s="369">
        <v>2111.5947283379141</v>
      </c>
      <c r="AP58" s="369">
        <v>2097.0245833621061</v>
      </c>
      <c r="AQ58" s="369">
        <v>2088.1761202485905</v>
      </c>
      <c r="AR58" s="369">
        <v>2083.260078069919</v>
      </c>
      <c r="AS58" s="369">
        <v>2070.641460308394</v>
      </c>
      <c r="AT58" s="369">
        <v>2059.6867069130776</v>
      </c>
      <c r="AU58" s="369">
        <v>2052.4726335322457</v>
      </c>
      <c r="AV58" s="369">
        <v>2054.6784331587382</v>
      </c>
      <c r="AW58" s="369">
        <v>2067.114185542865</v>
      </c>
      <c r="AX58" s="369">
        <v>2081.6557443167549</v>
      </c>
      <c r="AY58" s="369">
        <v>2100.5957208739133</v>
      </c>
      <c r="AZ58" s="369">
        <v>2108.1190936356725</v>
      </c>
    </row>
    <row r="59" spans="1:52" ht="12" customHeight="1" x14ac:dyDescent="0.25">
      <c r="A59" s="370" t="s">
        <v>2644</v>
      </c>
      <c r="B59" s="371">
        <v>2720.8898999203348</v>
      </c>
      <c r="C59" s="371">
        <v>2682.7845599999982</v>
      </c>
      <c r="D59" s="371">
        <v>2303.4887199999639</v>
      </c>
      <c r="E59" s="371">
        <v>2716.9821399999937</v>
      </c>
      <c r="F59" s="371">
        <v>2676.8755399999995</v>
      </c>
      <c r="G59" s="371">
        <v>2700.5120660227321</v>
      </c>
      <c r="H59" s="371">
        <v>2920.5072500000119</v>
      </c>
      <c r="I59" s="371">
        <v>3041.1419999999971</v>
      </c>
      <c r="J59" s="371">
        <v>2992.8599499999932</v>
      </c>
      <c r="K59" s="371">
        <v>2187.4226500000113</v>
      </c>
      <c r="L59" s="371">
        <v>2060.6799491831466</v>
      </c>
      <c r="M59" s="371">
        <v>1921.2894898895759</v>
      </c>
      <c r="N59" s="371">
        <v>2086.6248300228281</v>
      </c>
      <c r="O59" s="371">
        <v>2667.2048768305822</v>
      </c>
      <c r="P59" s="371">
        <v>2675.9625115751751</v>
      </c>
      <c r="Q59" s="371">
        <v>2439.8219638671048</v>
      </c>
      <c r="R59" s="371">
        <v>1660.0668337575994</v>
      </c>
      <c r="S59" s="371">
        <v>1583.2659703230856</v>
      </c>
      <c r="T59" s="371">
        <v>1463.8873410729434</v>
      </c>
      <c r="U59" s="371">
        <v>1439.9171884283637</v>
      </c>
      <c r="V59" s="371">
        <v>1420.8744454393636</v>
      </c>
      <c r="W59" s="371">
        <v>1416.7172824852514</v>
      </c>
      <c r="X59" s="371">
        <v>1411.2693713772228</v>
      </c>
      <c r="Y59" s="371">
        <v>1371.9325257705136</v>
      </c>
      <c r="Z59" s="371">
        <v>1372.7109274548122</v>
      </c>
      <c r="AA59" s="371">
        <v>1383.3030419816996</v>
      </c>
      <c r="AB59" s="371">
        <v>1405.5603272880226</v>
      </c>
      <c r="AC59" s="371">
        <v>1430.6974640648045</v>
      </c>
      <c r="AD59" s="371">
        <v>1456.7500148045278</v>
      </c>
      <c r="AE59" s="371">
        <v>1469.5562156287128</v>
      </c>
      <c r="AF59" s="371">
        <v>1468.548561958105</v>
      </c>
      <c r="AG59" s="371">
        <v>1478.26557315848</v>
      </c>
      <c r="AH59" s="371">
        <v>1484.4234994123865</v>
      </c>
      <c r="AI59" s="371">
        <v>1465.8929454024158</v>
      </c>
      <c r="AJ59" s="371">
        <v>1446.7656323253543</v>
      </c>
      <c r="AK59" s="371">
        <v>1425.387873046795</v>
      </c>
      <c r="AL59" s="371">
        <v>1413.4519330883036</v>
      </c>
      <c r="AM59" s="371">
        <v>1400.0383422882487</v>
      </c>
      <c r="AN59" s="371">
        <v>1375.9932100577591</v>
      </c>
      <c r="AO59" s="371">
        <v>1352.8947398989158</v>
      </c>
      <c r="AP59" s="371">
        <v>1331.2884711554088</v>
      </c>
      <c r="AQ59" s="371">
        <v>1313.6548714449259</v>
      </c>
      <c r="AR59" s="371">
        <v>1294.8272806026582</v>
      </c>
      <c r="AS59" s="371">
        <v>1269.5135872046035</v>
      </c>
      <c r="AT59" s="371">
        <v>1237.3222005368498</v>
      </c>
      <c r="AU59" s="371">
        <v>1210.7889773325505</v>
      </c>
      <c r="AV59" s="371">
        <v>1182.1184530481275</v>
      </c>
      <c r="AW59" s="371">
        <v>1166.9777918483014</v>
      </c>
      <c r="AX59" s="371">
        <v>1165.4853367125434</v>
      </c>
      <c r="AY59" s="371">
        <v>1145.9689808335233</v>
      </c>
      <c r="AZ59" s="371">
        <v>1123.7141506938151</v>
      </c>
    </row>
    <row r="60" spans="1:52" ht="12" customHeight="1" x14ac:dyDescent="0.25">
      <c r="A60" s="372" t="s">
        <v>2839</v>
      </c>
      <c r="B60" s="373">
        <v>323.61089856150909</v>
      </c>
      <c r="C60" s="373">
        <v>546.20018999999809</v>
      </c>
      <c r="D60" s="373">
        <v>516.28305999996508</v>
      </c>
      <c r="E60" s="373">
        <v>627.60677999999439</v>
      </c>
      <c r="F60" s="373">
        <v>642.18957999999986</v>
      </c>
      <c r="G60" s="373">
        <v>766.05912402979504</v>
      </c>
      <c r="H60" s="373">
        <v>822.00018000001285</v>
      </c>
      <c r="I60" s="373">
        <v>972.14092999999684</v>
      </c>
      <c r="J60" s="373">
        <v>910.11633999999424</v>
      </c>
      <c r="K60" s="373">
        <v>668.51921000001175</v>
      </c>
      <c r="L60" s="373">
        <v>753.41230551214915</v>
      </c>
      <c r="M60" s="373">
        <v>755.04522212200823</v>
      </c>
      <c r="N60" s="373">
        <v>745.00756200771264</v>
      </c>
      <c r="O60" s="373">
        <v>1052.8887723944531</v>
      </c>
      <c r="P60" s="373">
        <v>1127.0483394790754</v>
      </c>
      <c r="Q60" s="373">
        <v>1070.8368740826979</v>
      </c>
      <c r="R60" s="373">
        <v>729.38156537670466</v>
      </c>
      <c r="S60" s="373">
        <v>697.00788871350619</v>
      </c>
      <c r="T60" s="373">
        <v>647.18918424819572</v>
      </c>
      <c r="U60" s="373">
        <v>636.92705366869814</v>
      </c>
      <c r="V60" s="373">
        <v>628.33269983315438</v>
      </c>
      <c r="W60" s="373">
        <v>626.53313119085021</v>
      </c>
      <c r="X60" s="373">
        <v>625.16703594249395</v>
      </c>
      <c r="Y60" s="373">
        <v>595.83918943972128</v>
      </c>
      <c r="Z60" s="373">
        <v>596.33202566193438</v>
      </c>
      <c r="AA60" s="373">
        <v>600.98420995397396</v>
      </c>
      <c r="AB60" s="373">
        <v>610.83820741926422</v>
      </c>
      <c r="AC60" s="373">
        <v>621.8770620766735</v>
      </c>
      <c r="AD60" s="373">
        <v>633.31715136513037</v>
      </c>
      <c r="AE60" s="373">
        <v>636.24864215941204</v>
      </c>
      <c r="AF60" s="373">
        <v>632.77710293618588</v>
      </c>
      <c r="AG60" s="373">
        <v>636.89860648440595</v>
      </c>
      <c r="AH60" s="373">
        <v>640.11322533887744</v>
      </c>
      <c r="AI60" s="373">
        <v>633.041547114423</v>
      </c>
      <c r="AJ60" s="373">
        <v>626.41297461747183</v>
      </c>
      <c r="AK60" s="373">
        <v>618.54210896093616</v>
      </c>
      <c r="AL60" s="373">
        <v>614.6443831851285</v>
      </c>
      <c r="AM60" s="373">
        <v>610.96101179662435</v>
      </c>
      <c r="AN60" s="373">
        <v>602.48850732606752</v>
      </c>
      <c r="AO60" s="373">
        <v>594.41182268344642</v>
      </c>
      <c r="AP60" s="373">
        <v>587.27174036394456</v>
      </c>
      <c r="AQ60" s="373">
        <v>581.61146397157609</v>
      </c>
      <c r="AR60" s="373">
        <v>576.02292861802027</v>
      </c>
      <c r="AS60" s="373">
        <v>566.85556177636386</v>
      </c>
      <c r="AT60" s="373">
        <v>556.4816976848449</v>
      </c>
      <c r="AU60" s="373">
        <v>547.42543991541811</v>
      </c>
      <c r="AV60" s="373">
        <v>538.63597378926272</v>
      </c>
      <c r="AW60" s="373">
        <v>538.09116114524466</v>
      </c>
      <c r="AX60" s="373">
        <v>539.90331514498655</v>
      </c>
      <c r="AY60" s="373">
        <v>539.54901261995099</v>
      </c>
      <c r="AZ60" s="373">
        <v>538.54647172844659</v>
      </c>
    </row>
    <row r="61" spans="1:52" ht="12" customHeight="1" x14ac:dyDescent="0.25">
      <c r="A61" s="372" t="s">
        <v>2665</v>
      </c>
      <c r="B61" s="373">
        <v>2397.2790013588256</v>
      </c>
      <c r="C61" s="373">
        <v>2136.58437</v>
      </c>
      <c r="D61" s="373">
        <v>1787.2056599999989</v>
      </c>
      <c r="E61" s="373">
        <v>2089.3753599999991</v>
      </c>
      <c r="F61" s="373">
        <v>2034.6859599999996</v>
      </c>
      <c r="G61" s="373">
        <v>1934.452941992937</v>
      </c>
      <c r="H61" s="373">
        <v>2098.5070699999992</v>
      </c>
      <c r="I61" s="373">
        <v>2069.0010700000003</v>
      </c>
      <c r="J61" s="373">
        <v>2082.7436099999991</v>
      </c>
      <c r="K61" s="373">
        <v>1518.9034399999998</v>
      </c>
      <c r="L61" s="373">
        <v>1307.2676436709976</v>
      </c>
      <c r="M61" s="373">
        <v>1166.2442677675676</v>
      </c>
      <c r="N61" s="373">
        <v>1341.6172680151153</v>
      </c>
      <c r="O61" s="373">
        <v>1614.3161044361293</v>
      </c>
      <c r="P61" s="373">
        <v>1548.9141720960997</v>
      </c>
      <c r="Q61" s="373">
        <v>1368.9850897844069</v>
      </c>
      <c r="R61" s="373">
        <v>930.68526838089485</v>
      </c>
      <c r="S61" s="373">
        <v>886.25808160957934</v>
      </c>
      <c r="T61" s="373">
        <v>816.69815682474757</v>
      </c>
      <c r="U61" s="373">
        <v>802.99013475966558</v>
      </c>
      <c r="V61" s="373">
        <v>792.54174560620936</v>
      </c>
      <c r="W61" s="373">
        <v>790.1841512944012</v>
      </c>
      <c r="X61" s="373">
        <v>786.10233543472884</v>
      </c>
      <c r="Y61" s="373">
        <v>776.09333633079223</v>
      </c>
      <c r="Z61" s="373">
        <v>776.37890179287785</v>
      </c>
      <c r="AA61" s="373">
        <v>782.31883202772565</v>
      </c>
      <c r="AB61" s="373">
        <v>794.72211986875834</v>
      </c>
      <c r="AC61" s="373">
        <v>808.82040198813115</v>
      </c>
      <c r="AD61" s="373">
        <v>823.43286343939735</v>
      </c>
      <c r="AE61" s="373">
        <v>833.30757346930068</v>
      </c>
      <c r="AF61" s="373">
        <v>835.7714590219191</v>
      </c>
      <c r="AG61" s="373">
        <v>841.36696667407421</v>
      </c>
      <c r="AH61" s="373">
        <v>844.31027407350905</v>
      </c>
      <c r="AI61" s="373">
        <v>832.85139828799277</v>
      </c>
      <c r="AJ61" s="373">
        <v>820.35265770788249</v>
      </c>
      <c r="AK61" s="373">
        <v>806.84576408585883</v>
      </c>
      <c r="AL61" s="373">
        <v>798.80754990317496</v>
      </c>
      <c r="AM61" s="373">
        <v>789.07733049162425</v>
      </c>
      <c r="AN61" s="373">
        <v>773.50470273169162</v>
      </c>
      <c r="AO61" s="373">
        <v>758.48291721546934</v>
      </c>
      <c r="AP61" s="373">
        <v>744.01673079146428</v>
      </c>
      <c r="AQ61" s="373">
        <v>732.04340747334993</v>
      </c>
      <c r="AR61" s="373">
        <v>718.80435198463795</v>
      </c>
      <c r="AS61" s="373">
        <v>702.65802542823951</v>
      </c>
      <c r="AT61" s="373">
        <v>680.84050285200499</v>
      </c>
      <c r="AU61" s="373">
        <v>663.36353741713231</v>
      </c>
      <c r="AV61" s="373">
        <v>643.48247925886483</v>
      </c>
      <c r="AW61" s="373">
        <v>628.88663070305688</v>
      </c>
      <c r="AX61" s="373">
        <v>625.58202156755669</v>
      </c>
      <c r="AY61" s="373">
        <v>606.41996821357225</v>
      </c>
      <c r="AZ61" s="373">
        <v>585.16767896536851</v>
      </c>
    </row>
    <row r="62" spans="1:52" ht="12" customHeight="1" x14ac:dyDescent="0.25">
      <c r="A62" s="374" t="s">
        <v>2645</v>
      </c>
      <c r="B62" s="375">
        <v>413.87255796331505</v>
      </c>
      <c r="C62" s="375">
        <v>325.0965999999969</v>
      </c>
      <c r="D62" s="375">
        <v>253.81395000000029</v>
      </c>
      <c r="E62" s="375">
        <v>235.9868799999966</v>
      </c>
      <c r="F62" s="375">
        <v>315.40265000000147</v>
      </c>
      <c r="G62" s="375">
        <v>272.28381217119977</v>
      </c>
      <c r="H62" s="375">
        <v>237.89123999999998</v>
      </c>
      <c r="I62" s="375">
        <v>253.14898000000011</v>
      </c>
      <c r="J62" s="375">
        <v>199.70483999999993</v>
      </c>
      <c r="K62" s="375">
        <v>63.999389999999998</v>
      </c>
      <c r="L62" s="375">
        <v>3.8932289799174677</v>
      </c>
      <c r="M62" s="375">
        <v>3.8931646366729629</v>
      </c>
      <c r="N62" s="375">
        <v>1.9346563597978415</v>
      </c>
      <c r="O62" s="375">
        <v>4.0126268098333924</v>
      </c>
      <c r="P62" s="375">
        <v>6.2097949628259226</v>
      </c>
      <c r="Q62" s="375">
        <v>6.0904098167097507</v>
      </c>
      <c r="R62" s="375">
        <v>4.2061071488225359</v>
      </c>
      <c r="S62" s="375">
        <v>4.0551462571042363</v>
      </c>
      <c r="T62" s="375">
        <v>4.0248733538896388</v>
      </c>
      <c r="U62" s="375">
        <v>3.9408275533974169</v>
      </c>
      <c r="V62" s="375">
        <v>3.8867637687845362</v>
      </c>
      <c r="W62" s="375">
        <v>3.8764087170757611</v>
      </c>
      <c r="X62" s="375">
        <v>3.8769641316471448</v>
      </c>
      <c r="Y62" s="375">
        <v>4.8121801466554555</v>
      </c>
      <c r="Z62" s="375">
        <v>4.7875140815598449</v>
      </c>
      <c r="AA62" s="375">
        <v>4.8201750276564672</v>
      </c>
      <c r="AB62" s="375">
        <v>4.8751319933738886</v>
      </c>
      <c r="AC62" s="375">
        <v>4.9331460509640115</v>
      </c>
      <c r="AD62" s="375">
        <v>4.9899054577782485</v>
      </c>
      <c r="AE62" s="375">
        <v>5.1015827728845293</v>
      </c>
      <c r="AF62" s="375">
        <v>5.1576835081786241</v>
      </c>
      <c r="AG62" s="375">
        <v>5.1549628302561867</v>
      </c>
      <c r="AH62" s="375">
        <v>5.1710244362900566</v>
      </c>
      <c r="AI62" s="375">
        <v>5.1908610668052582</v>
      </c>
      <c r="AJ62" s="375">
        <v>5.2973342042037324</v>
      </c>
      <c r="AK62" s="375">
        <v>5.3766929487742106</v>
      </c>
      <c r="AL62" s="375">
        <v>5.4846480550590639</v>
      </c>
      <c r="AM62" s="375">
        <v>5.6456334711123439</v>
      </c>
      <c r="AN62" s="375">
        <v>5.7409248801364683</v>
      </c>
      <c r="AO62" s="375">
        <v>5.8366930807235784</v>
      </c>
      <c r="AP62" s="375">
        <v>5.9537899355185777</v>
      </c>
      <c r="AQ62" s="375">
        <v>6.0790413573201416</v>
      </c>
      <c r="AR62" s="375">
        <v>6.2172746871561548</v>
      </c>
      <c r="AS62" s="375">
        <v>6.2674426025606182</v>
      </c>
      <c r="AT62" s="375">
        <v>6.3577914486748224</v>
      </c>
      <c r="AU62" s="375">
        <v>6.4341866810991446</v>
      </c>
      <c r="AV62" s="375">
        <v>6.5271093843016708</v>
      </c>
      <c r="AW62" s="375">
        <v>6.5481726793186743</v>
      </c>
      <c r="AX62" s="375">
        <v>6.5750381848176449</v>
      </c>
      <c r="AY62" s="375">
        <v>6.5987979615081347</v>
      </c>
      <c r="AZ62" s="375">
        <v>6.5909162931259262</v>
      </c>
    </row>
    <row r="63" spans="1:52" ht="12" customHeight="1" x14ac:dyDescent="0.25">
      <c r="A63" s="372" t="s">
        <v>2646</v>
      </c>
      <c r="B63" s="373">
        <v>0</v>
      </c>
      <c r="C63" s="373">
        <v>0</v>
      </c>
      <c r="D63" s="373">
        <v>0</v>
      </c>
      <c r="E63" s="373">
        <v>0</v>
      </c>
      <c r="F63" s="373">
        <v>0</v>
      </c>
      <c r="G63" s="373">
        <v>0</v>
      </c>
      <c r="H63" s="373">
        <v>0</v>
      </c>
      <c r="I63" s="373">
        <v>0</v>
      </c>
      <c r="J63" s="373">
        <v>0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373">
        <v>0</v>
      </c>
      <c r="Z63" s="373">
        <v>0</v>
      </c>
      <c r="AA63" s="373">
        <v>0</v>
      </c>
      <c r="AB63" s="373">
        <v>0</v>
      </c>
      <c r="AC63" s="373">
        <v>0</v>
      </c>
      <c r="AD63" s="373">
        <v>0</v>
      </c>
      <c r="AE63" s="373">
        <v>0</v>
      </c>
      <c r="AF63" s="373">
        <v>0</v>
      </c>
      <c r="AG63" s="373">
        <v>0</v>
      </c>
      <c r="AH63" s="373">
        <v>0</v>
      </c>
      <c r="AI63" s="373">
        <v>0</v>
      </c>
      <c r="AJ63" s="373">
        <v>0</v>
      </c>
      <c r="AK63" s="373">
        <v>0</v>
      </c>
      <c r="AL63" s="373">
        <v>0</v>
      </c>
      <c r="AM63" s="373">
        <v>0</v>
      </c>
      <c r="AN63" s="373">
        <v>0</v>
      </c>
      <c r="AO63" s="373">
        <v>0</v>
      </c>
      <c r="AP63" s="373">
        <v>0</v>
      </c>
      <c r="AQ63" s="373">
        <v>0</v>
      </c>
      <c r="AR63" s="373">
        <v>0</v>
      </c>
      <c r="AS63" s="373">
        <v>0</v>
      </c>
      <c r="AT63" s="373">
        <v>0</v>
      </c>
      <c r="AU63" s="373">
        <v>0</v>
      </c>
      <c r="AV63" s="373">
        <v>0</v>
      </c>
      <c r="AW63" s="373">
        <v>0</v>
      </c>
      <c r="AX63" s="373">
        <v>0</v>
      </c>
      <c r="AY63" s="373">
        <v>0</v>
      </c>
      <c r="AZ63" s="373">
        <v>0</v>
      </c>
    </row>
    <row r="64" spans="1:52" ht="12" customHeight="1" x14ac:dyDescent="0.25">
      <c r="A64" s="372" t="s">
        <v>2647</v>
      </c>
      <c r="B64" s="373">
        <v>2.1973782938868003</v>
      </c>
      <c r="C64" s="373">
        <v>0</v>
      </c>
      <c r="D64" s="373">
        <v>10.998649999999998</v>
      </c>
      <c r="E64" s="373">
        <v>0</v>
      </c>
      <c r="F64" s="373">
        <v>0</v>
      </c>
      <c r="G64" s="373">
        <v>0</v>
      </c>
      <c r="H64" s="373">
        <v>0</v>
      </c>
      <c r="I64" s="373">
        <v>0</v>
      </c>
      <c r="J64" s="373">
        <v>0</v>
      </c>
      <c r="K64" s="373">
        <v>0</v>
      </c>
      <c r="L64" s="373">
        <v>0</v>
      </c>
      <c r="M64" s="373">
        <v>0</v>
      </c>
      <c r="N64" s="373">
        <v>0</v>
      </c>
      <c r="O64" s="373">
        <v>1.0986910187585579</v>
      </c>
      <c r="P64" s="373">
        <v>3.2958631002458088</v>
      </c>
      <c r="Q64" s="373">
        <v>2.1972436224972398</v>
      </c>
      <c r="R64" s="373">
        <v>1.5213246320572908</v>
      </c>
      <c r="S64" s="373">
        <v>1.4681121945422089</v>
      </c>
      <c r="T64" s="373">
        <v>1.3688585568758942</v>
      </c>
      <c r="U64" s="373">
        <v>1.3404465896453375</v>
      </c>
      <c r="V64" s="373">
        <v>1.3216206019229977</v>
      </c>
      <c r="W64" s="373">
        <v>1.3186907887062935</v>
      </c>
      <c r="X64" s="373">
        <v>1.3200812095143226</v>
      </c>
      <c r="Y64" s="373">
        <v>1.0769818867140168</v>
      </c>
      <c r="Z64" s="373">
        <v>1.0777056854605498</v>
      </c>
      <c r="AA64" s="373">
        <v>1.0749441460477216</v>
      </c>
      <c r="AB64" s="373">
        <v>1.0938136501361504</v>
      </c>
      <c r="AC64" s="373">
        <v>1.113732069645198</v>
      </c>
      <c r="AD64" s="373">
        <v>1.1344798542522074</v>
      </c>
      <c r="AE64" s="373">
        <v>1.0766004243740281</v>
      </c>
      <c r="AF64" s="373">
        <v>1.0021414590556668</v>
      </c>
      <c r="AG64" s="373">
        <v>1.0046767082893528</v>
      </c>
      <c r="AH64" s="373">
        <v>1.0101313584587956</v>
      </c>
      <c r="AI64" s="373">
        <v>0.99939130168023482</v>
      </c>
      <c r="AJ64" s="373">
        <v>0.99052477019721052</v>
      </c>
      <c r="AK64" s="373">
        <v>0.97881978269649073</v>
      </c>
      <c r="AL64" s="373">
        <v>0.97095965947369989</v>
      </c>
      <c r="AM64" s="373">
        <v>0.96840392045632595</v>
      </c>
      <c r="AN64" s="373">
        <v>0.95878391849639677</v>
      </c>
      <c r="AO64" s="373">
        <v>0.94885624241357625</v>
      </c>
      <c r="AP64" s="373">
        <v>0.94125921201324492</v>
      </c>
      <c r="AQ64" s="373">
        <v>0.9355889472706066</v>
      </c>
      <c r="AR64" s="373">
        <v>0.93161015595720298</v>
      </c>
      <c r="AS64" s="373">
        <v>0.91599727971819689</v>
      </c>
      <c r="AT64" s="373">
        <v>0.90815316707328664</v>
      </c>
      <c r="AU64" s="373">
        <v>0.89867930997764811</v>
      </c>
      <c r="AV64" s="373">
        <v>0.89237576724785428</v>
      </c>
      <c r="AW64" s="373">
        <v>0.89524174287742753</v>
      </c>
      <c r="AX64" s="373">
        <v>0.89840637422166214</v>
      </c>
      <c r="AY64" s="373">
        <v>0.90200622568038435</v>
      </c>
      <c r="AZ64" s="373">
        <v>0.90064809609170782</v>
      </c>
    </row>
    <row r="65" spans="1:52" ht="12" customHeight="1" x14ac:dyDescent="0.25">
      <c r="A65" s="372" t="s">
        <v>2648</v>
      </c>
      <c r="B65" s="373">
        <v>182.38363607066361</v>
      </c>
      <c r="C65" s="373">
        <v>131.19391999999698</v>
      </c>
      <c r="D65" s="373">
        <v>2.000150000000303</v>
      </c>
      <c r="E65" s="373">
        <v>1.0000299999965132</v>
      </c>
      <c r="F65" s="373">
        <v>2.0001500000016676</v>
      </c>
      <c r="G65" s="373">
        <v>0</v>
      </c>
      <c r="H65" s="373">
        <v>0</v>
      </c>
      <c r="I65" s="373">
        <v>0</v>
      </c>
      <c r="J65" s="373">
        <v>0</v>
      </c>
      <c r="K65" s="373">
        <v>0</v>
      </c>
      <c r="L65" s="373">
        <v>0</v>
      </c>
      <c r="M65" s="373">
        <v>0</v>
      </c>
      <c r="N65" s="373">
        <v>0</v>
      </c>
      <c r="O65" s="373">
        <v>0</v>
      </c>
      <c r="P65" s="373">
        <v>0</v>
      </c>
      <c r="Q65" s="373">
        <v>0</v>
      </c>
      <c r="R65" s="373">
        <v>0</v>
      </c>
      <c r="S65" s="373">
        <v>0</v>
      </c>
      <c r="T65" s="373">
        <v>0.26873483689161287</v>
      </c>
      <c r="U65" s="373">
        <v>0.26532647445699192</v>
      </c>
      <c r="V65" s="373">
        <v>0.26060266268548737</v>
      </c>
      <c r="W65" s="373">
        <v>0.25815223751459204</v>
      </c>
      <c r="X65" s="373">
        <v>0.25454044443622603</v>
      </c>
      <c r="Y65" s="373">
        <v>1.4527889491664014</v>
      </c>
      <c r="Z65" s="373">
        <v>1.4331448796705009</v>
      </c>
      <c r="AA65" s="373">
        <v>1.4898149120908997</v>
      </c>
      <c r="AB65" s="373">
        <v>1.4950680370425879</v>
      </c>
      <c r="AC65" s="373">
        <v>1.4970001300923887</v>
      </c>
      <c r="AD65" s="373">
        <v>1.496663313891484</v>
      </c>
      <c r="AE65" s="373">
        <v>1.7305993782800553</v>
      </c>
      <c r="AF65" s="373">
        <v>1.9661883373885702</v>
      </c>
      <c r="AG65" s="373">
        <v>1.962935517128793</v>
      </c>
      <c r="AH65" s="373">
        <v>1.9688541504169015</v>
      </c>
      <c r="AI65" s="373">
        <v>1.9417473597825796</v>
      </c>
      <c r="AJ65" s="373">
        <v>1.9140633676675227</v>
      </c>
      <c r="AK65" s="373">
        <v>1.8808606277198496</v>
      </c>
      <c r="AL65" s="373">
        <v>1.8508986760909181</v>
      </c>
      <c r="AM65" s="373">
        <v>1.8350559304250631</v>
      </c>
      <c r="AN65" s="373">
        <v>1.8070883985121109</v>
      </c>
      <c r="AO65" s="373">
        <v>1.7779282017049451</v>
      </c>
      <c r="AP65" s="373">
        <v>1.7518191731330295</v>
      </c>
      <c r="AQ65" s="373">
        <v>1.7283448339489442</v>
      </c>
      <c r="AR65" s="373">
        <v>1.7057859068845709</v>
      </c>
      <c r="AS65" s="373">
        <v>1.6463453217480126</v>
      </c>
      <c r="AT65" s="373">
        <v>1.6169456583549042</v>
      </c>
      <c r="AU65" s="373">
        <v>1.5810252482490552</v>
      </c>
      <c r="AV65" s="373">
        <v>1.5480257158012318</v>
      </c>
      <c r="AW65" s="373">
        <v>1.5460936880782195</v>
      </c>
      <c r="AX65" s="373">
        <v>1.545639541569273</v>
      </c>
      <c r="AY65" s="373">
        <v>1.5445509913889877</v>
      </c>
      <c r="AZ65" s="373">
        <v>1.5368196658112365</v>
      </c>
    </row>
    <row r="66" spans="1:52" ht="12" customHeight="1" x14ac:dyDescent="0.25">
      <c r="A66" s="372" t="s">
        <v>2649</v>
      </c>
      <c r="B66" s="373">
        <v>229.29154359876463</v>
      </c>
      <c r="C66" s="373">
        <v>193.90267999999995</v>
      </c>
      <c r="D66" s="373">
        <v>240.81514999999999</v>
      </c>
      <c r="E66" s="373">
        <v>234.98685000000009</v>
      </c>
      <c r="F66" s="373">
        <v>313.4024999999998</v>
      </c>
      <c r="G66" s="373">
        <v>272.28381217119977</v>
      </c>
      <c r="H66" s="373">
        <v>237.89123999999998</v>
      </c>
      <c r="I66" s="373">
        <v>253.14898000000011</v>
      </c>
      <c r="J66" s="373">
        <v>199.70483999999993</v>
      </c>
      <c r="K66" s="373">
        <v>63.999389999999998</v>
      </c>
      <c r="L66" s="373">
        <v>3.8932289799174677</v>
      </c>
      <c r="M66" s="373">
        <v>3.8931646366729629</v>
      </c>
      <c r="N66" s="373">
        <v>1.9346563597978415</v>
      </c>
      <c r="O66" s="373">
        <v>2.913935791074834</v>
      </c>
      <c r="P66" s="373">
        <v>2.9139318625801134</v>
      </c>
      <c r="Q66" s="373">
        <v>3.8931661942125109</v>
      </c>
      <c r="R66" s="373">
        <v>2.6847825167652455</v>
      </c>
      <c r="S66" s="373">
        <v>2.5870340625620276</v>
      </c>
      <c r="T66" s="373">
        <v>2.382176873031999</v>
      </c>
      <c r="U66" s="373">
        <v>2.330093435316968</v>
      </c>
      <c r="V66" s="373">
        <v>2.2996954685345132</v>
      </c>
      <c r="W66" s="373">
        <v>2.2947698634806377</v>
      </c>
      <c r="X66" s="373">
        <v>2.2976559851794787</v>
      </c>
      <c r="Y66" s="373">
        <v>2.2775541116109839</v>
      </c>
      <c r="Z66" s="373">
        <v>2.2718978096197358</v>
      </c>
      <c r="AA66" s="373">
        <v>2.250445057453371</v>
      </c>
      <c r="AB66" s="373">
        <v>2.2813024935061899</v>
      </c>
      <c r="AC66" s="373">
        <v>2.3177443877091002</v>
      </c>
      <c r="AD66" s="373">
        <v>2.3544290797628413</v>
      </c>
      <c r="AE66" s="373">
        <v>2.2903675966633426</v>
      </c>
      <c r="AF66" s="373">
        <v>2.1856780751404634</v>
      </c>
      <c r="AG66" s="373">
        <v>2.184053064885652</v>
      </c>
      <c r="AH66" s="373">
        <v>2.1891684198424457</v>
      </c>
      <c r="AI66" s="373">
        <v>2.2472931678139996</v>
      </c>
      <c r="AJ66" s="373">
        <v>2.3907805701103055</v>
      </c>
      <c r="AK66" s="373">
        <v>2.5155043171257696</v>
      </c>
      <c r="AL66" s="373">
        <v>2.6617244467894761</v>
      </c>
      <c r="AM66" s="373">
        <v>2.841134279820261</v>
      </c>
      <c r="AN66" s="373">
        <v>2.9740356369817995</v>
      </c>
      <c r="AO66" s="373">
        <v>3.1089125231491743</v>
      </c>
      <c r="AP66" s="373">
        <v>3.2597364947437635</v>
      </c>
      <c r="AQ66" s="373">
        <v>3.4141499360112482</v>
      </c>
      <c r="AR66" s="373">
        <v>3.5789403067779486</v>
      </c>
      <c r="AS66" s="373">
        <v>3.7044643240714903</v>
      </c>
      <c r="AT66" s="373">
        <v>3.8320773249805908</v>
      </c>
      <c r="AU66" s="373">
        <v>3.9539610631884634</v>
      </c>
      <c r="AV66" s="373">
        <v>4.086310862392895</v>
      </c>
      <c r="AW66" s="373">
        <v>4.1065241403771795</v>
      </c>
      <c r="AX66" s="373">
        <v>4.1307427110309209</v>
      </c>
      <c r="AY66" s="373">
        <v>4.1520558690185876</v>
      </c>
      <c r="AZ66" s="373">
        <v>4.1532962545013996</v>
      </c>
    </row>
    <row r="67" spans="1:52" ht="12" customHeight="1" x14ac:dyDescent="0.25">
      <c r="A67" s="372" t="s">
        <v>2650</v>
      </c>
      <c r="B67" s="373">
        <v>0</v>
      </c>
      <c r="C67" s="373">
        <v>0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5.1030870901326601E-3</v>
      </c>
      <c r="U67" s="373">
        <v>4.9610539781196564E-3</v>
      </c>
      <c r="V67" s="373">
        <v>4.8450356415375611E-3</v>
      </c>
      <c r="W67" s="373">
        <v>4.7958273742374543E-3</v>
      </c>
      <c r="X67" s="373">
        <v>4.6864925171174214E-3</v>
      </c>
      <c r="Y67" s="373">
        <v>4.8551991640534324E-3</v>
      </c>
      <c r="Z67" s="373">
        <v>4.7657068090585994E-3</v>
      </c>
      <c r="AA67" s="373">
        <v>4.9709120644750877E-3</v>
      </c>
      <c r="AB67" s="373">
        <v>4.9478126889602519E-3</v>
      </c>
      <c r="AC67" s="373">
        <v>4.6694635173247408E-3</v>
      </c>
      <c r="AD67" s="373">
        <v>4.3332098717156729E-3</v>
      </c>
      <c r="AE67" s="373">
        <v>4.0153735671035699E-3</v>
      </c>
      <c r="AF67" s="373">
        <v>3.6756365939234451E-3</v>
      </c>
      <c r="AG67" s="373">
        <v>3.2975399523889025E-3</v>
      </c>
      <c r="AH67" s="373">
        <v>2.8705075719140552E-3</v>
      </c>
      <c r="AI67" s="373">
        <v>2.4292375284440796E-3</v>
      </c>
      <c r="AJ67" s="373">
        <v>1.96549622869423E-3</v>
      </c>
      <c r="AK67" s="373">
        <v>1.5082212321005243E-3</v>
      </c>
      <c r="AL67" s="373">
        <v>1.0652727049693862E-3</v>
      </c>
      <c r="AM67" s="373">
        <v>1.0393404106938283E-3</v>
      </c>
      <c r="AN67" s="373">
        <v>1.0169261461607704E-3</v>
      </c>
      <c r="AO67" s="373">
        <v>9.9611345588293261E-4</v>
      </c>
      <c r="AP67" s="373">
        <v>9.7505562853914657E-4</v>
      </c>
      <c r="AQ67" s="373">
        <v>9.5764008934261669E-4</v>
      </c>
      <c r="AR67" s="373">
        <v>9.3831753643245979E-4</v>
      </c>
      <c r="AS67" s="373">
        <v>6.3567702291854452E-4</v>
      </c>
      <c r="AT67" s="373">
        <v>6.1529826604131183E-4</v>
      </c>
      <c r="AU67" s="373">
        <v>5.210596839774806E-4</v>
      </c>
      <c r="AV67" s="373">
        <v>3.9703885969012443E-4</v>
      </c>
      <c r="AW67" s="373">
        <v>3.131079858481166E-4</v>
      </c>
      <c r="AX67" s="373">
        <v>2.4955799578836162E-4</v>
      </c>
      <c r="AY67" s="373">
        <v>1.8487542017425933E-4</v>
      </c>
      <c r="AZ67" s="373">
        <v>1.522767215828852E-4</v>
      </c>
    </row>
    <row r="68" spans="1:52" ht="12" customHeight="1" x14ac:dyDescent="0.25">
      <c r="A68" s="374" t="s">
        <v>2651</v>
      </c>
      <c r="B68" s="375">
        <v>2540.3166618785008</v>
      </c>
      <c r="C68" s="375">
        <v>1492.8282400000051</v>
      </c>
      <c r="D68" s="375">
        <v>1363.4367700000003</v>
      </c>
      <c r="E68" s="375">
        <v>1342.4647200000027</v>
      </c>
      <c r="F68" s="375">
        <v>1285.5908200000035</v>
      </c>
      <c r="G68" s="375">
        <v>1170.5592384295842</v>
      </c>
      <c r="H68" s="375">
        <v>1270.5310899999952</v>
      </c>
      <c r="I68" s="375">
        <v>1155.157939999993</v>
      </c>
      <c r="J68" s="375">
        <v>1101.5917199999963</v>
      </c>
      <c r="K68" s="375">
        <v>802.41351000000009</v>
      </c>
      <c r="L68" s="375">
        <v>929.67034423070845</v>
      </c>
      <c r="M68" s="375">
        <v>838.20268391876834</v>
      </c>
      <c r="N68" s="375">
        <v>765.92003518786214</v>
      </c>
      <c r="O68" s="375">
        <v>873.05882611341713</v>
      </c>
      <c r="P68" s="375">
        <v>898.77354997253315</v>
      </c>
      <c r="Q68" s="375">
        <v>854.04129395809832</v>
      </c>
      <c r="R68" s="375">
        <v>587.35164035050684</v>
      </c>
      <c r="S68" s="375">
        <v>562.15499509534698</v>
      </c>
      <c r="T68" s="375">
        <v>522.55760831668954</v>
      </c>
      <c r="U68" s="375">
        <v>512.23868977243001</v>
      </c>
      <c r="V68" s="375">
        <v>505.1137753610094</v>
      </c>
      <c r="W68" s="375">
        <v>503.81100247038012</v>
      </c>
      <c r="X68" s="375">
        <v>501.84768482345135</v>
      </c>
      <c r="Y68" s="375">
        <v>497.39757148208514</v>
      </c>
      <c r="Z68" s="375">
        <v>496.60899732175073</v>
      </c>
      <c r="AA68" s="375">
        <v>499.35684474124082</v>
      </c>
      <c r="AB68" s="375">
        <v>507.09146222595382</v>
      </c>
      <c r="AC68" s="375">
        <v>515.9248520313098</v>
      </c>
      <c r="AD68" s="375">
        <v>525.07438452519932</v>
      </c>
      <c r="AE68" s="375">
        <v>531.68331355278895</v>
      </c>
      <c r="AF68" s="375">
        <v>533.34090231189066</v>
      </c>
      <c r="AG68" s="375">
        <v>536.99819904211324</v>
      </c>
      <c r="AH68" s="375">
        <v>540.02883125233302</v>
      </c>
      <c r="AI68" s="375">
        <v>534.25171419928461</v>
      </c>
      <c r="AJ68" s="375">
        <v>528.07576400229846</v>
      </c>
      <c r="AK68" s="375">
        <v>521.30805945985367</v>
      </c>
      <c r="AL68" s="375">
        <v>517.42858081745794</v>
      </c>
      <c r="AM68" s="375">
        <v>514.85490407974839</v>
      </c>
      <c r="AN68" s="375">
        <v>509.60104924797372</v>
      </c>
      <c r="AO68" s="375">
        <v>505.30005765583894</v>
      </c>
      <c r="AP68" s="375">
        <v>503.56704423560552</v>
      </c>
      <c r="AQ68" s="375">
        <v>503.38597163785926</v>
      </c>
      <c r="AR68" s="375">
        <v>505.41192635235689</v>
      </c>
      <c r="AS68" s="375">
        <v>505.32789043032892</v>
      </c>
      <c r="AT68" s="375">
        <v>508.56281835053943</v>
      </c>
      <c r="AU68" s="375">
        <v>512.05930953959728</v>
      </c>
      <c r="AV68" s="375">
        <v>519.94191492084406</v>
      </c>
      <c r="AW68" s="375">
        <v>525.25904619283995</v>
      </c>
      <c r="AX68" s="375">
        <v>529.31139070009294</v>
      </c>
      <c r="AY68" s="375">
        <v>537.21583152903668</v>
      </c>
      <c r="AZ68" s="375">
        <v>539.94314123196659</v>
      </c>
    </row>
    <row r="69" spans="1:52" ht="12" customHeight="1" x14ac:dyDescent="0.25">
      <c r="A69" s="372" t="s">
        <v>2652</v>
      </c>
      <c r="B69" s="373">
        <v>1745.1508785375715</v>
      </c>
      <c r="C69" s="373">
        <v>657.93874000000494</v>
      </c>
      <c r="D69" s="373">
        <v>680.3137200000001</v>
      </c>
      <c r="E69" s="373">
        <v>799.16587000000254</v>
      </c>
      <c r="F69" s="373">
        <v>751.78918000000351</v>
      </c>
      <c r="G69" s="373">
        <v>654.17450799572737</v>
      </c>
      <c r="H69" s="373">
        <v>649.29461999999501</v>
      </c>
      <c r="I69" s="373">
        <v>566.70151999999314</v>
      </c>
      <c r="J69" s="373">
        <v>565.29154999999628</v>
      </c>
      <c r="K69" s="373">
        <v>413.75921000000005</v>
      </c>
      <c r="L69" s="373">
        <v>473.90195263054545</v>
      </c>
      <c r="M69" s="373">
        <v>451.07807016817873</v>
      </c>
      <c r="N69" s="373">
        <v>393.94097429953121</v>
      </c>
      <c r="O69" s="373">
        <v>413.11105225664141</v>
      </c>
      <c r="P69" s="373">
        <v>422.08688540713507</v>
      </c>
      <c r="Q69" s="373">
        <v>415.90123627205685</v>
      </c>
      <c r="R69" s="373">
        <v>289.48828141489435</v>
      </c>
      <c r="S69" s="373">
        <v>279.74032526176768</v>
      </c>
      <c r="T69" s="373">
        <v>265.21593344509017</v>
      </c>
      <c r="U69" s="373">
        <v>259.74717852906196</v>
      </c>
      <c r="V69" s="373">
        <v>256.11061360271464</v>
      </c>
      <c r="W69" s="373">
        <v>255.55716601174481</v>
      </c>
      <c r="X69" s="373">
        <v>255.85581641923798</v>
      </c>
      <c r="Y69" s="373">
        <v>254.65369009455921</v>
      </c>
      <c r="Z69" s="373">
        <v>253.78148729127784</v>
      </c>
      <c r="AA69" s="373">
        <v>254.68041594352732</v>
      </c>
      <c r="AB69" s="373">
        <v>258.54340058441323</v>
      </c>
      <c r="AC69" s="373">
        <v>262.97513627065678</v>
      </c>
      <c r="AD69" s="373">
        <v>267.56240376671639</v>
      </c>
      <c r="AE69" s="373">
        <v>271.2803580450385</v>
      </c>
      <c r="AF69" s="373">
        <v>272.28259156956136</v>
      </c>
      <c r="AG69" s="373">
        <v>274.19324525267319</v>
      </c>
      <c r="AH69" s="373">
        <v>276.87593442914715</v>
      </c>
      <c r="AI69" s="373">
        <v>276.41067107891837</v>
      </c>
      <c r="AJ69" s="373">
        <v>277.36181500868702</v>
      </c>
      <c r="AK69" s="373">
        <v>277.63262813781745</v>
      </c>
      <c r="AL69" s="373">
        <v>279.35503192554324</v>
      </c>
      <c r="AM69" s="373">
        <v>283.26956693474796</v>
      </c>
      <c r="AN69" s="373">
        <v>285.56789068492714</v>
      </c>
      <c r="AO69" s="373">
        <v>288.60776044194944</v>
      </c>
      <c r="AP69" s="373">
        <v>294.12145006170056</v>
      </c>
      <c r="AQ69" s="373">
        <v>300.71404040326263</v>
      </c>
      <c r="AR69" s="373">
        <v>309.75822148115878</v>
      </c>
      <c r="AS69" s="373">
        <v>317.20251267034627</v>
      </c>
      <c r="AT69" s="373">
        <v>328.78188751370351</v>
      </c>
      <c r="AU69" s="373">
        <v>340.15378082681497</v>
      </c>
      <c r="AV69" s="373">
        <v>355.97653529607567</v>
      </c>
      <c r="AW69" s="373">
        <v>361.85721010464454</v>
      </c>
      <c r="AX69" s="373">
        <v>365.66229506240683</v>
      </c>
      <c r="AY69" s="373">
        <v>373.99123161833433</v>
      </c>
      <c r="AZ69" s="373">
        <v>377.14100108133186</v>
      </c>
    </row>
    <row r="70" spans="1:52" ht="12" customHeight="1" x14ac:dyDescent="0.25">
      <c r="A70" s="372" t="s">
        <v>2653</v>
      </c>
      <c r="B70" s="373">
        <v>795.16578334092935</v>
      </c>
      <c r="C70" s="373">
        <v>834.88950000000011</v>
      </c>
      <c r="D70" s="373">
        <v>683.12305000000003</v>
      </c>
      <c r="E70" s="373">
        <v>543.29885000000013</v>
      </c>
      <c r="F70" s="373">
        <v>533.80163999999991</v>
      </c>
      <c r="G70" s="373">
        <v>516.38473043385682</v>
      </c>
      <c r="H70" s="373">
        <v>621.23647000000017</v>
      </c>
      <c r="I70" s="373">
        <v>588.45641999999987</v>
      </c>
      <c r="J70" s="373">
        <v>536.30016999999998</v>
      </c>
      <c r="K70" s="373">
        <v>388.65430000000003</v>
      </c>
      <c r="L70" s="373">
        <v>455.76839160016294</v>
      </c>
      <c r="M70" s="373">
        <v>387.12461375058956</v>
      </c>
      <c r="N70" s="373">
        <v>371.97906088833093</v>
      </c>
      <c r="O70" s="373">
        <v>459.94777385677577</v>
      </c>
      <c r="P70" s="373">
        <v>476.68666456539802</v>
      </c>
      <c r="Q70" s="373">
        <v>438.14005768604153</v>
      </c>
      <c r="R70" s="373">
        <v>297.86335893561244</v>
      </c>
      <c r="S70" s="373">
        <v>282.41466983357924</v>
      </c>
      <c r="T70" s="373">
        <v>257.34167487159931</v>
      </c>
      <c r="U70" s="373">
        <v>252.491511243368</v>
      </c>
      <c r="V70" s="373">
        <v>249.00316175829477</v>
      </c>
      <c r="W70" s="373">
        <v>248.25383645863533</v>
      </c>
      <c r="X70" s="373">
        <v>245.99186840421333</v>
      </c>
      <c r="Y70" s="373">
        <v>242.74388138752596</v>
      </c>
      <c r="Z70" s="373">
        <v>242.82751003047292</v>
      </c>
      <c r="AA70" s="373">
        <v>244.6764287977135</v>
      </c>
      <c r="AB70" s="373">
        <v>248.54806164154058</v>
      </c>
      <c r="AC70" s="373">
        <v>252.94971576065305</v>
      </c>
      <c r="AD70" s="373">
        <v>257.51198075848288</v>
      </c>
      <c r="AE70" s="373">
        <v>260.40295550775045</v>
      </c>
      <c r="AF70" s="373">
        <v>261.05831074232935</v>
      </c>
      <c r="AG70" s="373">
        <v>262.80495378944005</v>
      </c>
      <c r="AH70" s="373">
        <v>263.15289682318593</v>
      </c>
      <c r="AI70" s="373">
        <v>257.84104312036618</v>
      </c>
      <c r="AJ70" s="373">
        <v>250.71394899361141</v>
      </c>
      <c r="AK70" s="373">
        <v>243.67543132203625</v>
      </c>
      <c r="AL70" s="373">
        <v>238.07354889191475</v>
      </c>
      <c r="AM70" s="373">
        <v>231.58533714500049</v>
      </c>
      <c r="AN70" s="373">
        <v>224.03315856304656</v>
      </c>
      <c r="AO70" s="373">
        <v>216.69229721388953</v>
      </c>
      <c r="AP70" s="373">
        <v>209.44559417390499</v>
      </c>
      <c r="AQ70" s="373">
        <v>202.67193123459666</v>
      </c>
      <c r="AR70" s="373">
        <v>195.65370487119807</v>
      </c>
      <c r="AS70" s="373">
        <v>188.12537775998265</v>
      </c>
      <c r="AT70" s="373">
        <v>179.78093083683592</v>
      </c>
      <c r="AU70" s="373">
        <v>171.90552871278234</v>
      </c>
      <c r="AV70" s="373">
        <v>163.96537962476839</v>
      </c>
      <c r="AW70" s="373">
        <v>163.40183608819541</v>
      </c>
      <c r="AX70" s="373">
        <v>163.64909563768617</v>
      </c>
      <c r="AY70" s="373">
        <v>163.22459991070241</v>
      </c>
      <c r="AZ70" s="373">
        <v>162.80214015063467</v>
      </c>
    </row>
    <row r="71" spans="1:52" ht="12" customHeight="1" x14ac:dyDescent="0.25">
      <c r="A71" s="374" t="s">
        <v>2654</v>
      </c>
      <c r="B71" s="375">
        <v>0</v>
      </c>
      <c r="C71" s="375">
        <v>0</v>
      </c>
      <c r="D71" s="375">
        <v>0</v>
      </c>
      <c r="E71" s="375">
        <v>0</v>
      </c>
      <c r="F71" s="375">
        <v>0</v>
      </c>
      <c r="G71" s="375">
        <v>0</v>
      </c>
      <c r="H71" s="375">
        <v>0</v>
      </c>
      <c r="I71" s="375">
        <v>0</v>
      </c>
      <c r="J71" s="375">
        <v>0</v>
      </c>
      <c r="K71" s="375">
        <v>0</v>
      </c>
      <c r="L71" s="375">
        <v>0</v>
      </c>
      <c r="M71" s="375">
        <v>0</v>
      </c>
      <c r="N71" s="375">
        <v>0</v>
      </c>
      <c r="O71" s="375">
        <v>0</v>
      </c>
      <c r="P71" s="375">
        <v>0</v>
      </c>
      <c r="Q71" s="375">
        <v>0</v>
      </c>
      <c r="R71" s="375">
        <v>0</v>
      </c>
      <c r="S71" s="375">
        <v>0</v>
      </c>
      <c r="T71" s="375">
        <v>1.9614191994020001E-2</v>
      </c>
      <c r="U71" s="375">
        <v>2.9224216242194751E-2</v>
      </c>
      <c r="V71" s="375">
        <v>2.9461745701939598E-2</v>
      </c>
      <c r="W71" s="375">
        <v>2.9871627617631173E-2</v>
      </c>
      <c r="X71" s="375">
        <v>9.7270338124524222E-2</v>
      </c>
      <c r="Y71" s="375">
        <v>0.18422909865311504</v>
      </c>
      <c r="Z71" s="375">
        <v>0.29356980755564782</v>
      </c>
      <c r="AA71" s="375">
        <v>0.31409400892972117</v>
      </c>
      <c r="AB71" s="375">
        <v>0.33822482789001723</v>
      </c>
      <c r="AC71" s="375">
        <v>0.36841436276964895</v>
      </c>
      <c r="AD71" s="375">
        <v>0.40404338625629116</v>
      </c>
      <c r="AE71" s="375">
        <v>0.50321140003127873</v>
      </c>
      <c r="AF71" s="375">
        <v>0.63426521938242697</v>
      </c>
      <c r="AG71" s="375">
        <v>0.72168236568792044</v>
      </c>
      <c r="AH71" s="375">
        <v>1.0378425142499341</v>
      </c>
      <c r="AI71" s="375">
        <v>1.3828252710828848</v>
      </c>
      <c r="AJ71" s="375">
        <v>2.0122663420648443</v>
      </c>
      <c r="AK71" s="375">
        <v>2.6831174941209683</v>
      </c>
      <c r="AL71" s="375">
        <v>3.1600784476198784</v>
      </c>
      <c r="AM71" s="375">
        <v>4.4213408256096853</v>
      </c>
      <c r="AN71" s="375">
        <v>5.9484754936585009</v>
      </c>
      <c r="AO71" s="375">
        <v>7.5915776629984366</v>
      </c>
      <c r="AP71" s="375">
        <v>9.7638763066803715</v>
      </c>
      <c r="AQ71" s="375">
        <v>11.319484106414546</v>
      </c>
      <c r="AR71" s="375">
        <v>14.003118657314708</v>
      </c>
      <c r="AS71" s="375">
        <v>17.183465189851781</v>
      </c>
      <c r="AT71" s="375">
        <v>22.4875337531107</v>
      </c>
      <c r="AU71" s="375">
        <v>25.244896080254691</v>
      </c>
      <c r="AV71" s="375">
        <v>30.620598909660082</v>
      </c>
      <c r="AW71" s="375">
        <v>44.301279232764067</v>
      </c>
      <c r="AX71" s="375">
        <v>49.749553305820513</v>
      </c>
      <c r="AY71" s="375">
        <v>68.306005179321446</v>
      </c>
      <c r="AZ71" s="375">
        <v>88.26249348795929</v>
      </c>
    </row>
    <row r="72" spans="1:52" ht="12" customHeight="1" x14ac:dyDescent="0.25">
      <c r="A72" s="372" t="s">
        <v>2655</v>
      </c>
      <c r="B72" s="373">
        <v>0</v>
      </c>
      <c r="C72" s="373">
        <v>0</v>
      </c>
      <c r="D72" s="373">
        <v>0</v>
      </c>
      <c r="E72" s="373">
        <v>0</v>
      </c>
      <c r="F72" s="373">
        <v>0</v>
      </c>
      <c r="G72" s="373">
        <v>0</v>
      </c>
      <c r="H72" s="373">
        <v>0</v>
      </c>
      <c r="I72" s="373">
        <v>0</v>
      </c>
      <c r="J72" s="373">
        <v>0</v>
      </c>
      <c r="K72" s="373">
        <v>0</v>
      </c>
      <c r="L72" s="373">
        <v>0</v>
      </c>
      <c r="M72" s="373">
        <v>0</v>
      </c>
      <c r="N72" s="373">
        <v>0</v>
      </c>
      <c r="O72" s="373">
        <v>0</v>
      </c>
      <c r="P72" s="373">
        <v>0</v>
      </c>
      <c r="Q72" s="373">
        <v>0</v>
      </c>
      <c r="R72" s="373">
        <v>0</v>
      </c>
      <c r="S72" s="373">
        <v>0</v>
      </c>
      <c r="T72" s="373">
        <v>1.242720972485716E-2</v>
      </c>
      <c r="U72" s="373">
        <v>1.2035053921737128E-2</v>
      </c>
      <c r="V72" s="373">
        <v>1.1879032181926222E-2</v>
      </c>
      <c r="W72" s="373">
        <v>1.1758824216062239E-2</v>
      </c>
      <c r="X72" s="373">
        <v>7.8395309588262824E-2</v>
      </c>
      <c r="Y72" s="373">
        <v>0.16488268737426856</v>
      </c>
      <c r="Z72" s="373">
        <v>0.18499775996188181</v>
      </c>
      <c r="AA72" s="373">
        <v>0.20512895030534864</v>
      </c>
      <c r="AB72" s="373">
        <v>0.22804732746626791</v>
      </c>
      <c r="AC72" s="373">
        <v>0.25672277585286818</v>
      </c>
      <c r="AD72" s="373">
        <v>0.29078571960422567</v>
      </c>
      <c r="AE72" s="373">
        <v>0.38857022006088743</v>
      </c>
      <c r="AF72" s="373">
        <v>0.51073161625732244</v>
      </c>
      <c r="AG72" s="373">
        <v>0.5892114618611124</v>
      </c>
      <c r="AH72" s="373">
        <v>0.90366485143998854</v>
      </c>
      <c r="AI72" s="373">
        <v>1.2491703247119423</v>
      </c>
      <c r="AJ72" s="373">
        <v>1.8788616388658748</v>
      </c>
      <c r="AK72" s="373">
        <v>2.5505458534231051</v>
      </c>
      <c r="AL72" s="373">
        <v>3.0324228339742776</v>
      </c>
      <c r="AM72" s="373">
        <v>4.2931333431787992</v>
      </c>
      <c r="AN72" s="373">
        <v>5.8206810142727923</v>
      </c>
      <c r="AO72" s="373">
        <v>7.4644855008606976</v>
      </c>
      <c r="AP72" s="373">
        <v>9.6371931617319344</v>
      </c>
      <c r="AQ72" s="373">
        <v>11.193230098500072</v>
      </c>
      <c r="AR72" s="373">
        <v>13.882367776391048</v>
      </c>
      <c r="AS72" s="373">
        <v>17.069549965670188</v>
      </c>
      <c r="AT72" s="373">
        <v>22.373804979950254</v>
      </c>
      <c r="AU72" s="373">
        <v>25.132388165394214</v>
      </c>
      <c r="AV72" s="373">
        <v>30.508962638402295</v>
      </c>
      <c r="AW72" s="373">
        <v>44.189471509289092</v>
      </c>
      <c r="AX72" s="373">
        <v>49.638147642083808</v>
      </c>
      <c r="AY72" s="373">
        <v>68.193827161185325</v>
      </c>
      <c r="AZ72" s="373">
        <v>88.150075396235692</v>
      </c>
    </row>
    <row r="73" spans="1:52" ht="12" customHeight="1" x14ac:dyDescent="0.25">
      <c r="A73" s="372" t="s">
        <v>2656</v>
      </c>
      <c r="B73" s="373">
        <v>0</v>
      </c>
      <c r="C73" s="373">
        <v>0</v>
      </c>
      <c r="D73" s="373">
        <v>0</v>
      </c>
      <c r="E73" s="373">
        <v>0</v>
      </c>
      <c r="F73" s="373">
        <v>0</v>
      </c>
      <c r="G73" s="373">
        <v>0</v>
      </c>
      <c r="H73" s="373">
        <v>0</v>
      </c>
      <c r="I73" s="373">
        <v>0</v>
      </c>
      <c r="J73" s="373">
        <v>0</v>
      </c>
      <c r="K73" s="373">
        <v>0</v>
      </c>
      <c r="L73" s="373">
        <v>0</v>
      </c>
      <c r="M73" s="373">
        <v>0</v>
      </c>
      <c r="N73" s="373">
        <v>0</v>
      </c>
      <c r="O73" s="373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7.1869822691628428E-3</v>
      </c>
      <c r="U73" s="373">
        <v>1.7189162320457623E-2</v>
      </c>
      <c r="V73" s="373">
        <v>1.7582713520013376E-2</v>
      </c>
      <c r="W73" s="373">
        <v>1.8112803401568935E-2</v>
      </c>
      <c r="X73" s="373">
        <v>1.8875028536261398E-2</v>
      </c>
      <c r="Y73" s="373">
        <v>1.9346411278846475E-2</v>
      </c>
      <c r="Z73" s="373">
        <v>0.10857204759376601</v>
      </c>
      <c r="AA73" s="373">
        <v>0.10896505862437253</v>
      </c>
      <c r="AB73" s="373">
        <v>0.11017750042374931</v>
      </c>
      <c r="AC73" s="373">
        <v>0.11169158691678076</v>
      </c>
      <c r="AD73" s="373">
        <v>0.11325766665206549</v>
      </c>
      <c r="AE73" s="373">
        <v>0.11464117997039133</v>
      </c>
      <c r="AF73" s="373">
        <v>0.12353360312510453</v>
      </c>
      <c r="AG73" s="373">
        <v>0.13247090382680801</v>
      </c>
      <c r="AH73" s="373">
        <v>0.13417766280994547</v>
      </c>
      <c r="AI73" s="373">
        <v>0.13365494637094244</v>
      </c>
      <c r="AJ73" s="373">
        <v>0.13340470319896974</v>
      </c>
      <c r="AK73" s="373">
        <v>0.13257164069786301</v>
      </c>
      <c r="AL73" s="373">
        <v>0.12765561364560066</v>
      </c>
      <c r="AM73" s="373">
        <v>0.12820748243088637</v>
      </c>
      <c r="AN73" s="373">
        <v>0.12779447938570834</v>
      </c>
      <c r="AO73" s="373">
        <v>0.12709216213773869</v>
      </c>
      <c r="AP73" s="373">
        <v>0.12668314494843713</v>
      </c>
      <c r="AQ73" s="373">
        <v>0.12625400791447428</v>
      </c>
      <c r="AR73" s="373">
        <v>0.12075088092366101</v>
      </c>
      <c r="AS73" s="373">
        <v>0.11391522418159263</v>
      </c>
      <c r="AT73" s="373">
        <v>0.11372877316044758</v>
      </c>
      <c r="AU73" s="373">
        <v>0.11250791486047634</v>
      </c>
      <c r="AV73" s="373">
        <v>0.11163627125778686</v>
      </c>
      <c r="AW73" s="373">
        <v>0.11180772347497397</v>
      </c>
      <c r="AX73" s="373">
        <v>0.11140566373670681</v>
      </c>
      <c r="AY73" s="373">
        <v>0.11217801813611931</v>
      </c>
      <c r="AZ73" s="373">
        <v>0.11241809172360259</v>
      </c>
    </row>
    <row r="74" spans="1:52" ht="12" customHeight="1" x14ac:dyDescent="0.25">
      <c r="A74" s="376" t="s">
        <v>2657</v>
      </c>
      <c r="B74" s="377">
        <v>0</v>
      </c>
      <c r="C74" s="377">
        <v>0</v>
      </c>
      <c r="D74" s="377">
        <v>0</v>
      </c>
      <c r="E74" s="377">
        <v>0</v>
      </c>
      <c r="F74" s="377">
        <v>0</v>
      </c>
      <c r="G74" s="377">
        <v>0</v>
      </c>
      <c r="H74" s="377">
        <v>0</v>
      </c>
      <c r="I74" s="377">
        <v>0</v>
      </c>
      <c r="J74" s="377">
        <v>0</v>
      </c>
      <c r="K74" s="377">
        <v>0</v>
      </c>
      <c r="L74" s="377">
        <v>0</v>
      </c>
      <c r="M74" s="377">
        <v>0</v>
      </c>
      <c r="N74" s="377">
        <v>0</v>
      </c>
      <c r="O74" s="377">
        <v>0</v>
      </c>
      <c r="P74" s="377">
        <v>0</v>
      </c>
      <c r="Q74" s="377">
        <v>0</v>
      </c>
      <c r="R74" s="377">
        <v>0</v>
      </c>
      <c r="S74" s="377">
        <v>0</v>
      </c>
      <c r="T74" s="377">
        <v>0.30141216144986854</v>
      </c>
      <c r="U74" s="377">
        <v>0.29357725845503935</v>
      </c>
      <c r="V74" s="377">
        <v>0.28403056652683339</v>
      </c>
      <c r="W74" s="377">
        <v>0.28115862724873919</v>
      </c>
      <c r="X74" s="377">
        <v>0.27879048436013687</v>
      </c>
      <c r="Y74" s="377">
        <v>0.92766670414035934</v>
      </c>
      <c r="Z74" s="377">
        <v>0.91563837780434887</v>
      </c>
      <c r="AA74" s="377">
        <v>1.0972020308207198</v>
      </c>
      <c r="AB74" s="377">
        <v>1.1125817684842354</v>
      </c>
      <c r="AC74" s="377">
        <v>1.1392542939134116</v>
      </c>
      <c r="AD74" s="377">
        <v>1.1642965841024817</v>
      </c>
      <c r="AE74" s="377">
        <v>1.3170607321451011</v>
      </c>
      <c r="AF74" s="377">
        <v>1.5011203478367401</v>
      </c>
      <c r="AG74" s="377">
        <v>1.5454097106764273</v>
      </c>
      <c r="AH74" s="377">
        <v>1.6357176068526986</v>
      </c>
      <c r="AI74" s="377">
        <v>1.7619925832552619</v>
      </c>
      <c r="AJ74" s="377">
        <v>1.9690201885199505</v>
      </c>
      <c r="AK74" s="377">
        <v>2.2023136354524211</v>
      </c>
      <c r="AL74" s="377">
        <v>2.4388097984670627</v>
      </c>
      <c r="AM74" s="377">
        <v>2.5490466641148788</v>
      </c>
      <c r="AN74" s="377">
        <v>2.661507447469579</v>
      </c>
      <c r="AO74" s="377">
        <v>2.7596661228906454</v>
      </c>
      <c r="AP74" s="377">
        <v>2.8880091728622843</v>
      </c>
      <c r="AQ74" s="377">
        <v>3.0247528985522254</v>
      </c>
      <c r="AR74" s="377">
        <v>3.1809389672885371</v>
      </c>
      <c r="AS74" s="377">
        <v>4.0621219424570869</v>
      </c>
      <c r="AT74" s="377">
        <v>4.2422370794921243</v>
      </c>
      <c r="AU74" s="377">
        <v>4.6389032744525762</v>
      </c>
      <c r="AV74" s="377">
        <v>5.1556976504920033</v>
      </c>
      <c r="AW74" s="377">
        <v>5.6096073608211858</v>
      </c>
      <c r="AX74" s="377">
        <v>6.0485068563415361</v>
      </c>
      <c r="AY74" s="377">
        <v>6.5698541954439769</v>
      </c>
      <c r="AZ74" s="377">
        <v>7.0162539131813091</v>
      </c>
    </row>
    <row r="75" spans="1:52" ht="12" customHeight="1" x14ac:dyDescent="0.25">
      <c r="A75" s="378" t="s">
        <v>2658</v>
      </c>
      <c r="B75" s="373">
        <v>545.90535881364121</v>
      </c>
      <c r="C75" s="373">
        <v>455.98529999999988</v>
      </c>
      <c r="D75" s="373">
        <v>437.80179000000038</v>
      </c>
      <c r="E75" s="373">
        <v>467.21392000000225</v>
      </c>
      <c r="F75" s="373">
        <v>465.2962500000047</v>
      </c>
      <c r="G75" s="373">
        <v>431.64102613597123</v>
      </c>
      <c r="H75" s="373">
        <v>503.89857999999862</v>
      </c>
      <c r="I75" s="373">
        <v>424.49569000000031</v>
      </c>
      <c r="J75" s="373">
        <v>400.40529999999688</v>
      </c>
      <c r="K75" s="373">
        <v>310.79298999999952</v>
      </c>
      <c r="L75" s="373">
        <v>330.35130089362195</v>
      </c>
      <c r="M75" s="373">
        <v>331.20796598988812</v>
      </c>
      <c r="N75" s="373">
        <v>290.29117487540708</v>
      </c>
      <c r="O75" s="373">
        <v>326.64753794473233</v>
      </c>
      <c r="P75" s="373">
        <v>325.61872339887401</v>
      </c>
      <c r="Q75" s="373">
        <v>317.11441919014806</v>
      </c>
      <c r="R75" s="373">
        <v>228.45591833823829</v>
      </c>
      <c r="S75" s="373">
        <v>222.1277036553507</v>
      </c>
      <c r="T75" s="373">
        <v>212.45650661046494</v>
      </c>
      <c r="U75" s="373">
        <v>210.63338555752964</v>
      </c>
      <c r="V75" s="373">
        <v>209.46284670568275</v>
      </c>
      <c r="W75" s="373">
        <v>208.56846711308236</v>
      </c>
      <c r="X75" s="373">
        <v>209.80332683429404</v>
      </c>
      <c r="Y75" s="373">
        <v>209.25222847018054</v>
      </c>
      <c r="Z75" s="373">
        <v>204.28336636317994</v>
      </c>
      <c r="AA75" s="373">
        <v>204.47115997378719</v>
      </c>
      <c r="AB75" s="373">
        <v>207.0851079248676</v>
      </c>
      <c r="AC75" s="373">
        <v>210.44145700817717</v>
      </c>
      <c r="AD75" s="373">
        <v>214.99205915870974</v>
      </c>
      <c r="AE75" s="373">
        <v>217.460994632259</v>
      </c>
      <c r="AF75" s="373">
        <v>217.88906803082006</v>
      </c>
      <c r="AG75" s="373">
        <v>218.21296896060582</v>
      </c>
      <c r="AH75" s="373">
        <v>220.37701258656969</v>
      </c>
      <c r="AI75" s="373">
        <v>221.40684603106817</v>
      </c>
      <c r="AJ75" s="373">
        <v>223.32007027157306</v>
      </c>
      <c r="AK75" s="373">
        <v>224.84554309712152</v>
      </c>
      <c r="AL75" s="373">
        <v>224.79510052370478</v>
      </c>
      <c r="AM75" s="373">
        <v>229.18864290232781</v>
      </c>
      <c r="AN75" s="373">
        <v>233.10695377694447</v>
      </c>
      <c r="AO75" s="373">
        <v>237.21199391654665</v>
      </c>
      <c r="AP75" s="373">
        <v>243.56339255603103</v>
      </c>
      <c r="AQ75" s="373">
        <v>250.71199880351804</v>
      </c>
      <c r="AR75" s="373">
        <v>259.61953880314456</v>
      </c>
      <c r="AS75" s="373">
        <v>268.28695293859226</v>
      </c>
      <c r="AT75" s="373">
        <v>280.71412574441064</v>
      </c>
      <c r="AU75" s="373">
        <v>293.30636062429141</v>
      </c>
      <c r="AV75" s="373">
        <v>310.31465924531284</v>
      </c>
      <c r="AW75" s="373">
        <v>318.4182882288199</v>
      </c>
      <c r="AX75" s="373">
        <v>324.48591855713835</v>
      </c>
      <c r="AY75" s="373">
        <v>335.93625117507946</v>
      </c>
      <c r="AZ75" s="373">
        <v>342.59213801562436</v>
      </c>
    </row>
    <row r="76" spans="1:52" ht="12" customHeight="1" x14ac:dyDescent="0.25">
      <c r="A76" s="379" t="s">
        <v>2083</v>
      </c>
      <c r="B76" s="380">
        <v>0</v>
      </c>
      <c r="C76" s="380">
        <v>0</v>
      </c>
      <c r="D76" s="380">
        <v>0</v>
      </c>
      <c r="E76" s="380">
        <v>0</v>
      </c>
      <c r="F76" s="380">
        <v>0</v>
      </c>
      <c r="G76" s="380">
        <v>0</v>
      </c>
      <c r="H76" s="380">
        <v>0</v>
      </c>
      <c r="I76" s="380">
        <v>0</v>
      </c>
      <c r="J76" s="380">
        <v>0</v>
      </c>
      <c r="K76" s="380">
        <v>0</v>
      </c>
      <c r="L76" s="380">
        <v>0</v>
      </c>
      <c r="M76" s="380">
        <v>0</v>
      </c>
      <c r="N76" s="380">
        <v>0</v>
      </c>
      <c r="O76" s="380">
        <v>0</v>
      </c>
      <c r="P76" s="380">
        <v>0</v>
      </c>
      <c r="Q76" s="380">
        <v>0</v>
      </c>
      <c r="R76" s="380">
        <v>0</v>
      </c>
      <c r="S76" s="380">
        <v>0</v>
      </c>
      <c r="T76" s="380">
        <v>0</v>
      </c>
      <c r="U76" s="380">
        <v>0</v>
      </c>
      <c r="V76" s="380">
        <v>0</v>
      </c>
      <c r="W76" s="380">
        <v>0</v>
      </c>
      <c r="X76" s="380">
        <v>0</v>
      </c>
      <c r="Y76" s="380">
        <v>0</v>
      </c>
      <c r="Z76" s="380">
        <v>0</v>
      </c>
      <c r="AA76" s="380">
        <v>0</v>
      </c>
      <c r="AB76" s="380">
        <v>0</v>
      </c>
      <c r="AC76" s="380">
        <v>0</v>
      </c>
      <c r="AD76" s="380">
        <v>0</v>
      </c>
      <c r="AE76" s="380">
        <v>0</v>
      </c>
      <c r="AF76" s="380">
        <v>0</v>
      </c>
      <c r="AG76" s="380">
        <v>0</v>
      </c>
      <c r="AH76" s="380">
        <v>0</v>
      </c>
      <c r="AI76" s="380">
        <v>8.8554067987347727E-4</v>
      </c>
      <c r="AJ76" s="380">
        <v>4.4436932110330663E-3</v>
      </c>
      <c r="AK76" s="380">
        <v>1.0877465572358809E-2</v>
      </c>
      <c r="AL76" s="380">
        <v>2.1980379358604096E-2</v>
      </c>
      <c r="AM76" s="380">
        <v>4.9146597457009014E-2</v>
      </c>
      <c r="AN76" s="380">
        <v>9.1946070923821732E-2</v>
      </c>
      <c r="AO76" s="380">
        <v>0.1634992400082842</v>
      </c>
      <c r="AP76" s="380">
        <v>0.29222545432676827</v>
      </c>
      <c r="AQ76" s="380">
        <v>0.4753609320868194</v>
      </c>
      <c r="AR76" s="380">
        <v>0.77205394180601195</v>
      </c>
      <c r="AS76" s="380">
        <v>1.1721127305353323</v>
      </c>
      <c r="AT76" s="380">
        <v>1.8118077216991921</v>
      </c>
      <c r="AU76" s="380">
        <v>2.7055820587567414</v>
      </c>
      <c r="AV76" s="380">
        <v>3.8350057375712279</v>
      </c>
      <c r="AW76" s="380">
        <v>4.5210785099525621</v>
      </c>
      <c r="AX76" s="380">
        <v>5.1061240504331016</v>
      </c>
      <c r="AY76" s="380">
        <v>6.4148661671038427</v>
      </c>
      <c r="AZ76" s="380">
        <v>7.3910245183376411</v>
      </c>
    </row>
    <row r="77" spans="1:52" ht="12" customHeight="1" x14ac:dyDescent="0.25">
      <c r="A77" s="368" t="s">
        <v>2659</v>
      </c>
      <c r="B77" s="369">
        <v>6220.9844785757905</v>
      </c>
      <c r="C77" s="369">
        <v>4956.6947</v>
      </c>
      <c r="D77" s="369">
        <v>4358.5412299999653</v>
      </c>
      <c r="E77" s="369">
        <v>4762.6476599999951</v>
      </c>
      <c r="F77" s="369">
        <v>4743.1652600000089</v>
      </c>
      <c r="G77" s="369">
        <v>4574.9961427594862</v>
      </c>
      <c r="H77" s="369">
        <v>4932.8281600000064</v>
      </c>
      <c r="I77" s="369">
        <v>4873.9446099999905</v>
      </c>
      <c r="J77" s="369">
        <v>4694.5618099999874</v>
      </c>
      <c r="K77" s="369">
        <v>3364.6285400000111</v>
      </c>
      <c r="L77" s="369">
        <v>3324.5948232873943</v>
      </c>
      <c r="M77" s="369">
        <v>3094.5933044349053</v>
      </c>
      <c r="N77" s="369">
        <v>3144.7706964458957</v>
      </c>
      <c r="O77" s="369">
        <v>3870.9238676985647</v>
      </c>
      <c r="P77" s="369">
        <v>3906.5645799094082</v>
      </c>
      <c r="Q77" s="369">
        <v>3617.068086832061</v>
      </c>
      <c r="R77" s="369">
        <v>2480.0804995951671</v>
      </c>
      <c r="S77" s="369">
        <v>2371.6038153308873</v>
      </c>
      <c r="T77" s="369">
        <v>2203.2473557074313</v>
      </c>
      <c r="U77" s="369">
        <v>2167.0528927864179</v>
      </c>
      <c r="V77" s="369">
        <v>2139.6513235870693</v>
      </c>
      <c r="W77" s="369">
        <v>2133.2841910406555</v>
      </c>
      <c r="X77" s="369">
        <v>2127.1734079890994</v>
      </c>
      <c r="Y77" s="369">
        <v>2084.5064016722276</v>
      </c>
      <c r="Z77" s="369">
        <v>2079.6000134066626</v>
      </c>
      <c r="AA77" s="369">
        <v>2093.3625177641347</v>
      </c>
      <c r="AB77" s="369">
        <v>2126.0628360285923</v>
      </c>
      <c r="AC77" s="369">
        <v>2163.504587811939</v>
      </c>
      <c r="AD77" s="369">
        <v>2203.3747039165737</v>
      </c>
      <c r="AE77" s="369">
        <v>2225.6223787188214</v>
      </c>
      <c r="AF77" s="369">
        <v>2227.0716013762135</v>
      </c>
      <c r="AG77" s="369">
        <v>2240.8987960678196</v>
      </c>
      <c r="AH77" s="369">
        <v>2252.6739278086825</v>
      </c>
      <c r="AI77" s="369">
        <v>2229.888070094592</v>
      </c>
      <c r="AJ77" s="369">
        <v>2207.4445310272258</v>
      </c>
      <c r="AK77" s="369">
        <v>2181.8144771476905</v>
      </c>
      <c r="AL77" s="369">
        <v>2166.7811311099704</v>
      </c>
      <c r="AM77" s="369">
        <v>2156.747056828619</v>
      </c>
      <c r="AN77" s="369">
        <v>2133.1440669748663</v>
      </c>
      <c r="AO77" s="369">
        <v>2111.7582275779218</v>
      </c>
      <c r="AP77" s="369">
        <v>2097.3168088164339</v>
      </c>
      <c r="AQ77" s="369">
        <v>2088.6514811806774</v>
      </c>
      <c r="AR77" s="369">
        <v>2084.0321320117255</v>
      </c>
      <c r="AS77" s="369">
        <v>2071.813573038929</v>
      </c>
      <c r="AT77" s="369">
        <v>2061.4985146347767</v>
      </c>
      <c r="AU77" s="369">
        <v>2055.1782155910028</v>
      </c>
      <c r="AV77" s="369">
        <v>2058.5134388963097</v>
      </c>
      <c r="AW77" s="369">
        <v>2071.6352640528175</v>
      </c>
      <c r="AX77" s="369">
        <v>2086.7618683671876</v>
      </c>
      <c r="AY77" s="369">
        <v>2107.0105870410171</v>
      </c>
      <c r="AZ77" s="369">
        <v>2115.5101181540108</v>
      </c>
    </row>
    <row r="78" spans="1:52" ht="12" customHeight="1" x14ac:dyDescent="0.25">
      <c r="A78" s="381" t="s">
        <v>2836</v>
      </c>
      <c r="B78" s="355">
        <v>5782.7295625953639</v>
      </c>
      <c r="C78" s="355">
        <v>4589.5037905282161</v>
      </c>
      <c r="D78" s="355">
        <v>4051.6406212612983</v>
      </c>
      <c r="E78" s="355">
        <v>4478.6483986728636</v>
      </c>
      <c r="F78" s="355">
        <v>4413.7607998183439</v>
      </c>
      <c r="G78" s="355">
        <v>4292.7833053944232</v>
      </c>
      <c r="H78" s="355">
        <v>4648.9118567367705</v>
      </c>
      <c r="I78" s="355">
        <v>4556.7958091647497</v>
      </c>
      <c r="J78" s="355">
        <v>4369.3323551981912</v>
      </c>
      <c r="K78" s="355">
        <v>3146.5439953245336</v>
      </c>
      <c r="L78" s="355">
        <v>3067.5847913848579</v>
      </c>
      <c r="M78" s="355">
        <v>2828.4978091431012</v>
      </c>
      <c r="N78" s="355">
        <v>2935.3599936682963</v>
      </c>
      <c r="O78" s="355">
        <v>3679.7696519769343</v>
      </c>
      <c r="P78" s="355">
        <v>3716.1481397005423</v>
      </c>
      <c r="Q78" s="355">
        <v>3431.5923788797045</v>
      </c>
      <c r="R78" s="355">
        <v>2332.0655797792297</v>
      </c>
      <c r="S78" s="355">
        <v>2225.4576640654705</v>
      </c>
      <c r="T78" s="355">
        <v>2064.2753986571943</v>
      </c>
      <c r="U78" s="355">
        <v>2028.8757164872854</v>
      </c>
      <c r="V78" s="355">
        <v>2002.1499945895489</v>
      </c>
      <c r="W78" s="355">
        <v>1995.5421466832202</v>
      </c>
      <c r="X78" s="355">
        <v>1988.9688688870624</v>
      </c>
      <c r="Y78" s="355">
        <v>1946.2622873189998</v>
      </c>
      <c r="Z78" s="355">
        <v>1941.9041046243974</v>
      </c>
      <c r="AA78" s="355">
        <v>1955.764227289839</v>
      </c>
      <c r="AB78" s="355">
        <v>1986.6049340807781</v>
      </c>
      <c r="AC78" s="355">
        <v>2021.9416598655239</v>
      </c>
      <c r="AD78" s="355">
        <v>2059.5369927853435</v>
      </c>
      <c r="AE78" s="355">
        <v>2080.0379748950331</v>
      </c>
      <c r="AF78" s="355">
        <v>2079.9443474996619</v>
      </c>
      <c r="AG78" s="355">
        <v>2092.3308424444726</v>
      </c>
      <c r="AH78" s="355">
        <v>2102.5477445963879</v>
      </c>
      <c r="AI78" s="355">
        <v>2077.9540581050555</v>
      </c>
      <c r="AJ78" s="355">
        <v>2054.2077018057357</v>
      </c>
      <c r="AK78" s="355">
        <v>2027.3714681008594</v>
      </c>
      <c r="AL78" s="355">
        <v>2011.1190978728596</v>
      </c>
      <c r="AM78" s="355">
        <v>1999.194580902333</v>
      </c>
      <c r="AN78" s="355">
        <v>1973.281658532931</v>
      </c>
      <c r="AO78" s="355">
        <v>1950.4400850607456</v>
      </c>
      <c r="AP78" s="355">
        <v>1933.9938049873572</v>
      </c>
      <c r="AQ78" s="355">
        <v>1922.9272042485827</v>
      </c>
      <c r="AR78" s="355">
        <v>1915.813000805148</v>
      </c>
      <c r="AS78" s="355">
        <v>1904.7207502603976</v>
      </c>
      <c r="AT78" s="355">
        <v>1891.5240355135741</v>
      </c>
      <c r="AU78" s="355">
        <v>1882.9191810381037</v>
      </c>
      <c r="AV78" s="355">
        <v>1883.305386096979</v>
      </c>
      <c r="AW78" s="355">
        <v>1894.5178351148897</v>
      </c>
      <c r="AX78" s="355">
        <v>1906.6920828954453</v>
      </c>
      <c r="AY78" s="355">
        <v>1923.8856771659759</v>
      </c>
      <c r="AZ78" s="355">
        <v>1930.0851464199243</v>
      </c>
    </row>
    <row r="79" spans="1:52" ht="12" customHeight="1" x14ac:dyDescent="0.25">
      <c r="A79" s="382" t="s">
        <v>2837</v>
      </c>
      <c r="B79" s="357">
        <v>438.25491598042686</v>
      </c>
      <c r="C79" s="357">
        <v>367.19090947178398</v>
      </c>
      <c r="D79" s="357">
        <v>306.90060873866668</v>
      </c>
      <c r="E79" s="357">
        <v>283.99926132713159</v>
      </c>
      <c r="F79" s="357">
        <v>329.40446018166529</v>
      </c>
      <c r="G79" s="357">
        <v>282.21283736506297</v>
      </c>
      <c r="H79" s="357">
        <v>283.91630326323553</v>
      </c>
      <c r="I79" s="357">
        <v>317.14880083524071</v>
      </c>
      <c r="J79" s="357">
        <v>325.22945480179663</v>
      </c>
      <c r="K79" s="357">
        <v>218.08454467547739</v>
      </c>
      <c r="L79" s="357">
        <v>257.01003190253658</v>
      </c>
      <c r="M79" s="357">
        <v>266.09549529180424</v>
      </c>
      <c r="N79" s="357">
        <v>209.41070277759948</v>
      </c>
      <c r="O79" s="357">
        <v>191.15421572163052</v>
      </c>
      <c r="P79" s="357">
        <v>190.41644020886605</v>
      </c>
      <c r="Q79" s="357">
        <v>185.47570795235666</v>
      </c>
      <c r="R79" s="357">
        <v>148.01491981593753</v>
      </c>
      <c r="S79" s="357">
        <v>146.14615126541696</v>
      </c>
      <c r="T79" s="357">
        <v>138.97195705023694</v>
      </c>
      <c r="U79" s="357">
        <v>138.1771762991323</v>
      </c>
      <c r="V79" s="357">
        <v>137.50132899752037</v>
      </c>
      <c r="W79" s="357">
        <v>137.74204435743539</v>
      </c>
      <c r="X79" s="357">
        <v>138.20453910203719</v>
      </c>
      <c r="Y79" s="357">
        <v>138.24411435322793</v>
      </c>
      <c r="Z79" s="357">
        <v>137.69590878226529</v>
      </c>
      <c r="AA79" s="357">
        <v>137.59829047429557</v>
      </c>
      <c r="AB79" s="357">
        <v>139.45790194781429</v>
      </c>
      <c r="AC79" s="357">
        <v>141.5629279464151</v>
      </c>
      <c r="AD79" s="357">
        <v>143.83771113123004</v>
      </c>
      <c r="AE79" s="357">
        <v>145.58440382378842</v>
      </c>
      <c r="AF79" s="357">
        <v>147.12725387655149</v>
      </c>
      <c r="AG79" s="357">
        <v>148.56795362334711</v>
      </c>
      <c r="AH79" s="357">
        <v>150.12618321229434</v>
      </c>
      <c r="AI79" s="357">
        <v>151.93401198953632</v>
      </c>
      <c r="AJ79" s="357">
        <v>153.23682922149013</v>
      </c>
      <c r="AK79" s="357">
        <v>154.44300904683095</v>
      </c>
      <c r="AL79" s="357">
        <v>155.6620332371109</v>
      </c>
      <c r="AM79" s="357">
        <v>157.55247592628615</v>
      </c>
      <c r="AN79" s="357">
        <v>159.86240844193503</v>
      </c>
      <c r="AO79" s="357">
        <v>161.31814251717611</v>
      </c>
      <c r="AP79" s="357">
        <v>163.32300382907658</v>
      </c>
      <c r="AQ79" s="357">
        <v>165.72427693209451</v>
      </c>
      <c r="AR79" s="357">
        <v>168.21913120657737</v>
      </c>
      <c r="AS79" s="357">
        <v>167.09282277853148</v>
      </c>
      <c r="AT79" s="357">
        <v>169.97447912120253</v>
      </c>
      <c r="AU79" s="357">
        <v>172.2590345528991</v>
      </c>
      <c r="AV79" s="357">
        <v>175.20805279933069</v>
      </c>
      <c r="AW79" s="357">
        <v>177.11742893792774</v>
      </c>
      <c r="AX79" s="357">
        <v>180.06978547174219</v>
      </c>
      <c r="AY79" s="357">
        <v>183.12490987504114</v>
      </c>
      <c r="AZ79" s="357">
        <v>185.42497173408651</v>
      </c>
    </row>
    <row r="83" spans="1:52" ht="12" customHeight="1" x14ac:dyDescent="0.25">
      <c r="A83" s="348" t="s">
        <v>2841</v>
      </c>
      <c r="B83" s="349">
        <v>2000</v>
      </c>
      <c r="C83" s="349">
        <v>2001</v>
      </c>
      <c r="D83" s="349">
        <v>2002</v>
      </c>
      <c r="E83" s="349">
        <v>2003</v>
      </c>
      <c r="F83" s="349">
        <v>2004</v>
      </c>
      <c r="G83" s="349">
        <v>2005</v>
      </c>
      <c r="H83" s="349">
        <v>2006</v>
      </c>
      <c r="I83" s="349">
        <v>2007</v>
      </c>
      <c r="J83" s="349">
        <v>2008</v>
      </c>
      <c r="K83" s="349">
        <v>2009</v>
      </c>
      <c r="L83" s="349">
        <v>2010</v>
      </c>
      <c r="M83" s="349">
        <v>2011</v>
      </c>
      <c r="N83" s="349">
        <v>2012</v>
      </c>
      <c r="O83" s="349">
        <v>2013</v>
      </c>
      <c r="P83" s="349">
        <v>2014</v>
      </c>
      <c r="Q83" s="349">
        <v>2015</v>
      </c>
      <c r="R83" s="349">
        <v>2016</v>
      </c>
      <c r="S83" s="349">
        <v>2017</v>
      </c>
      <c r="T83" s="349">
        <v>2018</v>
      </c>
      <c r="U83" s="349">
        <v>2019</v>
      </c>
      <c r="V83" s="349">
        <v>2020</v>
      </c>
      <c r="W83" s="349">
        <v>2021</v>
      </c>
      <c r="X83" s="349">
        <v>2022</v>
      </c>
      <c r="Y83" s="349">
        <v>2023</v>
      </c>
      <c r="Z83" s="349">
        <v>2024</v>
      </c>
      <c r="AA83" s="349">
        <v>2025</v>
      </c>
      <c r="AB83" s="349">
        <v>2026</v>
      </c>
      <c r="AC83" s="349">
        <v>2027</v>
      </c>
      <c r="AD83" s="349">
        <v>2028</v>
      </c>
      <c r="AE83" s="349">
        <v>2029</v>
      </c>
      <c r="AF83" s="349">
        <v>2030</v>
      </c>
      <c r="AG83" s="349">
        <v>2031</v>
      </c>
      <c r="AH83" s="349">
        <v>2032</v>
      </c>
      <c r="AI83" s="349">
        <v>2033</v>
      </c>
      <c r="AJ83" s="349">
        <v>2034</v>
      </c>
      <c r="AK83" s="349">
        <v>2035</v>
      </c>
      <c r="AL83" s="349">
        <v>2036</v>
      </c>
      <c r="AM83" s="349">
        <v>2037</v>
      </c>
      <c r="AN83" s="349">
        <v>2038</v>
      </c>
      <c r="AO83" s="349">
        <v>2039</v>
      </c>
      <c r="AP83" s="349">
        <v>2040</v>
      </c>
      <c r="AQ83" s="349">
        <v>2041</v>
      </c>
      <c r="AR83" s="349">
        <v>2042</v>
      </c>
      <c r="AS83" s="349">
        <v>2043</v>
      </c>
      <c r="AT83" s="349">
        <v>2044</v>
      </c>
      <c r="AU83" s="349">
        <v>2045</v>
      </c>
      <c r="AV83" s="349">
        <v>2046</v>
      </c>
      <c r="AW83" s="349">
        <v>2047</v>
      </c>
      <c r="AX83" s="349">
        <v>2048</v>
      </c>
      <c r="AY83" s="349">
        <v>2049</v>
      </c>
      <c r="AZ83" s="349">
        <v>2050</v>
      </c>
    </row>
    <row r="84" spans="1:52" ht="12" customHeight="1" x14ac:dyDescent="0.25">
      <c r="A84" s="351"/>
      <c r="B84" s="350"/>
      <c r="C84" s="350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Q84" s="350"/>
      <c r="AR84" s="350"/>
      <c r="AS84" s="350"/>
      <c r="AT84" s="350"/>
      <c r="AU84" s="350"/>
      <c r="AV84" s="350"/>
      <c r="AW84" s="350"/>
      <c r="AX84" s="350"/>
      <c r="AY84" s="350"/>
      <c r="AZ84" s="350"/>
    </row>
    <row r="85" spans="1:52" ht="12" customHeight="1" x14ac:dyDescent="0.25">
      <c r="A85" s="352" t="s">
        <v>2629</v>
      </c>
      <c r="B85" s="353">
        <v>54397.466161239776</v>
      </c>
      <c r="C85" s="353">
        <v>51046.787344937249</v>
      </c>
      <c r="D85" s="353">
        <v>48151.844042369223</v>
      </c>
      <c r="E85" s="353">
        <v>47513.164001273515</v>
      </c>
      <c r="F85" s="353">
        <v>52828.476794050148</v>
      </c>
      <c r="G85" s="353">
        <v>55196.40100909138</v>
      </c>
      <c r="H85" s="353">
        <v>59781.474611261627</v>
      </c>
      <c r="I85" s="353">
        <v>65914.033259020449</v>
      </c>
      <c r="J85" s="353">
        <v>59974.756231670253</v>
      </c>
      <c r="K85" s="353">
        <v>34473.155297790552</v>
      </c>
      <c r="L85" s="353">
        <v>39822.149078963244</v>
      </c>
      <c r="M85" s="353">
        <v>44274.303732687695</v>
      </c>
      <c r="N85" s="353">
        <v>41360.478237016287</v>
      </c>
      <c r="O85" s="353">
        <v>40466.781094639729</v>
      </c>
      <c r="P85" s="353">
        <v>42148.432000206383</v>
      </c>
      <c r="Q85" s="353">
        <v>42130.370628106539</v>
      </c>
      <c r="R85" s="353">
        <v>40761.275853098516</v>
      </c>
      <c r="S85" s="353">
        <v>40582.747375092149</v>
      </c>
      <c r="T85" s="353">
        <v>40726.302047633726</v>
      </c>
      <c r="U85" s="353">
        <v>40946.498706330553</v>
      </c>
      <c r="V85" s="353">
        <v>41180.572052751653</v>
      </c>
      <c r="W85" s="353">
        <v>41372.027631473087</v>
      </c>
      <c r="X85" s="353">
        <v>41522.357611475549</v>
      </c>
      <c r="Y85" s="353">
        <v>41648.777591433769</v>
      </c>
      <c r="Z85" s="353">
        <v>41762.127855532031</v>
      </c>
      <c r="AA85" s="353">
        <v>41885.025125119406</v>
      </c>
      <c r="AB85" s="353">
        <v>42052.186540222174</v>
      </c>
      <c r="AC85" s="353">
        <v>42251.230450361356</v>
      </c>
      <c r="AD85" s="353">
        <v>42475.703561282833</v>
      </c>
      <c r="AE85" s="353">
        <v>42716.07389224261</v>
      </c>
      <c r="AF85" s="353">
        <v>42964.369798567815</v>
      </c>
      <c r="AG85" s="353">
        <v>43222.619118179682</v>
      </c>
      <c r="AH85" s="353">
        <v>43498.639278638482</v>
      </c>
      <c r="AI85" s="353">
        <v>43792.250692770052</v>
      </c>
      <c r="AJ85" s="353">
        <v>44097.532740863608</v>
      </c>
      <c r="AK85" s="353">
        <v>44407.829761590583</v>
      </c>
      <c r="AL85" s="353">
        <v>44732.172314880299</v>
      </c>
      <c r="AM85" s="353">
        <v>45075.786870011638</v>
      </c>
      <c r="AN85" s="353">
        <v>45434.342078769419</v>
      </c>
      <c r="AO85" s="353">
        <v>45805.73189345561</v>
      </c>
      <c r="AP85" s="353">
        <v>46191.92696515868</v>
      </c>
      <c r="AQ85" s="353">
        <v>46591.529974020392</v>
      </c>
      <c r="AR85" s="353">
        <v>47005.752710487512</v>
      </c>
      <c r="AS85" s="353">
        <v>47435.175711175572</v>
      </c>
      <c r="AT85" s="353">
        <v>47878.248782755545</v>
      </c>
      <c r="AU85" s="353">
        <v>48338.287493380616</v>
      </c>
      <c r="AV85" s="353">
        <v>48806.720735594223</v>
      </c>
      <c r="AW85" s="353">
        <v>49283.665114178126</v>
      </c>
      <c r="AX85" s="353">
        <v>49767.921639842098</v>
      </c>
      <c r="AY85" s="353">
        <v>50261.057598301923</v>
      </c>
      <c r="AZ85" s="353">
        <v>50766.701346478236</v>
      </c>
    </row>
    <row r="86" spans="1:52" ht="12" customHeight="1" x14ac:dyDescent="0.25">
      <c r="A86" s="354" t="s">
        <v>2836</v>
      </c>
      <c r="B86" s="355">
        <v>34014.480353495586</v>
      </c>
      <c r="C86" s="355">
        <v>31333.215784616343</v>
      </c>
      <c r="D86" s="355">
        <v>29725.217306200881</v>
      </c>
      <c r="E86" s="355">
        <v>29211.401342056164</v>
      </c>
      <c r="F86" s="355">
        <v>32937.992882260063</v>
      </c>
      <c r="G86" s="355">
        <v>34979.514791251029</v>
      </c>
      <c r="H86" s="355">
        <v>36864.747505088693</v>
      </c>
      <c r="I86" s="355">
        <v>40636.313435139804</v>
      </c>
      <c r="J86" s="355">
        <v>36605.855531213092</v>
      </c>
      <c r="K86" s="355">
        <v>20472.95894407227</v>
      </c>
      <c r="L86" s="355">
        <v>24293.548846719314</v>
      </c>
      <c r="M86" s="355">
        <v>26711.313264880184</v>
      </c>
      <c r="N86" s="355">
        <v>25368.708090670792</v>
      </c>
      <c r="O86" s="355">
        <v>25303.315330580648</v>
      </c>
      <c r="P86" s="355">
        <v>26570.891034517117</v>
      </c>
      <c r="Q86" s="355">
        <v>26480.555622841901</v>
      </c>
      <c r="R86" s="355">
        <v>25553.790060193165</v>
      </c>
      <c r="S86" s="355">
        <v>25438.955501533204</v>
      </c>
      <c r="T86" s="355">
        <v>25557.949118413399</v>
      </c>
      <c r="U86" s="355">
        <v>25729.956399155522</v>
      </c>
      <c r="V86" s="355">
        <v>25918.36716396538</v>
      </c>
      <c r="W86" s="355">
        <v>26033.474631615489</v>
      </c>
      <c r="X86" s="355">
        <v>26119.933661713752</v>
      </c>
      <c r="Y86" s="355">
        <v>26189.266100087541</v>
      </c>
      <c r="Z86" s="355">
        <v>26248.054164799029</v>
      </c>
      <c r="AA86" s="355">
        <v>26311.568861163618</v>
      </c>
      <c r="AB86" s="355">
        <v>26405.308842253398</v>
      </c>
      <c r="AC86" s="355">
        <v>26522.332142242525</v>
      </c>
      <c r="AD86" s="355">
        <v>26657.762015581393</v>
      </c>
      <c r="AE86" s="355">
        <v>26803.899663608427</v>
      </c>
      <c r="AF86" s="355">
        <v>26954.012041794504</v>
      </c>
      <c r="AG86" s="355">
        <v>27110.261168990633</v>
      </c>
      <c r="AH86" s="355">
        <v>27277.178568995409</v>
      </c>
      <c r="AI86" s="355">
        <v>27454.522916887054</v>
      </c>
      <c r="AJ86" s="355">
        <v>27639.284155809284</v>
      </c>
      <c r="AK86" s="355">
        <v>27826.55014257523</v>
      </c>
      <c r="AL86" s="355">
        <v>28020.857141449651</v>
      </c>
      <c r="AM86" s="355">
        <v>28227.071091115766</v>
      </c>
      <c r="AN86" s="355">
        <v>28442.718832696497</v>
      </c>
      <c r="AO86" s="355">
        <v>28666.460895449323</v>
      </c>
      <c r="AP86" s="355">
        <v>28899.77434620084</v>
      </c>
      <c r="AQ86" s="355">
        <v>29140.076825806289</v>
      </c>
      <c r="AR86" s="355">
        <v>29386.816324264491</v>
      </c>
      <c r="AS86" s="355">
        <v>29639.946991862718</v>
      </c>
      <c r="AT86" s="355">
        <v>29899.117470647139</v>
      </c>
      <c r="AU86" s="355">
        <v>30166.288410944242</v>
      </c>
      <c r="AV86" s="355">
        <v>30438.309347350372</v>
      </c>
      <c r="AW86" s="355">
        <v>30713.72927811163</v>
      </c>
      <c r="AX86" s="355">
        <v>30991.111303972644</v>
      </c>
      <c r="AY86" s="355">
        <v>31271.102023872729</v>
      </c>
      <c r="AZ86" s="355">
        <v>31555.952026572511</v>
      </c>
    </row>
    <row r="87" spans="1:52" ht="12" customHeight="1" x14ac:dyDescent="0.25">
      <c r="A87" s="356" t="s">
        <v>2837</v>
      </c>
      <c r="B87" s="357">
        <v>20382.985807744193</v>
      </c>
      <c r="C87" s="357">
        <v>19713.571560320906</v>
      </c>
      <c r="D87" s="357">
        <v>18426.626736168346</v>
      </c>
      <c r="E87" s="357">
        <v>18301.762659217351</v>
      </c>
      <c r="F87" s="357">
        <v>19890.483911790081</v>
      </c>
      <c r="G87" s="357">
        <v>20216.886217840351</v>
      </c>
      <c r="H87" s="357">
        <v>22916.727106172933</v>
      </c>
      <c r="I87" s="357">
        <v>25277.719823880652</v>
      </c>
      <c r="J87" s="357">
        <v>23368.900700457158</v>
      </c>
      <c r="K87" s="357">
        <v>14000.196353718282</v>
      </c>
      <c r="L87" s="357">
        <v>15528.600232243931</v>
      </c>
      <c r="M87" s="357">
        <v>17562.990467807515</v>
      </c>
      <c r="N87" s="357">
        <v>15991.770146345492</v>
      </c>
      <c r="O87" s="357">
        <v>15163.465764059083</v>
      </c>
      <c r="P87" s="357">
        <v>15577.540965689268</v>
      </c>
      <c r="Q87" s="357">
        <v>15649.815005264638</v>
      </c>
      <c r="R87" s="357">
        <v>15207.485792905349</v>
      </c>
      <c r="S87" s="357">
        <v>15143.791873558946</v>
      </c>
      <c r="T87" s="357">
        <v>15168.352929220327</v>
      </c>
      <c r="U87" s="357">
        <v>15216.542307175028</v>
      </c>
      <c r="V87" s="357">
        <v>15262.204888786275</v>
      </c>
      <c r="W87" s="357">
        <v>15338.5529998576</v>
      </c>
      <c r="X87" s="357">
        <v>15402.423949761796</v>
      </c>
      <c r="Y87" s="357">
        <v>15459.511491346228</v>
      </c>
      <c r="Z87" s="357">
        <v>15514.073690732999</v>
      </c>
      <c r="AA87" s="357">
        <v>15573.456263955788</v>
      </c>
      <c r="AB87" s="357">
        <v>15646.877697968772</v>
      </c>
      <c r="AC87" s="357">
        <v>15728.898308118829</v>
      </c>
      <c r="AD87" s="357">
        <v>15817.941545701442</v>
      </c>
      <c r="AE87" s="357">
        <v>15912.174228634181</v>
      </c>
      <c r="AF87" s="357">
        <v>16010.357756773308</v>
      </c>
      <c r="AG87" s="357">
        <v>16112.35794918905</v>
      </c>
      <c r="AH87" s="357">
        <v>16221.460709643072</v>
      </c>
      <c r="AI87" s="357">
        <v>16337.727775882999</v>
      </c>
      <c r="AJ87" s="357">
        <v>16458.248585054323</v>
      </c>
      <c r="AK87" s="357">
        <v>16581.279619015353</v>
      </c>
      <c r="AL87" s="357">
        <v>16711.315173430652</v>
      </c>
      <c r="AM87" s="357">
        <v>16848.715778895876</v>
      </c>
      <c r="AN87" s="357">
        <v>16991.623246072919</v>
      </c>
      <c r="AO87" s="357">
        <v>17139.27099800629</v>
      </c>
      <c r="AP87" s="357">
        <v>17292.15261895784</v>
      </c>
      <c r="AQ87" s="357">
        <v>17451.453148214103</v>
      </c>
      <c r="AR87" s="357">
        <v>17618.93638622302</v>
      </c>
      <c r="AS87" s="357">
        <v>17795.228719312854</v>
      </c>
      <c r="AT87" s="357">
        <v>17979.131312108402</v>
      </c>
      <c r="AU87" s="357">
        <v>18171.999082436374</v>
      </c>
      <c r="AV87" s="357">
        <v>18368.411388243854</v>
      </c>
      <c r="AW87" s="357">
        <v>18569.935836066496</v>
      </c>
      <c r="AX87" s="357">
        <v>18776.810335869453</v>
      </c>
      <c r="AY87" s="357">
        <v>18989.955574429194</v>
      </c>
      <c r="AZ87" s="357">
        <v>19210.749319905721</v>
      </c>
    </row>
    <row r="88" spans="1:52" ht="12" customHeight="1" x14ac:dyDescent="0.25">
      <c r="A88" s="358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9"/>
      <c r="AU88" s="359"/>
      <c r="AV88" s="359"/>
      <c r="AW88" s="359"/>
      <c r="AX88" s="359"/>
      <c r="AY88" s="359"/>
      <c r="AZ88" s="359"/>
    </row>
    <row r="89" spans="1:52" ht="12" customHeight="1" x14ac:dyDescent="0.25">
      <c r="A89" s="352" t="s">
        <v>2838</v>
      </c>
      <c r="B89" s="353">
        <v>193458</v>
      </c>
      <c r="C89" s="353">
        <v>187509</v>
      </c>
      <c r="D89" s="353">
        <v>188280</v>
      </c>
      <c r="E89" s="353">
        <v>192861</v>
      </c>
      <c r="F89" s="353">
        <v>202921</v>
      </c>
      <c r="G89" s="353">
        <v>196081</v>
      </c>
      <c r="H89" s="353">
        <v>207791</v>
      </c>
      <c r="I89" s="353">
        <v>210755.04347826086</v>
      </c>
      <c r="J89" s="353">
        <v>199179.03359683795</v>
      </c>
      <c r="K89" s="353">
        <v>139685.52371541504</v>
      </c>
      <c r="L89" s="353">
        <v>173287.18577075098</v>
      </c>
      <c r="M89" s="353">
        <v>178222.21343873517</v>
      </c>
      <c r="N89" s="353">
        <v>168920.14229249011</v>
      </c>
      <c r="O89" s="353">
        <v>166741.18972332016</v>
      </c>
      <c r="P89" s="353">
        <v>169802.03713319462</v>
      </c>
      <c r="Q89" s="353">
        <v>166685.25024779799</v>
      </c>
      <c r="R89" s="353">
        <v>162504.23715415021</v>
      </c>
      <c r="S89" s="353">
        <v>168041.2729175571</v>
      </c>
      <c r="T89" s="353">
        <v>165790.56302430062</v>
      </c>
      <c r="U89" s="353">
        <v>166846.99330246446</v>
      </c>
      <c r="V89" s="353">
        <v>165471.65392925282</v>
      </c>
      <c r="W89" s="353">
        <v>165379.44538194343</v>
      </c>
      <c r="X89" s="353">
        <v>166219.74713104725</v>
      </c>
      <c r="Y89" s="353">
        <v>165148.56364449897</v>
      </c>
      <c r="Z89" s="353">
        <v>164590.27430349009</v>
      </c>
      <c r="AA89" s="353">
        <v>164883.76223187239</v>
      </c>
      <c r="AB89" s="353">
        <v>165784.74042746777</v>
      </c>
      <c r="AC89" s="353">
        <v>166771.04102352326</v>
      </c>
      <c r="AD89" s="353">
        <v>167732.93493579535</v>
      </c>
      <c r="AE89" s="353">
        <v>168776.11838600243</v>
      </c>
      <c r="AF89" s="353">
        <v>168940.03232303006</v>
      </c>
      <c r="AG89" s="353">
        <v>169057.55542674859</v>
      </c>
      <c r="AH89" s="353">
        <v>169914.96001073788</v>
      </c>
      <c r="AI89" s="353">
        <v>169469.95162444212</v>
      </c>
      <c r="AJ89" s="353">
        <v>169205.27008077328</v>
      </c>
      <c r="AK89" s="353">
        <v>168842.23208915687</v>
      </c>
      <c r="AL89" s="353">
        <v>169086.23071849137</v>
      </c>
      <c r="AM89" s="353">
        <v>170112.90382875432</v>
      </c>
      <c r="AN89" s="353">
        <v>170328.47307241667</v>
      </c>
      <c r="AO89" s="353">
        <v>170713.23151745944</v>
      </c>
      <c r="AP89" s="353">
        <v>171385.65208292025</v>
      </c>
      <c r="AQ89" s="353">
        <v>172176.63121688447</v>
      </c>
      <c r="AR89" s="353">
        <v>173451.11045545456</v>
      </c>
      <c r="AS89" s="353">
        <v>174351.11690666564</v>
      </c>
      <c r="AT89" s="353">
        <v>175293.76037102102</v>
      </c>
      <c r="AU89" s="353">
        <v>176034.49930664728</v>
      </c>
      <c r="AV89" s="353">
        <v>177548.60349324351</v>
      </c>
      <c r="AW89" s="353">
        <v>178695.99698927789</v>
      </c>
      <c r="AX89" s="353">
        <v>179109.97092179203</v>
      </c>
      <c r="AY89" s="353">
        <v>180633.39790547651</v>
      </c>
      <c r="AZ89" s="353">
        <v>181601.02648744604</v>
      </c>
    </row>
    <row r="90" spans="1:52" ht="12" customHeight="1" x14ac:dyDescent="0.25">
      <c r="A90" s="354" t="s">
        <v>2836</v>
      </c>
      <c r="B90" s="355">
        <v>121117</v>
      </c>
      <c r="C90" s="355">
        <v>115050</v>
      </c>
      <c r="D90" s="355">
        <v>116673</v>
      </c>
      <c r="E90" s="355">
        <v>119798</v>
      </c>
      <c r="F90" s="355">
        <v>124412</v>
      </c>
      <c r="G90" s="355">
        <v>119836</v>
      </c>
      <c r="H90" s="355">
        <v>123279</v>
      </c>
      <c r="I90" s="355">
        <v>124858</v>
      </c>
      <c r="J90" s="355">
        <v>115330</v>
      </c>
      <c r="K90" s="355">
        <v>77517</v>
      </c>
      <c r="L90" s="355">
        <v>101108</v>
      </c>
      <c r="M90" s="355">
        <v>101944</v>
      </c>
      <c r="N90" s="355">
        <v>98271</v>
      </c>
      <c r="O90" s="355">
        <v>99872</v>
      </c>
      <c r="P90" s="355">
        <v>103359</v>
      </c>
      <c r="Q90" s="355">
        <v>100868.73260600002</v>
      </c>
      <c r="R90" s="355">
        <v>98064</v>
      </c>
      <c r="S90" s="355">
        <v>100678.85702415224</v>
      </c>
      <c r="T90" s="355">
        <v>98695.42773287202</v>
      </c>
      <c r="U90" s="355">
        <v>99029.787300095966</v>
      </c>
      <c r="V90" s="355">
        <v>97836.088562505727</v>
      </c>
      <c r="W90" s="355">
        <v>97696.646904542504</v>
      </c>
      <c r="X90" s="355">
        <v>98365.393463532368</v>
      </c>
      <c r="Y90" s="355">
        <v>97307.646342710883</v>
      </c>
      <c r="Z90" s="355">
        <v>96960.726997324527</v>
      </c>
      <c r="AA90" s="355">
        <v>97131.113260074999</v>
      </c>
      <c r="AB90" s="355">
        <v>97824.585032225936</v>
      </c>
      <c r="AC90" s="355">
        <v>98573.442627035882</v>
      </c>
      <c r="AD90" s="355">
        <v>99323.865668850791</v>
      </c>
      <c r="AE90" s="355">
        <v>100092.90083779249</v>
      </c>
      <c r="AF90" s="355">
        <v>100038.92770358187</v>
      </c>
      <c r="AG90" s="355">
        <v>100013.45635148995</v>
      </c>
      <c r="AH90" s="355">
        <v>100601.57453961221</v>
      </c>
      <c r="AI90" s="355">
        <v>99824.525251093408</v>
      </c>
      <c r="AJ90" s="355">
        <v>99454.592779241168</v>
      </c>
      <c r="AK90" s="355">
        <v>98894.020368861049</v>
      </c>
      <c r="AL90" s="355">
        <v>98805.346281052494</v>
      </c>
      <c r="AM90" s="355">
        <v>99374.509518801147</v>
      </c>
      <c r="AN90" s="355">
        <v>99230.68992151969</v>
      </c>
      <c r="AO90" s="355">
        <v>99229.39389042421</v>
      </c>
      <c r="AP90" s="355">
        <v>99512.457866277604</v>
      </c>
      <c r="AQ90" s="355">
        <v>99815.821119256914</v>
      </c>
      <c r="AR90" s="355">
        <v>100530.33216488754</v>
      </c>
      <c r="AS90" s="355">
        <v>100964.03376178733</v>
      </c>
      <c r="AT90" s="355">
        <v>101433.86793484526</v>
      </c>
      <c r="AU90" s="355">
        <v>101677.00448897344</v>
      </c>
      <c r="AV90" s="355">
        <v>102560.36919847449</v>
      </c>
      <c r="AW90" s="355">
        <v>103117.22270887252</v>
      </c>
      <c r="AX90" s="355">
        <v>103047.84803811421</v>
      </c>
      <c r="AY90" s="355">
        <v>104002.32138906102</v>
      </c>
      <c r="AZ90" s="355">
        <v>104358.07781285042</v>
      </c>
    </row>
    <row r="91" spans="1:52" ht="12" customHeight="1" x14ac:dyDescent="0.25">
      <c r="A91" s="356" t="s">
        <v>2837</v>
      </c>
      <c r="B91" s="357">
        <v>72341</v>
      </c>
      <c r="C91" s="357">
        <v>72459</v>
      </c>
      <c r="D91" s="357">
        <v>71607</v>
      </c>
      <c r="E91" s="357">
        <v>73063</v>
      </c>
      <c r="F91" s="357">
        <v>78509</v>
      </c>
      <c r="G91" s="357">
        <v>76245</v>
      </c>
      <c r="H91" s="357">
        <v>84512</v>
      </c>
      <c r="I91" s="357">
        <v>85897.043478260865</v>
      </c>
      <c r="J91" s="357">
        <v>83849.033596837951</v>
      </c>
      <c r="K91" s="357">
        <v>62168.523715415024</v>
      </c>
      <c r="L91" s="357">
        <v>72179.185770750977</v>
      </c>
      <c r="M91" s="357">
        <v>76278.213438735183</v>
      </c>
      <c r="N91" s="357">
        <v>70649.142292490113</v>
      </c>
      <c r="O91" s="357">
        <v>66869.18972332016</v>
      </c>
      <c r="P91" s="357">
        <v>66443.037133194637</v>
      </c>
      <c r="Q91" s="357">
        <v>65816.517641797982</v>
      </c>
      <c r="R91" s="357">
        <v>64440.237154150193</v>
      </c>
      <c r="S91" s="357">
        <v>67362.415893404846</v>
      </c>
      <c r="T91" s="357">
        <v>67095.135291428582</v>
      </c>
      <c r="U91" s="357">
        <v>67817.20600236849</v>
      </c>
      <c r="V91" s="357">
        <v>67635.565366747105</v>
      </c>
      <c r="W91" s="357">
        <v>67682.798477400909</v>
      </c>
      <c r="X91" s="357">
        <v>67854.353667514893</v>
      </c>
      <c r="Y91" s="357">
        <v>67840.917301788082</v>
      </c>
      <c r="Z91" s="357">
        <v>67629.547306165565</v>
      </c>
      <c r="AA91" s="357">
        <v>67752.648971797389</v>
      </c>
      <c r="AB91" s="357">
        <v>67960.155395241833</v>
      </c>
      <c r="AC91" s="357">
        <v>68197.598396487374</v>
      </c>
      <c r="AD91" s="357">
        <v>68409.069266944556</v>
      </c>
      <c r="AE91" s="357">
        <v>68683.217548209941</v>
      </c>
      <c r="AF91" s="357">
        <v>68901.104619448204</v>
      </c>
      <c r="AG91" s="357">
        <v>69044.099075258622</v>
      </c>
      <c r="AH91" s="357">
        <v>69313.385471125686</v>
      </c>
      <c r="AI91" s="357">
        <v>69645.426373348731</v>
      </c>
      <c r="AJ91" s="357">
        <v>69750.677301532123</v>
      </c>
      <c r="AK91" s="357">
        <v>69948.211720295832</v>
      </c>
      <c r="AL91" s="357">
        <v>70280.884437438872</v>
      </c>
      <c r="AM91" s="357">
        <v>70738.394309953175</v>
      </c>
      <c r="AN91" s="357">
        <v>71097.783150896983</v>
      </c>
      <c r="AO91" s="357">
        <v>71483.837627035216</v>
      </c>
      <c r="AP91" s="357">
        <v>71873.194216642645</v>
      </c>
      <c r="AQ91" s="357">
        <v>72360.810097627575</v>
      </c>
      <c r="AR91" s="357">
        <v>72920.778290567003</v>
      </c>
      <c r="AS91" s="357">
        <v>73387.083144878314</v>
      </c>
      <c r="AT91" s="357">
        <v>73859.892436175767</v>
      </c>
      <c r="AU91" s="357">
        <v>74357.494817673825</v>
      </c>
      <c r="AV91" s="357">
        <v>74988.234294769019</v>
      </c>
      <c r="AW91" s="357">
        <v>75578.774280405385</v>
      </c>
      <c r="AX91" s="357">
        <v>76062.122883677832</v>
      </c>
      <c r="AY91" s="357">
        <v>76631.076516415487</v>
      </c>
      <c r="AZ91" s="357">
        <v>77242.948674595609</v>
      </c>
    </row>
    <row r="92" spans="1:52" ht="12" customHeight="1" x14ac:dyDescent="0.25">
      <c r="A92" s="358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  <c r="AL92" s="359"/>
      <c r="AM92" s="359"/>
      <c r="AN92" s="359"/>
      <c r="AO92" s="359"/>
      <c r="AP92" s="359"/>
      <c r="AQ92" s="359"/>
      <c r="AR92" s="359"/>
      <c r="AS92" s="359"/>
      <c r="AT92" s="359"/>
      <c r="AU92" s="359"/>
      <c r="AV92" s="359"/>
      <c r="AW92" s="359"/>
      <c r="AX92" s="359"/>
      <c r="AY92" s="359"/>
      <c r="AZ92" s="359"/>
    </row>
    <row r="93" spans="1:52" ht="12" customHeight="1" x14ac:dyDescent="0.25">
      <c r="A93" s="352" t="s">
        <v>2638</v>
      </c>
      <c r="B93" s="360"/>
      <c r="C93" s="360"/>
      <c r="D93" s="360"/>
      <c r="E93" s="360"/>
      <c r="F93" s="360"/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  <c r="AA93" s="360"/>
      <c r="AB93" s="360"/>
      <c r="AC93" s="360"/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360"/>
      <c r="AQ93" s="360"/>
      <c r="AR93" s="360"/>
      <c r="AS93" s="360"/>
      <c r="AT93" s="360"/>
      <c r="AU93" s="360"/>
      <c r="AV93" s="360"/>
      <c r="AW93" s="360"/>
      <c r="AX93" s="360"/>
      <c r="AY93" s="360"/>
      <c r="AZ93" s="360"/>
    </row>
    <row r="94" spans="1:52" ht="12" customHeight="1" x14ac:dyDescent="0.25">
      <c r="A94" s="361" t="s">
        <v>2639</v>
      </c>
      <c r="B94" s="362">
        <v>0</v>
      </c>
      <c r="C94" s="362">
        <v>0</v>
      </c>
      <c r="D94" s="362">
        <v>0</v>
      </c>
      <c r="E94" s="362">
        <v>0</v>
      </c>
      <c r="F94" s="362">
        <v>0</v>
      </c>
      <c r="G94" s="362">
        <v>22.412482810125717</v>
      </c>
      <c r="H94" s="362">
        <v>18.272405158082265</v>
      </c>
      <c r="I94" s="362">
        <v>17.16279578141598</v>
      </c>
      <c r="J94" s="362">
        <v>22.146963852821806</v>
      </c>
      <c r="K94" s="362">
        <v>13.758851389383954</v>
      </c>
      <c r="L94" s="362">
        <v>11.200000000000005</v>
      </c>
      <c r="M94" s="362">
        <v>12.909627547347473</v>
      </c>
      <c r="N94" s="362">
        <v>7.2367428800271609</v>
      </c>
      <c r="O94" s="362">
        <v>4.2078576026770378</v>
      </c>
      <c r="P94" s="362">
        <v>5.5733466970043173</v>
      </c>
      <c r="Q94" s="362">
        <v>6.9723042046886938</v>
      </c>
      <c r="R94" s="362">
        <v>4.8819781891344451</v>
      </c>
      <c r="S94" s="362">
        <v>5.3474026050022267</v>
      </c>
      <c r="T94" s="362">
        <v>14.131983940011503</v>
      </c>
      <c r="U94" s="362">
        <v>20.450616549204803</v>
      </c>
      <c r="V94" s="362">
        <v>22.750163749787706</v>
      </c>
      <c r="W94" s="362">
        <v>20.487668377578931</v>
      </c>
      <c r="X94" s="362">
        <v>28.374247577550165</v>
      </c>
      <c r="Y94" s="362">
        <v>30.533062358233497</v>
      </c>
      <c r="Z94" s="362">
        <v>30.352687324637465</v>
      </c>
      <c r="AA94" s="362">
        <v>27.329939594943717</v>
      </c>
      <c r="AB94" s="362">
        <v>24.609466638219356</v>
      </c>
      <c r="AC94" s="362">
        <v>22.161040977167414</v>
      </c>
      <c r="AD94" s="362">
        <v>19.957457882220677</v>
      </c>
      <c r="AE94" s="362">
        <v>22.733556337697081</v>
      </c>
      <c r="AF94" s="362">
        <v>25.181220668510989</v>
      </c>
      <c r="AG94" s="362">
        <v>24.381828883542465</v>
      </c>
      <c r="AH94" s="362">
        <v>33.121879533240268</v>
      </c>
      <c r="AI94" s="362">
        <v>38.506971307564356</v>
      </c>
      <c r="AJ94" s="362">
        <v>47.150562640638988</v>
      </c>
      <c r="AK94" s="362">
        <v>52.29624341464794</v>
      </c>
      <c r="AL94" s="362">
        <v>52.293513028098104</v>
      </c>
      <c r="AM94" s="362">
        <v>59.320850414677878</v>
      </c>
      <c r="AN94" s="362">
        <v>65.162003656664382</v>
      </c>
      <c r="AO94" s="362">
        <v>68.732000711900454</v>
      </c>
      <c r="AP94" s="362">
        <v>72.897190929419153</v>
      </c>
      <c r="AQ94" s="362">
        <v>72.497724082681913</v>
      </c>
      <c r="AR94" s="362">
        <v>75.357064469233777</v>
      </c>
      <c r="AS94" s="362">
        <v>78.328557275639426</v>
      </c>
      <c r="AT94" s="362">
        <v>84.869633813664436</v>
      </c>
      <c r="AU94" s="362">
        <v>84.204623125351773</v>
      </c>
      <c r="AV94" s="362">
        <v>87.82703740762345</v>
      </c>
      <c r="AW94" s="362">
        <v>100.64290143600581</v>
      </c>
      <c r="AX94" s="362">
        <v>99.962631834683989</v>
      </c>
      <c r="AY94" s="362">
        <v>111.98682238530427</v>
      </c>
      <c r="AZ94" s="362">
        <v>121.65967942422334</v>
      </c>
    </row>
    <row r="95" spans="1:52" ht="12" customHeight="1" x14ac:dyDescent="0.25">
      <c r="A95" s="363" t="s">
        <v>2640</v>
      </c>
      <c r="B95" s="364">
        <v>0</v>
      </c>
      <c r="C95" s="364">
        <v>0</v>
      </c>
      <c r="D95" s="364">
        <v>0</v>
      </c>
      <c r="E95" s="364">
        <v>0</v>
      </c>
      <c r="F95" s="364">
        <v>0</v>
      </c>
      <c r="G95" s="364">
        <v>0</v>
      </c>
      <c r="H95" s="364">
        <v>0</v>
      </c>
      <c r="I95" s="364">
        <v>0</v>
      </c>
      <c r="J95" s="364">
        <v>0</v>
      </c>
      <c r="K95" s="364">
        <v>0</v>
      </c>
      <c r="L95" s="364">
        <v>0</v>
      </c>
      <c r="M95" s="364">
        <v>0</v>
      </c>
      <c r="N95" s="364">
        <v>0</v>
      </c>
      <c r="O95" s="364">
        <v>0</v>
      </c>
      <c r="P95" s="364">
        <v>0</v>
      </c>
      <c r="Q95" s="364">
        <v>0</v>
      </c>
      <c r="R95" s="364">
        <v>0</v>
      </c>
      <c r="S95" s="364">
        <v>0</v>
      </c>
      <c r="T95" s="364">
        <v>0</v>
      </c>
      <c r="U95" s="364">
        <v>0</v>
      </c>
      <c r="V95" s="364">
        <v>0</v>
      </c>
      <c r="W95" s="364">
        <v>0</v>
      </c>
      <c r="X95" s="364">
        <v>0</v>
      </c>
      <c r="Y95" s="364">
        <v>0</v>
      </c>
      <c r="Z95" s="364">
        <v>0</v>
      </c>
      <c r="AA95" s="364">
        <v>0</v>
      </c>
      <c r="AB95" s="364">
        <v>0</v>
      </c>
      <c r="AC95" s="364">
        <v>0</v>
      </c>
      <c r="AD95" s="364">
        <v>0</v>
      </c>
      <c r="AE95" s="364">
        <v>0</v>
      </c>
      <c r="AF95" s="364">
        <v>0</v>
      </c>
      <c r="AG95" s="364">
        <v>0</v>
      </c>
      <c r="AH95" s="364">
        <v>0</v>
      </c>
      <c r="AI95" s="364">
        <v>0</v>
      </c>
      <c r="AJ95" s="364">
        <v>0</v>
      </c>
      <c r="AK95" s="364">
        <v>0</v>
      </c>
      <c r="AL95" s="364">
        <v>0</v>
      </c>
      <c r="AM95" s="364">
        <v>0</v>
      </c>
      <c r="AN95" s="364">
        <v>0</v>
      </c>
      <c r="AO95" s="364">
        <v>0</v>
      </c>
      <c r="AP95" s="364">
        <v>0</v>
      </c>
      <c r="AQ95" s="364">
        <v>0</v>
      </c>
      <c r="AR95" s="364">
        <v>0</v>
      </c>
      <c r="AS95" s="364">
        <v>0</v>
      </c>
      <c r="AT95" s="364">
        <v>0</v>
      </c>
      <c r="AU95" s="364">
        <v>0</v>
      </c>
      <c r="AV95" s="364">
        <v>0</v>
      </c>
      <c r="AW95" s="364">
        <v>0</v>
      </c>
      <c r="AX95" s="364">
        <v>0</v>
      </c>
      <c r="AY95" s="364">
        <v>0</v>
      </c>
      <c r="AZ95" s="364">
        <v>0</v>
      </c>
    </row>
    <row r="96" spans="1:52" ht="12" customHeight="1" x14ac:dyDescent="0.25">
      <c r="A96" s="365" t="s">
        <v>2641</v>
      </c>
      <c r="B96" s="366">
        <v>0</v>
      </c>
      <c r="C96" s="366">
        <v>0</v>
      </c>
      <c r="D96" s="366">
        <v>0</v>
      </c>
      <c r="E96" s="366">
        <v>0</v>
      </c>
      <c r="F96" s="366">
        <v>0</v>
      </c>
      <c r="G96" s="366">
        <v>0</v>
      </c>
      <c r="H96" s="366">
        <v>0</v>
      </c>
      <c r="I96" s="366">
        <v>0</v>
      </c>
      <c r="J96" s="366">
        <v>0</v>
      </c>
      <c r="K96" s="366">
        <v>0</v>
      </c>
      <c r="L96" s="366">
        <v>0</v>
      </c>
      <c r="M96" s="366">
        <v>0</v>
      </c>
      <c r="N96" s="366">
        <v>0</v>
      </c>
      <c r="O96" s="366">
        <v>0</v>
      </c>
      <c r="P96" s="366">
        <v>0</v>
      </c>
      <c r="Q96" s="366">
        <v>0</v>
      </c>
      <c r="R96" s="366">
        <v>0</v>
      </c>
      <c r="S96" s="366">
        <v>0</v>
      </c>
      <c r="T96" s="366">
        <v>0</v>
      </c>
      <c r="U96" s="366">
        <v>0</v>
      </c>
      <c r="V96" s="366">
        <v>0</v>
      </c>
      <c r="W96" s="366">
        <v>0</v>
      </c>
      <c r="X96" s="366">
        <v>0</v>
      </c>
      <c r="Y96" s="366">
        <v>0</v>
      </c>
      <c r="Z96" s="366">
        <v>0</v>
      </c>
      <c r="AA96" s="366">
        <v>0</v>
      </c>
      <c r="AB96" s="366">
        <v>0</v>
      </c>
      <c r="AC96" s="366">
        <v>0</v>
      </c>
      <c r="AD96" s="366">
        <v>0</v>
      </c>
      <c r="AE96" s="366">
        <v>0</v>
      </c>
      <c r="AF96" s="366">
        <v>0</v>
      </c>
      <c r="AG96" s="366">
        <v>0</v>
      </c>
      <c r="AH96" s="366">
        <v>0</v>
      </c>
      <c r="AI96" s="366">
        <v>0</v>
      </c>
      <c r="AJ96" s="366">
        <v>0</v>
      </c>
      <c r="AK96" s="366">
        <v>0</v>
      </c>
      <c r="AL96" s="366">
        <v>0</v>
      </c>
      <c r="AM96" s="366">
        <v>0</v>
      </c>
      <c r="AN96" s="366">
        <v>0</v>
      </c>
      <c r="AO96" s="366">
        <v>0</v>
      </c>
      <c r="AP96" s="366">
        <v>0</v>
      </c>
      <c r="AQ96" s="366">
        <v>0</v>
      </c>
      <c r="AR96" s="366">
        <v>0</v>
      </c>
      <c r="AS96" s="366">
        <v>0</v>
      </c>
      <c r="AT96" s="366">
        <v>0</v>
      </c>
      <c r="AU96" s="366">
        <v>0</v>
      </c>
      <c r="AV96" s="366">
        <v>0</v>
      </c>
      <c r="AW96" s="366">
        <v>0</v>
      </c>
      <c r="AX96" s="366">
        <v>0</v>
      </c>
      <c r="AY96" s="366">
        <v>0</v>
      </c>
      <c r="AZ96" s="366">
        <v>0</v>
      </c>
    </row>
    <row r="97" spans="1:52" ht="12" customHeight="1" x14ac:dyDescent="0.25">
      <c r="A97" s="358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  <c r="AL97" s="359"/>
      <c r="AM97" s="359"/>
      <c r="AN97" s="359"/>
      <c r="AO97" s="359"/>
      <c r="AP97" s="359"/>
      <c r="AQ97" s="359"/>
      <c r="AR97" s="359"/>
      <c r="AS97" s="359"/>
      <c r="AT97" s="359"/>
      <c r="AU97" s="359"/>
      <c r="AV97" s="359"/>
      <c r="AW97" s="359"/>
      <c r="AX97" s="359"/>
      <c r="AY97" s="359"/>
      <c r="AZ97" s="359"/>
    </row>
    <row r="98" spans="1:52" ht="12" customHeight="1" x14ac:dyDescent="0.25">
      <c r="A98" s="352" t="s">
        <v>2642</v>
      </c>
      <c r="B98" s="367"/>
      <c r="C98" s="367"/>
      <c r="D98" s="367"/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367"/>
      <c r="W98" s="367"/>
      <c r="X98" s="367"/>
      <c r="Y98" s="367"/>
      <c r="Z98" s="367"/>
      <c r="AA98" s="367"/>
      <c r="AB98" s="367"/>
      <c r="AC98" s="367"/>
      <c r="AD98" s="367"/>
      <c r="AE98" s="367"/>
      <c r="AF98" s="367"/>
      <c r="AG98" s="367"/>
      <c r="AH98" s="367"/>
      <c r="AI98" s="367"/>
      <c r="AJ98" s="367"/>
      <c r="AK98" s="367"/>
      <c r="AL98" s="367"/>
      <c r="AM98" s="367"/>
      <c r="AN98" s="367"/>
      <c r="AO98" s="367"/>
      <c r="AP98" s="367"/>
      <c r="AQ98" s="367"/>
      <c r="AR98" s="367"/>
      <c r="AS98" s="367"/>
      <c r="AT98" s="367"/>
      <c r="AU98" s="367"/>
      <c r="AV98" s="367"/>
      <c r="AW98" s="367"/>
      <c r="AX98" s="367"/>
      <c r="AY98" s="367"/>
      <c r="AZ98" s="367"/>
    </row>
    <row r="99" spans="1:52" ht="12" customHeight="1" x14ac:dyDescent="0.25">
      <c r="A99" s="368" t="s">
        <v>2643</v>
      </c>
      <c r="B99" s="369">
        <v>66700.5713347532</v>
      </c>
      <c r="C99" s="369">
        <v>64105.872507499975</v>
      </c>
      <c r="D99" s="369">
        <v>61991.066436499998</v>
      </c>
      <c r="E99" s="369">
        <v>65044.049089999979</v>
      </c>
      <c r="F99" s="369">
        <v>65297.916976499982</v>
      </c>
      <c r="G99" s="369">
        <v>62486.797259958737</v>
      </c>
      <c r="H99" s="369">
        <v>63611.150772499983</v>
      </c>
      <c r="I99" s="369">
        <v>61875.907750499944</v>
      </c>
      <c r="J99" s="369">
        <v>58422.935891499976</v>
      </c>
      <c r="K99" s="369">
        <v>42368.597639500018</v>
      </c>
      <c r="L99" s="369">
        <v>51288.075538322533</v>
      </c>
      <c r="M99" s="369">
        <v>51545.213833749367</v>
      </c>
      <c r="N99" s="369">
        <v>50274.389000970987</v>
      </c>
      <c r="O99" s="369">
        <v>49808.129913332086</v>
      </c>
      <c r="P99" s="369">
        <v>49531.334470700196</v>
      </c>
      <c r="Q99" s="369">
        <v>50174.446810645139</v>
      </c>
      <c r="R99" s="369">
        <v>49035.466731104956</v>
      </c>
      <c r="S99" s="369">
        <v>50041.415537068169</v>
      </c>
      <c r="T99" s="369">
        <v>47766.842978423083</v>
      </c>
      <c r="U99" s="369">
        <v>47282.018113774582</v>
      </c>
      <c r="V99" s="369">
        <v>46530.796977618935</v>
      </c>
      <c r="W99" s="369">
        <v>46393.278234294048</v>
      </c>
      <c r="X99" s="369">
        <v>46150.487345029389</v>
      </c>
      <c r="Y99" s="369">
        <v>45349.588945218864</v>
      </c>
      <c r="Z99" s="369">
        <v>45045.984999661094</v>
      </c>
      <c r="AA99" s="369">
        <v>45006.216571047524</v>
      </c>
      <c r="AB99" s="369">
        <v>45168.385205234583</v>
      </c>
      <c r="AC99" s="369">
        <v>45355.094498462116</v>
      </c>
      <c r="AD99" s="369">
        <v>45524.409835253035</v>
      </c>
      <c r="AE99" s="369">
        <v>45544.771548630873</v>
      </c>
      <c r="AF99" s="369">
        <v>45287.882371671221</v>
      </c>
      <c r="AG99" s="369">
        <v>45181.719317177558</v>
      </c>
      <c r="AH99" s="369">
        <v>44990.799616205994</v>
      </c>
      <c r="AI99" s="369">
        <v>44488.56270289862</v>
      </c>
      <c r="AJ99" s="369">
        <v>43986.594538061916</v>
      </c>
      <c r="AK99" s="369">
        <v>43549.230215070071</v>
      </c>
      <c r="AL99" s="369">
        <v>43353.959955722654</v>
      </c>
      <c r="AM99" s="369">
        <v>43212.20454548017</v>
      </c>
      <c r="AN99" s="369">
        <v>42825.09069130203</v>
      </c>
      <c r="AO99" s="369">
        <v>42582.047673756562</v>
      </c>
      <c r="AP99" s="369">
        <v>42388.302505469634</v>
      </c>
      <c r="AQ99" s="369">
        <v>42316.562185961615</v>
      </c>
      <c r="AR99" s="369">
        <v>42273.144508881873</v>
      </c>
      <c r="AS99" s="369">
        <v>42148.410968365446</v>
      </c>
      <c r="AT99" s="369">
        <v>41984.288574263199</v>
      </c>
      <c r="AU99" s="369">
        <v>41862.895611836168</v>
      </c>
      <c r="AV99" s="369">
        <v>41901.560987166726</v>
      </c>
      <c r="AW99" s="369">
        <v>41738.832178996585</v>
      </c>
      <c r="AX99" s="369">
        <v>41490.475601776881</v>
      </c>
      <c r="AY99" s="369">
        <v>41269.682623900757</v>
      </c>
      <c r="AZ99" s="369">
        <v>41053.563049449025</v>
      </c>
    </row>
    <row r="100" spans="1:52" ht="12" customHeight="1" x14ac:dyDescent="0.25">
      <c r="A100" s="370" t="s">
        <v>2644</v>
      </c>
      <c r="B100" s="371">
        <v>29896.217219825125</v>
      </c>
      <c r="C100" s="371">
        <v>29049.975509999975</v>
      </c>
      <c r="D100" s="371">
        <v>28066.291303999988</v>
      </c>
      <c r="E100" s="371">
        <v>30017.544519999989</v>
      </c>
      <c r="F100" s="371">
        <v>29125.647043999972</v>
      </c>
      <c r="G100" s="371">
        <v>28143.927041560011</v>
      </c>
      <c r="H100" s="371">
        <v>28857.247035000008</v>
      </c>
      <c r="I100" s="371">
        <v>27971.388627999979</v>
      </c>
      <c r="J100" s="371">
        <v>26011.439038999986</v>
      </c>
      <c r="K100" s="371">
        <v>18669.725392000015</v>
      </c>
      <c r="L100" s="371">
        <v>23248.873661104888</v>
      </c>
      <c r="M100" s="371">
        <v>23457.349920634919</v>
      </c>
      <c r="N100" s="371">
        <v>22846.699989627821</v>
      </c>
      <c r="O100" s="371">
        <v>23080.09074459779</v>
      </c>
      <c r="P100" s="371">
        <v>23356.428814192543</v>
      </c>
      <c r="Q100" s="371">
        <v>23815.245228801221</v>
      </c>
      <c r="R100" s="371">
        <v>23121.06907765946</v>
      </c>
      <c r="S100" s="371">
        <v>23443.24185714488</v>
      </c>
      <c r="T100" s="371">
        <v>22136.747249299951</v>
      </c>
      <c r="U100" s="371">
        <v>21851.14218193556</v>
      </c>
      <c r="V100" s="371">
        <v>21469.542841597999</v>
      </c>
      <c r="W100" s="371">
        <v>21404.114482135436</v>
      </c>
      <c r="X100" s="371">
        <v>21245.206283876221</v>
      </c>
      <c r="Y100" s="371">
        <v>20692.103616760985</v>
      </c>
      <c r="Z100" s="371">
        <v>20582.565810146076</v>
      </c>
      <c r="AA100" s="371">
        <v>20579.561766539198</v>
      </c>
      <c r="AB100" s="371">
        <v>20670.587825265648</v>
      </c>
      <c r="AC100" s="371">
        <v>20789.523367398382</v>
      </c>
      <c r="AD100" s="371">
        <v>20886.845749217737</v>
      </c>
      <c r="AE100" s="371">
        <v>20882.488652167493</v>
      </c>
      <c r="AF100" s="371">
        <v>20729.403130176506</v>
      </c>
      <c r="AG100" s="371">
        <v>20681.123252759939</v>
      </c>
      <c r="AH100" s="371">
        <v>20537.851276447669</v>
      </c>
      <c r="AI100" s="371">
        <v>20229.775022029404</v>
      </c>
      <c r="AJ100" s="371">
        <v>19908.055229498488</v>
      </c>
      <c r="AK100" s="371">
        <v>19629.518313768309</v>
      </c>
      <c r="AL100" s="371">
        <v>19486.118642006957</v>
      </c>
      <c r="AM100" s="371">
        <v>19314.515643067094</v>
      </c>
      <c r="AN100" s="371">
        <v>18986.171651346573</v>
      </c>
      <c r="AO100" s="371">
        <v>18743.359460873213</v>
      </c>
      <c r="AP100" s="371">
        <v>18501.8608948416</v>
      </c>
      <c r="AQ100" s="371">
        <v>18324.375195383393</v>
      </c>
      <c r="AR100" s="371">
        <v>18119.946088837147</v>
      </c>
      <c r="AS100" s="371">
        <v>17848.600827689967</v>
      </c>
      <c r="AT100" s="371">
        <v>17455.124074899832</v>
      </c>
      <c r="AU100" s="371">
        <v>17155.37736507451</v>
      </c>
      <c r="AV100" s="371">
        <v>16824.732970231755</v>
      </c>
      <c r="AW100" s="371">
        <v>16232.510304353622</v>
      </c>
      <c r="AX100" s="371">
        <v>15776.952873039405</v>
      </c>
      <c r="AY100" s="371">
        <v>14808.49594565316</v>
      </c>
      <c r="AZ100" s="371">
        <v>14074.109258051178</v>
      </c>
    </row>
    <row r="101" spans="1:52" ht="12" customHeight="1" x14ac:dyDescent="0.25">
      <c r="A101" s="372" t="s">
        <v>2839</v>
      </c>
      <c r="B101" s="373">
        <v>8210.4117662637364</v>
      </c>
      <c r="C101" s="373">
        <v>8495.326739999975</v>
      </c>
      <c r="D101" s="373">
        <v>8020.8610039999876</v>
      </c>
      <c r="E101" s="373">
        <v>9164.5754499999948</v>
      </c>
      <c r="F101" s="373">
        <v>9839.1805139999778</v>
      </c>
      <c r="G101" s="373">
        <v>10268.452457553531</v>
      </c>
      <c r="H101" s="373">
        <v>10362.704195000011</v>
      </c>
      <c r="I101" s="373">
        <v>9927.1063279999817</v>
      </c>
      <c r="J101" s="373">
        <v>9196.5991689999937</v>
      </c>
      <c r="K101" s="373">
        <v>6053.5011220000142</v>
      </c>
      <c r="L101" s="373">
        <v>9133.3611987361837</v>
      </c>
      <c r="M101" s="373">
        <v>9649.996612191826</v>
      </c>
      <c r="N101" s="373">
        <v>10181.282094522216</v>
      </c>
      <c r="O101" s="373">
        <v>10805.994389118332</v>
      </c>
      <c r="P101" s="373">
        <v>11490.467122183334</v>
      </c>
      <c r="Q101" s="373">
        <v>12437.893774950096</v>
      </c>
      <c r="R101" s="373">
        <v>12096.216470746805</v>
      </c>
      <c r="S101" s="373">
        <v>12236.187700817394</v>
      </c>
      <c r="T101" s="373">
        <v>11609.137283858456</v>
      </c>
      <c r="U101" s="373">
        <v>11470.571959548664</v>
      </c>
      <c r="V101" s="373">
        <v>11284.815033877025</v>
      </c>
      <c r="W101" s="373">
        <v>11256.086464798131</v>
      </c>
      <c r="X101" s="373">
        <v>11192.949391620341</v>
      </c>
      <c r="Y101" s="373">
        <v>10778.154195368119</v>
      </c>
      <c r="Z101" s="373">
        <v>10720.128118078806</v>
      </c>
      <c r="AA101" s="373">
        <v>10718.968734866297</v>
      </c>
      <c r="AB101" s="373">
        <v>10766.791468022662</v>
      </c>
      <c r="AC101" s="373">
        <v>10838.594888242495</v>
      </c>
      <c r="AD101" s="373">
        <v>10891.034106769612</v>
      </c>
      <c r="AE101" s="373">
        <v>10896.682788724298</v>
      </c>
      <c r="AF101" s="373">
        <v>10821.00737209742</v>
      </c>
      <c r="AG101" s="373">
        <v>10806.664968356205</v>
      </c>
      <c r="AH101" s="373">
        <v>10755.466549741926</v>
      </c>
      <c r="AI101" s="373">
        <v>10610.675310902549</v>
      </c>
      <c r="AJ101" s="373">
        <v>10461.868284490116</v>
      </c>
      <c r="AK101" s="373">
        <v>10334.251495036759</v>
      </c>
      <c r="AL101" s="373">
        <v>10264.474464347246</v>
      </c>
      <c r="AM101" s="373">
        <v>10203.008403524285</v>
      </c>
      <c r="AN101" s="373">
        <v>10035.311565179603</v>
      </c>
      <c r="AO101" s="373">
        <v>9937.1944530201908</v>
      </c>
      <c r="AP101" s="373">
        <v>9844.1010604795065</v>
      </c>
      <c r="AQ101" s="373">
        <v>9779.4018282117795</v>
      </c>
      <c r="AR101" s="373">
        <v>9712.7214206412955</v>
      </c>
      <c r="AS101" s="373">
        <v>9615.5763781654296</v>
      </c>
      <c r="AT101" s="373">
        <v>9473.5976973366178</v>
      </c>
      <c r="AU101" s="373">
        <v>9350.109265073128</v>
      </c>
      <c r="AV101" s="373">
        <v>9246.4548150214705</v>
      </c>
      <c r="AW101" s="373">
        <v>9096.7459541771022</v>
      </c>
      <c r="AX101" s="373">
        <v>8917.7398673420703</v>
      </c>
      <c r="AY101" s="373">
        <v>8521.9764616388293</v>
      </c>
      <c r="AZ101" s="373">
        <v>8331.2872459043283</v>
      </c>
    </row>
    <row r="102" spans="1:52" ht="12" customHeight="1" x14ac:dyDescent="0.25">
      <c r="A102" s="372" t="s">
        <v>2665</v>
      </c>
      <c r="B102" s="373">
        <v>21685.805453561388</v>
      </c>
      <c r="C102" s="373">
        <v>20554.64877</v>
      </c>
      <c r="D102" s="373">
        <v>20045.4303</v>
      </c>
      <c r="E102" s="373">
        <v>20852.969069999996</v>
      </c>
      <c r="F102" s="373">
        <v>19286.466529999994</v>
      </c>
      <c r="G102" s="373">
        <v>17875.474584006482</v>
      </c>
      <c r="H102" s="373">
        <v>18494.542839999995</v>
      </c>
      <c r="I102" s="373">
        <v>18044.282299999999</v>
      </c>
      <c r="J102" s="373">
        <v>16814.839869999993</v>
      </c>
      <c r="K102" s="373">
        <v>12616.224269999999</v>
      </c>
      <c r="L102" s="373">
        <v>14115.512462368706</v>
      </c>
      <c r="M102" s="373">
        <v>13807.353308443093</v>
      </c>
      <c r="N102" s="373">
        <v>12665.417895105606</v>
      </c>
      <c r="O102" s="373">
        <v>12274.096355479458</v>
      </c>
      <c r="P102" s="373">
        <v>11865.961692009207</v>
      </c>
      <c r="Q102" s="373">
        <v>11377.351453851126</v>
      </c>
      <c r="R102" s="373">
        <v>11024.852606912655</v>
      </c>
      <c r="S102" s="373">
        <v>11207.054156327484</v>
      </c>
      <c r="T102" s="373">
        <v>10527.609965441497</v>
      </c>
      <c r="U102" s="373">
        <v>10380.570222386896</v>
      </c>
      <c r="V102" s="373">
        <v>10184.727807720974</v>
      </c>
      <c r="W102" s="373">
        <v>10148.028017337305</v>
      </c>
      <c r="X102" s="373">
        <v>10052.256892255878</v>
      </c>
      <c r="Y102" s="373">
        <v>9913.9494213928665</v>
      </c>
      <c r="Z102" s="373">
        <v>9862.4376920672694</v>
      </c>
      <c r="AA102" s="373">
        <v>9860.5930316728991</v>
      </c>
      <c r="AB102" s="373">
        <v>9903.7963572429853</v>
      </c>
      <c r="AC102" s="373">
        <v>9950.9284791558894</v>
      </c>
      <c r="AD102" s="373">
        <v>9995.811642448125</v>
      </c>
      <c r="AE102" s="373">
        <v>9985.8058634431964</v>
      </c>
      <c r="AF102" s="373">
        <v>9908.3957580790848</v>
      </c>
      <c r="AG102" s="373">
        <v>9874.4582844037341</v>
      </c>
      <c r="AH102" s="373">
        <v>9782.3847267057408</v>
      </c>
      <c r="AI102" s="373">
        <v>9619.0997111268571</v>
      </c>
      <c r="AJ102" s="373">
        <v>9446.1869450083705</v>
      </c>
      <c r="AK102" s="373">
        <v>9295.2668187315503</v>
      </c>
      <c r="AL102" s="373">
        <v>9221.6441776597094</v>
      </c>
      <c r="AM102" s="373">
        <v>9111.5072395428087</v>
      </c>
      <c r="AN102" s="373">
        <v>8950.8600861669711</v>
      </c>
      <c r="AO102" s="373">
        <v>8806.165007853022</v>
      </c>
      <c r="AP102" s="373">
        <v>8657.7598343620921</v>
      </c>
      <c r="AQ102" s="373">
        <v>8544.9733671716149</v>
      </c>
      <c r="AR102" s="373">
        <v>8407.2246681958532</v>
      </c>
      <c r="AS102" s="373">
        <v>8233.0244495245388</v>
      </c>
      <c r="AT102" s="373">
        <v>7981.5263775632129</v>
      </c>
      <c r="AU102" s="373">
        <v>7805.2681000013818</v>
      </c>
      <c r="AV102" s="373">
        <v>7578.2781552102851</v>
      </c>
      <c r="AW102" s="373">
        <v>7135.7643501765197</v>
      </c>
      <c r="AX102" s="373">
        <v>6859.2130056973356</v>
      </c>
      <c r="AY102" s="373">
        <v>6286.5194840143304</v>
      </c>
      <c r="AZ102" s="373">
        <v>5742.8220121468494</v>
      </c>
    </row>
    <row r="103" spans="1:52" ht="12" customHeight="1" x14ac:dyDescent="0.25">
      <c r="A103" s="374" t="s">
        <v>2645</v>
      </c>
      <c r="B103" s="375">
        <v>3644.3406940742675</v>
      </c>
      <c r="C103" s="375">
        <v>3560.832192500015</v>
      </c>
      <c r="D103" s="375">
        <v>3064.0870050000021</v>
      </c>
      <c r="E103" s="375">
        <v>3178.775969999997</v>
      </c>
      <c r="F103" s="375">
        <v>3285.156249999995</v>
      </c>
      <c r="G103" s="375">
        <v>3017.5249749065647</v>
      </c>
      <c r="H103" s="375">
        <v>2877.9148799999984</v>
      </c>
      <c r="I103" s="375">
        <v>2618.6969799999911</v>
      </c>
      <c r="J103" s="375">
        <v>2433.3564475000039</v>
      </c>
      <c r="K103" s="375">
        <v>1542.712205</v>
      </c>
      <c r="L103" s="375">
        <v>1800.8436792242001</v>
      </c>
      <c r="M103" s="375">
        <v>1579.6849267809393</v>
      </c>
      <c r="N103" s="375">
        <v>1310.4585674015802</v>
      </c>
      <c r="O103" s="375">
        <v>1198.9536549244074</v>
      </c>
      <c r="P103" s="375">
        <v>1065.6259130504916</v>
      </c>
      <c r="Q103" s="375">
        <v>867.59850704377891</v>
      </c>
      <c r="R103" s="375">
        <v>899.42767631048048</v>
      </c>
      <c r="S103" s="375">
        <v>920.54161128981082</v>
      </c>
      <c r="T103" s="375">
        <v>884.36759511876392</v>
      </c>
      <c r="U103" s="375">
        <v>874.56247983989886</v>
      </c>
      <c r="V103" s="375">
        <v>852.32357662405184</v>
      </c>
      <c r="W103" s="375">
        <v>848.85123119675006</v>
      </c>
      <c r="X103" s="375">
        <v>842.47758351853815</v>
      </c>
      <c r="Y103" s="375">
        <v>762.94993321663981</v>
      </c>
      <c r="Z103" s="375">
        <v>748.63284551449124</v>
      </c>
      <c r="AA103" s="375">
        <v>739.97593896521573</v>
      </c>
      <c r="AB103" s="375">
        <v>728.64562356123156</v>
      </c>
      <c r="AC103" s="375">
        <v>725.88899805143717</v>
      </c>
      <c r="AD103" s="375">
        <v>718.70484650749199</v>
      </c>
      <c r="AE103" s="375">
        <v>717.28393185387222</v>
      </c>
      <c r="AF103" s="375">
        <v>706.49506482200593</v>
      </c>
      <c r="AG103" s="375">
        <v>703.7896665155688</v>
      </c>
      <c r="AH103" s="375">
        <v>701.56743040560048</v>
      </c>
      <c r="AI103" s="375">
        <v>694.50492802810356</v>
      </c>
      <c r="AJ103" s="375">
        <v>688.28527946192139</v>
      </c>
      <c r="AK103" s="375">
        <v>681.16378934439342</v>
      </c>
      <c r="AL103" s="375">
        <v>676.12630072867125</v>
      </c>
      <c r="AM103" s="375">
        <v>670.92476283510803</v>
      </c>
      <c r="AN103" s="375">
        <v>653.09826146838452</v>
      </c>
      <c r="AO103" s="375">
        <v>646.73829803210697</v>
      </c>
      <c r="AP103" s="375">
        <v>637.5073768946379</v>
      </c>
      <c r="AQ103" s="375">
        <v>634.13059768771666</v>
      </c>
      <c r="AR103" s="375">
        <v>628.5546408222865</v>
      </c>
      <c r="AS103" s="375">
        <v>622.1187948911886</v>
      </c>
      <c r="AT103" s="375">
        <v>615.36778481427143</v>
      </c>
      <c r="AU103" s="375">
        <v>609.04481448894239</v>
      </c>
      <c r="AV103" s="375">
        <v>605.27764869437033</v>
      </c>
      <c r="AW103" s="375">
        <v>595.84698451442353</v>
      </c>
      <c r="AX103" s="375">
        <v>586.76125998220857</v>
      </c>
      <c r="AY103" s="375">
        <v>567.12141268206506</v>
      </c>
      <c r="AZ103" s="375">
        <v>555.55646639208669</v>
      </c>
    </row>
    <row r="104" spans="1:52" ht="12" customHeight="1" x14ac:dyDescent="0.25">
      <c r="A104" s="372" t="s">
        <v>2646</v>
      </c>
      <c r="B104" s="373">
        <v>0</v>
      </c>
      <c r="C104" s="373">
        <v>0</v>
      </c>
      <c r="D104" s="373">
        <v>0</v>
      </c>
      <c r="E104" s="373">
        <v>0</v>
      </c>
      <c r="F104" s="373">
        <v>0</v>
      </c>
      <c r="G104" s="373">
        <v>0</v>
      </c>
      <c r="H104" s="373">
        <v>0</v>
      </c>
      <c r="I104" s="373">
        <v>0</v>
      </c>
      <c r="J104" s="373">
        <v>0</v>
      </c>
      <c r="K104" s="373">
        <v>0</v>
      </c>
      <c r="L104" s="373">
        <v>0</v>
      </c>
      <c r="M104" s="373">
        <v>0</v>
      </c>
      <c r="N104" s="373">
        <v>0</v>
      </c>
      <c r="O104" s="373">
        <v>0</v>
      </c>
      <c r="P104" s="373">
        <v>0</v>
      </c>
      <c r="Q104" s="373">
        <v>0</v>
      </c>
      <c r="R104" s="373">
        <v>0</v>
      </c>
      <c r="S104" s="373">
        <v>0</v>
      </c>
      <c r="T104" s="373">
        <v>0</v>
      </c>
      <c r="U104" s="373">
        <v>0</v>
      </c>
      <c r="V104" s="373">
        <v>0</v>
      </c>
      <c r="W104" s="373">
        <v>0</v>
      </c>
      <c r="X104" s="373">
        <v>0</v>
      </c>
      <c r="Y104" s="373">
        <v>0</v>
      </c>
      <c r="Z104" s="373">
        <v>0</v>
      </c>
      <c r="AA104" s="373">
        <v>0</v>
      </c>
      <c r="AB104" s="373">
        <v>0</v>
      </c>
      <c r="AC104" s="373">
        <v>0</v>
      </c>
      <c r="AD104" s="373">
        <v>0</v>
      </c>
      <c r="AE104" s="373">
        <v>0</v>
      </c>
      <c r="AF104" s="373">
        <v>0</v>
      </c>
      <c r="AG104" s="373">
        <v>0</v>
      </c>
      <c r="AH104" s="373">
        <v>0</v>
      </c>
      <c r="AI104" s="373">
        <v>0</v>
      </c>
      <c r="AJ104" s="373">
        <v>0</v>
      </c>
      <c r="AK104" s="373">
        <v>0</v>
      </c>
      <c r="AL104" s="373">
        <v>0</v>
      </c>
      <c r="AM104" s="373">
        <v>0</v>
      </c>
      <c r="AN104" s="373">
        <v>0</v>
      </c>
      <c r="AO104" s="373">
        <v>0</v>
      </c>
      <c r="AP104" s="373">
        <v>0</v>
      </c>
      <c r="AQ104" s="373">
        <v>0</v>
      </c>
      <c r="AR104" s="373">
        <v>0</v>
      </c>
      <c r="AS104" s="373">
        <v>0</v>
      </c>
      <c r="AT104" s="373">
        <v>0</v>
      </c>
      <c r="AU104" s="373">
        <v>0</v>
      </c>
      <c r="AV104" s="373">
        <v>0</v>
      </c>
      <c r="AW104" s="373">
        <v>0</v>
      </c>
      <c r="AX104" s="373">
        <v>0</v>
      </c>
      <c r="AY104" s="373">
        <v>0</v>
      </c>
      <c r="AZ104" s="373">
        <v>0</v>
      </c>
    </row>
    <row r="105" spans="1:52" ht="12" customHeight="1" x14ac:dyDescent="0.25">
      <c r="A105" s="372" t="s">
        <v>2647</v>
      </c>
      <c r="B105" s="373">
        <v>391.59077412292794</v>
      </c>
      <c r="C105" s="373">
        <v>473.9026600000015</v>
      </c>
      <c r="D105" s="373">
        <v>468.27583999999894</v>
      </c>
      <c r="E105" s="373">
        <v>422.3077699999991</v>
      </c>
      <c r="F105" s="373">
        <v>427.82456999999914</v>
      </c>
      <c r="G105" s="373">
        <v>412.75797659388326</v>
      </c>
      <c r="H105" s="373">
        <v>413.99762999999973</v>
      </c>
      <c r="I105" s="373">
        <v>402.65164999999973</v>
      </c>
      <c r="J105" s="373">
        <v>434.30519999999837</v>
      </c>
      <c r="K105" s="373">
        <v>334.34321000000034</v>
      </c>
      <c r="L105" s="373">
        <v>393.8025721050746</v>
      </c>
      <c r="M105" s="373">
        <v>382.80565757764191</v>
      </c>
      <c r="N105" s="373">
        <v>377.35603687830002</v>
      </c>
      <c r="O105" s="373">
        <v>302.85335265506751</v>
      </c>
      <c r="P105" s="373">
        <v>294.00826895509653</v>
      </c>
      <c r="Q105" s="373">
        <v>298.36335117878969</v>
      </c>
      <c r="R105" s="373">
        <v>314.08564110692743</v>
      </c>
      <c r="S105" s="373">
        <v>322.29235563114435</v>
      </c>
      <c r="T105" s="373">
        <v>306.28489084269904</v>
      </c>
      <c r="U105" s="373">
        <v>304.31410875754057</v>
      </c>
      <c r="V105" s="373">
        <v>295.40131654996696</v>
      </c>
      <c r="W105" s="373">
        <v>293.41234548288867</v>
      </c>
      <c r="X105" s="373">
        <v>290.52403145546123</v>
      </c>
      <c r="Y105" s="373">
        <v>266.64153016598601</v>
      </c>
      <c r="Z105" s="373">
        <v>260.63264367371301</v>
      </c>
      <c r="AA105" s="373">
        <v>254.89193341904945</v>
      </c>
      <c r="AB105" s="373">
        <v>250.70047753297976</v>
      </c>
      <c r="AC105" s="373">
        <v>250.84637384358646</v>
      </c>
      <c r="AD105" s="373">
        <v>251.58087128802782</v>
      </c>
      <c r="AE105" s="373">
        <v>253.47228007287711</v>
      </c>
      <c r="AF105" s="373">
        <v>252.18211899938927</v>
      </c>
      <c r="AG105" s="373">
        <v>252.3719433603201</v>
      </c>
      <c r="AH105" s="373">
        <v>252.2537368577195</v>
      </c>
      <c r="AI105" s="373">
        <v>250.56975704471117</v>
      </c>
      <c r="AJ105" s="373">
        <v>249.33736010622289</v>
      </c>
      <c r="AK105" s="373">
        <v>247.46070066594297</v>
      </c>
      <c r="AL105" s="373">
        <v>247.75269301935259</v>
      </c>
      <c r="AM105" s="373">
        <v>246.6934777374241</v>
      </c>
      <c r="AN105" s="373">
        <v>244.00690537107573</v>
      </c>
      <c r="AO105" s="373">
        <v>243.59736232930658</v>
      </c>
      <c r="AP105" s="373">
        <v>241.34162533841669</v>
      </c>
      <c r="AQ105" s="373">
        <v>241.34841800931434</v>
      </c>
      <c r="AR105" s="373">
        <v>240.6578597673946</v>
      </c>
      <c r="AS105" s="373">
        <v>239.58321239445425</v>
      </c>
      <c r="AT105" s="373">
        <v>239.05863162827271</v>
      </c>
      <c r="AU105" s="373">
        <v>238.71183342337835</v>
      </c>
      <c r="AV105" s="373">
        <v>239.25227782415368</v>
      </c>
      <c r="AW105" s="373">
        <v>235.27357320059352</v>
      </c>
      <c r="AX105" s="373">
        <v>231.44406876021588</v>
      </c>
      <c r="AY105" s="373">
        <v>225.12718215169863</v>
      </c>
      <c r="AZ105" s="373">
        <v>222.89152375339006</v>
      </c>
    </row>
    <row r="106" spans="1:52" ht="12" customHeight="1" x14ac:dyDescent="0.25">
      <c r="A106" s="372" t="s">
        <v>2648</v>
      </c>
      <c r="B106" s="373">
        <v>449.46562449308652</v>
      </c>
      <c r="C106" s="373">
        <v>452.02694000001355</v>
      </c>
      <c r="D106" s="373">
        <v>257.96264000000303</v>
      </c>
      <c r="E106" s="373">
        <v>227.03172249999739</v>
      </c>
      <c r="F106" s="373">
        <v>203.93990499999708</v>
      </c>
      <c r="G106" s="373">
        <v>206.44982651606355</v>
      </c>
      <c r="H106" s="373">
        <v>167.51839499999915</v>
      </c>
      <c r="I106" s="373">
        <v>158.94384749999131</v>
      </c>
      <c r="J106" s="373">
        <v>150.97008500000564</v>
      </c>
      <c r="K106" s="373">
        <v>124.70450499999987</v>
      </c>
      <c r="L106" s="373">
        <v>162.21973910091688</v>
      </c>
      <c r="M106" s="373">
        <v>135.09324379711614</v>
      </c>
      <c r="N106" s="373">
        <v>118.27251979630454</v>
      </c>
      <c r="O106" s="373">
        <v>111.92046686940191</v>
      </c>
      <c r="P106" s="373">
        <v>106.42362735204831</v>
      </c>
      <c r="Q106" s="373">
        <v>174.48785544100755</v>
      </c>
      <c r="R106" s="373">
        <v>175.05933862897388</v>
      </c>
      <c r="S106" s="373">
        <v>180.55647103122129</v>
      </c>
      <c r="T106" s="373">
        <v>171.893911836325</v>
      </c>
      <c r="U106" s="373">
        <v>168.93608196766027</v>
      </c>
      <c r="V106" s="373">
        <v>165.53096297777856</v>
      </c>
      <c r="W106" s="373">
        <v>164.4687240960653</v>
      </c>
      <c r="X106" s="373">
        <v>161.9621362326273</v>
      </c>
      <c r="Y106" s="373">
        <v>143.69652802957742</v>
      </c>
      <c r="Z106" s="373">
        <v>138.39435791171968</v>
      </c>
      <c r="AA106" s="373">
        <v>137.14946418321367</v>
      </c>
      <c r="AB106" s="373">
        <v>134.45270055250776</v>
      </c>
      <c r="AC106" s="373">
        <v>133.62725722885995</v>
      </c>
      <c r="AD106" s="373">
        <v>132.64304410809001</v>
      </c>
      <c r="AE106" s="373">
        <v>131.61059932189852</v>
      </c>
      <c r="AF106" s="373">
        <v>128.27008381452765</v>
      </c>
      <c r="AG106" s="373">
        <v>127.70127714904899</v>
      </c>
      <c r="AH106" s="373">
        <v>126.87620883699906</v>
      </c>
      <c r="AI106" s="373">
        <v>125.27529654115357</v>
      </c>
      <c r="AJ106" s="373">
        <v>123.50048531154523</v>
      </c>
      <c r="AK106" s="373">
        <v>121.79809556888019</v>
      </c>
      <c r="AL106" s="373">
        <v>120.08875664065707</v>
      </c>
      <c r="AM106" s="373">
        <v>118.10853164021628</v>
      </c>
      <c r="AN106" s="373">
        <v>111.91323955646132</v>
      </c>
      <c r="AO106" s="373">
        <v>110.00141526739047</v>
      </c>
      <c r="AP106" s="373">
        <v>106.71375455179718</v>
      </c>
      <c r="AQ106" s="373">
        <v>105.23422259397604</v>
      </c>
      <c r="AR106" s="373">
        <v>102.65697292992756</v>
      </c>
      <c r="AS106" s="373">
        <v>100.38142255789383</v>
      </c>
      <c r="AT106" s="373">
        <v>97.803389675164581</v>
      </c>
      <c r="AU106" s="373">
        <v>95.543441161371831</v>
      </c>
      <c r="AV106" s="373">
        <v>93.913696190934047</v>
      </c>
      <c r="AW106" s="373">
        <v>91.46983521325852</v>
      </c>
      <c r="AX106" s="373">
        <v>89.153253016332144</v>
      </c>
      <c r="AY106" s="373">
        <v>83.737530358461981</v>
      </c>
      <c r="AZ106" s="373">
        <v>80.870037156587742</v>
      </c>
    </row>
    <row r="107" spans="1:52" ht="12" customHeight="1" x14ac:dyDescent="0.25">
      <c r="A107" s="372" t="s">
        <v>2649</v>
      </c>
      <c r="B107" s="373">
        <v>2327.8872331299117</v>
      </c>
      <c r="C107" s="373">
        <v>2358.7010324999997</v>
      </c>
      <c r="D107" s="373">
        <v>2084.2403450000002</v>
      </c>
      <c r="E107" s="373">
        <v>2256.1633175000002</v>
      </c>
      <c r="F107" s="373">
        <v>2379.7919849999989</v>
      </c>
      <c r="G107" s="373">
        <v>2127.2659872127438</v>
      </c>
      <c r="H107" s="373">
        <v>2025.2964175000002</v>
      </c>
      <c r="I107" s="373">
        <v>1835.1238874999999</v>
      </c>
      <c r="J107" s="373">
        <v>1644.9185425000003</v>
      </c>
      <c r="K107" s="373">
        <v>890.41354999999919</v>
      </c>
      <c r="L107" s="373">
        <v>945.95899582264451</v>
      </c>
      <c r="M107" s="373">
        <v>892.33443719419972</v>
      </c>
      <c r="N107" s="373">
        <v>663.06786920692252</v>
      </c>
      <c r="O107" s="373">
        <v>630.60298209309383</v>
      </c>
      <c r="P107" s="373">
        <v>630.84641125111409</v>
      </c>
      <c r="Q107" s="373">
        <v>376.40611644617087</v>
      </c>
      <c r="R107" s="373">
        <v>391.34244676251802</v>
      </c>
      <c r="S107" s="373">
        <v>396.99244919204614</v>
      </c>
      <c r="T107" s="373">
        <v>387.30990359593329</v>
      </c>
      <c r="U107" s="373">
        <v>383.56249775304417</v>
      </c>
      <c r="V107" s="373">
        <v>375.68237507739497</v>
      </c>
      <c r="W107" s="373">
        <v>375.47677566241356</v>
      </c>
      <c r="X107" s="373">
        <v>375.5383111873337</v>
      </c>
      <c r="Y107" s="373">
        <v>344.64127630330495</v>
      </c>
      <c r="Z107" s="373">
        <v>342.53306735371746</v>
      </c>
      <c r="AA107" s="373">
        <v>342.00799440761779</v>
      </c>
      <c r="AB107" s="373">
        <v>337.6764752624465</v>
      </c>
      <c r="AC107" s="373">
        <v>336.05483035561133</v>
      </c>
      <c r="AD107" s="373">
        <v>329.50665562882182</v>
      </c>
      <c r="AE107" s="373">
        <v>327.37027338271594</v>
      </c>
      <c r="AF107" s="373">
        <v>321.38478774491551</v>
      </c>
      <c r="AG107" s="373">
        <v>319.13662875822507</v>
      </c>
      <c r="AH107" s="373">
        <v>317.95679428340225</v>
      </c>
      <c r="AI107" s="373">
        <v>314.2751877238934</v>
      </c>
      <c r="AJ107" s="373">
        <v>311.17837942826981</v>
      </c>
      <c r="AK107" s="373">
        <v>307.75185192368701</v>
      </c>
      <c r="AL107" s="373">
        <v>304.24466011755391</v>
      </c>
      <c r="AM107" s="373">
        <v>302.6280134197271</v>
      </c>
      <c r="AN107" s="373">
        <v>295.28910386374935</v>
      </c>
      <c r="AO107" s="373">
        <v>291.35942451036004</v>
      </c>
      <c r="AP107" s="373">
        <v>288.02444378041832</v>
      </c>
      <c r="AQ107" s="373">
        <v>286.44335136925145</v>
      </c>
      <c r="AR107" s="373">
        <v>284.37194047290637</v>
      </c>
      <c r="AS107" s="373">
        <v>281.52914473405843</v>
      </c>
      <c r="AT107" s="373">
        <v>277.96829757706519</v>
      </c>
      <c r="AU107" s="373">
        <v>274.32081453924997</v>
      </c>
      <c r="AV107" s="373">
        <v>271.69439232159425</v>
      </c>
      <c r="AW107" s="373">
        <v>268.72403474715503</v>
      </c>
      <c r="AX107" s="373">
        <v>265.85170025992937</v>
      </c>
      <c r="AY107" s="373">
        <v>257.99785140146281</v>
      </c>
      <c r="AZ107" s="373">
        <v>251.60433178152113</v>
      </c>
    </row>
    <row r="108" spans="1:52" ht="12" customHeight="1" x14ac:dyDescent="0.25">
      <c r="A108" s="372" t="s">
        <v>2650</v>
      </c>
      <c r="B108" s="373">
        <v>475.39706232834118</v>
      </c>
      <c r="C108" s="373">
        <v>276.20156000000026</v>
      </c>
      <c r="D108" s="373">
        <v>253.60818000000029</v>
      </c>
      <c r="E108" s="373">
        <v>273.27315999999996</v>
      </c>
      <c r="F108" s="373">
        <v>273.59978999999976</v>
      </c>
      <c r="G108" s="373">
        <v>271.05118458387398</v>
      </c>
      <c r="H108" s="373">
        <v>271.10243749999938</v>
      </c>
      <c r="I108" s="373">
        <v>221.97759500000001</v>
      </c>
      <c r="J108" s="373">
        <v>203.16261999999983</v>
      </c>
      <c r="K108" s="373">
        <v>193.2509400000005</v>
      </c>
      <c r="L108" s="373">
        <v>298.86237219556409</v>
      </c>
      <c r="M108" s="373">
        <v>169.4515882119818</v>
      </c>
      <c r="N108" s="373">
        <v>151.76214152005306</v>
      </c>
      <c r="O108" s="373">
        <v>153.57685330684424</v>
      </c>
      <c r="P108" s="373">
        <v>34.347605492232859</v>
      </c>
      <c r="Q108" s="373">
        <v>18.341183977810768</v>
      </c>
      <c r="R108" s="373">
        <v>18.940249812061108</v>
      </c>
      <c r="S108" s="373">
        <v>20.700335435398948</v>
      </c>
      <c r="T108" s="373">
        <v>18.878888843806568</v>
      </c>
      <c r="U108" s="373">
        <v>17.749791361653859</v>
      </c>
      <c r="V108" s="373">
        <v>15.708922018911423</v>
      </c>
      <c r="W108" s="373">
        <v>15.493385955382399</v>
      </c>
      <c r="X108" s="373">
        <v>14.453104643115935</v>
      </c>
      <c r="Y108" s="373">
        <v>7.9705987177714395</v>
      </c>
      <c r="Z108" s="373">
        <v>7.0727765753411518</v>
      </c>
      <c r="AA108" s="373">
        <v>5.9265469553348389</v>
      </c>
      <c r="AB108" s="373">
        <v>5.8159702132975379</v>
      </c>
      <c r="AC108" s="373">
        <v>5.3605366233794545</v>
      </c>
      <c r="AD108" s="373">
        <v>4.9742754825523798</v>
      </c>
      <c r="AE108" s="373">
        <v>4.8307790763805869</v>
      </c>
      <c r="AF108" s="373">
        <v>4.6580742631735292</v>
      </c>
      <c r="AG108" s="373">
        <v>4.5798172479747397</v>
      </c>
      <c r="AH108" s="373">
        <v>4.4806904274796153</v>
      </c>
      <c r="AI108" s="373">
        <v>4.3846867183455585</v>
      </c>
      <c r="AJ108" s="373">
        <v>4.2690546158834994</v>
      </c>
      <c r="AK108" s="373">
        <v>4.1531411858833769</v>
      </c>
      <c r="AL108" s="373">
        <v>4.0401909511077516</v>
      </c>
      <c r="AM108" s="373">
        <v>3.4947400377406024</v>
      </c>
      <c r="AN108" s="373">
        <v>1.8890126770980882</v>
      </c>
      <c r="AO108" s="373">
        <v>1.7800959250498187</v>
      </c>
      <c r="AP108" s="373">
        <v>1.4275532240057469</v>
      </c>
      <c r="AQ108" s="373">
        <v>1.1046057151748441</v>
      </c>
      <c r="AR108" s="373">
        <v>0.86786765205793515</v>
      </c>
      <c r="AS108" s="373">
        <v>0.62501520478210115</v>
      </c>
      <c r="AT108" s="373">
        <v>0.53746593376888896</v>
      </c>
      <c r="AU108" s="373">
        <v>0.46872536494221256</v>
      </c>
      <c r="AV108" s="373">
        <v>0.41728235768838051</v>
      </c>
      <c r="AW108" s="373">
        <v>0.37954135341645279</v>
      </c>
      <c r="AX108" s="373">
        <v>0.31223794573128116</v>
      </c>
      <c r="AY108" s="373">
        <v>0.25884877044156485</v>
      </c>
      <c r="AZ108" s="373">
        <v>0.19057370058783102</v>
      </c>
    </row>
    <row r="109" spans="1:52" ht="12" customHeight="1" x14ac:dyDescent="0.25">
      <c r="A109" s="374" t="s">
        <v>2651</v>
      </c>
      <c r="B109" s="375">
        <v>21843.603256078852</v>
      </c>
      <c r="C109" s="375">
        <v>20068.021577499996</v>
      </c>
      <c r="D109" s="375">
        <v>19617.824277500004</v>
      </c>
      <c r="E109" s="375">
        <v>20257.193962500001</v>
      </c>
      <c r="F109" s="375">
        <v>20902.255700000009</v>
      </c>
      <c r="G109" s="375">
        <v>19537.361307993175</v>
      </c>
      <c r="H109" s="375">
        <v>19689.391639999987</v>
      </c>
      <c r="I109" s="375">
        <v>19275.218669999987</v>
      </c>
      <c r="J109" s="375">
        <v>18369.130554999996</v>
      </c>
      <c r="K109" s="375">
        <v>13033.515185</v>
      </c>
      <c r="L109" s="375">
        <v>15850.368022727032</v>
      </c>
      <c r="M109" s="375">
        <v>15781.256080873518</v>
      </c>
      <c r="N109" s="375">
        <v>15639.408831648692</v>
      </c>
      <c r="O109" s="375">
        <v>15410.026646240214</v>
      </c>
      <c r="P109" s="375">
        <v>15118.958024982749</v>
      </c>
      <c r="Q109" s="375">
        <v>15463.322459289157</v>
      </c>
      <c r="R109" s="375">
        <v>15148.28938771478</v>
      </c>
      <c r="S109" s="375">
        <v>15469.048344164199</v>
      </c>
      <c r="T109" s="375">
        <v>14683.422572357313</v>
      </c>
      <c r="U109" s="375">
        <v>14476.740712052262</v>
      </c>
      <c r="V109" s="375">
        <v>14207.582050641633</v>
      </c>
      <c r="W109" s="375">
        <v>14164.387584145259</v>
      </c>
      <c r="X109" s="375">
        <v>14044.611551750189</v>
      </c>
      <c r="Y109" s="375">
        <v>13791.43027140587</v>
      </c>
      <c r="Z109" s="375">
        <v>13687.782090798893</v>
      </c>
      <c r="AA109" s="375">
        <v>13665.269977554941</v>
      </c>
      <c r="AB109" s="375">
        <v>13716.935315776627</v>
      </c>
      <c r="AC109" s="375">
        <v>13755.864492116618</v>
      </c>
      <c r="AD109" s="375">
        <v>13803.014893360323</v>
      </c>
      <c r="AE109" s="375">
        <v>13798.810235920992</v>
      </c>
      <c r="AF109" s="375">
        <v>13706.651782588029</v>
      </c>
      <c r="AG109" s="375">
        <v>13659.293649252802</v>
      </c>
      <c r="AH109" s="375">
        <v>13570.283963367103</v>
      </c>
      <c r="AI109" s="375">
        <v>13396.547713061937</v>
      </c>
      <c r="AJ109" s="375">
        <v>13222.337299277819</v>
      </c>
      <c r="AK109" s="375">
        <v>13070.692942273545</v>
      </c>
      <c r="AL109" s="375">
        <v>12998.550111092107</v>
      </c>
      <c r="AM109" s="375">
        <v>12943.111466374154</v>
      </c>
      <c r="AN109" s="375">
        <v>12811.724441596831</v>
      </c>
      <c r="AO109" s="375">
        <v>12726.623375099098</v>
      </c>
      <c r="AP109" s="375">
        <v>12637.681262482398</v>
      </c>
      <c r="AQ109" s="375">
        <v>12623.529906371066</v>
      </c>
      <c r="AR109" s="375">
        <v>12595.966868802916</v>
      </c>
      <c r="AS109" s="375">
        <v>12554.936538959671</v>
      </c>
      <c r="AT109" s="375">
        <v>12525.156329662394</v>
      </c>
      <c r="AU109" s="375">
        <v>12511.541302731443</v>
      </c>
      <c r="AV109" s="375">
        <v>12560.740340769584</v>
      </c>
      <c r="AW109" s="375">
        <v>12526.151403340296</v>
      </c>
      <c r="AX109" s="375">
        <v>12492.60403205016</v>
      </c>
      <c r="AY109" s="375">
        <v>12519.212487768267</v>
      </c>
      <c r="AZ109" s="375">
        <v>12502.075007241132</v>
      </c>
    </row>
    <row r="110" spans="1:52" ht="12" customHeight="1" x14ac:dyDescent="0.25">
      <c r="A110" s="372" t="s">
        <v>2652</v>
      </c>
      <c r="B110" s="373">
        <v>11508.050194804226</v>
      </c>
      <c r="C110" s="373">
        <v>10525.8534275</v>
      </c>
      <c r="D110" s="373">
        <v>10329.291247500007</v>
      </c>
      <c r="E110" s="373">
        <v>10927.016992500003</v>
      </c>
      <c r="F110" s="373">
        <v>11395.174780000008</v>
      </c>
      <c r="G110" s="373">
        <v>10506.340278731486</v>
      </c>
      <c r="H110" s="373">
        <v>10465.483809999991</v>
      </c>
      <c r="I110" s="373">
        <v>10394.346819999988</v>
      </c>
      <c r="J110" s="373">
        <v>10033.075054999999</v>
      </c>
      <c r="K110" s="373">
        <v>7019.8410750000012</v>
      </c>
      <c r="L110" s="373">
        <v>8402.3044156623946</v>
      </c>
      <c r="M110" s="373">
        <v>8351.9900431968053</v>
      </c>
      <c r="N110" s="373">
        <v>8107.2616497443778</v>
      </c>
      <c r="O110" s="373">
        <v>8088.1238116746053</v>
      </c>
      <c r="P110" s="373">
        <v>7850.8067691331444</v>
      </c>
      <c r="Q110" s="373">
        <v>8128.0580364968946</v>
      </c>
      <c r="R110" s="373">
        <v>7985.5090537770793</v>
      </c>
      <c r="S110" s="373">
        <v>8247.2909453229768</v>
      </c>
      <c r="T110" s="373">
        <v>7963.9408018955282</v>
      </c>
      <c r="U110" s="373">
        <v>7854.8581136175326</v>
      </c>
      <c r="V110" s="373">
        <v>7711.0011445704367</v>
      </c>
      <c r="W110" s="373">
        <v>7694.6365691295869</v>
      </c>
      <c r="X110" s="373">
        <v>7673.2237737460719</v>
      </c>
      <c r="Y110" s="373">
        <v>7520.8069932259896</v>
      </c>
      <c r="Z110" s="373">
        <v>7462.9683973646415</v>
      </c>
      <c r="AA110" s="373">
        <v>7458.8983077678431</v>
      </c>
      <c r="AB110" s="373">
        <v>7507.0814998668247</v>
      </c>
      <c r="AC110" s="373">
        <v>7542.9913638089965</v>
      </c>
      <c r="AD110" s="373">
        <v>7588.9886904839177</v>
      </c>
      <c r="AE110" s="373">
        <v>7624.60929788669</v>
      </c>
      <c r="AF110" s="373">
        <v>7607.4321715902079</v>
      </c>
      <c r="AG110" s="373">
        <v>7607.5797221339471</v>
      </c>
      <c r="AH110" s="373">
        <v>7622.1071741743608</v>
      </c>
      <c r="AI110" s="373">
        <v>7573.5297127230924</v>
      </c>
      <c r="AJ110" s="373">
        <v>7534.7616752677513</v>
      </c>
      <c r="AK110" s="373">
        <v>7497.1121877084233</v>
      </c>
      <c r="AL110" s="373">
        <v>7498.6249690730547</v>
      </c>
      <c r="AM110" s="373">
        <v>7537.6693346854054</v>
      </c>
      <c r="AN110" s="373">
        <v>7517.1463101423515</v>
      </c>
      <c r="AO110" s="373">
        <v>7532.1703245979124</v>
      </c>
      <c r="AP110" s="373">
        <v>7541.4658423036808</v>
      </c>
      <c r="AQ110" s="373">
        <v>7613.515078157634</v>
      </c>
      <c r="AR110" s="373">
        <v>7676.6554884135221</v>
      </c>
      <c r="AS110" s="373">
        <v>7737.6727289016435</v>
      </c>
      <c r="AT110" s="373">
        <v>7826.356902629379</v>
      </c>
      <c r="AU110" s="373">
        <v>7920.8508827183878</v>
      </c>
      <c r="AV110" s="373">
        <v>8078.4665127947919</v>
      </c>
      <c r="AW110" s="373">
        <v>8193.0581784743972</v>
      </c>
      <c r="AX110" s="373">
        <v>8333.0546023478055</v>
      </c>
      <c r="AY110" s="373">
        <v>8671.2027153995041</v>
      </c>
      <c r="AZ110" s="373">
        <v>8788.9399422495553</v>
      </c>
    </row>
    <row r="111" spans="1:52" ht="12" customHeight="1" x14ac:dyDescent="0.25">
      <c r="A111" s="372" t="s">
        <v>2653</v>
      </c>
      <c r="B111" s="373">
        <v>10335.553061274626</v>
      </c>
      <c r="C111" s="373">
        <v>9542.1681499999977</v>
      </c>
      <c r="D111" s="373">
        <v>9288.5330299999987</v>
      </c>
      <c r="E111" s="373">
        <v>9330.1769700000004</v>
      </c>
      <c r="F111" s="373">
        <v>9507.0809199999985</v>
      </c>
      <c r="G111" s="373">
        <v>9031.0210292616885</v>
      </c>
      <c r="H111" s="373">
        <v>9223.9078299999983</v>
      </c>
      <c r="I111" s="373">
        <v>8880.8718499999977</v>
      </c>
      <c r="J111" s="373">
        <v>8336.0554999999986</v>
      </c>
      <c r="K111" s="373">
        <v>6013.6741099999999</v>
      </c>
      <c r="L111" s="373">
        <v>7448.0636070646378</v>
      </c>
      <c r="M111" s="373">
        <v>7429.2660376767135</v>
      </c>
      <c r="N111" s="373">
        <v>7532.1471819043145</v>
      </c>
      <c r="O111" s="373">
        <v>7321.9028345656088</v>
      </c>
      <c r="P111" s="373">
        <v>7268.1512558496033</v>
      </c>
      <c r="Q111" s="373">
        <v>7335.2644227922628</v>
      </c>
      <c r="R111" s="373">
        <v>7162.7803339377006</v>
      </c>
      <c r="S111" s="373">
        <v>7221.7573988412232</v>
      </c>
      <c r="T111" s="373">
        <v>6719.4817704617844</v>
      </c>
      <c r="U111" s="373">
        <v>6621.8825984347304</v>
      </c>
      <c r="V111" s="373">
        <v>6496.5809060711963</v>
      </c>
      <c r="W111" s="373">
        <v>6469.7510150156722</v>
      </c>
      <c r="X111" s="373">
        <v>6371.3877780041166</v>
      </c>
      <c r="Y111" s="373">
        <v>6270.6232781798808</v>
      </c>
      <c r="Z111" s="373">
        <v>6224.8136934342519</v>
      </c>
      <c r="AA111" s="373">
        <v>6206.3716697870968</v>
      </c>
      <c r="AB111" s="373">
        <v>6209.8538159098016</v>
      </c>
      <c r="AC111" s="373">
        <v>6212.8731283076213</v>
      </c>
      <c r="AD111" s="373">
        <v>6214.0262028764046</v>
      </c>
      <c r="AE111" s="373">
        <v>6174.2009380343015</v>
      </c>
      <c r="AF111" s="373">
        <v>6099.2196109978222</v>
      </c>
      <c r="AG111" s="373">
        <v>6051.7139271188553</v>
      </c>
      <c r="AH111" s="373">
        <v>5948.1767891927411</v>
      </c>
      <c r="AI111" s="373">
        <v>5823.0180003388441</v>
      </c>
      <c r="AJ111" s="373">
        <v>5687.5756240100673</v>
      </c>
      <c r="AK111" s="373">
        <v>5573.5807545651223</v>
      </c>
      <c r="AL111" s="373">
        <v>5499.9251420190521</v>
      </c>
      <c r="AM111" s="373">
        <v>5405.4421316887492</v>
      </c>
      <c r="AN111" s="373">
        <v>5294.5781314544793</v>
      </c>
      <c r="AO111" s="373">
        <v>5194.4530505011844</v>
      </c>
      <c r="AP111" s="373">
        <v>5096.2154201787162</v>
      </c>
      <c r="AQ111" s="373">
        <v>5010.0148282134314</v>
      </c>
      <c r="AR111" s="373">
        <v>4919.3113803893948</v>
      </c>
      <c r="AS111" s="373">
        <v>4817.263810058027</v>
      </c>
      <c r="AT111" s="373">
        <v>4698.7994270330146</v>
      </c>
      <c r="AU111" s="373">
        <v>4590.6904200130557</v>
      </c>
      <c r="AV111" s="373">
        <v>4482.2738279747919</v>
      </c>
      <c r="AW111" s="373">
        <v>4333.0932248659001</v>
      </c>
      <c r="AX111" s="373">
        <v>4159.5494297023542</v>
      </c>
      <c r="AY111" s="373">
        <v>3848.0097723687627</v>
      </c>
      <c r="AZ111" s="373">
        <v>3713.1350649915762</v>
      </c>
    </row>
    <row r="112" spans="1:52" ht="12" customHeight="1" x14ac:dyDescent="0.25">
      <c r="A112" s="374" t="s">
        <v>2654</v>
      </c>
      <c r="B112" s="375">
        <v>6.7473917602716442</v>
      </c>
      <c r="C112" s="375">
        <v>13.80182250000002</v>
      </c>
      <c r="D112" s="375">
        <v>7.0497125000006795</v>
      </c>
      <c r="E112" s="375">
        <v>8.8278349999999737</v>
      </c>
      <c r="F112" s="375">
        <v>23.711412500000097</v>
      </c>
      <c r="G112" s="375">
        <v>26.15970117801945</v>
      </c>
      <c r="H112" s="375">
        <v>70.088587500000145</v>
      </c>
      <c r="I112" s="375">
        <v>66.250942499999042</v>
      </c>
      <c r="J112" s="375">
        <v>135.11919750000013</v>
      </c>
      <c r="K112" s="375">
        <v>86.884314999999972</v>
      </c>
      <c r="L112" s="375">
        <v>113.47122505705516</v>
      </c>
      <c r="M112" s="375">
        <v>114.17934139479792</v>
      </c>
      <c r="N112" s="375">
        <v>97.754056898102377</v>
      </c>
      <c r="O112" s="375">
        <v>87.309432028423103</v>
      </c>
      <c r="P112" s="375">
        <v>85.794042688842438</v>
      </c>
      <c r="Q112" s="375">
        <v>68.5848342653846</v>
      </c>
      <c r="R112" s="375">
        <v>66.619140535956745</v>
      </c>
      <c r="S112" s="375">
        <v>70.244627734877341</v>
      </c>
      <c r="T112" s="375">
        <v>61.055134050592486</v>
      </c>
      <c r="U112" s="375">
        <v>60.906932697815911</v>
      </c>
      <c r="V112" s="375">
        <v>60.068793230910089</v>
      </c>
      <c r="W112" s="375">
        <v>60.554778105594899</v>
      </c>
      <c r="X112" s="375">
        <v>62.833481846951166</v>
      </c>
      <c r="Y112" s="375">
        <v>74.713220100869421</v>
      </c>
      <c r="Z112" s="375">
        <v>78.305132400608443</v>
      </c>
      <c r="AA112" s="375">
        <v>79.551141991119621</v>
      </c>
      <c r="AB112" s="375">
        <v>81.859738287253649</v>
      </c>
      <c r="AC112" s="375">
        <v>83.979656915248086</v>
      </c>
      <c r="AD112" s="375">
        <v>87.954378009271906</v>
      </c>
      <c r="AE112" s="375">
        <v>90.713650962523346</v>
      </c>
      <c r="AF112" s="375">
        <v>93.252416486124417</v>
      </c>
      <c r="AG112" s="375">
        <v>93.651652546919422</v>
      </c>
      <c r="AH112" s="375">
        <v>100.53863820153481</v>
      </c>
      <c r="AI112" s="375">
        <v>107.66668601097457</v>
      </c>
      <c r="AJ112" s="375">
        <v>121.62001808592883</v>
      </c>
      <c r="AK112" s="375">
        <v>136.4481000736709</v>
      </c>
      <c r="AL112" s="375">
        <v>142.1880005112171</v>
      </c>
      <c r="AM112" s="375">
        <v>171.65695585980345</v>
      </c>
      <c r="AN112" s="375">
        <v>207.13569544395199</v>
      </c>
      <c r="AO112" s="375">
        <v>246.81753923561837</v>
      </c>
      <c r="AP112" s="375">
        <v>297.71837508084161</v>
      </c>
      <c r="AQ112" s="375">
        <v>333.96575833126764</v>
      </c>
      <c r="AR112" s="375">
        <v>396.28093219209842</v>
      </c>
      <c r="AS112" s="375">
        <v>469.15749932077244</v>
      </c>
      <c r="AT112" s="375">
        <v>591.71486670787942</v>
      </c>
      <c r="AU112" s="375">
        <v>655.95149303409607</v>
      </c>
      <c r="AV112" s="375">
        <v>778.35501876518424</v>
      </c>
      <c r="AW112" s="375">
        <v>1043.8020550672813</v>
      </c>
      <c r="AX112" s="375">
        <v>1116.9854762527589</v>
      </c>
      <c r="AY112" s="375">
        <v>1410.1025580951314</v>
      </c>
      <c r="AZ112" s="375">
        <v>1679.250065456866</v>
      </c>
    </row>
    <row r="113" spans="1:52" ht="12" customHeight="1" x14ac:dyDescent="0.25">
      <c r="A113" s="372" t="s">
        <v>2655</v>
      </c>
      <c r="B113" s="373">
        <v>6.7473917602716442</v>
      </c>
      <c r="C113" s="373">
        <v>13.80182250000002</v>
      </c>
      <c r="D113" s="373">
        <v>7.0497125000006795</v>
      </c>
      <c r="E113" s="373">
        <v>8.8278349999999737</v>
      </c>
      <c r="F113" s="373">
        <v>23.711412500000097</v>
      </c>
      <c r="G113" s="373">
        <v>26.15970117801945</v>
      </c>
      <c r="H113" s="373">
        <v>70.088587500000145</v>
      </c>
      <c r="I113" s="373">
        <v>66.250942499999042</v>
      </c>
      <c r="J113" s="373">
        <v>135.11919750000013</v>
      </c>
      <c r="K113" s="373">
        <v>86.884314999999972</v>
      </c>
      <c r="L113" s="373">
        <v>113.47122505705516</v>
      </c>
      <c r="M113" s="373">
        <v>114.17934139479792</v>
      </c>
      <c r="N113" s="373">
        <v>97.754056898102377</v>
      </c>
      <c r="O113" s="373">
        <v>87.309432028423103</v>
      </c>
      <c r="P113" s="373">
        <v>85.794042688842438</v>
      </c>
      <c r="Q113" s="373">
        <v>68.5848342653846</v>
      </c>
      <c r="R113" s="373">
        <v>66.619140535956745</v>
      </c>
      <c r="S113" s="373">
        <v>70.106410840758684</v>
      </c>
      <c r="T113" s="373">
        <v>60.712173984253234</v>
      </c>
      <c r="U113" s="373">
        <v>60.236133882323379</v>
      </c>
      <c r="V113" s="373">
        <v>59.314720852671805</v>
      </c>
      <c r="W113" s="373">
        <v>59.702498391585245</v>
      </c>
      <c r="X113" s="373">
        <v>61.854864601006632</v>
      </c>
      <c r="Y113" s="373">
        <v>73.573661292834913</v>
      </c>
      <c r="Z113" s="373">
        <v>73.65912334283999</v>
      </c>
      <c r="AA113" s="373">
        <v>74.658001875092751</v>
      </c>
      <c r="AB113" s="373">
        <v>76.732411804485153</v>
      </c>
      <c r="AC113" s="373">
        <v>78.207164590886876</v>
      </c>
      <c r="AD113" s="373">
        <v>82.153532632055715</v>
      </c>
      <c r="AE113" s="373">
        <v>84.681517742910017</v>
      </c>
      <c r="AF113" s="373">
        <v>87.095962404052798</v>
      </c>
      <c r="AG113" s="373">
        <v>87.452493751115142</v>
      </c>
      <c r="AH113" s="373">
        <v>94.292070409962605</v>
      </c>
      <c r="AI113" s="373">
        <v>101.43197807320269</v>
      </c>
      <c r="AJ113" s="373">
        <v>115.38881789238181</v>
      </c>
      <c r="AK113" s="373">
        <v>130.23264453418338</v>
      </c>
      <c r="AL113" s="373">
        <v>135.92594603189374</v>
      </c>
      <c r="AM113" s="373">
        <v>165.4023702654095</v>
      </c>
      <c r="AN113" s="373">
        <v>200.92287564814282</v>
      </c>
      <c r="AO113" s="373">
        <v>240.66407209597179</v>
      </c>
      <c r="AP113" s="373">
        <v>291.35497369328641</v>
      </c>
      <c r="AQ113" s="373">
        <v>327.64568631305957</v>
      </c>
      <c r="AR113" s="373">
        <v>389.99767604654778</v>
      </c>
      <c r="AS113" s="373">
        <v>462.93704195522241</v>
      </c>
      <c r="AT113" s="373">
        <v>585.51263660046402</v>
      </c>
      <c r="AU113" s="373">
        <v>649.76993378750217</v>
      </c>
      <c r="AV113" s="373">
        <v>772.16916654906322</v>
      </c>
      <c r="AW113" s="373">
        <v>1037.616506790602</v>
      </c>
      <c r="AX113" s="373">
        <v>1110.8184796637504</v>
      </c>
      <c r="AY113" s="373">
        <v>1403.9260817577965</v>
      </c>
      <c r="AZ113" s="373">
        <v>1672.8910340795439</v>
      </c>
    </row>
    <row r="114" spans="1:52" ht="12" customHeight="1" x14ac:dyDescent="0.25">
      <c r="A114" s="372" t="s">
        <v>2656</v>
      </c>
      <c r="B114" s="373">
        <v>0</v>
      </c>
      <c r="C114" s="373">
        <v>0</v>
      </c>
      <c r="D114" s="373">
        <v>0</v>
      </c>
      <c r="E114" s="373">
        <v>0</v>
      </c>
      <c r="F114" s="373">
        <v>0</v>
      </c>
      <c r="G114" s="373">
        <v>0</v>
      </c>
      <c r="H114" s="373">
        <v>0</v>
      </c>
      <c r="I114" s="373">
        <v>0</v>
      </c>
      <c r="J114" s="373">
        <v>0</v>
      </c>
      <c r="K114" s="373">
        <v>0</v>
      </c>
      <c r="L114" s="373">
        <v>0</v>
      </c>
      <c r="M114" s="373">
        <v>0</v>
      </c>
      <c r="N114" s="373">
        <v>0</v>
      </c>
      <c r="O114" s="373">
        <v>0</v>
      </c>
      <c r="P114" s="373">
        <v>0</v>
      </c>
      <c r="Q114" s="373">
        <v>0</v>
      </c>
      <c r="R114" s="373">
        <v>0</v>
      </c>
      <c r="S114" s="373">
        <v>0.13821689411866267</v>
      </c>
      <c r="T114" s="373">
        <v>0.34296006633924925</v>
      </c>
      <c r="U114" s="373">
        <v>0.67079881549253484</v>
      </c>
      <c r="V114" s="373">
        <v>0.7540723782382831</v>
      </c>
      <c r="W114" s="373">
        <v>0.85227971400965341</v>
      </c>
      <c r="X114" s="373">
        <v>0.97861724594453681</v>
      </c>
      <c r="Y114" s="373">
        <v>1.139558808034508</v>
      </c>
      <c r="Z114" s="373">
        <v>4.646009057768457</v>
      </c>
      <c r="AA114" s="373">
        <v>4.8931401160268697</v>
      </c>
      <c r="AB114" s="373">
        <v>5.1273264827684972</v>
      </c>
      <c r="AC114" s="373">
        <v>5.7724923243612167</v>
      </c>
      <c r="AD114" s="373">
        <v>5.8008453772161941</v>
      </c>
      <c r="AE114" s="373">
        <v>6.0321332196133319</v>
      </c>
      <c r="AF114" s="373">
        <v>6.1564540820716172</v>
      </c>
      <c r="AG114" s="373">
        <v>6.1991587958042782</v>
      </c>
      <c r="AH114" s="373">
        <v>6.2465677915721995</v>
      </c>
      <c r="AI114" s="373">
        <v>6.2347079377718932</v>
      </c>
      <c r="AJ114" s="373">
        <v>6.2312001935470311</v>
      </c>
      <c r="AK114" s="373">
        <v>6.2154555394875182</v>
      </c>
      <c r="AL114" s="373">
        <v>6.2620544793233481</v>
      </c>
      <c r="AM114" s="373">
        <v>6.2545855943939461</v>
      </c>
      <c r="AN114" s="373">
        <v>6.21281979580918</v>
      </c>
      <c r="AO114" s="373">
        <v>6.153467139646569</v>
      </c>
      <c r="AP114" s="373">
        <v>6.3634013875551814</v>
      </c>
      <c r="AQ114" s="373">
        <v>6.3200720182080561</v>
      </c>
      <c r="AR114" s="373">
        <v>6.2832561455506557</v>
      </c>
      <c r="AS114" s="373">
        <v>6.220457365550029</v>
      </c>
      <c r="AT114" s="373">
        <v>6.2022301074154571</v>
      </c>
      <c r="AU114" s="373">
        <v>6.1815592465938822</v>
      </c>
      <c r="AV114" s="373">
        <v>6.1858522161209732</v>
      </c>
      <c r="AW114" s="373">
        <v>6.1855482766792473</v>
      </c>
      <c r="AX114" s="373">
        <v>6.1669965890085532</v>
      </c>
      <c r="AY114" s="373">
        <v>6.1764763373349503</v>
      </c>
      <c r="AZ114" s="373">
        <v>6.3590313773220091</v>
      </c>
    </row>
    <row r="115" spans="1:52" ht="12" customHeight="1" x14ac:dyDescent="0.25">
      <c r="A115" s="376" t="s">
        <v>2657</v>
      </c>
      <c r="B115" s="377">
        <v>340.03817125022584</v>
      </c>
      <c r="C115" s="377">
        <v>357.16010999999992</v>
      </c>
      <c r="D115" s="377">
        <v>342.11124500000028</v>
      </c>
      <c r="E115" s="377">
        <v>363.51881499999939</v>
      </c>
      <c r="F115" s="377">
        <v>248.42099250000152</v>
      </c>
      <c r="G115" s="377">
        <v>227.94951181770872</v>
      </c>
      <c r="H115" s="377">
        <v>193.88993249999947</v>
      </c>
      <c r="I115" s="377">
        <v>178.42073250000027</v>
      </c>
      <c r="J115" s="377">
        <v>166.55787000000075</v>
      </c>
      <c r="K115" s="377">
        <v>450.33580750000027</v>
      </c>
      <c r="L115" s="377">
        <v>293.64414992905228</v>
      </c>
      <c r="M115" s="377">
        <v>339.77847232441803</v>
      </c>
      <c r="N115" s="377">
        <v>450.57771336786385</v>
      </c>
      <c r="O115" s="377">
        <v>365.17017987455228</v>
      </c>
      <c r="P115" s="377">
        <v>383.3317836799136</v>
      </c>
      <c r="Q115" s="377">
        <v>513.42462972724638</v>
      </c>
      <c r="R115" s="377">
        <v>525.27348181114735</v>
      </c>
      <c r="S115" s="377">
        <v>537.11215258767652</v>
      </c>
      <c r="T115" s="377">
        <v>547.17257520235648</v>
      </c>
      <c r="U115" s="377">
        <v>546.75371835390172</v>
      </c>
      <c r="V115" s="377">
        <v>540.0957626334183</v>
      </c>
      <c r="W115" s="377">
        <v>541.268178678975</v>
      </c>
      <c r="X115" s="377">
        <v>553.36781605077897</v>
      </c>
      <c r="Y115" s="377">
        <v>661.59016918569966</v>
      </c>
      <c r="Z115" s="377">
        <v>666.53800866266113</v>
      </c>
      <c r="AA115" s="377">
        <v>675.22228680180126</v>
      </c>
      <c r="AB115" s="377">
        <v>679.99565507982493</v>
      </c>
      <c r="AC115" s="377">
        <v>686.20282093113087</v>
      </c>
      <c r="AD115" s="377">
        <v>690.77860584433643</v>
      </c>
      <c r="AE115" s="377">
        <v>693.98898785992674</v>
      </c>
      <c r="AF115" s="377">
        <v>696.65990290865784</v>
      </c>
      <c r="AG115" s="377">
        <v>694.87068350039431</v>
      </c>
      <c r="AH115" s="377">
        <v>698.93499024943264</v>
      </c>
      <c r="AI115" s="377">
        <v>696.89998767859493</v>
      </c>
      <c r="AJ115" s="377">
        <v>697.52999009237021</v>
      </c>
      <c r="AK115" s="377">
        <v>700.73703244002729</v>
      </c>
      <c r="AL115" s="377">
        <v>715.37843648547391</v>
      </c>
      <c r="AM115" s="377">
        <v>726.14344356080721</v>
      </c>
      <c r="AN115" s="377">
        <v>755.44293020188081</v>
      </c>
      <c r="AO115" s="377">
        <v>771.10710262951739</v>
      </c>
      <c r="AP115" s="377">
        <v>792.50352282698384</v>
      </c>
      <c r="AQ115" s="377">
        <v>805.73143741190336</v>
      </c>
      <c r="AR115" s="377">
        <v>831.65363620402832</v>
      </c>
      <c r="AS115" s="377">
        <v>853.34596535837079</v>
      </c>
      <c r="AT115" s="377">
        <v>875.06913331095302</v>
      </c>
      <c r="AU115" s="377">
        <v>894.84095256457795</v>
      </c>
      <c r="AV115" s="377">
        <v>916.54190668300669</v>
      </c>
      <c r="AW115" s="377">
        <v>940.57889164905237</v>
      </c>
      <c r="AX115" s="377">
        <v>957.00371044239387</v>
      </c>
      <c r="AY115" s="377">
        <v>1001.9336960254835</v>
      </c>
      <c r="AZ115" s="377">
        <v>1038.4995747361188</v>
      </c>
    </row>
    <row r="116" spans="1:52" ht="12" customHeight="1" x14ac:dyDescent="0.25">
      <c r="A116" s="378" t="s">
        <v>2658</v>
      </c>
      <c r="B116" s="373">
        <v>10969.624601764463</v>
      </c>
      <c r="C116" s="373">
        <v>11056.081294999991</v>
      </c>
      <c r="D116" s="373">
        <v>10893.702892499998</v>
      </c>
      <c r="E116" s="373">
        <v>11218.1879875</v>
      </c>
      <c r="F116" s="373">
        <v>11712.725577500005</v>
      </c>
      <c r="G116" s="373">
        <v>11533.874722503262</v>
      </c>
      <c r="H116" s="373">
        <v>11922.618697499989</v>
      </c>
      <c r="I116" s="373">
        <v>11765.931797499985</v>
      </c>
      <c r="J116" s="373">
        <v>11307.332782499991</v>
      </c>
      <c r="K116" s="373">
        <v>8585.4247349999969</v>
      </c>
      <c r="L116" s="373">
        <v>9980.8748002803004</v>
      </c>
      <c r="M116" s="373">
        <v>10272.965091740771</v>
      </c>
      <c r="N116" s="373">
        <v>9929.4898420269255</v>
      </c>
      <c r="O116" s="373">
        <v>9666.5792556667111</v>
      </c>
      <c r="P116" s="373">
        <v>9521.1958921056612</v>
      </c>
      <c r="Q116" s="373">
        <v>9446.2711515183564</v>
      </c>
      <c r="R116" s="373">
        <v>9274.787967073129</v>
      </c>
      <c r="S116" s="373">
        <v>9601.226944146727</v>
      </c>
      <c r="T116" s="373">
        <v>9454.077852394108</v>
      </c>
      <c r="U116" s="373">
        <v>9471.912088895142</v>
      </c>
      <c r="V116" s="373">
        <v>9401.1839528909204</v>
      </c>
      <c r="W116" s="373">
        <v>9374.1019800320373</v>
      </c>
      <c r="X116" s="373">
        <v>9401.9906279867155</v>
      </c>
      <c r="Y116" s="373">
        <v>9366.8017345487988</v>
      </c>
      <c r="Z116" s="373">
        <v>9282.1611121383612</v>
      </c>
      <c r="AA116" s="373">
        <v>9266.6354591952459</v>
      </c>
      <c r="AB116" s="373">
        <v>9290.3610472639994</v>
      </c>
      <c r="AC116" s="373">
        <v>9313.6351630493027</v>
      </c>
      <c r="AD116" s="373">
        <v>9337.1113623138735</v>
      </c>
      <c r="AE116" s="373">
        <v>9361.4860898660718</v>
      </c>
      <c r="AF116" s="373">
        <v>9355.4200746898914</v>
      </c>
      <c r="AG116" s="373">
        <v>9348.9904126019355</v>
      </c>
      <c r="AH116" s="373">
        <v>9381.6233175346479</v>
      </c>
      <c r="AI116" s="373">
        <v>9363.1683660896051</v>
      </c>
      <c r="AJ116" s="373">
        <v>9348.7667216453829</v>
      </c>
      <c r="AK116" s="373">
        <v>9330.6700371701336</v>
      </c>
      <c r="AL116" s="373">
        <v>9335.5984648982267</v>
      </c>
      <c r="AM116" s="373">
        <v>9385.8522737831991</v>
      </c>
      <c r="AN116" s="373">
        <v>9411.5177112444035</v>
      </c>
      <c r="AO116" s="373">
        <v>9447.4018978870099</v>
      </c>
      <c r="AP116" s="373">
        <v>9521.0310733431725</v>
      </c>
      <c r="AQ116" s="373">
        <v>9594.8292907762661</v>
      </c>
      <c r="AR116" s="373">
        <v>9700.742342023399</v>
      </c>
      <c r="AS116" s="373">
        <v>9800.2513421454805</v>
      </c>
      <c r="AT116" s="373">
        <v>9921.8563848678696</v>
      </c>
      <c r="AU116" s="373">
        <v>10036.1396839426</v>
      </c>
      <c r="AV116" s="373">
        <v>10215.913102022823</v>
      </c>
      <c r="AW116" s="373">
        <v>10399.942540071912</v>
      </c>
      <c r="AX116" s="373">
        <v>10560.168250009952</v>
      </c>
      <c r="AY116" s="373">
        <v>10962.816523676653</v>
      </c>
      <c r="AZ116" s="373">
        <v>11204.072677571647</v>
      </c>
    </row>
    <row r="117" spans="1:52" ht="12" customHeight="1" x14ac:dyDescent="0.25">
      <c r="A117" s="379" t="s">
        <v>2083</v>
      </c>
      <c r="B117" s="380">
        <v>0</v>
      </c>
      <c r="C117" s="380">
        <v>0</v>
      </c>
      <c r="D117" s="380">
        <v>0</v>
      </c>
      <c r="E117" s="380">
        <v>0</v>
      </c>
      <c r="F117" s="380">
        <v>0</v>
      </c>
      <c r="G117" s="380">
        <v>0</v>
      </c>
      <c r="H117" s="380">
        <v>0</v>
      </c>
      <c r="I117" s="380">
        <v>0</v>
      </c>
      <c r="J117" s="380">
        <v>0</v>
      </c>
      <c r="K117" s="380">
        <v>0</v>
      </c>
      <c r="L117" s="380">
        <v>0</v>
      </c>
      <c r="M117" s="380">
        <v>0</v>
      </c>
      <c r="N117" s="380">
        <v>0</v>
      </c>
      <c r="O117" s="380">
        <v>0</v>
      </c>
      <c r="P117" s="380">
        <v>0</v>
      </c>
      <c r="Q117" s="380">
        <v>0</v>
      </c>
      <c r="R117" s="380">
        <v>0</v>
      </c>
      <c r="S117" s="380">
        <v>0</v>
      </c>
      <c r="T117" s="380">
        <v>0</v>
      </c>
      <c r="U117" s="380">
        <v>0</v>
      </c>
      <c r="V117" s="380">
        <v>0</v>
      </c>
      <c r="W117" s="380">
        <v>0</v>
      </c>
      <c r="X117" s="380">
        <v>0</v>
      </c>
      <c r="Y117" s="380">
        <v>1.0222061842113417E-5</v>
      </c>
      <c r="Z117" s="380">
        <v>3.6516288488710087E-5</v>
      </c>
      <c r="AA117" s="380">
        <v>9.002952119042021E-5</v>
      </c>
      <c r="AB117" s="380">
        <v>1.8557205227029443E-4</v>
      </c>
      <c r="AC117" s="380">
        <v>3.5132693578882989E-4</v>
      </c>
      <c r="AD117" s="380">
        <v>6.3990358014255275E-4</v>
      </c>
      <c r="AE117" s="380">
        <v>1.2306071063722039E-3</v>
      </c>
      <c r="AF117" s="380">
        <v>2.1675514554086975E-3</v>
      </c>
      <c r="AG117" s="380">
        <v>6.6047682649723908E-3</v>
      </c>
      <c r="AH117" s="380">
        <v>2.0403606626617506E-2</v>
      </c>
      <c r="AI117" s="380">
        <v>3.7343398081528187E-2</v>
      </c>
      <c r="AJ117" s="380">
        <v>7.9125859993427569E-2</v>
      </c>
      <c r="AK117" s="380">
        <v>0.15254530895082227</v>
      </c>
      <c r="AL117" s="380">
        <v>0.29011779621750367</v>
      </c>
      <c r="AM117" s="380">
        <v>0.65583121315079385</v>
      </c>
      <c r="AN117" s="380">
        <v>1.1748447122562515</v>
      </c>
      <c r="AO117" s="380">
        <v>2.046962759790742</v>
      </c>
      <c r="AP117" s="380">
        <v>3.6359161457871374</v>
      </c>
      <c r="AQ117" s="380">
        <v>5.9343424474491853</v>
      </c>
      <c r="AR117" s="380">
        <v>9.7286711325359416</v>
      </c>
      <c r="AS117" s="380">
        <v>14.678146467474535</v>
      </c>
      <c r="AT117" s="380">
        <v>22.375780910082835</v>
      </c>
      <c r="AU117" s="380">
        <v>31.423400022600152</v>
      </c>
      <c r="AV117" s="380">
        <v>45.351575406682819</v>
      </c>
      <c r="AW117" s="380">
        <v>67.023879722193314</v>
      </c>
      <c r="AX117" s="380">
        <v>91.007914487263719</v>
      </c>
      <c r="AY117" s="380">
        <v>165.97171474849594</v>
      </c>
      <c r="AZ117" s="380">
        <v>205.43324174072922</v>
      </c>
    </row>
    <row r="118" spans="1:52" ht="12" customHeight="1" x14ac:dyDescent="0.25">
      <c r="A118" s="368" t="s">
        <v>2659</v>
      </c>
      <c r="B118" s="369">
        <v>66700.5713347532</v>
      </c>
      <c r="C118" s="369">
        <v>64105.872507499975</v>
      </c>
      <c r="D118" s="369">
        <v>61991.06643649999</v>
      </c>
      <c r="E118" s="369">
        <v>65044.049089999993</v>
      </c>
      <c r="F118" s="369">
        <v>65297.916976499968</v>
      </c>
      <c r="G118" s="369">
        <v>62486.797259958737</v>
      </c>
      <c r="H118" s="369">
        <v>63611.150772499976</v>
      </c>
      <c r="I118" s="369">
        <v>61875.907750499944</v>
      </c>
      <c r="J118" s="369">
        <v>58422.93589149999</v>
      </c>
      <c r="K118" s="369">
        <v>42368.597639500018</v>
      </c>
      <c r="L118" s="369">
        <v>51288.075538322533</v>
      </c>
      <c r="M118" s="369">
        <v>51545.21383374936</v>
      </c>
      <c r="N118" s="369">
        <v>50274.389000970987</v>
      </c>
      <c r="O118" s="369">
        <v>49808.129913332101</v>
      </c>
      <c r="P118" s="369">
        <v>49531.334470700203</v>
      </c>
      <c r="Q118" s="369">
        <v>50174.446810645139</v>
      </c>
      <c r="R118" s="369">
        <v>49035.466731104949</v>
      </c>
      <c r="S118" s="369">
        <v>50041.415537068169</v>
      </c>
      <c r="T118" s="369">
        <v>47766.842978423098</v>
      </c>
      <c r="U118" s="369">
        <v>47282.018113774575</v>
      </c>
      <c r="V118" s="369">
        <v>46530.796977618935</v>
      </c>
      <c r="W118" s="369">
        <v>46393.278234294041</v>
      </c>
      <c r="X118" s="369">
        <v>46150.487345029389</v>
      </c>
      <c r="Y118" s="369">
        <v>45349.58895544093</v>
      </c>
      <c r="Z118" s="369">
        <v>45045.985036177379</v>
      </c>
      <c r="AA118" s="369">
        <v>45006.216661077036</v>
      </c>
      <c r="AB118" s="369">
        <v>45168.385390806638</v>
      </c>
      <c r="AC118" s="369">
        <v>45355.094849789071</v>
      </c>
      <c r="AD118" s="369">
        <v>45524.410475156619</v>
      </c>
      <c r="AE118" s="369">
        <v>45544.772779237988</v>
      </c>
      <c r="AF118" s="369">
        <v>45287.884539222679</v>
      </c>
      <c r="AG118" s="369">
        <v>45181.725921945828</v>
      </c>
      <c r="AH118" s="369">
        <v>44990.820019812614</v>
      </c>
      <c r="AI118" s="369">
        <v>44488.600046296713</v>
      </c>
      <c r="AJ118" s="369">
        <v>43986.673663921902</v>
      </c>
      <c r="AK118" s="369">
        <v>43549.382760379027</v>
      </c>
      <c r="AL118" s="369">
        <v>43354.250073518866</v>
      </c>
      <c r="AM118" s="369">
        <v>43212.860376693308</v>
      </c>
      <c r="AN118" s="369">
        <v>42826.265536014282</v>
      </c>
      <c r="AO118" s="369">
        <v>42584.094636516347</v>
      </c>
      <c r="AP118" s="369">
        <v>42391.938421615429</v>
      </c>
      <c r="AQ118" s="369">
        <v>42322.496528409058</v>
      </c>
      <c r="AR118" s="369">
        <v>42282.873180014416</v>
      </c>
      <c r="AS118" s="369">
        <v>42163.089114832932</v>
      </c>
      <c r="AT118" s="369">
        <v>42006.664355173278</v>
      </c>
      <c r="AU118" s="369">
        <v>41894.319011858766</v>
      </c>
      <c r="AV118" s="369">
        <v>41946.912562573409</v>
      </c>
      <c r="AW118" s="369">
        <v>41805.856058718782</v>
      </c>
      <c r="AX118" s="369">
        <v>41581.483516264139</v>
      </c>
      <c r="AY118" s="369">
        <v>41435.654338649263</v>
      </c>
      <c r="AZ118" s="369">
        <v>41258.996291189753</v>
      </c>
    </row>
    <row r="119" spans="1:52" ht="12" customHeight="1" x14ac:dyDescent="0.25">
      <c r="A119" s="381" t="s">
        <v>2836</v>
      </c>
      <c r="B119" s="355">
        <v>57612.604916677352</v>
      </c>
      <c r="C119" s="355">
        <v>54757.04104586193</v>
      </c>
      <c r="D119" s="355">
        <v>53042.626102222886</v>
      </c>
      <c r="E119" s="355">
        <v>55654.539005476436</v>
      </c>
      <c r="F119" s="355">
        <v>55557.412253087219</v>
      </c>
      <c r="G119" s="355">
        <v>53192.226342825459</v>
      </c>
      <c r="H119" s="355">
        <v>53656.441849566021</v>
      </c>
      <c r="I119" s="355">
        <v>52117.04778791358</v>
      </c>
      <c r="J119" s="355">
        <v>48864.591555889609</v>
      </c>
      <c r="K119" s="355">
        <v>34976.158128872645</v>
      </c>
      <c r="L119" s="355">
        <v>42962.196624474724</v>
      </c>
      <c r="M119" s="355">
        <v>42962.150548609548</v>
      </c>
      <c r="N119" s="355">
        <v>42116.11858918301</v>
      </c>
      <c r="O119" s="355">
        <v>42114.914246278138</v>
      </c>
      <c r="P119" s="355">
        <v>42088.684457981079</v>
      </c>
      <c r="Q119" s="355">
        <v>42473.078967126072</v>
      </c>
      <c r="R119" s="355">
        <v>41491.623541856083</v>
      </c>
      <c r="S119" s="355">
        <v>42171.058237622929</v>
      </c>
      <c r="T119" s="355">
        <v>40039.277942174056</v>
      </c>
      <c r="U119" s="355">
        <v>39562.383661100677</v>
      </c>
      <c r="V119" s="355">
        <v>38871.422523513022</v>
      </c>
      <c r="W119" s="355">
        <v>38747.569071467442</v>
      </c>
      <c r="X119" s="355">
        <v>38526.97231714111</v>
      </c>
      <c r="Y119" s="355">
        <v>37752.59014200019</v>
      </c>
      <c r="Z119" s="355">
        <v>37515.051017262202</v>
      </c>
      <c r="AA119" s="355">
        <v>37490.519336029676</v>
      </c>
      <c r="AB119" s="355">
        <v>37646.581361582947</v>
      </c>
      <c r="AC119" s="355">
        <v>37820.276917329262</v>
      </c>
      <c r="AD119" s="355">
        <v>37995.655745818061</v>
      </c>
      <c r="AE119" s="355">
        <v>38013.044427209352</v>
      </c>
      <c r="AF119" s="355">
        <v>37753.225271098243</v>
      </c>
      <c r="AG119" s="355">
        <v>37649.617568540096</v>
      </c>
      <c r="AH119" s="355">
        <v>37451.526542854852</v>
      </c>
      <c r="AI119" s="355">
        <v>36936.011533539669</v>
      </c>
      <c r="AJ119" s="355">
        <v>36448.560068115257</v>
      </c>
      <c r="AK119" s="355">
        <v>36017.809458241747</v>
      </c>
      <c r="AL119" s="355">
        <v>35808.428891476913</v>
      </c>
      <c r="AM119" s="355">
        <v>35666.795318957062</v>
      </c>
      <c r="AN119" s="355">
        <v>35275.731261958223</v>
      </c>
      <c r="AO119" s="355">
        <v>35030.514160451159</v>
      </c>
      <c r="AP119" s="355">
        <v>34860.39375743625</v>
      </c>
      <c r="AQ119" s="355">
        <v>34763.849996569319</v>
      </c>
      <c r="AR119" s="355">
        <v>34736.588505322521</v>
      </c>
      <c r="AS119" s="355">
        <v>34619.757424536678</v>
      </c>
      <c r="AT119" s="355">
        <v>34448.46088332792</v>
      </c>
      <c r="AU119" s="355">
        <v>34302.697197701928</v>
      </c>
      <c r="AV119" s="355">
        <v>34310.813353184516</v>
      </c>
      <c r="AW119" s="355">
        <v>34153.391152177821</v>
      </c>
      <c r="AX119" s="355">
        <v>33899.975328927256</v>
      </c>
      <c r="AY119" s="355">
        <v>33724.952335933835</v>
      </c>
      <c r="AZ119" s="355">
        <v>33512.599480084413</v>
      </c>
    </row>
    <row r="120" spans="1:52" ht="12" customHeight="1" x14ac:dyDescent="0.25">
      <c r="A120" s="382" t="s">
        <v>2837</v>
      </c>
      <c r="B120" s="357">
        <v>9087.9664180758446</v>
      </c>
      <c r="C120" s="357">
        <v>9348.831461638043</v>
      </c>
      <c r="D120" s="357">
        <v>8948.4403342771038</v>
      </c>
      <c r="E120" s="357">
        <v>9389.5100845235593</v>
      </c>
      <c r="F120" s="357">
        <v>9740.5047234127487</v>
      </c>
      <c r="G120" s="357">
        <v>9294.5709171332819</v>
      </c>
      <c r="H120" s="357">
        <v>9954.7089229339563</v>
      </c>
      <c r="I120" s="357">
        <v>9758.8599625863681</v>
      </c>
      <c r="J120" s="357">
        <v>9558.3443356103799</v>
      </c>
      <c r="K120" s="357">
        <v>7392.4395106273705</v>
      </c>
      <c r="L120" s="357">
        <v>8325.878913847806</v>
      </c>
      <c r="M120" s="357">
        <v>8583.0632851398132</v>
      </c>
      <c r="N120" s="357">
        <v>8158.2704117879757</v>
      </c>
      <c r="O120" s="357">
        <v>7693.2156670539607</v>
      </c>
      <c r="P120" s="357">
        <v>7442.6500127191221</v>
      </c>
      <c r="Q120" s="357">
        <v>7701.3678435190704</v>
      </c>
      <c r="R120" s="357">
        <v>7543.8431892488688</v>
      </c>
      <c r="S120" s="357">
        <v>7870.3572994452397</v>
      </c>
      <c r="T120" s="357">
        <v>7727.5650362490414</v>
      </c>
      <c r="U120" s="357">
        <v>7719.6344526738967</v>
      </c>
      <c r="V120" s="357">
        <v>7659.3744541059159</v>
      </c>
      <c r="W120" s="357">
        <v>7645.7091628265971</v>
      </c>
      <c r="X120" s="357">
        <v>7623.5150278882766</v>
      </c>
      <c r="Y120" s="357">
        <v>7596.9988134407395</v>
      </c>
      <c r="Z120" s="357">
        <v>7530.9340189151753</v>
      </c>
      <c r="AA120" s="357">
        <v>7515.6973250473611</v>
      </c>
      <c r="AB120" s="357">
        <v>7521.8040292236874</v>
      </c>
      <c r="AC120" s="357">
        <v>7534.8179324598068</v>
      </c>
      <c r="AD120" s="357">
        <v>7528.7547293385569</v>
      </c>
      <c r="AE120" s="357">
        <v>7531.7283520286346</v>
      </c>
      <c r="AF120" s="357">
        <v>7534.6592681244338</v>
      </c>
      <c r="AG120" s="357">
        <v>7532.1083534057316</v>
      </c>
      <c r="AH120" s="357">
        <v>7539.2934769577641</v>
      </c>
      <c r="AI120" s="357">
        <v>7552.5885127570409</v>
      </c>
      <c r="AJ120" s="357">
        <v>7538.1135958066479</v>
      </c>
      <c r="AK120" s="357">
        <v>7531.5733021372762</v>
      </c>
      <c r="AL120" s="357">
        <v>7545.8211820419519</v>
      </c>
      <c r="AM120" s="357">
        <v>7546.0650577362485</v>
      </c>
      <c r="AN120" s="357">
        <v>7550.5342740560573</v>
      </c>
      <c r="AO120" s="357">
        <v>7553.5804760651863</v>
      </c>
      <c r="AP120" s="357">
        <v>7531.5446641791777</v>
      </c>
      <c r="AQ120" s="357">
        <v>7558.6465318397404</v>
      </c>
      <c r="AR120" s="357">
        <v>7546.2846746918949</v>
      </c>
      <c r="AS120" s="357">
        <v>7543.3316902962515</v>
      </c>
      <c r="AT120" s="357">
        <v>7558.2034718453551</v>
      </c>
      <c r="AU120" s="357">
        <v>7591.6218141568424</v>
      </c>
      <c r="AV120" s="357">
        <v>7636.0992093888917</v>
      </c>
      <c r="AW120" s="357">
        <v>7652.4649065409649</v>
      </c>
      <c r="AX120" s="357">
        <v>7681.5081873368863</v>
      </c>
      <c r="AY120" s="357">
        <v>7710.7020027154294</v>
      </c>
      <c r="AZ120" s="357">
        <v>7746.3968111053418</v>
      </c>
    </row>
  </sheetData>
  <pageMargins left="0.39370078740157483" right="0.39370078740157483" top="0.75196850393700787" bottom="0.39370078740157483" header="0.31496062992125984" footer="0.31496062992125984"/>
  <pageSetup paperSize="9" scale="28" fitToHeight="0" orientation="landscape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0A06-D7AB-4089-AB64-38C44144516C}">
  <sheetPr>
    <tabColor theme="8" tint="0.59999389629810485"/>
    <pageSetUpPr fitToPage="1"/>
  </sheetPr>
  <dimension ref="A1:BA261"/>
  <sheetViews>
    <sheetView showGridLines="0" workbookViewId="0">
      <pane xSplit="2" ySplit="1" topLeftCell="T34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2881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f>C178-C90</f>
        <v>23262.801473672778</v>
      </c>
      <c r="D2" s="276">
        <f t="shared" ref="D2:BA7" si="0">D178-D90</f>
        <v>23357.606579999996</v>
      </c>
      <c r="E2" s="276">
        <f t="shared" si="0"/>
        <v>22451.700000000008</v>
      </c>
      <c r="F2" s="276">
        <f t="shared" si="0"/>
        <v>24098.600000000006</v>
      </c>
      <c r="G2" s="276">
        <f t="shared" si="0"/>
        <v>25419.997470000009</v>
      </c>
      <c r="H2" s="276">
        <f t="shared" si="0"/>
        <v>25486.623711681837</v>
      </c>
      <c r="I2" s="276">
        <f t="shared" si="0"/>
        <v>25163.4061</v>
      </c>
      <c r="J2" s="276">
        <f t="shared" si="0"/>
        <v>24648.39316</v>
      </c>
      <c r="K2" s="276">
        <f t="shared" si="0"/>
        <v>24234.707169999994</v>
      </c>
      <c r="L2" s="276">
        <f t="shared" si="0"/>
        <v>22742.898179999997</v>
      </c>
      <c r="M2" s="276">
        <f t="shared" si="0"/>
        <v>23800.229292060754</v>
      </c>
      <c r="N2" s="276">
        <f t="shared" si="0"/>
        <v>22084.908690513788</v>
      </c>
      <c r="O2" s="276">
        <f t="shared" si="0"/>
        <v>22840.666256871398</v>
      </c>
      <c r="P2" s="276">
        <f t="shared" si="0"/>
        <v>22538.072035922432</v>
      </c>
      <c r="Q2" s="276">
        <f t="shared" si="0"/>
        <v>21644.907315378201</v>
      </c>
      <c r="R2" s="276">
        <f t="shared" si="0"/>
        <v>22271.25787371616</v>
      </c>
      <c r="S2" s="276">
        <f t="shared" si="0"/>
        <v>22679.281690630847</v>
      </c>
      <c r="T2" s="276">
        <f t="shared" si="0"/>
        <v>22674.166009906578</v>
      </c>
      <c r="U2" s="276">
        <f t="shared" si="0"/>
        <v>22531.56394052921</v>
      </c>
      <c r="V2" s="276">
        <f t="shared" si="0"/>
        <v>22239.567365691197</v>
      </c>
      <c r="W2" s="276">
        <f t="shared" si="0"/>
        <v>22064.38980894523</v>
      </c>
      <c r="X2" s="276">
        <f t="shared" si="0"/>
        <v>21946.881064171685</v>
      </c>
      <c r="Y2" s="276">
        <f t="shared" si="0"/>
        <v>21923.401499271</v>
      </c>
      <c r="Z2" s="276">
        <f t="shared" si="0"/>
        <v>21676.579278568726</v>
      </c>
      <c r="AA2" s="276">
        <f t="shared" si="0"/>
        <v>21542.670216631475</v>
      </c>
      <c r="AB2" s="276">
        <f t="shared" si="0"/>
        <v>21368.97646854517</v>
      </c>
      <c r="AC2" s="276">
        <f t="shared" si="0"/>
        <v>21193.279175280892</v>
      </c>
      <c r="AD2" s="276">
        <f t="shared" si="0"/>
        <v>21057.124059880283</v>
      </c>
      <c r="AE2" s="276">
        <f t="shared" si="0"/>
        <v>21001.982486833345</v>
      </c>
      <c r="AF2" s="276">
        <f t="shared" si="0"/>
        <v>20838.286534785257</v>
      </c>
      <c r="AG2" s="276">
        <f t="shared" si="0"/>
        <v>20710.127677086573</v>
      </c>
      <c r="AH2" s="276">
        <f t="shared" si="0"/>
        <v>20584.962090919427</v>
      </c>
      <c r="AI2" s="276">
        <f t="shared" si="0"/>
        <v>20553.158925061911</v>
      </c>
      <c r="AJ2" s="276">
        <f t="shared" si="0"/>
        <v>20505.043290809408</v>
      </c>
      <c r="AK2" s="276">
        <f t="shared" si="0"/>
        <v>20397.501864182232</v>
      </c>
      <c r="AL2" s="276">
        <f t="shared" si="0"/>
        <v>20353.344722240865</v>
      </c>
      <c r="AM2" s="276">
        <f t="shared" si="0"/>
        <v>20280.285217889155</v>
      </c>
      <c r="AN2" s="276">
        <f t="shared" si="0"/>
        <v>20274.073835821793</v>
      </c>
      <c r="AO2" s="276">
        <f t="shared" si="0"/>
        <v>20270.834737134821</v>
      </c>
      <c r="AP2" s="276">
        <f t="shared" si="0"/>
        <v>20278.905389508291</v>
      </c>
      <c r="AQ2" s="276">
        <f t="shared" si="0"/>
        <v>20317.450534938638</v>
      </c>
      <c r="AR2" s="276">
        <f t="shared" si="0"/>
        <v>20414.241183112856</v>
      </c>
      <c r="AS2" s="276">
        <f t="shared" si="0"/>
        <v>20488.545742346429</v>
      </c>
      <c r="AT2" s="276">
        <f t="shared" si="0"/>
        <v>20546.081317255659</v>
      </c>
      <c r="AU2" s="276">
        <f t="shared" si="0"/>
        <v>20595.910863930058</v>
      </c>
      <c r="AV2" s="276">
        <f t="shared" si="0"/>
        <v>20646.328512238055</v>
      </c>
      <c r="AW2" s="276">
        <f t="shared" si="0"/>
        <v>20713.199309256925</v>
      </c>
      <c r="AX2" s="276">
        <f t="shared" si="0"/>
        <v>20781.573254194827</v>
      </c>
      <c r="AY2" s="276">
        <f t="shared" si="0"/>
        <v>20850.47082252246</v>
      </c>
      <c r="AZ2" s="276">
        <f t="shared" si="0"/>
        <v>20878.336420640961</v>
      </c>
      <c r="BA2" s="276">
        <f t="shared" si="0"/>
        <v>20931.060954702367</v>
      </c>
    </row>
    <row r="3" spans="1:53" x14ac:dyDescent="0.2">
      <c r="A3" s="277" t="s">
        <v>2670</v>
      </c>
      <c r="B3" s="278" t="s">
        <v>2671</v>
      </c>
      <c r="C3" s="279">
        <f t="shared" ref="C3:R18" si="1">C179-C91</f>
        <v>16.528489335767816</v>
      </c>
      <c r="D3" s="279">
        <f t="shared" si="1"/>
        <v>15.699860000000079</v>
      </c>
      <c r="E3" s="279">
        <f t="shared" si="1"/>
        <v>90.791379999999975</v>
      </c>
      <c r="F3" s="279">
        <f t="shared" si="1"/>
        <v>35.794690000000386</v>
      </c>
      <c r="G3" s="279">
        <f t="shared" si="1"/>
        <v>64.900649999999985</v>
      </c>
      <c r="H3" s="279">
        <f t="shared" si="1"/>
        <v>87.920211753802576</v>
      </c>
      <c r="I3" s="279">
        <f t="shared" si="1"/>
        <v>75.901509999999917</v>
      </c>
      <c r="J3" s="279">
        <f t="shared" si="1"/>
        <v>117.00540999999984</v>
      </c>
      <c r="K3" s="279">
        <f t="shared" si="1"/>
        <v>69.499559999999818</v>
      </c>
      <c r="L3" s="279">
        <f t="shared" si="1"/>
        <v>50.997819999999955</v>
      </c>
      <c r="M3" s="279">
        <f t="shared" si="1"/>
        <v>48.054969365755667</v>
      </c>
      <c r="N3" s="279">
        <f t="shared" si="1"/>
        <v>36.900684954294903</v>
      </c>
      <c r="O3" s="279">
        <f t="shared" si="1"/>
        <v>31.83870727043481</v>
      </c>
      <c r="P3" s="279">
        <f t="shared" si="1"/>
        <v>33.605147052938399</v>
      </c>
      <c r="Q3" s="279">
        <f t="shared" si="1"/>
        <v>45.47633399939987</v>
      </c>
      <c r="R3" s="279">
        <f t="shared" si="1"/>
        <v>39.242044188960676</v>
      </c>
      <c r="S3" s="279">
        <f t="shared" si="0"/>
        <v>44.356580912320055</v>
      </c>
      <c r="T3" s="279">
        <f t="shared" si="0"/>
        <v>35.37420671116336</v>
      </c>
      <c r="U3" s="279">
        <f t="shared" si="0"/>
        <v>37.756332494719949</v>
      </c>
      <c r="V3" s="279">
        <f t="shared" si="0"/>
        <v>36.14162031760938</v>
      </c>
      <c r="W3" s="279">
        <f t="shared" si="0"/>
        <v>27.80140273270338</v>
      </c>
      <c r="X3" s="279">
        <f t="shared" si="0"/>
        <v>19.569804893582845</v>
      </c>
      <c r="Y3" s="279">
        <f t="shared" si="0"/>
        <v>18.877046677274592</v>
      </c>
      <c r="Z3" s="279">
        <f t="shared" si="0"/>
        <v>17.248614806617383</v>
      </c>
      <c r="AA3" s="279">
        <f t="shared" si="0"/>
        <v>16.231647748841684</v>
      </c>
      <c r="AB3" s="279">
        <f t="shared" si="0"/>
        <v>14.292847988774367</v>
      </c>
      <c r="AC3" s="279">
        <f t="shared" si="0"/>
        <v>12.66239404684697</v>
      </c>
      <c r="AD3" s="279">
        <f t="shared" si="0"/>
        <v>7.2024829640736243</v>
      </c>
      <c r="AE3" s="279">
        <f t="shared" si="0"/>
        <v>6.2324786811788089</v>
      </c>
      <c r="AF3" s="279">
        <f t="shared" si="0"/>
        <v>5.9379688961630732</v>
      </c>
      <c r="AG3" s="279">
        <f t="shared" si="0"/>
        <v>5.0384300161493281</v>
      </c>
      <c r="AH3" s="279">
        <f t="shared" si="0"/>
        <v>3.2325175022902597</v>
      </c>
      <c r="AI3" s="279">
        <f t="shared" si="0"/>
        <v>2.8159517733719426</v>
      </c>
      <c r="AJ3" s="279">
        <f t="shared" si="0"/>
        <v>2.0905849719260678</v>
      </c>
      <c r="AK3" s="279">
        <f t="shared" si="0"/>
        <v>1.7664368329651585</v>
      </c>
      <c r="AL3" s="279">
        <f t="shared" si="0"/>
        <v>1.5518180519917462</v>
      </c>
      <c r="AM3" s="279">
        <f t="shared" si="0"/>
        <v>1.3834357709777041</v>
      </c>
      <c r="AN3" s="279">
        <f t="shared" si="0"/>
        <v>0.93191503065283254</v>
      </c>
      <c r="AO3" s="279">
        <f t="shared" si="0"/>
        <v>0.81907817561427088</v>
      </c>
      <c r="AP3" s="279">
        <f t="shared" si="0"/>
        <v>0.71325602477546468</v>
      </c>
      <c r="AQ3" s="279">
        <f t="shared" si="0"/>
        <v>0.70701319940560192</v>
      </c>
      <c r="AR3" s="279">
        <f t="shared" si="0"/>
        <v>0.52294266221073948</v>
      </c>
      <c r="AS3" s="279">
        <f t="shared" si="0"/>
        <v>1.7490247884566748</v>
      </c>
      <c r="AT3" s="279">
        <f t="shared" si="0"/>
        <v>2.2120903233142966</v>
      </c>
      <c r="AU3" s="279">
        <f t="shared" si="0"/>
        <v>2.0764118852580631</v>
      </c>
      <c r="AV3" s="279">
        <f t="shared" si="0"/>
        <v>2.0057716771400029</v>
      </c>
      <c r="AW3" s="279">
        <f t="shared" si="0"/>
        <v>1.7154182919523362</v>
      </c>
      <c r="AX3" s="279">
        <f t="shared" si="0"/>
        <v>1.5138464248028038</v>
      </c>
      <c r="AY3" s="279">
        <f t="shared" si="0"/>
        <v>1.6151359966586627</v>
      </c>
      <c r="AZ3" s="279">
        <f t="shared" si="0"/>
        <v>1.7645979067455877</v>
      </c>
      <c r="BA3" s="279">
        <f t="shared" si="0"/>
        <v>1.585692362880706</v>
      </c>
    </row>
    <row r="4" spans="1:53" x14ac:dyDescent="0.2">
      <c r="A4" s="280" t="s">
        <v>2672</v>
      </c>
      <c r="B4" s="281" t="s">
        <v>2673</v>
      </c>
      <c r="C4" s="282">
        <f t="shared" si="1"/>
        <v>3.31995796312219</v>
      </c>
      <c r="D4" s="282">
        <f t="shared" si="0"/>
        <v>4.0003899999999906</v>
      </c>
      <c r="E4" s="282">
        <f t="shared" si="0"/>
        <v>22.120249999999906</v>
      </c>
      <c r="F4" s="282">
        <f t="shared" si="0"/>
        <v>25.89978000000038</v>
      </c>
      <c r="G4" s="282">
        <f t="shared" si="0"/>
        <v>59.700220000000023</v>
      </c>
      <c r="H4" s="282">
        <f t="shared" si="0"/>
        <v>69.789608451546172</v>
      </c>
      <c r="I4" s="282">
        <f t="shared" si="0"/>
        <v>66.596789999999928</v>
      </c>
      <c r="J4" s="282">
        <f t="shared" si="0"/>
        <v>113.10499999999986</v>
      </c>
      <c r="K4" s="282">
        <f t="shared" si="0"/>
        <v>63.198899999999817</v>
      </c>
      <c r="L4" s="282">
        <f t="shared" si="0"/>
        <v>40.698339999999945</v>
      </c>
      <c r="M4" s="282">
        <f t="shared" si="0"/>
        <v>40.07757043359166</v>
      </c>
      <c r="N4" s="282">
        <f t="shared" si="0"/>
        <v>32.600153649067813</v>
      </c>
      <c r="O4" s="282">
        <f t="shared" si="0"/>
        <v>26.371424040457828</v>
      </c>
      <c r="P4" s="282">
        <f t="shared" si="0"/>
        <v>29.927180637476212</v>
      </c>
      <c r="Q4" s="282">
        <f t="shared" si="0"/>
        <v>43.11927835167338</v>
      </c>
      <c r="R4" s="282">
        <f t="shared" si="0"/>
        <v>38.490667550966471</v>
      </c>
      <c r="S4" s="282">
        <f t="shared" si="0"/>
        <v>43.817784371914691</v>
      </c>
      <c r="T4" s="282">
        <f t="shared" si="0"/>
        <v>34.760067522030255</v>
      </c>
      <c r="U4" s="282">
        <f t="shared" si="0"/>
        <v>37.329388085647587</v>
      </c>
      <c r="V4" s="282">
        <f t="shared" si="0"/>
        <v>35.848620149929246</v>
      </c>
      <c r="W4" s="282">
        <f t="shared" si="0"/>
        <v>27.508815651828463</v>
      </c>
      <c r="X4" s="282">
        <f t="shared" si="0"/>
        <v>19.278137015958119</v>
      </c>
      <c r="Y4" s="282">
        <f t="shared" si="0"/>
        <v>18.652618238630165</v>
      </c>
      <c r="Z4" s="282">
        <f t="shared" si="0"/>
        <v>17.047784694823591</v>
      </c>
      <c r="AA4" s="282">
        <f t="shared" si="0"/>
        <v>16.034130124758796</v>
      </c>
      <c r="AB4" s="282">
        <f t="shared" si="0"/>
        <v>14.21596260420529</v>
      </c>
      <c r="AC4" s="282">
        <f t="shared" si="0"/>
        <v>12.590621795803829</v>
      </c>
      <c r="AD4" s="282">
        <f t="shared" si="0"/>
        <v>7.1419842212476237</v>
      </c>
      <c r="AE4" s="282">
        <f t="shared" si="0"/>
        <v>6.1788296347340133</v>
      </c>
      <c r="AF4" s="282">
        <f t="shared" si="0"/>
        <v>5.8956339514635276</v>
      </c>
      <c r="AG4" s="282">
        <f t="shared" si="0"/>
        <v>4.9974567445424762</v>
      </c>
      <c r="AH4" s="282">
        <f t="shared" si="0"/>
        <v>3.1984465708803005</v>
      </c>
      <c r="AI4" s="282">
        <f t="shared" si="0"/>
        <v>2.7895927961539546</v>
      </c>
      <c r="AJ4" s="282">
        <f t="shared" si="0"/>
        <v>2.0685974677483889</v>
      </c>
      <c r="AK4" s="282">
        <f t="shared" si="0"/>
        <v>1.7479053656212986</v>
      </c>
      <c r="AL4" s="282">
        <f t="shared" si="0"/>
        <v>1.5365298973827282</v>
      </c>
      <c r="AM4" s="282">
        <f t="shared" si="0"/>
        <v>1.3725812704901235</v>
      </c>
      <c r="AN4" s="282">
        <f t="shared" si="0"/>
        <v>0.9252621423496209</v>
      </c>
      <c r="AO4" s="282">
        <f t="shared" si="0"/>
        <v>0.81517509086692663</v>
      </c>
      <c r="AP4" s="282">
        <f t="shared" si="0"/>
        <v>0.7100283370414594</v>
      </c>
      <c r="AQ4" s="282">
        <f t="shared" si="0"/>
        <v>0.70417009987362966</v>
      </c>
      <c r="AR4" s="282">
        <f t="shared" si="0"/>
        <v>0.52061334488843658</v>
      </c>
      <c r="AS4" s="282">
        <f t="shared" si="0"/>
        <v>1.7473459259271948</v>
      </c>
      <c r="AT4" s="282">
        <f t="shared" si="0"/>
        <v>2.2106827966012297</v>
      </c>
      <c r="AU4" s="282">
        <f t="shared" si="0"/>
        <v>2.0729912555585788</v>
      </c>
      <c r="AV4" s="282">
        <f t="shared" si="0"/>
        <v>2.0026339783297096</v>
      </c>
      <c r="AW4" s="282">
        <f t="shared" si="0"/>
        <v>1.7125749041795828</v>
      </c>
      <c r="AX4" s="282">
        <f t="shared" si="0"/>
        <v>1.5102753050750686</v>
      </c>
      <c r="AY4" s="282">
        <f t="shared" si="0"/>
        <v>1.6117894084719133</v>
      </c>
      <c r="AZ4" s="282">
        <f t="shared" si="0"/>
        <v>1.761364103558211</v>
      </c>
      <c r="BA4" s="282">
        <f t="shared" si="0"/>
        <v>1.5827641978095106</v>
      </c>
    </row>
    <row r="5" spans="1:53" x14ac:dyDescent="0.2">
      <c r="A5" s="283" t="s">
        <v>2674</v>
      </c>
      <c r="B5" s="284" t="s">
        <v>2675</v>
      </c>
      <c r="C5" s="285">
        <f t="shared" si="1"/>
        <v>0.59711474156874</v>
      </c>
      <c r="D5" s="285">
        <f t="shared" si="0"/>
        <v>0.60038999999999088</v>
      </c>
      <c r="E5" s="285">
        <f t="shared" si="0"/>
        <v>7.1350600000000419</v>
      </c>
      <c r="F5" s="285">
        <f t="shared" si="0"/>
        <v>15.658410000000371</v>
      </c>
      <c r="G5" s="285">
        <f t="shared" si="0"/>
        <v>46.100220000000014</v>
      </c>
      <c r="H5" s="285">
        <f t="shared" si="0"/>
        <v>63.643511520123845</v>
      </c>
      <c r="I5" s="285">
        <f t="shared" si="0"/>
        <v>59.045429999999932</v>
      </c>
      <c r="J5" s="285">
        <f t="shared" si="0"/>
        <v>104.9043599999999</v>
      </c>
      <c r="K5" s="285">
        <f t="shared" si="0"/>
        <v>56.398899999999813</v>
      </c>
      <c r="L5" s="285">
        <f t="shared" si="0"/>
        <v>36.598739999999957</v>
      </c>
      <c r="M5" s="285">
        <f t="shared" si="0"/>
        <v>38.716181928901797</v>
      </c>
      <c r="N5" s="285">
        <f t="shared" si="0"/>
        <v>31.930662926296399</v>
      </c>
      <c r="O5" s="285">
        <f t="shared" si="0"/>
        <v>26.371424040457828</v>
      </c>
      <c r="P5" s="285">
        <f t="shared" si="0"/>
        <v>29.927180637476212</v>
      </c>
      <c r="Q5" s="285">
        <f t="shared" si="0"/>
        <v>43.11927835167338</v>
      </c>
      <c r="R5" s="285">
        <f t="shared" si="0"/>
        <v>38.490667550966471</v>
      </c>
      <c r="S5" s="285">
        <f t="shared" si="0"/>
        <v>43.817784371914691</v>
      </c>
      <c r="T5" s="285">
        <f t="shared" si="0"/>
        <v>34.760067522030255</v>
      </c>
      <c r="U5" s="285">
        <f t="shared" si="0"/>
        <v>37.329388085647587</v>
      </c>
      <c r="V5" s="285">
        <f t="shared" si="0"/>
        <v>35.848620149929246</v>
      </c>
      <c r="W5" s="285">
        <f t="shared" si="0"/>
        <v>27.508815651828463</v>
      </c>
      <c r="X5" s="285">
        <f t="shared" si="0"/>
        <v>19.278137015958119</v>
      </c>
      <c r="Y5" s="285">
        <f t="shared" si="0"/>
        <v>18.652618238630165</v>
      </c>
      <c r="Z5" s="285">
        <f t="shared" si="0"/>
        <v>17.047784694823591</v>
      </c>
      <c r="AA5" s="285">
        <f t="shared" si="0"/>
        <v>16.034130124758796</v>
      </c>
      <c r="AB5" s="285">
        <f t="shared" si="0"/>
        <v>14.21596260420529</v>
      </c>
      <c r="AC5" s="285">
        <f t="shared" si="0"/>
        <v>12.590621795803829</v>
      </c>
      <c r="AD5" s="285">
        <f t="shared" si="0"/>
        <v>7.1419842212476237</v>
      </c>
      <c r="AE5" s="285">
        <f t="shared" si="0"/>
        <v>6.1788296347340133</v>
      </c>
      <c r="AF5" s="285">
        <f t="shared" si="0"/>
        <v>5.8956339514635276</v>
      </c>
      <c r="AG5" s="285">
        <f t="shared" si="0"/>
        <v>4.9974567445424762</v>
      </c>
      <c r="AH5" s="285">
        <f t="shared" si="0"/>
        <v>3.1984465708803005</v>
      </c>
      <c r="AI5" s="285">
        <f t="shared" si="0"/>
        <v>2.7895927961539546</v>
      </c>
      <c r="AJ5" s="285">
        <f t="shared" si="0"/>
        <v>2.0685974677483889</v>
      </c>
      <c r="AK5" s="285">
        <f t="shared" si="0"/>
        <v>1.7479053656212986</v>
      </c>
      <c r="AL5" s="285">
        <f t="shared" si="0"/>
        <v>1.5365298973827282</v>
      </c>
      <c r="AM5" s="285">
        <f t="shared" si="0"/>
        <v>1.3725812704901235</v>
      </c>
      <c r="AN5" s="285">
        <f t="shared" si="0"/>
        <v>0.9252621423496209</v>
      </c>
      <c r="AO5" s="285">
        <f t="shared" si="0"/>
        <v>0.81517509086692663</v>
      </c>
      <c r="AP5" s="285">
        <f t="shared" si="0"/>
        <v>0.7100283370414594</v>
      </c>
      <c r="AQ5" s="285">
        <f t="shared" si="0"/>
        <v>0.70417009987362966</v>
      </c>
      <c r="AR5" s="285">
        <f t="shared" si="0"/>
        <v>0.52061334488843658</v>
      </c>
      <c r="AS5" s="285">
        <f t="shared" si="0"/>
        <v>1.7473459259271948</v>
      </c>
      <c r="AT5" s="285">
        <f t="shared" si="0"/>
        <v>2.2106827966012297</v>
      </c>
      <c r="AU5" s="285">
        <f t="shared" si="0"/>
        <v>2.0729912555585788</v>
      </c>
      <c r="AV5" s="285">
        <f t="shared" si="0"/>
        <v>2.0026339783297096</v>
      </c>
      <c r="AW5" s="285">
        <f t="shared" si="0"/>
        <v>1.7125749041795828</v>
      </c>
      <c r="AX5" s="285">
        <f t="shared" si="0"/>
        <v>1.5102753050750686</v>
      </c>
      <c r="AY5" s="285">
        <f t="shared" si="0"/>
        <v>1.6117894084719133</v>
      </c>
      <c r="AZ5" s="285">
        <f t="shared" si="0"/>
        <v>1.761364103558211</v>
      </c>
      <c r="BA5" s="285">
        <f t="shared" si="0"/>
        <v>1.5827641978095106</v>
      </c>
    </row>
    <row r="6" spans="1:53" x14ac:dyDescent="0.2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8.1</v>
      </c>
      <c r="L6" s="288">
        <f t="shared" si="0"/>
        <v>7.1999099999999316</v>
      </c>
      <c r="M6" s="288">
        <f t="shared" si="0"/>
        <v>6.7589446750553535</v>
      </c>
      <c r="N6" s="288">
        <f t="shared" si="0"/>
        <v>6.8309926435463799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1.3613304421159931</v>
      </c>
      <c r="S6" s="288">
        <f t="shared" si="0"/>
        <v>1.2914078457679143</v>
      </c>
      <c r="T6" s="288">
        <f t="shared" si="0"/>
        <v>1.1720796774094875</v>
      </c>
      <c r="U6" s="288">
        <f t="shared" si="0"/>
        <v>1.0726761262092677</v>
      </c>
      <c r="V6" s="288">
        <f t="shared" si="0"/>
        <v>0.9900511695931995</v>
      </c>
      <c r="W6" s="288">
        <f t="shared" si="0"/>
        <v>0.90822935381974335</v>
      </c>
      <c r="X6" s="288">
        <f t="shared" si="0"/>
        <v>0.80808093288176108</v>
      </c>
      <c r="Y6" s="288">
        <f t="shared" si="0"/>
        <v>0.6814240043496318</v>
      </c>
      <c r="Z6" s="288">
        <f t="shared" si="0"/>
        <v>0.58629231946826166</v>
      </c>
      <c r="AA6" s="288">
        <f t="shared" si="0"/>
        <v>0.45043902441514</v>
      </c>
      <c r="AB6" s="288">
        <f t="shared" si="0"/>
        <v>0.36249153288462788</v>
      </c>
      <c r="AC6" s="288">
        <f t="shared" si="0"/>
        <v>0.33477527390662376</v>
      </c>
      <c r="AD6" s="288">
        <f t="shared" si="0"/>
        <v>0.30117917701756602</v>
      </c>
      <c r="AE6" s="288">
        <f t="shared" si="0"/>
        <v>0.26970816742001152</v>
      </c>
      <c r="AF6" s="288">
        <f t="shared" si="0"/>
        <v>0.24527606681413563</v>
      </c>
      <c r="AG6" s="288">
        <f t="shared" si="0"/>
        <v>0.22268158544598868</v>
      </c>
      <c r="AH6" s="288">
        <f t="shared" si="0"/>
        <v>0.19243960485624179</v>
      </c>
      <c r="AI6" s="288">
        <f t="shared" si="0"/>
        <v>0.16249681413842965</v>
      </c>
      <c r="AJ6" s="288">
        <f t="shared" si="0"/>
        <v>0.13890451952585503</v>
      </c>
      <c r="AK6" s="288">
        <f t="shared" si="0"/>
        <v>0.11536722398057614</v>
      </c>
      <c r="AL6" s="288">
        <f t="shared" si="0"/>
        <v>9.71960490057482E-2</v>
      </c>
      <c r="AM6" s="288">
        <f t="shared" si="0"/>
        <v>8.3829130591616369E-2</v>
      </c>
      <c r="AN6" s="288">
        <f t="shared" si="0"/>
        <v>6.8689878601462695E-2</v>
      </c>
      <c r="AO6" s="288">
        <f t="shared" si="0"/>
        <v>5.8847496090558234E-2</v>
      </c>
      <c r="AP6" s="288">
        <f t="shared" si="0"/>
        <v>5.0359774968873845E-2</v>
      </c>
      <c r="AQ6" s="288">
        <f t="shared" si="0"/>
        <v>4.3718704828660075E-2</v>
      </c>
      <c r="AR6" s="288">
        <f t="shared" si="0"/>
        <v>3.5261002205695988E-2</v>
      </c>
      <c r="AS6" s="288">
        <f t="shared" si="0"/>
        <v>2.9443127542438947E-2</v>
      </c>
      <c r="AT6" s="288">
        <f t="shared" si="0"/>
        <v>2.5461105544277756E-2</v>
      </c>
      <c r="AU6" s="288">
        <f t="shared" si="0"/>
        <v>2.2030223962955394E-2</v>
      </c>
      <c r="AV6" s="288">
        <f t="shared" si="0"/>
        <v>1.9710540852385928E-2</v>
      </c>
      <c r="AW6" s="288">
        <f t="shared" si="0"/>
        <v>1.7707742780343549E-2</v>
      </c>
      <c r="AX6" s="288">
        <f t="shared" si="0"/>
        <v>1.5085758649019402E-2</v>
      </c>
      <c r="AY6" s="288">
        <f t="shared" si="0"/>
        <v>1.2031298564078098E-2</v>
      </c>
      <c r="AZ6" s="288">
        <f t="shared" si="0"/>
        <v>1.0754611512054365E-2</v>
      </c>
      <c r="BA6" s="288">
        <f t="shared" si="0"/>
        <v>9.6614978578708523E-3</v>
      </c>
    </row>
    <row r="7" spans="1:53" x14ac:dyDescent="0.2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5.2929600000000647</v>
      </c>
      <c r="F7" s="288">
        <f t="shared" si="0"/>
        <v>14.458410000000374</v>
      </c>
      <c r="G7" s="288">
        <f t="shared" si="0"/>
        <v>5.3</v>
      </c>
      <c r="H7" s="288">
        <f t="shared" si="0"/>
        <v>9.8544686774362624</v>
      </c>
      <c r="I7" s="288">
        <f t="shared" si="0"/>
        <v>3.9336199999999999</v>
      </c>
      <c r="J7" s="288">
        <f t="shared" si="0"/>
        <v>36.97135999999977</v>
      </c>
      <c r="K7" s="288">
        <f t="shared" si="0"/>
        <v>18.100449999999935</v>
      </c>
      <c r="L7" s="288">
        <f t="shared" si="0"/>
        <v>4.5995400000000739</v>
      </c>
      <c r="M7" s="288">
        <f t="shared" si="0"/>
        <v>5.3261872226528242</v>
      </c>
      <c r="N7" s="288">
        <f t="shared" si="0"/>
        <v>0.71657363899396376</v>
      </c>
      <c r="O7" s="288">
        <f t="shared" si="0"/>
        <v>0.71653768988248989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">
      <c r="A8" s="286" t="s">
        <v>2680</v>
      </c>
      <c r="B8" s="287" t="s">
        <v>2681</v>
      </c>
      <c r="C8" s="288">
        <f t="shared" si="1"/>
        <v>0.59711474156874</v>
      </c>
      <c r="D8" s="288">
        <f t="shared" si="1"/>
        <v>0.60038999999999088</v>
      </c>
      <c r="E8" s="288">
        <f t="shared" si="1"/>
        <v>1.8420999999999768</v>
      </c>
      <c r="F8" s="288">
        <f t="shared" si="1"/>
        <v>1.2</v>
      </c>
      <c r="G8" s="288">
        <f t="shared" si="1"/>
        <v>40.80022000000001</v>
      </c>
      <c r="H8" s="288">
        <f t="shared" si="1"/>
        <v>48.200048861604159</v>
      </c>
      <c r="I8" s="288">
        <f t="shared" si="1"/>
        <v>52.510959999999969</v>
      </c>
      <c r="J8" s="288">
        <f t="shared" si="1"/>
        <v>66.073090000000107</v>
      </c>
      <c r="K8" s="288">
        <f t="shared" si="1"/>
        <v>29.09823999999988</v>
      </c>
      <c r="L8" s="288">
        <f t="shared" si="1"/>
        <v>23.254159999999946</v>
      </c>
      <c r="M8" s="288">
        <f t="shared" si="1"/>
        <v>26.63105003119362</v>
      </c>
      <c r="N8" s="288">
        <f t="shared" si="1"/>
        <v>24.383096643756062</v>
      </c>
      <c r="O8" s="288">
        <f t="shared" si="1"/>
        <v>25.654886350575339</v>
      </c>
      <c r="P8" s="288">
        <f t="shared" si="1"/>
        <v>28.924027871640735</v>
      </c>
      <c r="Q8" s="288">
        <f t="shared" si="1"/>
        <v>43.11927835167338</v>
      </c>
      <c r="R8" s="288">
        <f t="shared" si="1"/>
        <v>37.129337108850471</v>
      </c>
      <c r="S8" s="288">
        <f t="shared" ref="S8:BA15" si="3">S184-S96</f>
        <v>42.526376526146777</v>
      </c>
      <c r="T8" s="288">
        <f t="shared" si="3"/>
        <v>33.58798784462077</v>
      </c>
      <c r="U8" s="288">
        <f t="shared" si="3"/>
        <v>36.25671195943832</v>
      </c>
      <c r="V8" s="288">
        <f t="shared" si="3"/>
        <v>34.858568980336045</v>
      </c>
      <c r="W8" s="288">
        <f t="shared" si="3"/>
        <v>26.600586298008722</v>
      </c>
      <c r="X8" s="288">
        <f t="shared" si="3"/>
        <v>18.470056083076358</v>
      </c>
      <c r="Y8" s="288">
        <f t="shared" si="3"/>
        <v>17.971194234280528</v>
      </c>
      <c r="Z8" s="288">
        <f t="shared" si="3"/>
        <v>16.461492375355331</v>
      </c>
      <c r="AA8" s="288">
        <f t="shared" si="3"/>
        <v>15.583691100343657</v>
      </c>
      <c r="AB8" s="288">
        <f t="shared" si="3"/>
        <v>13.853471071320662</v>
      </c>
      <c r="AC8" s="288">
        <f t="shared" si="3"/>
        <v>12.255846521897208</v>
      </c>
      <c r="AD8" s="288">
        <f t="shared" si="3"/>
        <v>6.8408050442300556</v>
      </c>
      <c r="AE8" s="288">
        <f t="shared" si="3"/>
        <v>5.9091214673140016</v>
      </c>
      <c r="AF8" s="288">
        <f t="shared" si="3"/>
        <v>5.6503578846493916</v>
      </c>
      <c r="AG8" s="288">
        <f t="shared" si="3"/>
        <v>4.7747751590964889</v>
      </c>
      <c r="AH8" s="288">
        <f t="shared" si="3"/>
        <v>3.0060069660240591</v>
      </c>
      <c r="AI8" s="288">
        <f t="shared" si="3"/>
        <v>2.6270959820155255</v>
      </c>
      <c r="AJ8" s="288">
        <f t="shared" si="3"/>
        <v>1.9296929482225342</v>
      </c>
      <c r="AK8" s="288">
        <f t="shared" si="3"/>
        <v>1.6325381416407225</v>
      </c>
      <c r="AL8" s="288">
        <f t="shared" si="3"/>
        <v>1.4393338483769802</v>
      </c>
      <c r="AM8" s="288">
        <f t="shared" si="3"/>
        <v>1.2887521398985071</v>
      </c>
      <c r="AN8" s="288">
        <f t="shared" si="3"/>
        <v>0.85657226374815842</v>
      </c>
      <c r="AO8" s="288">
        <f t="shared" si="3"/>
        <v>0.75632759477636835</v>
      </c>
      <c r="AP8" s="288">
        <f t="shared" si="3"/>
        <v>0.65966856207258551</v>
      </c>
      <c r="AQ8" s="288">
        <f t="shared" si="3"/>
        <v>0.66045139504496964</v>
      </c>
      <c r="AR8" s="288">
        <f t="shared" si="3"/>
        <v>0.48535234268274058</v>
      </c>
      <c r="AS8" s="288">
        <f t="shared" si="3"/>
        <v>1.7179027983847559</v>
      </c>
      <c r="AT8" s="288">
        <f t="shared" si="3"/>
        <v>2.1852216910569524</v>
      </c>
      <c r="AU8" s="288">
        <f t="shared" si="3"/>
        <v>2.050961031595623</v>
      </c>
      <c r="AV8" s="288">
        <f t="shared" si="3"/>
        <v>1.9829234374773237</v>
      </c>
      <c r="AW8" s="288">
        <f t="shared" si="3"/>
        <v>1.6948671613992392</v>
      </c>
      <c r="AX8" s="288">
        <f t="shared" si="3"/>
        <v>1.4951895464260492</v>
      </c>
      <c r="AY8" s="288">
        <f t="shared" si="3"/>
        <v>1.5997581099078353</v>
      </c>
      <c r="AZ8" s="288">
        <f t="shared" si="3"/>
        <v>1.7506094920461568</v>
      </c>
      <c r="BA8" s="288">
        <f t="shared" si="3"/>
        <v>1.5731026999516398</v>
      </c>
    </row>
    <row r="9" spans="1:53" x14ac:dyDescent="0.2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5.5889939810834104</v>
      </c>
      <c r="I9" s="288">
        <f t="shared" si="1"/>
        <v>2.6008499999999564</v>
      </c>
      <c r="J9" s="288">
        <f t="shared" si="1"/>
        <v>1.85991</v>
      </c>
      <c r="K9" s="288">
        <f t="shared" si="1"/>
        <v>1.1002099999999999</v>
      </c>
      <c r="L9" s="288">
        <f t="shared" si="1"/>
        <v>1.5451299999999999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1.00315276583548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0.69265310021974003</v>
      </c>
      <c r="I10" s="285">
        <f t="shared" si="1"/>
        <v>0.7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">
      <c r="A11" s="283" t="s">
        <v>2665</v>
      </c>
      <c r="B11" s="284" t="s">
        <v>2686</v>
      </c>
      <c r="C11" s="285">
        <f t="shared" si="1"/>
        <v>2.7228432215534499</v>
      </c>
      <c r="D11" s="285">
        <f t="shared" si="1"/>
        <v>3.4000000000000004</v>
      </c>
      <c r="E11" s="285">
        <f t="shared" si="1"/>
        <v>14.985189999999863</v>
      </c>
      <c r="F11" s="285">
        <f t="shared" si="1"/>
        <v>10.24137</v>
      </c>
      <c r="G11" s="285">
        <f t="shared" si="1"/>
        <v>13.600000000000001</v>
      </c>
      <c r="H11" s="285">
        <f t="shared" si="1"/>
        <v>5.4534438312025966</v>
      </c>
      <c r="I11" s="285">
        <f t="shared" si="1"/>
        <v>6.8513599999999988</v>
      </c>
      <c r="J11" s="285">
        <f t="shared" si="1"/>
        <v>8.2006399999999999</v>
      </c>
      <c r="K11" s="285">
        <f t="shared" si="1"/>
        <v>6.8000000000000007</v>
      </c>
      <c r="L11" s="285">
        <f t="shared" si="1"/>
        <v>4.0995999999999997</v>
      </c>
      <c r="M11" s="285">
        <f t="shared" si="1"/>
        <v>1.3613885046898642</v>
      </c>
      <c r="N11" s="285">
        <f t="shared" si="1"/>
        <v>0.6694907227714163</v>
      </c>
      <c r="O11" s="285">
        <f t="shared" si="1"/>
        <v>0</v>
      </c>
      <c r="P11" s="285">
        <f t="shared" si="1"/>
        <v>0</v>
      </c>
      <c r="Q11" s="285">
        <f t="shared" si="1"/>
        <v>0</v>
      </c>
      <c r="R11" s="285">
        <f t="shared" si="1"/>
        <v>0</v>
      </c>
      <c r="S11" s="285">
        <f t="shared" si="3"/>
        <v>0</v>
      </c>
      <c r="T11" s="285">
        <f t="shared" si="3"/>
        <v>0</v>
      </c>
      <c r="U11" s="285">
        <f t="shared" si="3"/>
        <v>0</v>
      </c>
      <c r="V11" s="285">
        <f t="shared" si="3"/>
        <v>0</v>
      </c>
      <c r="W11" s="285">
        <f t="shared" si="3"/>
        <v>0</v>
      </c>
      <c r="X11" s="285">
        <f t="shared" si="3"/>
        <v>0</v>
      </c>
      <c r="Y11" s="285">
        <f t="shared" si="3"/>
        <v>0</v>
      </c>
      <c r="Z11" s="285">
        <f t="shared" si="3"/>
        <v>0</v>
      </c>
      <c r="AA11" s="285">
        <f t="shared" si="3"/>
        <v>0</v>
      </c>
      <c r="AB11" s="285">
        <f t="shared" si="3"/>
        <v>0</v>
      </c>
      <c r="AC11" s="285">
        <f t="shared" si="3"/>
        <v>0</v>
      </c>
      <c r="AD11" s="285">
        <f t="shared" si="3"/>
        <v>0</v>
      </c>
      <c r="AE11" s="285">
        <f t="shared" si="3"/>
        <v>0</v>
      </c>
      <c r="AF11" s="285">
        <f t="shared" si="3"/>
        <v>0</v>
      </c>
      <c r="AG11" s="285">
        <f t="shared" si="3"/>
        <v>0</v>
      </c>
      <c r="AH11" s="285">
        <f t="shared" si="3"/>
        <v>0</v>
      </c>
      <c r="AI11" s="285">
        <f t="shared" si="3"/>
        <v>0</v>
      </c>
      <c r="AJ11" s="285">
        <f t="shared" si="3"/>
        <v>0</v>
      </c>
      <c r="AK11" s="285">
        <f t="shared" si="3"/>
        <v>0</v>
      </c>
      <c r="AL11" s="285">
        <f t="shared" si="3"/>
        <v>0</v>
      </c>
      <c r="AM11" s="285">
        <f t="shared" si="3"/>
        <v>0</v>
      </c>
      <c r="AN11" s="285">
        <f t="shared" si="3"/>
        <v>0</v>
      </c>
      <c r="AO11" s="285">
        <f t="shared" si="3"/>
        <v>0</v>
      </c>
      <c r="AP11" s="285">
        <f t="shared" si="3"/>
        <v>0</v>
      </c>
      <c r="AQ11" s="285">
        <f t="shared" si="3"/>
        <v>0</v>
      </c>
      <c r="AR11" s="285">
        <f t="shared" si="3"/>
        <v>0</v>
      </c>
      <c r="AS11" s="285">
        <f t="shared" si="3"/>
        <v>0</v>
      </c>
      <c r="AT11" s="285">
        <f t="shared" si="3"/>
        <v>0</v>
      </c>
      <c r="AU11" s="285">
        <f t="shared" si="3"/>
        <v>0</v>
      </c>
      <c r="AV11" s="285">
        <f t="shared" si="3"/>
        <v>0</v>
      </c>
      <c r="AW11" s="285">
        <f t="shared" si="3"/>
        <v>0</v>
      </c>
      <c r="AX11" s="285">
        <f t="shared" si="3"/>
        <v>0</v>
      </c>
      <c r="AY11" s="285">
        <f t="shared" si="3"/>
        <v>0</v>
      </c>
      <c r="AZ11" s="285">
        <f t="shared" si="3"/>
        <v>0</v>
      </c>
      <c r="BA11" s="285">
        <f t="shared" si="3"/>
        <v>0</v>
      </c>
    </row>
    <row r="12" spans="1:53" x14ac:dyDescent="0.2">
      <c r="A12" s="286" t="s">
        <v>2687</v>
      </c>
      <c r="B12" s="287" t="s">
        <v>2688</v>
      </c>
      <c r="C12" s="288">
        <f t="shared" si="1"/>
        <v>2.7228432215534499</v>
      </c>
      <c r="D12" s="288">
        <f t="shared" si="1"/>
        <v>3.4000000000000004</v>
      </c>
      <c r="E12" s="288">
        <f t="shared" si="1"/>
        <v>14.985189999999863</v>
      </c>
      <c r="F12" s="288">
        <f t="shared" si="1"/>
        <v>10.24137</v>
      </c>
      <c r="G12" s="288">
        <f t="shared" si="1"/>
        <v>13.600000000000001</v>
      </c>
      <c r="H12" s="288">
        <f t="shared" si="1"/>
        <v>5.4534438312025966</v>
      </c>
      <c r="I12" s="288">
        <f t="shared" si="1"/>
        <v>6.8513599999999988</v>
      </c>
      <c r="J12" s="288">
        <f t="shared" si="1"/>
        <v>8.2006399999999999</v>
      </c>
      <c r="K12" s="288">
        <f t="shared" si="1"/>
        <v>6.8000000000000007</v>
      </c>
      <c r="L12" s="288">
        <f t="shared" si="1"/>
        <v>4.0995999999999997</v>
      </c>
      <c r="M12" s="288">
        <f t="shared" si="1"/>
        <v>1.3613885046898642</v>
      </c>
      <c r="N12" s="288">
        <f t="shared" si="1"/>
        <v>0.6694907227714163</v>
      </c>
      <c r="O12" s="288">
        <f t="shared" si="1"/>
        <v>0</v>
      </c>
      <c r="P12" s="288">
        <f t="shared" si="1"/>
        <v>0</v>
      </c>
      <c r="Q12" s="288">
        <f t="shared" si="1"/>
        <v>0</v>
      </c>
      <c r="R12" s="288">
        <f t="shared" si="1"/>
        <v>0</v>
      </c>
      <c r="S12" s="288">
        <f t="shared" si="3"/>
        <v>0</v>
      </c>
      <c r="T12" s="288">
        <f t="shared" si="3"/>
        <v>0</v>
      </c>
      <c r="U12" s="288">
        <f t="shared" si="3"/>
        <v>0</v>
      </c>
      <c r="V12" s="288">
        <f t="shared" si="3"/>
        <v>0</v>
      </c>
      <c r="W12" s="288">
        <f t="shared" si="3"/>
        <v>0</v>
      </c>
      <c r="X12" s="288">
        <f t="shared" si="3"/>
        <v>0</v>
      </c>
      <c r="Y12" s="288">
        <f t="shared" si="3"/>
        <v>0</v>
      </c>
      <c r="Z12" s="288">
        <f t="shared" si="3"/>
        <v>0</v>
      </c>
      <c r="AA12" s="288">
        <f t="shared" si="3"/>
        <v>0</v>
      </c>
      <c r="AB12" s="288">
        <f t="shared" si="3"/>
        <v>0</v>
      </c>
      <c r="AC12" s="288">
        <f t="shared" si="3"/>
        <v>0</v>
      </c>
      <c r="AD12" s="288">
        <f t="shared" si="3"/>
        <v>0</v>
      </c>
      <c r="AE12" s="288">
        <f t="shared" si="3"/>
        <v>0</v>
      </c>
      <c r="AF12" s="288">
        <f t="shared" si="3"/>
        <v>0</v>
      </c>
      <c r="AG12" s="288">
        <f t="shared" si="3"/>
        <v>0</v>
      </c>
      <c r="AH12" s="288">
        <f t="shared" si="3"/>
        <v>0</v>
      </c>
      <c r="AI12" s="288">
        <f t="shared" si="3"/>
        <v>0</v>
      </c>
      <c r="AJ12" s="288">
        <f t="shared" si="3"/>
        <v>0</v>
      </c>
      <c r="AK12" s="288">
        <f t="shared" si="3"/>
        <v>0</v>
      </c>
      <c r="AL12" s="288">
        <f t="shared" si="3"/>
        <v>0</v>
      </c>
      <c r="AM12" s="288">
        <f t="shared" si="3"/>
        <v>0</v>
      </c>
      <c r="AN12" s="288">
        <f t="shared" si="3"/>
        <v>0</v>
      </c>
      <c r="AO12" s="288">
        <f t="shared" si="3"/>
        <v>0</v>
      </c>
      <c r="AP12" s="288">
        <f t="shared" si="3"/>
        <v>0</v>
      </c>
      <c r="AQ12" s="288">
        <f t="shared" si="3"/>
        <v>0</v>
      </c>
      <c r="AR12" s="288">
        <f t="shared" si="3"/>
        <v>0</v>
      </c>
      <c r="AS12" s="288">
        <f t="shared" si="3"/>
        <v>0</v>
      </c>
      <c r="AT12" s="288">
        <f t="shared" si="3"/>
        <v>0</v>
      </c>
      <c r="AU12" s="288">
        <f t="shared" si="3"/>
        <v>0</v>
      </c>
      <c r="AV12" s="288">
        <f t="shared" si="3"/>
        <v>0</v>
      </c>
      <c r="AW12" s="288">
        <f t="shared" si="3"/>
        <v>0</v>
      </c>
      <c r="AX12" s="288">
        <f t="shared" si="3"/>
        <v>0</v>
      </c>
      <c r="AY12" s="288">
        <f t="shared" si="3"/>
        <v>0</v>
      </c>
      <c r="AZ12" s="288">
        <f t="shared" si="3"/>
        <v>0</v>
      </c>
      <c r="BA12" s="288">
        <f t="shared" si="3"/>
        <v>0</v>
      </c>
    </row>
    <row r="13" spans="1:53" x14ac:dyDescent="0.2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">
      <c r="A15" s="280" t="s">
        <v>2693</v>
      </c>
      <c r="B15" s="281" t="s">
        <v>2694</v>
      </c>
      <c r="C15" s="282">
        <f t="shared" si="1"/>
        <v>13.208531372645627</v>
      </c>
      <c r="D15" s="282">
        <f t="shared" si="1"/>
        <v>8.6855800000000887</v>
      </c>
      <c r="E15" s="282">
        <f t="shared" si="1"/>
        <v>68.671130000000076</v>
      </c>
      <c r="F15" s="282">
        <f t="shared" si="1"/>
        <v>9.294330000000004</v>
      </c>
      <c r="G15" s="282">
        <f t="shared" si="1"/>
        <v>4.60042999999997</v>
      </c>
      <c r="H15" s="282">
        <f t="shared" si="1"/>
        <v>18.130603302256404</v>
      </c>
      <c r="I15" s="282">
        <f t="shared" si="1"/>
        <v>9.3047200000000014</v>
      </c>
      <c r="J15" s="282">
        <f t="shared" si="1"/>
        <v>3.9004099999999791</v>
      </c>
      <c r="K15" s="282">
        <f t="shared" si="1"/>
        <v>6.3006600000000006</v>
      </c>
      <c r="L15" s="282">
        <f t="shared" si="1"/>
        <v>10.299479999999999</v>
      </c>
      <c r="M15" s="282">
        <f t="shared" si="1"/>
        <v>7.9773989321640091</v>
      </c>
      <c r="N15" s="282">
        <f t="shared" si="1"/>
        <v>4.3005313052270857</v>
      </c>
      <c r="O15" s="282">
        <f t="shared" si="1"/>
        <v>5.4672832299769816</v>
      </c>
      <c r="P15" s="282">
        <f t="shared" si="1"/>
        <v>3.6779664154621803</v>
      </c>
      <c r="Q15" s="282">
        <f t="shared" si="1"/>
        <v>2.3570556477264932</v>
      </c>
      <c r="R15" s="282">
        <f t="shared" si="1"/>
        <v>0.75137663799421273</v>
      </c>
      <c r="S15" s="282">
        <f t="shared" si="3"/>
        <v>0.53879654040536951</v>
      </c>
      <c r="T15" s="282">
        <f t="shared" si="3"/>
        <v>0.61413918913310617</v>
      </c>
      <c r="U15" s="282">
        <f t="shared" si="3"/>
        <v>0.4269444090723567</v>
      </c>
      <c r="V15" s="282">
        <f t="shared" si="3"/>
        <v>0.29300016768014181</v>
      </c>
      <c r="W15" s="282">
        <f t="shared" si="3"/>
        <v>0.29258708087491603</v>
      </c>
      <c r="X15" s="282">
        <f t="shared" si="3"/>
        <v>0.29166787762472768</v>
      </c>
      <c r="Y15" s="282">
        <f t="shared" si="3"/>
        <v>0.22442843864442902</v>
      </c>
      <c r="Z15" s="282">
        <f t="shared" si="3"/>
        <v>0.20083011179378835</v>
      </c>
      <c r="AA15" s="282">
        <f t="shared" si="3"/>
        <v>0.1975176240828885</v>
      </c>
      <c r="AB15" s="282">
        <f t="shared" si="3"/>
        <v>7.6885384569078369E-2</v>
      </c>
      <c r="AC15" s="282">
        <f t="shared" ref="AC15:BA15" si="4">AC191-AC103</f>
        <v>7.1772251043140972E-2</v>
      </c>
      <c r="AD15" s="282">
        <f t="shared" si="4"/>
        <v>6.0498742826000498E-2</v>
      </c>
      <c r="AE15" s="282">
        <f t="shared" si="4"/>
        <v>5.3649046444796671E-2</v>
      </c>
      <c r="AF15" s="282">
        <f t="shared" si="4"/>
        <v>4.2334944699546143E-2</v>
      </c>
      <c r="AG15" s="282">
        <f t="shared" si="4"/>
        <v>4.0973271606851394E-2</v>
      </c>
      <c r="AH15" s="282">
        <f t="shared" si="4"/>
        <v>3.4070931409959419E-2</v>
      </c>
      <c r="AI15" s="282">
        <f t="shared" si="4"/>
        <v>2.6358977217988216E-2</v>
      </c>
      <c r="AJ15" s="282">
        <f t="shared" si="4"/>
        <v>2.1987504177678679E-2</v>
      </c>
      <c r="AK15" s="282">
        <f t="shared" si="4"/>
        <v>1.8531467343859732E-2</v>
      </c>
      <c r="AL15" s="282">
        <f t="shared" si="4"/>
        <v>1.5288154609017847E-2</v>
      </c>
      <c r="AM15" s="282">
        <f t="shared" si="4"/>
        <v>1.0854500487580614E-2</v>
      </c>
      <c r="AN15" s="282">
        <f t="shared" si="4"/>
        <v>6.6528883032116121E-3</v>
      </c>
      <c r="AO15" s="282">
        <f t="shared" si="4"/>
        <v>3.90308474734411E-3</v>
      </c>
      <c r="AP15" s="282">
        <f t="shared" si="4"/>
        <v>3.2276877340052623E-3</v>
      </c>
      <c r="AQ15" s="282">
        <f t="shared" si="4"/>
        <v>2.8430995319721824E-3</v>
      </c>
      <c r="AR15" s="282">
        <f t="shared" si="4"/>
        <v>2.3293173223028897E-3</v>
      </c>
      <c r="AS15" s="282">
        <f t="shared" si="4"/>
        <v>1.6788625294799134E-3</v>
      </c>
      <c r="AT15" s="282">
        <f t="shared" si="4"/>
        <v>1.407526713066858E-3</v>
      </c>
      <c r="AU15" s="282">
        <f t="shared" si="4"/>
        <v>3.4206296994843972E-3</v>
      </c>
      <c r="AV15" s="282">
        <f t="shared" si="4"/>
        <v>3.1376988102930275E-3</v>
      </c>
      <c r="AW15" s="282">
        <f t="shared" si="4"/>
        <v>2.8433877727533441E-3</v>
      </c>
      <c r="AX15" s="282">
        <f t="shared" si="4"/>
        <v>3.5711197277351627E-3</v>
      </c>
      <c r="AY15" s="282">
        <f t="shared" si="4"/>
        <v>3.3465881867495106E-3</v>
      </c>
      <c r="AZ15" s="282">
        <f t="shared" si="4"/>
        <v>3.2338031873765001E-3</v>
      </c>
      <c r="BA15" s="282">
        <f t="shared" si="4"/>
        <v>2.9281650711952619E-3</v>
      </c>
    </row>
    <row r="16" spans="1:53" x14ac:dyDescent="0.2">
      <c r="A16" s="283" t="s">
        <v>2695</v>
      </c>
      <c r="B16" s="284" t="s">
        <v>2696</v>
      </c>
      <c r="C16" s="285">
        <f t="shared" si="1"/>
        <v>8.1207936772318572</v>
      </c>
      <c r="D16" s="285">
        <f t="shared" si="1"/>
        <v>8.1994700000000886</v>
      </c>
      <c r="E16" s="285">
        <f t="shared" si="1"/>
        <v>67.814060000000055</v>
      </c>
      <c r="F16" s="285">
        <f t="shared" si="1"/>
        <v>2.6999999999999997</v>
      </c>
      <c r="G16" s="285">
        <f t="shared" si="1"/>
        <v>3.8004000000000002</v>
      </c>
      <c r="H16" s="285">
        <f t="shared" si="1"/>
        <v>18.130603302256404</v>
      </c>
      <c r="I16" s="285">
        <f t="shared" si="1"/>
        <v>9.3047200000000014</v>
      </c>
      <c r="J16" s="285">
        <f t="shared" si="1"/>
        <v>3.30037</v>
      </c>
      <c r="K16" s="285">
        <f t="shared" si="1"/>
        <v>5.2994699999999995</v>
      </c>
      <c r="L16" s="285">
        <f t="shared" si="1"/>
        <v>10.09948</v>
      </c>
      <c r="M16" s="285">
        <f t="shared" si="1"/>
        <v>6.54432355239903</v>
      </c>
      <c r="N16" s="285">
        <f t="shared" si="1"/>
        <v>4.3005313052270857</v>
      </c>
      <c r="O16" s="285">
        <f t="shared" si="1"/>
        <v>5.4672832299769816</v>
      </c>
      <c r="P16" s="285">
        <f t="shared" si="1"/>
        <v>3.2000725529207168</v>
      </c>
      <c r="Q16" s="285">
        <f t="shared" si="1"/>
        <v>2.3570556477264932</v>
      </c>
      <c r="R16" s="285">
        <f t="shared" si="1"/>
        <v>0.75137663799421273</v>
      </c>
      <c r="S16" s="285">
        <f t="shared" ref="S16:BA18" si="5">S192-S104</f>
        <v>0.53879654040536951</v>
      </c>
      <c r="T16" s="285">
        <f t="shared" si="5"/>
        <v>0.61413918913310617</v>
      </c>
      <c r="U16" s="285">
        <f t="shared" si="5"/>
        <v>0.4269444090723567</v>
      </c>
      <c r="V16" s="285">
        <f t="shared" si="5"/>
        <v>0.29300016768014181</v>
      </c>
      <c r="W16" s="285">
        <f t="shared" si="5"/>
        <v>0.29258708087491603</v>
      </c>
      <c r="X16" s="285">
        <f t="shared" si="5"/>
        <v>0.29166787762472768</v>
      </c>
      <c r="Y16" s="285">
        <f t="shared" si="5"/>
        <v>0.22442843864442902</v>
      </c>
      <c r="Z16" s="285">
        <f t="shared" si="5"/>
        <v>0.20083011179378835</v>
      </c>
      <c r="AA16" s="285">
        <f t="shared" si="5"/>
        <v>0.1975176240828885</v>
      </c>
      <c r="AB16" s="285">
        <f t="shared" si="5"/>
        <v>7.6885384569078369E-2</v>
      </c>
      <c r="AC16" s="285">
        <f t="shared" si="5"/>
        <v>7.1772251043140972E-2</v>
      </c>
      <c r="AD16" s="285">
        <f t="shared" si="5"/>
        <v>6.0498742826000498E-2</v>
      </c>
      <c r="AE16" s="285">
        <f t="shared" si="5"/>
        <v>5.3649046444796671E-2</v>
      </c>
      <c r="AF16" s="285">
        <f t="shared" si="5"/>
        <v>4.2334944699546143E-2</v>
      </c>
      <c r="AG16" s="285">
        <f t="shared" si="5"/>
        <v>4.0973271606851394E-2</v>
      </c>
      <c r="AH16" s="285">
        <f t="shared" si="5"/>
        <v>3.4070931409959419E-2</v>
      </c>
      <c r="AI16" s="285">
        <f t="shared" si="5"/>
        <v>2.6358977217988216E-2</v>
      </c>
      <c r="AJ16" s="285">
        <f t="shared" si="5"/>
        <v>2.1987504177678679E-2</v>
      </c>
      <c r="AK16" s="285">
        <f t="shared" si="5"/>
        <v>1.8531467343859732E-2</v>
      </c>
      <c r="AL16" s="285">
        <f t="shared" si="5"/>
        <v>1.5288154609017847E-2</v>
      </c>
      <c r="AM16" s="285">
        <f t="shared" si="5"/>
        <v>1.0854500487580614E-2</v>
      </c>
      <c r="AN16" s="285">
        <f t="shared" si="5"/>
        <v>6.6528883032116121E-3</v>
      </c>
      <c r="AO16" s="285">
        <f t="shared" si="5"/>
        <v>3.90308474734411E-3</v>
      </c>
      <c r="AP16" s="285">
        <f t="shared" si="5"/>
        <v>3.2276877340052623E-3</v>
      </c>
      <c r="AQ16" s="285">
        <f t="shared" si="5"/>
        <v>2.8430995319721824E-3</v>
      </c>
      <c r="AR16" s="285">
        <f t="shared" si="5"/>
        <v>2.3293173223028897E-3</v>
      </c>
      <c r="AS16" s="285">
        <f t="shared" si="5"/>
        <v>1.6788625294799134E-3</v>
      </c>
      <c r="AT16" s="285">
        <f t="shared" si="5"/>
        <v>1.407526713066858E-3</v>
      </c>
      <c r="AU16" s="285">
        <f t="shared" si="5"/>
        <v>3.4206296994843972E-3</v>
      </c>
      <c r="AV16" s="285">
        <f t="shared" si="5"/>
        <v>3.1376988102930275E-3</v>
      </c>
      <c r="AW16" s="285">
        <f t="shared" si="5"/>
        <v>2.8433877727533441E-3</v>
      </c>
      <c r="AX16" s="285">
        <f t="shared" si="5"/>
        <v>3.5711197277351627E-3</v>
      </c>
      <c r="AY16" s="285">
        <f t="shared" si="5"/>
        <v>3.3465881867495106E-3</v>
      </c>
      <c r="AZ16" s="285">
        <f t="shared" si="5"/>
        <v>3.2338031873765001E-3</v>
      </c>
      <c r="BA16" s="285">
        <f t="shared" si="5"/>
        <v>2.9281650711952619E-3</v>
      </c>
    </row>
    <row r="17" spans="1:53" x14ac:dyDescent="0.2">
      <c r="A17" s="283" t="s">
        <v>2697</v>
      </c>
      <c r="B17" s="284" t="s">
        <v>2698</v>
      </c>
      <c r="C17" s="285">
        <f t="shared" si="1"/>
        <v>4.6100459021587792</v>
      </c>
      <c r="D17" s="285">
        <f t="shared" si="1"/>
        <v>0.48611000000000004</v>
      </c>
      <c r="E17" s="285">
        <f t="shared" si="1"/>
        <v>0.85707</v>
      </c>
      <c r="F17" s="285">
        <f t="shared" si="1"/>
        <v>6.5943300000000011</v>
      </c>
      <c r="G17" s="285">
        <f t="shared" si="1"/>
        <v>0.80002999999996971</v>
      </c>
      <c r="H17" s="285">
        <f t="shared" si="1"/>
        <v>0</v>
      </c>
      <c r="I17" s="285">
        <f t="shared" si="1"/>
        <v>0</v>
      </c>
      <c r="J17" s="285">
        <f t="shared" si="1"/>
        <v>0.60003999999997859</v>
      </c>
      <c r="K17" s="285">
        <f t="shared" si="1"/>
        <v>1.00119</v>
      </c>
      <c r="L17" s="285">
        <f t="shared" si="1"/>
        <v>0.19999999999999996</v>
      </c>
      <c r="M17" s="285">
        <f t="shared" si="1"/>
        <v>1.4330753797649798</v>
      </c>
      <c r="N17" s="285">
        <f t="shared" si="1"/>
        <v>0</v>
      </c>
      <c r="O17" s="285">
        <f t="shared" si="1"/>
        <v>0</v>
      </c>
      <c r="P17" s="285">
        <f t="shared" si="1"/>
        <v>0.47789386254146399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">
      <c r="A19" s="283" t="s">
        <v>2701</v>
      </c>
      <c r="B19" s="284" t="s">
        <v>2702</v>
      </c>
      <c r="C19" s="285">
        <f t="shared" ref="C19:BA23" si="6">C195-C107</f>
        <v>0.47769179325499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3.01389</v>
      </c>
      <c r="E20" s="282">
        <f t="shared" si="6"/>
        <v>0</v>
      </c>
      <c r="F20" s="282">
        <f t="shared" si="6"/>
        <v>0.60058000000000789</v>
      </c>
      <c r="G20" s="282">
        <f t="shared" si="6"/>
        <v>0.6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">
      <c r="A21" s="277" t="s">
        <v>2705</v>
      </c>
      <c r="B21" s="278" t="s">
        <v>2706</v>
      </c>
      <c r="C21" s="279">
        <f t="shared" si="6"/>
        <v>321.41895851285904</v>
      </c>
      <c r="D21" s="279">
        <f t="shared" si="6"/>
        <v>194.48482999999996</v>
      </c>
      <c r="E21" s="279">
        <f t="shared" si="6"/>
        <v>110.78738999999996</v>
      </c>
      <c r="F21" s="279">
        <f t="shared" si="6"/>
        <v>182.49517</v>
      </c>
      <c r="G21" s="279">
        <f t="shared" si="6"/>
        <v>308.50010000000003</v>
      </c>
      <c r="H21" s="279">
        <f t="shared" si="6"/>
        <v>188.49718161841983</v>
      </c>
      <c r="I21" s="279">
        <f t="shared" si="6"/>
        <v>170.60998000000004</v>
      </c>
      <c r="J21" s="279">
        <f t="shared" si="6"/>
        <v>115.60447999999997</v>
      </c>
      <c r="K21" s="279">
        <f t="shared" si="6"/>
        <v>97.400299999999987</v>
      </c>
      <c r="L21" s="279">
        <f t="shared" si="6"/>
        <v>44.300719999999991</v>
      </c>
      <c r="M21" s="279">
        <f t="shared" si="6"/>
        <v>60.308304302257149</v>
      </c>
      <c r="N21" s="279">
        <f t="shared" si="6"/>
        <v>44.592013742537176</v>
      </c>
      <c r="O21" s="279">
        <f t="shared" si="6"/>
        <v>57.490153024011626</v>
      </c>
      <c r="P21" s="279">
        <f t="shared" si="6"/>
        <v>52.809486272369043</v>
      </c>
      <c r="Q21" s="279">
        <f t="shared" si="6"/>
        <v>47.434795070220666</v>
      </c>
      <c r="R21" s="279">
        <f t="shared" si="6"/>
        <v>56.582626767036416</v>
      </c>
      <c r="S21" s="279">
        <f t="shared" si="6"/>
        <v>52.787888599695812</v>
      </c>
      <c r="T21" s="279">
        <f t="shared" si="6"/>
        <v>46.389685842068943</v>
      </c>
      <c r="U21" s="279">
        <f t="shared" si="6"/>
        <v>42.536225441555629</v>
      </c>
      <c r="V21" s="279">
        <f t="shared" si="6"/>
        <v>38.870296624579531</v>
      </c>
      <c r="W21" s="279">
        <f t="shared" si="6"/>
        <v>35.545001256774015</v>
      </c>
      <c r="X21" s="279">
        <f t="shared" si="6"/>
        <v>32.23189161572482</v>
      </c>
      <c r="Y21" s="279">
        <f t="shared" si="6"/>
        <v>29.18238281751962</v>
      </c>
      <c r="Z21" s="279">
        <f t="shared" si="6"/>
        <v>26.083440529063644</v>
      </c>
      <c r="AA21" s="279">
        <f t="shared" si="6"/>
        <v>23.468139234799942</v>
      </c>
      <c r="AB21" s="279">
        <f t="shared" si="6"/>
        <v>21.164703993798337</v>
      </c>
      <c r="AC21" s="279">
        <f t="shared" si="6"/>
        <v>19.067568615017453</v>
      </c>
      <c r="AD21" s="279">
        <f t="shared" si="6"/>
        <v>16.651009529408263</v>
      </c>
      <c r="AE21" s="279">
        <f t="shared" si="6"/>
        <v>14.808346613382138</v>
      </c>
      <c r="AF21" s="279">
        <f t="shared" si="6"/>
        <v>13.38479021359257</v>
      </c>
      <c r="AG21" s="279">
        <f t="shared" si="6"/>
        <v>11.918470913548633</v>
      </c>
      <c r="AH21" s="279">
        <f t="shared" si="6"/>
        <v>10.650579408710605</v>
      </c>
      <c r="AI21" s="279">
        <f t="shared" si="6"/>
        <v>9.6138474401644096</v>
      </c>
      <c r="AJ21" s="279">
        <f t="shared" si="6"/>
        <v>8.4841035328053991</v>
      </c>
      <c r="AK21" s="279">
        <f t="shared" si="6"/>
        <v>7.6514423968845255</v>
      </c>
      <c r="AL21" s="279">
        <f t="shared" si="6"/>
        <v>6.9173971389442226</v>
      </c>
      <c r="AM21" s="279">
        <f t="shared" si="6"/>
        <v>6.2772639321142476</v>
      </c>
      <c r="AN21" s="279">
        <f t="shared" si="6"/>
        <v>5.6608692735163393</v>
      </c>
      <c r="AO21" s="279">
        <f t="shared" si="6"/>
        <v>5.1232772847731667</v>
      </c>
      <c r="AP21" s="279">
        <f t="shared" si="6"/>
        <v>4.6375525564768294</v>
      </c>
      <c r="AQ21" s="279">
        <f t="shared" si="6"/>
        <v>4.195296564073554</v>
      </c>
      <c r="AR21" s="279">
        <f t="shared" si="6"/>
        <v>3.7805924497726022</v>
      </c>
      <c r="AS21" s="279">
        <f t="shared" si="6"/>
        <v>3.4181835519320698</v>
      </c>
      <c r="AT21" s="279">
        <f t="shared" si="6"/>
        <v>3.0485700702095269</v>
      </c>
      <c r="AU21" s="279">
        <f t="shared" si="6"/>
        <v>2.7396746214281955</v>
      </c>
      <c r="AV21" s="279">
        <f t="shared" si="6"/>
        <v>2.4838739149950877</v>
      </c>
      <c r="AW21" s="279">
        <f t="shared" si="6"/>
        <v>2.2471509147097479</v>
      </c>
      <c r="AX21" s="279">
        <f t="shared" si="6"/>
        <v>1.934110888794069</v>
      </c>
      <c r="AY21" s="279">
        <f t="shared" si="6"/>
        <v>1.7064324684017238</v>
      </c>
      <c r="AZ21" s="279">
        <f t="shared" si="6"/>
        <v>1.5396672110527538</v>
      </c>
      <c r="BA21" s="279">
        <f t="shared" si="6"/>
        <v>1.3682749658608109</v>
      </c>
    </row>
    <row r="22" spans="1:53" x14ac:dyDescent="0.2">
      <c r="A22" s="280" t="s">
        <v>2707</v>
      </c>
      <c r="B22" s="281" t="s">
        <v>2708</v>
      </c>
      <c r="C22" s="282">
        <f t="shared" si="6"/>
        <v>96.0421755027036</v>
      </c>
      <c r="D22" s="282">
        <f t="shared" si="6"/>
        <v>42.396139999999995</v>
      </c>
      <c r="E22" s="282">
        <f t="shared" si="6"/>
        <v>58.094929999999998</v>
      </c>
      <c r="F22" s="282">
        <f t="shared" si="6"/>
        <v>75.948889999999992</v>
      </c>
      <c r="G22" s="282">
        <f t="shared" si="6"/>
        <v>76.900110000000041</v>
      </c>
      <c r="H22" s="282">
        <f t="shared" si="6"/>
        <v>77.505493455622471</v>
      </c>
      <c r="I22" s="282">
        <f t="shared" si="6"/>
        <v>79.599999999999994</v>
      </c>
      <c r="J22" s="282">
        <f t="shared" si="6"/>
        <v>5.1104300000000009</v>
      </c>
      <c r="K22" s="282">
        <f t="shared" si="6"/>
        <v>26.7</v>
      </c>
      <c r="L22" s="282">
        <f t="shared" si="6"/>
        <v>0</v>
      </c>
      <c r="M22" s="282">
        <f t="shared" si="6"/>
        <v>6.4247983817818799</v>
      </c>
      <c r="N22" s="282">
        <f t="shared" si="6"/>
        <v>1.0509219451609799</v>
      </c>
      <c r="O22" s="282">
        <f t="shared" si="6"/>
        <v>1.0270631222599449</v>
      </c>
      <c r="P22" s="282">
        <f t="shared" si="6"/>
        <v>10.270373554982301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">
      <c r="A23" s="283" t="s">
        <v>2709</v>
      </c>
      <c r="B23" s="284" t="s">
        <v>2710</v>
      </c>
      <c r="C23" s="285">
        <f t="shared" si="6"/>
        <v>96.0421755027036</v>
      </c>
      <c r="D23" s="285">
        <f t="shared" si="6"/>
        <v>42.396139999999995</v>
      </c>
      <c r="E23" s="285">
        <f t="shared" si="6"/>
        <v>58.094929999999998</v>
      </c>
      <c r="F23" s="285">
        <f t="shared" si="6"/>
        <v>75.948889999999992</v>
      </c>
      <c r="G23" s="285">
        <f t="shared" si="6"/>
        <v>76.900110000000041</v>
      </c>
      <c r="H23" s="285">
        <f t="shared" si="6"/>
        <v>77.505493455622471</v>
      </c>
      <c r="I23" s="285">
        <f t="shared" si="6"/>
        <v>79.599999999999994</v>
      </c>
      <c r="J23" s="285">
        <f t="shared" si="6"/>
        <v>5.1104300000000009</v>
      </c>
      <c r="K23" s="285">
        <f t="shared" si="6"/>
        <v>26.7</v>
      </c>
      <c r="L23" s="285">
        <f t="shared" si="6"/>
        <v>0</v>
      </c>
      <c r="M23" s="285">
        <f t="shared" si="6"/>
        <v>6.4247983817818799</v>
      </c>
      <c r="N23" s="285">
        <f t="shared" si="6"/>
        <v>1.0509219451609799</v>
      </c>
      <c r="O23" s="285">
        <f t="shared" si="6"/>
        <v>1.0270631222599449</v>
      </c>
      <c r="P23" s="285">
        <f t="shared" si="6"/>
        <v>10.270373554982301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">
      <c r="A24" s="286" t="s">
        <v>2711</v>
      </c>
      <c r="B24" s="287" t="s">
        <v>2712</v>
      </c>
      <c r="C24" s="288">
        <f t="shared" ref="C24:BA28" si="7">C200-C112</f>
        <v>96.0421755027036</v>
      </c>
      <c r="D24" s="288">
        <f t="shared" si="7"/>
        <v>42.396139999999995</v>
      </c>
      <c r="E24" s="288">
        <f t="shared" si="7"/>
        <v>49.781349999999989</v>
      </c>
      <c r="F24" s="288">
        <f t="shared" si="7"/>
        <v>75.948889999999992</v>
      </c>
      <c r="G24" s="288">
        <f t="shared" si="7"/>
        <v>68.500100000000032</v>
      </c>
      <c r="H24" s="288">
        <f t="shared" si="7"/>
        <v>70.340116556797611</v>
      </c>
      <c r="I24" s="288">
        <f t="shared" si="7"/>
        <v>73.599999999999994</v>
      </c>
      <c r="J24" s="288">
        <f t="shared" si="7"/>
        <v>5.1104300000000009</v>
      </c>
      <c r="K24" s="288">
        <f t="shared" si="7"/>
        <v>12.399999999999999</v>
      </c>
      <c r="L24" s="288">
        <f t="shared" si="7"/>
        <v>0</v>
      </c>
      <c r="M24" s="288">
        <f t="shared" si="7"/>
        <v>5.2544819479257017</v>
      </c>
      <c r="N24" s="288">
        <f t="shared" si="7"/>
        <v>1.0509219451609799</v>
      </c>
      <c r="O24" s="288">
        <f t="shared" si="7"/>
        <v>1.0270631222599449</v>
      </c>
      <c r="P24" s="288">
        <f t="shared" si="7"/>
        <v>10.270373554982301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8.31358</v>
      </c>
      <c r="F25" s="288">
        <f t="shared" si="7"/>
        <v>0</v>
      </c>
      <c r="G25" s="288">
        <f t="shared" si="7"/>
        <v>8.40001</v>
      </c>
      <c r="H25" s="288">
        <f t="shared" si="7"/>
        <v>7.1653768988248787</v>
      </c>
      <c r="I25" s="288">
        <f t="shared" si="7"/>
        <v>6</v>
      </c>
      <c r="J25" s="288">
        <f t="shared" si="7"/>
        <v>0</v>
      </c>
      <c r="K25" s="288">
        <f t="shared" si="7"/>
        <v>14.299999999999999</v>
      </c>
      <c r="L25" s="288">
        <f t="shared" si="7"/>
        <v>0</v>
      </c>
      <c r="M25" s="288">
        <f t="shared" si="7"/>
        <v>1.1703164338561789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">
      <c r="A30" s="280" t="s">
        <v>2723</v>
      </c>
      <c r="B30" s="281" t="s">
        <v>2724</v>
      </c>
      <c r="C30" s="282">
        <f t="shared" si="8"/>
        <v>225.37678301015546</v>
      </c>
      <c r="D30" s="282">
        <f t="shared" si="8"/>
        <v>152.08868999999999</v>
      </c>
      <c r="E30" s="282">
        <f t="shared" si="8"/>
        <v>52.692459999999976</v>
      </c>
      <c r="F30" s="282">
        <f t="shared" si="8"/>
        <v>106.54628</v>
      </c>
      <c r="G30" s="282">
        <f t="shared" si="8"/>
        <v>231.59998999999999</v>
      </c>
      <c r="H30" s="282">
        <f t="shared" si="8"/>
        <v>110.99168816279736</v>
      </c>
      <c r="I30" s="282">
        <f t="shared" si="8"/>
        <v>91.009980000000013</v>
      </c>
      <c r="J30" s="282">
        <f t="shared" si="8"/>
        <v>110.49404999999996</v>
      </c>
      <c r="K30" s="282">
        <f t="shared" si="8"/>
        <v>70.700299999999999</v>
      </c>
      <c r="L30" s="282">
        <f t="shared" si="8"/>
        <v>44.300719999999991</v>
      </c>
      <c r="M30" s="282">
        <f t="shared" si="8"/>
        <v>53.883505920475272</v>
      </c>
      <c r="N30" s="282">
        <f t="shared" si="8"/>
        <v>43.541091797376197</v>
      </c>
      <c r="O30" s="282">
        <f t="shared" si="8"/>
        <v>56.46308990175168</v>
      </c>
      <c r="P30" s="282">
        <f t="shared" si="8"/>
        <v>42.539112717386736</v>
      </c>
      <c r="Q30" s="282">
        <f t="shared" si="8"/>
        <v>47.434795070220666</v>
      </c>
      <c r="R30" s="282">
        <f t="shared" si="8"/>
        <v>56.582626767036416</v>
      </c>
      <c r="S30" s="282">
        <f t="shared" si="8"/>
        <v>52.787888599695812</v>
      </c>
      <c r="T30" s="282">
        <f t="shared" si="8"/>
        <v>46.389685842068943</v>
      </c>
      <c r="U30" s="282">
        <f t="shared" si="8"/>
        <v>42.536225441555629</v>
      </c>
      <c r="V30" s="282">
        <f t="shared" si="8"/>
        <v>38.870296624579531</v>
      </c>
      <c r="W30" s="282">
        <f t="shared" si="8"/>
        <v>35.545001256774015</v>
      </c>
      <c r="X30" s="282">
        <f t="shared" si="8"/>
        <v>32.23189161572482</v>
      </c>
      <c r="Y30" s="282">
        <f t="shared" si="8"/>
        <v>29.18238281751962</v>
      </c>
      <c r="Z30" s="282">
        <f t="shared" si="8"/>
        <v>26.083440529063644</v>
      </c>
      <c r="AA30" s="282">
        <f t="shared" si="8"/>
        <v>23.468139234799942</v>
      </c>
      <c r="AB30" s="282">
        <f t="shared" si="8"/>
        <v>21.164703993798337</v>
      </c>
      <c r="AC30" s="282">
        <f t="shared" si="8"/>
        <v>19.067568615017453</v>
      </c>
      <c r="AD30" s="282">
        <f t="shared" si="8"/>
        <v>16.651009529408263</v>
      </c>
      <c r="AE30" s="282">
        <f t="shared" si="8"/>
        <v>14.808346613382138</v>
      </c>
      <c r="AF30" s="282">
        <f t="shared" si="8"/>
        <v>13.38479021359257</v>
      </c>
      <c r="AG30" s="282">
        <f t="shared" si="8"/>
        <v>11.918470913548633</v>
      </c>
      <c r="AH30" s="282">
        <f t="shared" si="8"/>
        <v>10.650579408710605</v>
      </c>
      <c r="AI30" s="282">
        <f t="shared" si="8"/>
        <v>9.6138474401644096</v>
      </c>
      <c r="AJ30" s="282">
        <f t="shared" si="8"/>
        <v>8.4841035328053991</v>
      </c>
      <c r="AK30" s="282">
        <f t="shared" si="8"/>
        <v>7.6514423968845255</v>
      </c>
      <c r="AL30" s="282">
        <f t="shared" si="8"/>
        <v>6.9173971389442226</v>
      </c>
      <c r="AM30" s="282">
        <f t="shared" si="8"/>
        <v>6.2772639321142476</v>
      </c>
      <c r="AN30" s="282">
        <f t="shared" si="8"/>
        <v>5.6608692735163393</v>
      </c>
      <c r="AO30" s="282">
        <f t="shared" si="8"/>
        <v>5.1232772847731667</v>
      </c>
      <c r="AP30" s="282">
        <f t="shared" si="8"/>
        <v>4.6375525564768294</v>
      </c>
      <c r="AQ30" s="282">
        <f t="shared" si="8"/>
        <v>4.195296564073554</v>
      </c>
      <c r="AR30" s="282">
        <f t="shared" si="8"/>
        <v>3.7805924497726022</v>
      </c>
      <c r="AS30" s="282">
        <f t="shared" si="8"/>
        <v>3.4181835519320698</v>
      </c>
      <c r="AT30" s="282">
        <f t="shared" si="8"/>
        <v>3.0485700702095269</v>
      </c>
      <c r="AU30" s="282">
        <f t="shared" si="8"/>
        <v>2.7396746214281955</v>
      </c>
      <c r="AV30" s="282">
        <f t="shared" si="8"/>
        <v>2.4838739149950877</v>
      </c>
      <c r="AW30" s="282">
        <f t="shared" si="8"/>
        <v>2.2471509147097479</v>
      </c>
      <c r="AX30" s="282">
        <f t="shared" si="8"/>
        <v>1.934110888794069</v>
      </c>
      <c r="AY30" s="282">
        <f t="shared" si="8"/>
        <v>1.7064324684017238</v>
      </c>
      <c r="AZ30" s="282">
        <f t="shared" si="8"/>
        <v>1.5396672110527538</v>
      </c>
      <c r="BA30" s="282">
        <f t="shared" si="8"/>
        <v>1.3682749658608109</v>
      </c>
    </row>
    <row r="31" spans="1:53" x14ac:dyDescent="0.2">
      <c r="A31" s="283" t="s">
        <v>2725</v>
      </c>
      <c r="B31" s="284" t="s">
        <v>2726</v>
      </c>
      <c r="C31" s="285">
        <f t="shared" si="8"/>
        <v>28.900353491926996</v>
      </c>
      <c r="D31" s="285">
        <f t="shared" si="8"/>
        <v>24.997329999999998</v>
      </c>
      <c r="E31" s="285">
        <f t="shared" si="8"/>
        <v>30.197419999999997</v>
      </c>
      <c r="F31" s="285">
        <f t="shared" si="8"/>
        <v>27.597479999999994</v>
      </c>
      <c r="G31" s="285">
        <f t="shared" si="8"/>
        <v>37.099620000000009</v>
      </c>
      <c r="H31" s="285">
        <f t="shared" si="8"/>
        <v>38.90799656061904</v>
      </c>
      <c r="I31" s="285">
        <f t="shared" si="8"/>
        <v>30.20261</v>
      </c>
      <c r="J31" s="285">
        <f t="shared" si="8"/>
        <v>36.799999999999997</v>
      </c>
      <c r="K31" s="285">
        <f t="shared" si="8"/>
        <v>43.4</v>
      </c>
      <c r="L31" s="285">
        <f t="shared" si="8"/>
        <v>32.799999999999997</v>
      </c>
      <c r="M31" s="285">
        <f t="shared" si="8"/>
        <v>43.350530237890467</v>
      </c>
      <c r="N31" s="285">
        <f t="shared" si="8"/>
        <v>39.409572943536794</v>
      </c>
      <c r="O31" s="285">
        <f t="shared" si="8"/>
        <v>47.29148753224419</v>
      </c>
      <c r="P31" s="285">
        <f t="shared" si="8"/>
        <v>39.409572943536794</v>
      </c>
      <c r="Q31" s="285">
        <f t="shared" si="8"/>
        <v>43.350530237890503</v>
      </c>
      <c r="R31" s="285">
        <f t="shared" si="8"/>
        <v>52.546097258049109</v>
      </c>
      <c r="S31" s="285">
        <f t="shared" si="8"/>
        <v>49.019566710069377</v>
      </c>
      <c r="T31" s="285">
        <f t="shared" si="8"/>
        <v>42.853809203367057</v>
      </c>
      <c r="U31" s="285">
        <f t="shared" si="8"/>
        <v>39.255922806050258</v>
      </c>
      <c r="V31" s="285">
        <f t="shared" si="8"/>
        <v>35.835136780015233</v>
      </c>
      <c r="W31" s="285">
        <f t="shared" si="8"/>
        <v>32.759986189891833</v>
      </c>
      <c r="X31" s="285">
        <f t="shared" si="8"/>
        <v>29.702757589830213</v>
      </c>
      <c r="Y31" s="285">
        <f t="shared" si="8"/>
        <v>26.884401338570232</v>
      </c>
      <c r="Z31" s="285">
        <f t="shared" si="8"/>
        <v>23.997130476361082</v>
      </c>
      <c r="AA31" s="285">
        <f t="shared" si="8"/>
        <v>21.577409611592454</v>
      </c>
      <c r="AB31" s="285">
        <f t="shared" si="8"/>
        <v>19.453914555896404</v>
      </c>
      <c r="AC31" s="285">
        <f t="shared" si="8"/>
        <v>17.519815294309542</v>
      </c>
      <c r="AD31" s="285">
        <f t="shared" si="8"/>
        <v>15.252090199292299</v>
      </c>
      <c r="AE31" s="285">
        <f t="shared" si="8"/>
        <v>13.542580492824976</v>
      </c>
      <c r="AF31" s="285">
        <f t="shared" si="8"/>
        <v>12.237474396199818</v>
      </c>
      <c r="AG31" s="285">
        <f t="shared" si="8"/>
        <v>10.879427265403685</v>
      </c>
      <c r="AH31" s="285">
        <f t="shared" si="8"/>
        <v>9.7116870700799343</v>
      </c>
      <c r="AI31" s="285">
        <f t="shared" si="8"/>
        <v>8.7644297011679164</v>
      </c>
      <c r="AJ31" s="285">
        <f t="shared" si="8"/>
        <v>7.7165264062082803</v>
      </c>
      <c r="AK31" s="285">
        <f t="shared" si="8"/>
        <v>6.9588499625051421</v>
      </c>
      <c r="AL31" s="285">
        <f t="shared" si="8"/>
        <v>6.2940613916603398</v>
      </c>
      <c r="AM31" s="285">
        <f t="shared" si="8"/>
        <v>5.7161197617077333</v>
      </c>
      <c r="AN31" s="285">
        <f t="shared" si="8"/>
        <v>5.1564162779838005</v>
      </c>
      <c r="AO31" s="285">
        <f t="shared" si="8"/>
        <v>4.6706489023082156</v>
      </c>
      <c r="AP31" s="285">
        <f t="shared" si="8"/>
        <v>4.2316976191094433</v>
      </c>
      <c r="AQ31" s="285">
        <f t="shared" si="8"/>
        <v>3.831896621534074</v>
      </c>
      <c r="AR31" s="285">
        <f t="shared" si="8"/>
        <v>3.4557492545615056</v>
      </c>
      <c r="AS31" s="285">
        <f t="shared" si="8"/>
        <v>3.1279476429978974</v>
      </c>
      <c r="AT31" s="285">
        <f t="shared" si="8"/>
        <v>2.7888252754395486</v>
      </c>
      <c r="AU31" s="285">
        <f t="shared" si="8"/>
        <v>2.5079986341600651</v>
      </c>
      <c r="AV31" s="285">
        <f t="shared" si="8"/>
        <v>2.2773582929096561</v>
      </c>
      <c r="AW31" s="285">
        <f t="shared" si="8"/>
        <v>2.0631818166679623</v>
      </c>
      <c r="AX31" s="285">
        <f t="shared" si="8"/>
        <v>1.77028371956818</v>
      </c>
      <c r="AY31" s="285">
        <f t="shared" si="8"/>
        <v>1.5607674985427393</v>
      </c>
      <c r="AZ31" s="285">
        <f t="shared" si="8"/>
        <v>1.4100467583103373</v>
      </c>
      <c r="BA31" s="285">
        <f t="shared" si="8"/>
        <v>1.25297896305459</v>
      </c>
    </row>
    <row r="32" spans="1:53" x14ac:dyDescent="0.2">
      <c r="A32" s="286" t="s">
        <v>2727</v>
      </c>
      <c r="B32" s="287" t="s">
        <v>2728</v>
      </c>
      <c r="C32" s="288">
        <f t="shared" si="8"/>
        <v>28.900353491926996</v>
      </c>
      <c r="D32" s="288">
        <f t="shared" si="8"/>
        <v>24.997329999999998</v>
      </c>
      <c r="E32" s="288">
        <f t="shared" si="8"/>
        <v>30.197419999999997</v>
      </c>
      <c r="F32" s="288">
        <f t="shared" si="8"/>
        <v>27.597479999999994</v>
      </c>
      <c r="G32" s="288">
        <f t="shared" si="8"/>
        <v>37.099620000000009</v>
      </c>
      <c r="H32" s="288">
        <f t="shared" si="8"/>
        <v>38.90799656061904</v>
      </c>
      <c r="I32" s="288">
        <f t="shared" si="8"/>
        <v>30.20261</v>
      </c>
      <c r="J32" s="288">
        <f t="shared" si="8"/>
        <v>36.799999999999997</v>
      </c>
      <c r="K32" s="288">
        <f t="shared" si="8"/>
        <v>43.4</v>
      </c>
      <c r="L32" s="288">
        <f t="shared" si="8"/>
        <v>32.799999999999997</v>
      </c>
      <c r="M32" s="288">
        <f t="shared" si="8"/>
        <v>43.350530237890467</v>
      </c>
      <c r="N32" s="288">
        <f t="shared" si="8"/>
        <v>39.409572943536794</v>
      </c>
      <c r="O32" s="288">
        <f t="shared" si="8"/>
        <v>47.29148753224419</v>
      </c>
      <c r="P32" s="288">
        <f t="shared" si="8"/>
        <v>39.409572943536794</v>
      </c>
      <c r="Q32" s="288">
        <f t="shared" si="8"/>
        <v>43.350530237890503</v>
      </c>
      <c r="R32" s="288">
        <f t="shared" si="8"/>
        <v>52.546097258049109</v>
      </c>
      <c r="S32" s="288">
        <f t="shared" si="8"/>
        <v>49.019566710069377</v>
      </c>
      <c r="T32" s="288">
        <f t="shared" si="8"/>
        <v>42.853809203367057</v>
      </c>
      <c r="U32" s="288">
        <f t="shared" si="8"/>
        <v>39.255922806050258</v>
      </c>
      <c r="V32" s="288">
        <f t="shared" si="8"/>
        <v>35.835136780015233</v>
      </c>
      <c r="W32" s="288">
        <f t="shared" si="8"/>
        <v>32.759986189891833</v>
      </c>
      <c r="X32" s="288">
        <f t="shared" si="8"/>
        <v>29.702757589830213</v>
      </c>
      <c r="Y32" s="288">
        <f t="shared" si="8"/>
        <v>26.884401338570232</v>
      </c>
      <c r="Z32" s="288">
        <f t="shared" si="8"/>
        <v>23.997130476361082</v>
      </c>
      <c r="AA32" s="288">
        <f t="shared" si="8"/>
        <v>21.577409611592454</v>
      </c>
      <c r="AB32" s="288">
        <f t="shared" si="8"/>
        <v>19.453914555896404</v>
      </c>
      <c r="AC32" s="288">
        <f t="shared" si="8"/>
        <v>17.519815294309542</v>
      </c>
      <c r="AD32" s="288">
        <f t="shared" si="8"/>
        <v>15.252090199292299</v>
      </c>
      <c r="AE32" s="288">
        <f t="shared" si="8"/>
        <v>13.542580492824976</v>
      </c>
      <c r="AF32" s="288">
        <f t="shared" si="8"/>
        <v>12.237474396199818</v>
      </c>
      <c r="AG32" s="288">
        <f t="shared" si="8"/>
        <v>10.879427265403685</v>
      </c>
      <c r="AH32" s="288">
        <f t="shared" si="8"/>
        <v>9.7116870700799343</v>
      </c>
      <c r="AI32" s="288">
        <f t="shared" si="8"/>
        <v>8.7644297011679164</v>
      </c>
      <c r="AJ32" s="288">
        <f t="shared" si="8"/>
        <v>7.7165264062082803</v>
      </c>
      <c r="AK32" s="288">
        <f t="shared" si="8"/>
        <v>6.9588499625051421</v>
      </c>
      <c r="AL32" s="288">
        <f t="shared" si="8"/>
        <v>6.2940613916603398</v>
      </c>
      <c r="AM32" s="288">
        <f t="shared" si="8"/>
        <v>5.7161197617077333</v>
      </c>
      <c r="AN32" s="288">
        <f t="shared" si="8"/>
        <v>5.1564162779838005</v>
      </c>
      <c r="AO32" s="288">
        <f t="shared" si="8"/>
        <v>4.6706489023082156</v>
      </c>
      <c r="AP32" s="288">
        <f t="shared" si="8"/>
        <v>4.2316976191094433</v>
      </c>
      <c r="AQ32" s="288">
        <f t="shared" si="8"/>
        <v>3.831896621534074</v>
      </c>
      <c r="AR32" s="288">
        <f t="shared" si="8"/>
        <v>3.4557492545615056</v>
      </c>
      <c r="AS32" s="288">
        <f t="shared" si="8"/>
        <v>3.1279476429978974</v>
      </c>
      <c r="AT32" s="288">
        <f t="shared" si="8"/>
        <v>2.7888252754395486</v>
      </c>
      <c r="AU32" s="288">
        <f t="shared" si="8"/>
        <v>2.5079986341600651</v>
      </c>
      <c r="AV32" s="288">
        <f t="shared" si="8"/>
        <v>2.2773582929096561</v>
      </c>
      <c r="AW32" s="288">
        <f t="shared" si="8"/>
        <v>2.0631818166679623</v>
      </c>
      <c r="AX32" s="288">
        <f t="shared" si="8"/>
        <v>1.77028371956818</v>
      </c>
      <c r="AY32" s="288">
        <f t="shared" si="8"/>
        <v>1.5607674985427393</v>
      </c>
      <c r="AZ32" s="288">
        <f t="shared" si="8"/>
        <v>1.4100467583103373</v>
      </c>
      <c r="BA32" s="288">
        <f t="shared" si="8"/>
        <v>1.25297896305459</v>
      </c>
    </row>
    <row r="33" spans="1:53" x14ac:dyDescent="0.2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">
      <c r="A34" s="283" t="s">
        <v>2731</v>
      </c>
      <c r="B34" s="284" t="s">
        <v>2732</v>
      </c>
      <c r="C34" s="285">
        <f t="shared" ref="C34:BA38" si="9">C210-C122</f>
        <v>23.096643611769103</v>
      </c>
      <c r="D34" s="285">
        <f t="shared" si="9"/>
        <v>9.9338999999999835</v>
      </c>
      <c r="E34" s="285">
        <f t="shared" si="9"/>
        <v>12.134129999999987</v>
      </c>
      <c r="F34" s="285">
        <f t="shared" si="9"/>
        <v>8.81616</v>
      </c>
      <c r="G34" s="285">
        <f t="shared" si="9"/>
        <v>2.2355800000000006</v>
      </c>
      <c r="H34" s="285">
        <f t="shared" si="9"/>
        <v>2.2255253313662879</v>
      </c>
      <c r="I34" s="285">
        <f t="shared" si="9"/>
        <v>1.1222599999999998</v>
      </c>
      <c r="J34" s="285">
        <f t="shared" si="9"/>
        <v>10.29331</v>
      </c>
      <c r="K34" s="285">
        <f t="shared" si="9"/>
        <v>6.5744899999999991</v>
      </c>
      <c r="L34" s="285">
        <f t="shared" si="9"/>
        <v>3.2744000000000009</v>
      </c>
      <c r="M34" s="285">
        <f t="shared" si="9"/>
        <v>1.0986911244864801</v>
      </c>
      <c r="N34" s="285">
        <f t="shared" si="9"/>
        <v>0</v>
      </c>
      <c r="O34" s="285">
        <f t="shared" si="9"/>
        <v>1.1066807017638878</v>
      </c>
      <c r="P34" s="285">
        <f t="shared" si="9"/>
        <v>1.099031487288374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">
      <c r="A35" s="283" t="s">
        <v>2733</v>
      </c>
      <c r="B35" s="284" t="s">
        <v>2734</v>
      </c>
      <c r="C35" s="285">
        <f t="shared" si="9"/>
        <v>10.533129114909821</v>
      </c>
      <c r="D35" s="285">
        <f t="shared" si="9"/>
        <v>2.0322</v>
      </c>
      <c r="E35" s="285">
        <f t="shared" si="9"/>
        <v>7.3295499999999993</v>
      </c>
      <c r="F35" s="285">
        <f t="shared" si="9"/>
        <v>3.1596199999999999</v>
      </c>
      <c r="G35" s="285">
        <f t="shared" si="9"/>
        <v>1.03226</v>
      </c>
      <c r="H35" s="285">
        <f t="shared" si="9"/>
        <v>3.1329545866929158</v>
      </c>
      <c r="I35" s="285">
        <f t="shared" si="9"/>
        <v>6.3430400000000082</v>
      </c>
      <c r="J35" s="285">
        <f t="shared" si="9"/>
        <v>5.1765099999999533</v>
      </c>
      <c r="K35" s="285">
        <f t="shared" si="9"/>
        <v>1.0745</v>
      </c>
      <c r="L35" s="285">
        <f t="shared" si="9"/>
        <v>3.1252599999999893</v>
      </c>
      <c r="M35" s="285">
        <f t="shared" si="9"/>
        <v>1.0748065348237299</v>
      </c>
      <c r="N35" s="285">
        <f t="shared" si="9"/>
        <v>1.0504067873447116</v>
      </c>
      <c r="O35" s="285">
        <f t="shared" si="9"/>
        <v>0</v>
      </c>
      <c r="P35" s="285">
        <f t="shared" si="9"/>
        <v>0</v>
      </c>
      <c r="Q35" s="285">
        <f t="shared" si="9"/>
        <v>1.0509219451609799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">
      <c r="A36" s="286" t="s">
        <v>2735</v>
      </c>
      <c r="B36" s="287" t="s">
        <v>2736</v>
      </c>
      <c r="C36" s="288">
        <f t="shared" si="9"/>
        <v>10.533129114909821</v>
      </c>
      <c r="D36" s="288">
        <f t="shared" si="9"/>
        <v>2.0322</v>
      </c>
      <c r="E36" s="288">
        <f t="shared" si="9"/>
        <v>7.3295499999999993</v>
      </c>
      <c r="F36" s="288">
        <f t="shared" si="9"/>
        <v>3.1596199999999999</v>
      </c>
      <c r="G36" s="288">
        <f t="shared" si="9"/>
        <v>1.03226</v>
      </c>
      <c r="H36" s="288">
        <f t="shared" si="9"/>
        <v>3.1329545866929158</v>
      </c>
      <c r="I36" s="288">
        <f t="shared" si="9"/>
        <v>6.3430400000000082</v>
      </c>
      <c r="J36" s="288">
        <f t="shared" si="9"/>
        <v>5.1765099999999533</v>
      </c>
      <c r="K36" s="288">
        <f t="shared" si="9"/>
        <v>1.0745</v>
      </c>
      <c r="L36" s="288">
        <f t="shared" si="9"/>
        <v>3.1252599999999893</v>
      </c>
      <c r="M36" s="288">
        <f t="shared" si="9"/>
        <v>1.0748065348237299</v>
      </c>
      <c r="N36" s="288">
        <f t="shared" si="9"/>
        <v>1.0504067873447116</v>
      </c>
      <c r="O36" s="288">
        <f t="shared" si="9"/>
        <v>0</v>
      </c>
      <c r="P36" s="288">
        <f t="shared" si="9"/>
        <v>0</v>
      </c>
      <c r="Q36" s="288">
        <f t="shared" si="9"/>
        <v>1.0509219451609799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">
      <c r="A38" s="283" t="s">
        <v>2739</v>
      </c>
      <c r="B38" s="284" t="s">
        <v>2740</v>
      </c>
      <c r="C38" s="285">
        <f t="shared" si="9"/>
        <v>16.432597687971732</v>
      </c>
      <c r="D38" s="285">
        <f t="shared" si="9"/>
        <v>5.0999999999999996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1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">
      <c r="A40" s="286" t="s">
        <v>2743</v>
      </c>
      <c r="B40" s="287" t="s">
        <v>2744</v>
      </c>
      <c r="C40" s="288">
        <f t="shared" si="10"/>
        <v>15.405560332473501</v>
      </c>
      <c r="D40" s="288">
        <f t="shared" si="10"/>
        <v>5.0999999999999996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1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">
      <c r="A41" s="286" t="s">
        <v>2745</v>
      </c>
      <c r="B41" s="287" t="s">
        <v>2746</v>
      </c>
      <c r="C41" s="288">
        <f t="shared" si="10"/>
        <v>1.0270373554982299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">
      <c r="A43" s="283" t="s">
        <v>2748</v>
      </c>
      <c r="B43" s="284" t="s">
        <v>2749</v>
      </c>
      <c r="C43" s="285">
        <f t="shared" si="10"/>
        <v>50.874853520831827</v>
      </c>
      <c r="D43" s="285">
        <f t="shared" si="10"/>
        <v>17.331859999999999</v>
      </c>
      <c r="E43" s="285">
        <f t="shared" si="10"/>
        <v>3.0313599999999816</v>
      </c>
      <c r="F43" s="285">
        <f t="shared" si="10"/>
        <v>2.0192300000000003</v>
      </c>
      <c r="G43" s="285">
        <f t="shared" si="10"/>
        <v>130.13243999999997</v>
      </c>
      <c r="H43" s="285">
        <f t="shared" si="10"/>
        <v>19.525559473368915</v>
      </c>
      <c r="I43" s="285">
        <f t="shared" si="10"/>
        <v>10.24207</v>
      </c>
      <c r="J43" s="285">
        <f t="shared" si="10"/>
        <v>22.451200000000004</v>
      </c>
      <c r="K43" s="285">
        <f t="shared" si="10"/>
        <v>9.1268999999999991</v>
      </c>
      <c r="L43" s="285">
        <f t="shared" si="10"/>
        <v>4.1010600000000004</v>
      </c>
      <c r="M43" s="285">
        <f t="shared" si="10"/>
        <v>4.1081244472256193</v>
      </c>
      <c r="N43" s="285">
        <f t="shared" si="10"/>
        <v>3.0811120664946903</v>
      </c>
      <c r="O43" s="285">
        <f t="shared" si="10"/>
        <v>7.1095141121529615</v>
      </c>
      <c r="P43" s="285">
        <f t="shared" si="10"/>
        <v>2.0305082865615671</v>
      </c>
      <c r="Q43" s="285">
        <f t="shared" si="10"/>
        <v>3.0333428871691899</v>
      </c>
      <c r="R43" s="285">
        <f t="shared" si="10"/>
        <v>4.0365295089873108</v>
      </c>
      <c r="S43" s="285">
        <f t="shared" si="10"/>
        <v>3.7683218896264301</v>
      </c>
      <c r="T43" s="285">
        <f t="shared" si="10"/>
        <v>3.535876638701887</v>
      </c>
      <c r="U43" s="285">
        <f t="shared" si="10"/>
        <v>3.2803026355053868</v>
      </c>
      <c r="V43" s="285">
        <f t="shared" si="10"/>
        <v>3.0351598445642964</v>
      </c>
      <c r="W43" s="285">
        <f t="shared" si="10"/>
        <v>2.7850150668821847</v>
      </c>
      <c r="X43" s="285">
        <f t="shared" si="10"/>
        <v>2.5291340258945985</v>
      </c>
      <c r="Y43" s="285">
        <f t="shared" si="10"/>
        <v>2.2979814789493838</v>
      </c>
      <c r="Z43" s="285">
        <f t="shared" si="10"/>
        <v>2.0863100527025638</v>
      </c>
      <c r="AA43" s="285">
        <f t="shared" si="10"/>
        <v>1.8907296232074871</v>
      </c>
      <c r="AB43" s="285">
        <f t="shared" si="10"/>
        <v>1.7107894379019295</v>
      </c>
      <c r="AC43" s="285">
        <f t="shared" si="10"/>
        <v>1.5477533207079139</v>
      </c>
      <c r="AD43" s="285">
        <f t="shared" si="10"/>
        <v>1.3989193301159628</v>
      </c>
      <c r="AE43" s="285">
        <f t="shared" si="10"/>
        <v>1.2657661205571598</v>
      </c>
      <c r="AF43" s="285">
        <f t="shared" si="10"/>
        <v>1.1473158173927491</v>
      </c>
      <c r="AG43" s="285">
        <f t="shared" si="10"/>
        <v>1.039043648144949</v>
      </c>
      <c r="AH43" s="285">
        <f t="shared" si="10"/>
        <v>0.9388923386306729</v>
      </c>
      <c r="AI43" s="285">
        <f t="shared" si="10"/>
        <v>0.8494177389964912</v>
      </c>
      <c r="AJ43" s="285">
        <f t="shared" si="10"/>
        <v>0.7675771265971183</v>
      </c>
      <c r="AK43" s="285">
        <f t="shared" si="10"/>
        <v>0.692592434379384</v>
      </c>
      <c r="AL43" s="285">
        <f t="shared" si="10"/>
        <v>0.62333574728388297</v>
      </c>
      <c r="AM43" s="285">
        <f t="shared" si="10"/>
        <v>0.56114417040651599</v>
      </c>
      <c r="AN43" s="285">
        <f t="shared" si="10"/>
        <v>0.50445299553253831</v>
      </c>
      <c r="AO43" s="285">
        <f t="shared" si="10"/>
        <v>0.45262838246495263</v>
      </c>
      <c r="AP43" s="285">
        <f t="shared" si="10"/>
        <v>0.40585493736738482</v>
      </c>
      <c r="AQ43" s="285">
        <f t="shared" si="10"/>
        <v>0.3633999425394791</v>
      </c>
      <c r="AR43" s="285">
        <f t="shared" si="10"/>
        <v>0.32484319521109734</v>
      </c>
      <c r="AS43" s="285">
        <f t="shared" si="10"/>
        <v>0.29023590893417284</v>
      </c>
      <c r="AT43" s="285">
        <f t="shared" si="10"/>
        <v>0.25974479476997803</v>
      </c>
      <c r="AU43" s="285">
        <f t="shared" si="10"/>
        <v>0.23167598726813105</v>
      </c>
      <c r="AV43" s="285">
        <f t="shared" si="10"/>
        <v>0.20651562208543162</v>
      </c>
      <c r="AW43" s="285">
        <f t="shared" si="10"/>
        <v>0.18396909804178577</v>
      </c>
      <c r="AX43" s="285">
        <f t="shared" si="10"/>
        <v>0.16382716922588894</v>
      </c>
      <c r="AY43" s="285">
        <f t="shared" si="10"/>
        <v>0.14566496985898458</v>
      </c>
      <c r="AZ43" s="285">
        <f t="shared" si="10"/>
        <v>0.12962045274241682</v>
      </c>
      <c r="BA43" s="285">
        <f t="shared" si="10"/>
        <v>0.11529600280622052</v>
      </c>
    </row>
    <row r="44" spans="1:53" x14ac:dyDescent="0.2">
      <c r="A44" s="283" t="s">
        <v>1110</v>
      </c>
      <c r="B44" s="284" t="s">
        <v>2750</v>
      </c>
      <c r="C44" s="285">
        <f t="shared" ref="C44:BA48" si="11">C220-C132</f>
        <v>59.233782363619007</v>
      </c>
      <c r="D44" s="285">
        <f t="shared" si="11"/>
        <v>20.099999999999998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0.95908662366700381</v>
      </c>
      <c r="I44" s="285">
        <f t="shared" si="11"/>
        <v>0</v>
      </c>
      <c r="J44" s="285">
        <f t="shared" si="11"/>
        <v>0</v>
      </c>
      <c r="K44" s="285">
        <f t="shared" si="11"/>
        <v>10.52441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0.95540755559064494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">
      <c r="A45" s="283" t="s">
        <v>2751</v>
      </c>
      <c r="B45" s="284" t="s">
        <v>2752</v>
      </c>
      <c r="C45" s="285">
        <f t="shared" si="11"/>
        <v>36.305423219126986</v>
      </c>
      <c r="D45" s="285">
        <f t="shared" si="11"/>
        <v>72.593400000000017</v>
      </c>
      <c r="E45" s="285">
        <f t="shared" si="11"/>
        <v>0</v>
      </c>
      <c r="F45" s="285">
        <f t="shared" si="11"/>
        <v>64.953789999999998</v>
      </c>
      <c r="G45" s="285">
        <f t="shared" si="11"/>
        <v>61.100090000000002</v>
      </c>
      <c r="H45" s="285">
        <f t="shared" si="11"/>
        <v>46.240565587083211</v>
      </c>
      <c r="I45" s="285">
        <f t="shared" si="11"/>
        <v>43.100000000000009</v>
      </c>
      <c r="J45" s="285">
        <f t="shared" si="11"/>
        <v>35.773029999999999</v>
      </c>
      <c r="K45" s="285">
        <f t="shared" si="11"/>
        <v>0</v>
      </c>
      <c r="L45" s="285">
        <f t="shared" si="11"/>
        <v>0</v>
      </c>
      <c r="M45" s="285">
        <f t="shared" si="11"/>
        <v>4.2513535760489791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">
      <c r="A51" s="286" t="s">
        <v>2761</v>
      </c>
      <c r="B51" s="287" t="s">
        <v>2762</v>
      </c>
      <c r="C51" s="288">
        <f t="shared" si="12"/>
        <v>36.305423219126986</v>
      </c>
      <c r="D51" s="288">
        <f t="shared" si="12"/>
        <v>72.593400000000017</v>
      </c>
      <c r="E51" s="288">
        <f t="shared" si="12"/>
        <v>0</v>
      </c>
      <c r="F51" s="288">
        <f t="shared" si="12"/>
        <v>64.953789999999998</v>
      </c>
      <c r="G51" s="288">
        <f t="shared" si="12"/>
        <v>61.100090000000002</v>
      </c>
      <c r="H51" s="288">
        <f t="shared" si="12"/>
        <v>46.240565587083211</v>
      </c>
      <c r="I51" s="288">
        <f t="shared" si="12"/>
        <v>43.100000000000009</v>
      </c>
      <c r="J51" s="288">
        <f t="shared" si="12"/>
        <v>35.773029999999999</v>
      </c>
      <c r="K51" s="288">
        <f t="shared" si="12"/>
        <v>0</v>
      </c>
      <c r="L51" s="288">
        <f t="shared" si="12"/>
        <v>0</v>
      </c>
      <c r="M51" s="288">
        <f t="shared" si="12"/>
        <v>4.2513535760489791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">
      <c r="A52" s="277" t="s">
        <v>2763</v>
      </c>
      <c r="B52" s="278" t="s">
        <v>2764</v>
      </c>
      <c r="C52" s="279">
        <f t="shared" si="12"/>
        <v>3268.5180959541108</v>
      </c>
      <c r="D52" s="279">
        <f t="shared" si="12"/>
        <v>3051.3029500000002</v>
      </c>
      <c r="E52" s="279">
        <f t="shared" si="12"/>
        <v>2922.1651699999989</v>
      </c>
      <c r="F52" s="279">
        <f t="shared" si="12"/>
        <v>3597.77171</v>
      </c>
      <c r="G52" s="279">
        <f t="shared" si="12"/>
        <v>3866.8882500000004</v>
      </c>
      <c r="H52" s="279">
        <f t="shared" si="12"/>
        <v>3715.2901352887266</v>
      </c>
      <c r="I52" s="279">
        <f t="shared" si="12"/>
        <v>3958.1467399999988</v>
      </c>
      <c r="J52" s="279">
        <f t="shared" si="12"/>
        <v>3528.2553200000002</v>
      </c>
      <c r="K52" s="279">
        <f t="shared" si="12"/>
        <v>2916.3325999999997</v>
      </c>
      <c r="L52" s="279">
        <f t="shared" si="12"/>
        <v>2455.57881</v>
      </c>
      <c r="M52" s="279">
        <f t="shared" si="12"/>
        <v>2991.70456303628</v>
      </c>
      <c r="N52" s="279">
        <f t="shared" si="12"/>
        <v>2483.2081786481053</v>
      </c>
      <c r="O52" s="279">
        <f t="shared" si="12"/>
        <v>2453.7607862222512</v>
      </c>
      <c r="P52" s="279">
        <f t="shared" si="12"/>
        <v>2258.1782450279916</v>
      </c>
      <c r="Q52" s="279">
        <f t="shared" si="12"/>
        <v>2227.1519146020964</v>
      </c>
      <c r="R52" s="279">
        <f t="shared" si="12"/>
        <v>2303.6963840066423</v>
      </c>
      <c r="S52" s="279">
        <f t="shared" si="12"/>
        <v>2300.4947990784694</v>
      </c>
      <c r="T52" s="279">
        <f t="shared" si="12"/>
        <v>2319.4925703689269</v>
      </c>
      <c r="U52" s="279">
        <f t="shared" si="12"/>
        <v>2250.2061085548503</v>
      </c>
      <c r="V52" s="279">
        <f t="shared" si="12"/>
        <v>2193.3388065056138</v>
      </c>
      <c r="W52" s="279">
        <f t="shared" si="12"/>
        <v>2165.983969659379</v>
      </c>
      <c r="X52" s="279">
        <f t="shared" si="12"/>
        <v>2097.5548516435474</v>
      </c>
      <c r="Y52" s="279">
        <f t="shared" si="12"/>
        <v>2069.8696365613059</v>
      </c>
      <c r="Z52" s="279">
        <f t="shared" si="12"/>
        <v>2028.7952622079597</v>
      </c>
      <c r="AA52" s="279">
        <f t="shared" si="12"/>
        <v>1977.1133825762636</v>
      </c>
      <c r="AB52" s="279">
        <f t="shared" si="12"/>
        <v>1923.1836290095957</v>
      </c>
      <c r="AC52" s="279">
        <f t="shared" si="12"/>
        <v>1880.0481693890756</v>
      </c>
      <c r="AD52" s="279">
        <f t="shared" si="12"/>
        <v>1846.1550536436835</v>
      </c>
      <c r="AE52" s="279">
        <f t="shared" si="12"/>
        <v>1795.9746670457205</v>
      </c>
      <c r="AF52" s="279">
        <f t="shared" si="12"/>
        <v>1757.2110916522518</v>
      </c>
      <c r="AG52" s="279">
        <f t="shared" si="12"/>
        <v>1711.4347790135901</v>
      </c>
      <c r="AH52" s="279">
        <f t="shared" si="12"/>
        <v>1662.6511084067129</v>
      </c>
      <c r="AI52" s="279">
        <f t="shared" si="12"/>
        <v>1608.6902806649064</v>
      </c>
      <c r="AJ52" s="279">
        <f t="shared" si="12"/>
        <v>1571.0725469204717</v>
      </c>
      <c r="AK52" s="279">
        <f t="shared" si="12"/>
        <v>1511.3662307972584</v>
      </c>
      <c r="AL52" s="279">
        <f t="shared" si="12"/>
        <v>1469.9439893530312</v>
      </c>
      <c r="AM52" s="279">
        <f t="shared" si="12"/>
        <v>1388.999488459498</v>
      </c>
      <c r="AN52" s="279">
        <f t="shared" si="12"/>
        <v>1328.3807751482677</v>
      </c>
      <c r="AO52" s="279">
        <f t="shared" si="12"/>
        <v>1264.4062004871751</v>
      </c>
      <c r="AP52" s="279">
        <f t="shared" si="12"/>
        <v>1202.3226401795196</v>
      </c>
      <c r="AQ52" s="279">
        <f t="shared" si="12"/>
        <v>1144.3755114869425</v>
      </c>
      <c r="AR52" s="279">
        <f t="shared" si="12"/>
        <v>1101.4473719905486</v>
      </c>
      <c r="AS52" s="279">
        <f t="shared" si="12"/>
        <v>1049.0750728834616</v>
      </c>
      <c r="AT52" s="279">
        <f t="shared" si="12"/>
        <v>999.46686162486901</v>
      </c>
      <c r="AU52" s="279">
        <f t="shared" si="12"/>
        <v>953.67205421554218</v>
      </c>
      <c r="AV52" s="279">
        <f t="shared" si="12"/>
        <v>911.24838531450791</v>
      </c>
      <c r="AW52" s="279">
        <f t="shared" si="12"/>
        <v>868.73534634373232</v>
      </c>
      <c r="AX52" s="279">
        <f t="shared" si="12"/>
        <v>811.93188527805978</v>
      </c>
      <c r="AY52" s="279">
        <f t="shared" si="12"/>
        <v>777.62255169848208</v>
      </c>
      <c r="AZ52" s="279">
        <f t="shared" si="12"/>
        <v>692.04076918336909</v>
      </c>
      <c r="BA52" s="279">
        <f t="shared" si="12"/>
        <v>636.43835412630119</v>
      </c>
    </row>
    <row r="53" spans="1:53" x14ac:dyDescent="0.2">
      <c r="A53" s="280" t="s">
        <v>2082</v>
      </c>
      <c r="B53" s="281" t="s">
        <v>2765</v>
      </c>
      <c r="C53" s="282">
        <f t="shared" si="12"/>
        <v>2684.5880999363403</v>
      </c>
      <c r="D53" s="282">
        <f t="shared" si="12"/>
        <v>2665.4238799999998</v>
      </c>
      <c r="E53" s="282">
        <f t="shared" si="12"/>
        <v>2465.0658800000001</v>
      </c>
      <c r="F53" s="282">
        <f t="shared" si="12"/>
        <v>2530.7872699999994</v>
      </c>
      <c r="G53" s="282">
        <f t="shared" si="12"/>
        <v>2749.9985400000005</v>
      </c>
      <c r="H53" s="282">
        <f t="shared" si="12"/>
        <v>2786.1555195626324</v>
      </c>
      <c r="I53" s="282">
        <f t="shared" si="12"/>
        <v>2832.9719699999996</v>
      </c>
      <c r="J53" s="282">
        <f t="shared" si="12"/>
        <v>2270.7291699999996</v>
      </c>
      <c r="K53" s="282">
        <f t="shared" si="12"/>
        <v>1893.4170000000004</v>
      </c>
      <c r="L53" s="282">
        <f t="shared" si="12"/>
        <v>1785.6485299999999</v>
      </c>
      <c r="M53" s="282">
        <f t="shared" si="12"/>
        <v>2053.2836570286199</v>
      </c>
      <c r="N53" s="282">
        <f t="shared" si="12"/>
        <v>1631.3881015287971</v>
      </c>
      <c r="O53" s="282">
        <f t="shared" si="12"/>
        <v>1779.4044524129877</v>
      </c>
      <c r="P53" s="282">
        <f t="shared" si="12"/>
        <v>1580.9580512123687</v>
      </c>
      <c r="Q53" s="282">
        <f t="shared" si="12"/>
        <v>1453.4805001244481</v>
      </c>
      <c r="R53" s="282">
        <f t="shared" si="12"/>
        <v>1403.0803639991841</v>
      </c>
      <c r="S53" s="282">
        <f t="shared" si="12"/>
        <v>1415.9808922936907</v>
      </c>
      <c r="T53" s="282">
        <f t="shared" si="12"/>
        <v>1422.7441393566012</v>
      </c>
      <c r="U53" s="282">
        <f t="shared" si="12"/>
        <v>1405.6616865964725</v>
      </c>
      <c r="V53" s="282">
        <f t="shared" si="12"/>
        <v>1353.9744535037958</v>
      </c>
      <c r="W53" s="282">
        <f t="shared" si="12"/>
        <v>1333.5806471639348</v>
      </c>
      <c r="X53" s="282">
        <f t="shared" si="12"/>
        <v>1265.0387584799403</v>
      </c>
      <c r="Y53" s="282">
        <f t="shared" si="12"/>
        <v>1244.4616824757277</v>
      </c>
      <c r="Z53" s="282">
        <f t="shared" si="12"/>
        <v>1212.3901912960971</v>
      </c>
      <c r="AA53" s="282">
        <f t="shared" si="12"/>
        <v>1163.7371461700216</v>
      </c>
      <c r="AB53" s="282">
        <f t="shared" si="12"/>
        <v>1108.9913349072763</v>
      </c>
      <c r="AC53" s="282">
        <f t="shared" si="12"/>
        <v>1060.9716174409396</v>
      </c>
      <c r="AD53" s="282">
        <f t="shared" si="12"/>
        <v>1021.6819709604052</v>
      </c>
      <c r="AE53" s="282">
        <f t="shared" si="12"/>
        <v>966.01062326117199</v>
      </c>
      <c r="AF53" s="282">
        <f t="shared" si="12"/>
        <v>926.57161562911574</v>
      </c>
      <c r="AG53" s="282">
        <f t="shared" si="12"/>
        <v>884.56218976110904</v>
      </c>
      <c r="AH53" s="282">
        <f t="shared" si="12"/>
        <v>835.68486149190755</v>
      </c>
      <c r="AI53" s="282">
        <f t="shared" si="12"/>
        <v>788.76824508533809</v>
      </c>
      <c r="AJ53" s="282">
        <f t="shared" si="12"/>
        <v>762.09036302485629</v>
      </c>
      <c r="AK53" s="282">
        <f t="shared" si="12"/>
        <v>714.79658716084964</v>
      </c>
      <c r="AL53" s="282">
        <f t="shared" si="12"/>
        <v>683.18764900886254</v>
      </c>
      <c r="AM53" s="282">
        <f t="shared" si="12"/>
        <v>605.64518982407003</v>
      </c>
      <c r="AN53" s="282">
        <f t="shared" si="12"/>
        <v>551.17724536100195</v>
      </c>
      <c r="AO53" s="282">
        <f t="shared" si="12"/>
        <v>497.38508567538975</v>
      </c>
      <c r="AP53" s="282">
        <f t="shared" si="12"/>
        <v>444.00611663593713</v>
      </c>
      <c r="AQ53" s="282">
        <f t="shared" si="12"/>
        <v>395.20209364279378</v>
      </c>
      <c r="AR53" s="282">
        <f t="shared" si="12"/>
        <v>357.93373566577947</v>
      </c>
      <c r="AS53" s="282">
        <f t="shared" si="12"/>
        <v>313.81842009169151</v>
      </c>
      <c r="AT53" s="282">
        <f t="shared" si="12"/>
        <v>275.48833300173521</v>
      </c>
      <c r="AU53" s="282">
        <f t="shared" si="12"/>
        <v>248.48865898023411</v>
      </c>
      <c r="AV53" s="282">
        <f t="shared" si="12"/>
        <v>217.6722823883149</v>
      </c>
      <c r="AW53" s="282">
        <f t="shared" si="12"/>
        <v>191.77988699575715</v>
      </c>
      <c r="AX53" s="282">
        <f t="shared" si="12"/>
        <v>170.38213854537045</v>
      </c>
      <c r="AY53" s="282">
        <f t="shared" si="12"/>
        <v>151.5368845725736</v>
      </c>
      <c r="AZ53" s="282">
        <f t="shared" si="12"/>
        <v>134.89320407058668</v>
      </c>
      <c r="BA53" s="282">
        <f t="shared" si="12"/>
        <v>118.80642825724343</v>
      </c>
    </row>
    <row r="54" spans="1:53" x14ac:dyDescent="0.2">
      <c r="A54" s="280" t="s">
        <v>2766</v>
      </c>
      <c r="B54" s="281" t="s">
        <v>2767</v>
      </c>
      <c r="C54" s="282">
        <f t="shared" ref="C54:BA58" si="13">C230-C142</f>
        <v>583.92999601777024</v>
      </c>
      <c r="D54" s="282">
        <f t="shared" si="13"/>
        <v>385.87907000000001</v>
      </c>
      <c r="E54" s="282">
        <f t="shared" si="13"/>
        <v>457.09929000000017</v>
      </c>
      <c r="F54" s="282">
        <f t="shared" si="13"/>
        <v>1066.9844400000002</v>
      </c>
      <c r="G54" s="282">
        <f t="shared" si="13"/>
        <v>1116.8897099999999</v>
      </c>
      <c r="H54" s="282">
        <f t="shared" si="13"/>
        <v>929.13461572609413</v>
      </c>
      <c r="I54" s="282">
        <f t="shared" si="13"/>
        <v>1125.1747700000003</v>
      </c>
      <c r="J54" s="282">
        <f t="shared" si="13"/>
        <v>1257.5261500000001</v>
      </c>
      <c r="K54" s="282">
        <f t="shared" si="13"/>
        <v>1022.9155999999995</v>
      </c>
      <c r="L54" s="282">
        <f t="shared" si="13"/>
        <v>669.93028000000015</v>
      </c>
      <c r="M54" s="282">
        <f t="shared" si="13"/>
        <v>938.42090600765914</v>
      </c>
      <c r="N54" s="282">
        <f t="shared" si="13"/>
        <v>851.82007711930828</v>
      </c>
      <c r="O54" s="282">
        <f t="shared" si="13"/>
        <v>674.35633380926367</v>
      </c>
      <c r="P54" s="282">
        <f t="shared" si="13"/>
        <v>677.22019381562302</v>
      </c>
      <c r="Q54" s="282">
        <f t="shared" si="13"/>
        <v>773.6714144776488</v>
      </c>
      <c r="R54" s="282">
        <f t="shared" si="13"/>
        <v>900.61602000745779</v>
      </c>
      <c r="S54" s="282">
        <f t="shared" si="13"/>
        <v>884.51390678477878</v>
      </c>
      <c r="T54" s="282">
        <f t="shared" si="13"/>
        <v>896.74843101232545</v>
      </c>
      <c r="U54" s="282">
        <f t="shared" si="13"/>
        <v>844.54442195837908</v>
      </c>
      <c r="V54" s="282">
        <f t="shared" si="13"/>
        <v>839.36435300181847</v>
      </c>
      <c r="W54" s="282">
        <f t="shared" si="13"/>
        <v>832.40332249544497</v>
      </c>
      <c r="X54" s="282">
        <f t="shared" si="13"/>
        <v>832.51609316360759</v>
      </c>
      <c r="Y54" s="282">
        <f t="shared" si="13"/>
        <v>825.40795408557847</v>
      </c>
      <c r="Z54" s="282">
        <f t="shared" si="13"/>
        <v>816.40507091186214</v>
      </c>
      <c r="AA54" s="282">
        <f t="shared" si="13"/>
        <v>813.37623640624258</v>
      </c>
      <c r="AB54" s="282">
        <f t="shared" si="13"/>
        <v>814.19229410231958</v>
      </c>
      <c r="AC54" s="282">
        <f t="shared" si="13"/>
        <v>819.07655194813606</v>
      </c>
      <c r="AD54" s="282">
        <f t="shared" si="13"/>
        <v>824.47308268327799</v>
      </c>
      <c r="AE54" s="282">
        <f t="shared" si="13"/>
        <v>829.96404378454781</v>
      </c>
      <c r="AF54" s="282">
        <f t="shared" si="13"/>
        <v>830.63947602313658</v>
      </c>
      <c r="AG54" s="282">
        <f t="shared" si="13"/>
        <v>826.87258925248125</v>
      </c>
      <c r="AH54" s="282">
        <f t="shared" si="13"/>
        <v>826.96624691480531</v>
      </c>
      <c r="AI54" s="282">
        <f t="shared" si="13"/>
        <v>819.92203557956839</v>
      </c>
      <c r="AJ54" s="282">
        <f t="shared" si="13"/>
        <v>808.98218389561532</v>
      </c>
      <c r="AK54" s="282">
        <f t="shared" si="13"/>
        <v>796.56964363640884</v>
      </c>
      <c r="AL54" s="282">
        <f t="shared" si="13"/>
        <v>786.75634034416908</v>
      </c>
      <c r="AM54" s="282">
        <f t="shared" si="13"/>
        <v>783.35429863542777</v>
      </c>
      <c r="AN54" s="282">
        <f t="shared" si="13"/>
        <v>777.20352978726578</v>
      </c>
      <c r="AO54" s="282">
        <f t="shared" si="13"/>
        <v>767.02111481178554</v>
      </c>
      <c r="AP54" s="282">
        <f t="shared" si="13"/>
        <v>758.31652354358243</v>
      </c>
      <c r="AQ54" s="282">
        <f t="shared" si="13"/>
        <v>749.17341784414918</v>
      </c>
      <c r="AR54" s="282">
        <f t="shared" si="13"/>
        <v>743.51363632476932</v>
      </c>
      <c r="AS54" s="282">
        <f t="shared" si="13"/>
        <v>735.25665279176974</v>
      </c>
      <c r="AT54" s="282">
        <f t="shared" si="13"/>
        <v>723.97852862313357</v>
      </c>
      <c r="AU54" s="282">
        <f t="shared" si="13"/>
        <v>705.18339523530778</v>
      </c>
      <c r="AV54" s="282">
        <f t="shared" si="13"/>
        <v>693.57610292619268</v>
      </c>
      <c r="AW54" s="282">
        <f t="shared" si="13"/>
        <v>676.95545934797474</v>
      </c>
      <c r="AX54" s="282">
        <f t="shared" si="13"/>
        <v>641.54974673268953</v>
      </c>
      <c r="AY54" s="282">
        <f t="shared" si="13"/>
        <v>626.08566712590869</v>
      </c>
      <c r="AZ54" s="282">
        <f t="shared" si="13"/>
        <v>557.14756511278233</v>
      </c>
      <c r="BA54" s="282">
        <f t="shared" si="13"/>
        <v>517.63192586905768</v>
      </c>
    </row>
    <row r="55" spans="1:53" x14ac:dyDescent="0.2">
      <c r="A55" s="283" t="s">
        <v>2768</v>
      </c>
      <c r="B55" s="284" t="s">
        <v>2769</v>
      </c>
      <c r="C55" s="285">
        <f t="shared" si="13"/>
        <v>87.632107415496435</v>
      </c>
      <c r="D55" s="285">
        <f t="shared" si="13"/>
        <v>101.49826</v>
      </c>
      <c r="E55" s="285">
        <f t="shared" si="13"/>
        <v>113.29883999999997</v>
      </c>
      <c r="F55" s="285">
        <f t="shared" si="13"/>
        <v>145.00067999999999</v>
      </c>
      <c r="G55" s="285">
        <f t="shared" si="13"/>
        <v>130.69600000000003</v>
      </c>
      <c r="H55" s="285">
        <f t="shared" si="13"/>
        <v>84.025978319049756</v>
      </c>
      <c r="I55" s="285">
        <f t="shared" si="13"/>
        <v>104.49695</v>
      </c>
      <c r="J55" s="285">
        <f t="shared" si="13"/>
        <v>108.19954999999999</v>
      </c>
      <c r="K55" s="285">
        <f t="shared" si="13"/>
        <v>108.19898999999995</v>
      </c>
      <c r="L55" s="285">
        <f t="shared" si="13"/>
        <v>72.795369999999991</v>
      </c>
      <c r="M55" s="285">
        <f t="shared" si="13"/>
        <v>115.47957435788277</v>
      </c>
      <c r="N55" s="285">
        <f t="shared" si="13"/>
        <v>169.62638360087192</v>
      </c>
      <c r="O55" s="285">
        <f t="shared" si="13"/>
        <v>86.986504822925312</v>
      </c>
      <c r="P55" s="285">
        <f t="shared" si="13"/>
        <v>74.134635868188312</v>
      </c>
      <c r="Q55" s="285">
        <f t="shared" si="13"/>
        <v>77.674105657774319</v>
      </c>
      <c r="R55" s="285">
        <f t="shared" si="13"/>
        <v>96.326347704027569</v>
      </c>
      <c r="S55" s="285">
        <f t="shared" si="13"/>
        <v>96.708616287773467</v>
      </c>
      <c r="T55" s="285">
        <f t="shared" si="13"/>
        <v>98.843821507681923</v>
      </c>
      <c r="U55" s="285">
        <f t="shared" si="13"/>
        <v>95.170063973295854</v>
      </c>
      <c r="V55" s="285">
        <f t="shared" si="13"/>
        <v>95.16374605217419</v>
      </c>
      <c r="W55" s="285">
        <f t="shared" si="13"/>
        <v>94.749681267153676</v>
      </c>
      <c r="X55" s="285">
        <f t="shared" si="13"/>
        <v>94.993174037705643</v>
      </c>
      <c r="Y55" s="285">
        <f t="shared" si="13"/>
        <v>94.511924823239937</v>
      </c>
      <c r="Z55" s="285">
        <f t="shared" si="13"/>
        <v>94.028591877081823</v>
      </c>
      <c r="AA55" s="285">
        <f t="shared" si="13"/>
        <v>94.072496290857146</v>
      </c>
      <c r="AB55" s="285">
        <f t="shared" si="13"/>
        <v>94.545928577717604</v>
      </c>
      <c r="AC55" s="285">
        <f t="shared" si="13"/>
        <v>95.464148513768137</v>
      </c>
      <c r="AD55" s="285">
        <f t="shared" si="13"/>
        <v>96.538542758878606</v>
      </c>
      <c r="AE55" s="285">
        <f t="shared" si="13"/>
        <v>97.70440729571996</v>
      </c>
      <c r="AF55" s="285">
        <f t="shared" si="13"/>
        <v>98.37490563435874</v>
      </c>
      <c r="AG55" s="285">
        <f t="shared" si="13"/>
        <v>98.653260965248961</v>
      </c>
      <c r="AH55" s="285">
        <f t="shared" si="13"/>
        <v>99.441082141638987</v>
      </c>
      <c r="AI55" s="285">
        <f t="shared" si="13"/>
        <v>98.773545014147658</v>
      </c>
      <c r="AJ55" s="285">
        <f t="shared" si="13"/>
        <v>97.674427134451932</v>
      </c>
      <c r="AK55" s="285">
        <f t="shared" si="13"/>
        <v>96.389098432405149</v>
      </c>
      <c r="AL55" s="285">
        <f t="shared" si="13"/>
        <v>95.37738669761535</v>
      </c>
      <c r="AM55" s="285">
        <f t="shared" si="13"/>
        <v>95.120505058657642</v>
      </c>
      <c r="AN55" s="285">
        <f t="shared" si="13"/>
        <v>94.407586490681723</v>
      </c>
      <c r="AO55" s="285">
        <f t="shared" si="13"/>
        <v>93.205226720147934</v>
      </c>
      <c r="AP55" s="285">
        <f t="shared" si="13"/>
        <v>92.153476694883381</v>
      </c>
      <c r="AQ55" s="285">
        <f t="shared" si="13"/>
        <v>91.001272431951293</v>
      </c>
      <c r="AR55" s="285">
        <f t="shared" si="13"/>
        <v>90.395649570093212</v>
      </c>
      <c r="AS55" s="285">
        <f t="shared" si="13"/>
        <v>89.284097028205878</v>
      </c>
      <c r="AT55" s="285">
        <f t="shared" si="13"/>
        <v>87.801687448159399</v>
      </c>
      <c r="AU55" s="285">
        <f t="shared" si="13"/>
        <v>85.301189902215796</v>
      </c>
      <c r="AV55" s="285">
        <f t="shared" si="13"/>
        <v>83.930907709984638</v>
      </c>
      <c r="AW55" s="285">
        <f t="shared" si="13"/>
        <v>81.829643346702028</v>
      </c>
      <c r="AX55" s="285">
        <f t="shared" si="13"/>
        <v>75.844259062237654</v>
      </c>
      <c r="AY55" s="285">
        <f t="shared" si="13"/>
        <v>73.039165453351671</v>
      </c>
      <c r="AZ55" s="285">
        <f t="shared" si="13"/>
        <v>66.383698170526131</v>
      </c>
      <c r="BA55" s="285">
        <f t="shared" si="13"/>
        <v>60.277203963372301</v>
      </c>
    </row>
    <row r="56" spans="1:53" x14ac:dyDescent="0.2">
      <c r="A56" s="283" t="s">
        <v>2770</v>
      </c>
      <c r="B56" s="284" t="s">
        <v>2771</v>
      </c>
      <c r="C56" s="285">
        <f t="shared" si="13"/>
        <v>451.51428298461843</v>
      </c>
      <c r="D56" s="285">
        <f t="shared" si="13"/>
        <v>245.39608999999996</v>
      </c>
      <c r="E56" s="285">
        <f t="shared" si="13"/>
        <v>300.40913</v>
      </c>
      <c r="F56" s="285">
        <f t="shared" si="13"/>
        <v>746.00443000000018</v>
      </c>
      <c r="G56" s="285">
        <f t="shared" si="13"/>
        <v>799.10245999999972</v>
      </c>
      <c r="H56" s="285">
        <f t="shared" si="13"/>
        <v>640.2025413203404</v>
      </c>
      <c r="I56" s="285">
        <f t="shared" si="13"/>
        <v>773.60465999999974</v>
      </c>
      <c r="J56" s="285">
        <f t="shared" si="13"/>
        <v>921.5947799999999</v>
      </c>
      <c r="K56" s="285">
        <f t="shared" si="13"/>
        <v>750.60529000000008</v>
      </c>
      <c r="L56" s="285">
        <f t="shared" si="13"/>
        <v>455.40076000000016</v>
      </c>
      <c r="M56" s="285">
        <f t="shared" si="13"/>
        <v>618.06152670297161</v>
      </c>
      <c r="N56" s="285">
        <f t="shared" si="13"/>
        <v>511.03468042419041</v>
      </c>
      <c r="O56" s="285">
        <f t="shared" si="13"/>
        <v>462.97888602273832</v>
      </c>
      <c r="P56" s="285">
        <f t="shared" si="13"/>
        <v>488.22489729626386</v>
      </c>
      <c r="Q56" s="285">
        <f t="shared" si="13"/>
        <v>547.72141014617387</v>
      </c>
      <c r="R56" s="285">
        <f t="shared" si="13"/>
        <v>605.56988630935359</v>
      </c>
      <c r="S56" s="285">
        <f t="shared" si="13"/>
        <v>590.31438808665973</v>
      </c>
      <c r="T56" s="285">
        <f t="shared" si="13"/>
        <v>597.6606937820352</v>
      </c>
      <c r="U56" s="285">
        <f t="shared" si="13"/>
        <v>558.14600971021741</v>
      </c>
      <c r="V56" s="285">
        <f t="shared" si="13"/>
        <v>552.54083662849416</v>
      </c>
      <c r="W56" s="285">
        <f t="shared" si="13"/>
        <v>546.12694963984961</v>
      </c>
      <c r="X56" s="285">
        <f t="shared" si="13"/>
        <v>543.74735806405727</v>
      </c>
      <c r="Y56" s="285">
        <f t="shared" si="13"/>
        <v>536.66659765829161</v>
      </c>
      <c r="Z56" s="285">
        <f t="shared" si="13"/>
        <v>528.48670179737599</v>
      </c>
      <c r="AA56" s="285">
        <f t="shared" si="13"/>
        <v>524.16320015568942</v>
      </c>
      <c r="AB56" s="285">
        <f t="shared" si="13"/>
        <v>522.29181598549644</v>
      </c>
      <c r="AC56" s="285">
        <f t="shared" si="13"/>
        <v>523.0953232598772</v>
      </c>
      <c r="AD56" s="285">
        <f t="shared" si="13"/>
        <v>524.14568459773227</v>
      </c>
      <c r="AE56" s="285">
        <f t="shared" si="13"/>
        <v>525.1840838070508</v>
      </c>
      <c r="AF56" s="285">
        <f t="shared" si="13"/>
        <v>523.1477664668397</v>
      </c>
      <c r="AG56" s="285">
        <f t="shared" si="13"/>
        <v>518.28041465008585</v>
      </c>
      <c r="AH56" s="285">
        <f t="shared" si="13"/>
        <v>515.76592759365508</v>
      </c>
      <c r="AI56" s="285">
        <f t="shared" si="13"/>
        <v>509.32828064353322</v>
      </c>
      <c r="AJ56" s="285">
        <f t="shared" si="13"/>
        <v>500.53525223201996</v>
      </c>
      <c r="AK56" s="285">
        <f t="shared" si="13"/>
        <v>490.92482924556231</v>
      </c>
      <c r="AL56" s="285">
        <f t="shared" si="13"/>
        <v>482.95731256954883</v>
      </c>
      <c r="AM56" s="285">
        <f t="shared" si="13"/>
        <v>478.91069061439055</v>
      </c>
      <c r="AN56" s="285">
        <f t="shared" si="13"/>
        <v>473.30376569280992</v>
      </c>
      <c r="AO56" s="285">
        <f t="shared" si="13"/>
        <v>465.27478377610453</v>
      </c>
      <c r="AP56" s="285">
        <f t="shared" si="13"/>
        <v>458.20500204945415</v>
      </c>
      <c r="AQ56" s="285">
        <f t="shared" si="13"/>
        <v>450.94830654944764</v>
      </c>
      <c r="AR56" s="285">
        <f t="shared" si="13"/>
        <v>445.71932157476243</v>
      </c>
      <c r="AS56" s="285">
        <f t="shared" si="13"/>
        <v>439.11285134070545</v>
      </c>
      <c r="AT56" s="285">
        <f t="shared" si="13"/>
        <v>430.75788048938119</v>
      </c>
      <c r="AU56" s="285">
        <f t="shared" si="13"/>
        <v>418.09341619379745</v>
      </c>
      <c r="AV56" s="285">
        <f t="shared" si="13"/>
        <v>409.63555160699082</v>
      </c>
      <c r="AW56" s="285">
        <f t="shared" si="13"/>
        <v>398.41191905237793</v>
      </c>
      <c r="AX56" s="285">
        <f t="shared" si="13"/>
        <v>377.25193081224967</v>
      </c>
      <c r="AY56" s="285">
        <f t="shared" si="13"/>
        <v>367.49143082105866</v>
      </c>
      <c r="AZ56" s="285">
        <f t="shared" si="13"/>
        <v>327.53518394823152</v>
      </c>
      <c r="BA56" s="285">
        <f t="shared" si="13"/>
        <v>302.12825947554421</v>
      </c>
    </row>
    <row r="57" spans="1:53" x14ac:dyDescent="0.2">
      <c r="A57" s="283" t="s">
        <v>2772</v>
      </c>
      <c r="B57" s="284" t="s">
        <v>2773</v>
      </c>
      <c r="C57" s="285">
        <f t="shared" si="13"/>
        <v>7.2370306678131291</v>
      </c>
      <c r="D57" s="285">
        <f t="shared" si="13"/>
        <v>4.0896000000000248</v>
      </c>
      <c r="E57" s="285">
        <f t="shared" si="13"/>
        <v>5.1955300000001561</v>
      </c>
      <c r="F57" s="285">
        <f t="shared" si="13"/>
        <v>5.2865599999999979</v>
      </c>
      <c r="G57" s="285">
        <f t="shared" si="13"/>
        <v>3.787480000000075</v>
      </c>
      <c r="H57" s="285">
        <f t="shared" si="13"/>
        <v>4.012812433316876</v>
      </c>
      <c r="I57" s="285">
        <f t="shared" si="13"/>
        <v>3.7</v>
      </c>
      <c r="J57" s="285">
        <f t="shared" si="13"/>
        <v>2.1164799999999651</v>
      </c>
      <c r="K57" s="285">
        <f t="shared" si="13"/>
        <v>1.7068199999997915</v>
      </c>
      <c r="L57" s="285">
        <f t="shared" si="13"/>
        <v>1.1869700000000725</v>
      </c>
      <c r="M57" s="285">
        <f t="shared" si="13"/>
        <v>0.88152463726050034</v>
      </c>
      <c r="N57" s="285">
        <f t="shared" si="13"/>
        <v>2.8681943305123747</v>
      </c>
      <c r="O57" s="285">
        <f t="shared" si="13"/>
        <v>3.0811120664947</v>
      </c>
      <c r="P57" s="285">
        <f t="shared" si="13"/>
        <v>2.7702813638870931</v>
      </c>
      <c r="Q57" s="285">
        <f t="shared" si="13"/>
        <v>2.4843633722771896</v>
      </c>
      <c r="R57" s="285">
        <f t="shared" si="13"/>
        <v>2.2690360179612101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">
      <c r="A58" s="283" t="s">
        <v>2774</v>
      </c>
      <c r="B58" s="284" t="s">
        <v>2775</v>
      </c>
      <c r="C58" s="285">
        <f t="shared" si="13"/>
        <v>37.546574949842331</v>
      </c>
      <c r="D58" s="285">
        <f t="shared" si="13"/>
        <v>34.895120000000006</v>
      </c>
      <c r="E58" s="285">
        <f t="shared" si="13"/>
        <v>38.195789999999995</v>
      </c>
      <c r="F58" s="285">
        <f t="shared" si="13"/>
        <v>170.69277</v>
      </c>
      <c r="G58" s="285">
        <f t="shared" si="13"/>
        <v>183.30376999999999</v>
      </c>
      <c r="H58" s="285">
        <f t="shared" si="13"/>
        <v>200.8932836533873</v>
      </c>
      <c r="I58" s="285">
        <f t="shared" si="13"/>
        <v>243.37315999999993</v>
      </c>
      <c r="J58" s="285">
        <f t="shared" si="13"/>
        <v>225.61534000000003</v>
      </c>
      <c r="K58" s="285">
        <f t="shared" si="13"/>
        <v>162.40449999999998</v>
      </c>
      <c r="L58" s="285">
        <f t="shared" si="13"/>
        <v>140.54718</v>
      </c>
      <c r="M58" s="285">
        <f t="shared" si="13"/>
        <v>203.99828030954447</v>
      </c>
      <c r="N58" s="285">
        <f t="shared" si="13"/>
        <v>168.29081876373351</v>
      </c>
      <c r="O58" s="285">
        <f t="shared" si="13"/>
        <v>121.30983089710514</v>
      </c>
      <c r="P58" s="285">
        <f t="shared" si="13"/>
        <v>112.09037928728384</v>
      </c>
      <c r="Q58" s="285">
        <f t="shared" si="13"/>
        <v>145.79153530142327</v>
      </c>
      <c r="R58" s="285">
        <f t="shared" si="13"/>
        <v>196.45074997611545</v>
      </c>
      <c r="S58" s="285">
        <f t="shared" si="13"/>
        <v>197.49090241034554</v>
      </c>
      <c r="T58" s="285">
        <f t="shared" si="13"/>
        <v>200.24391572260876</v>
      </c>
      <c r="U58" s="285">
        <f t="shared" si="13"/>
        <v>191.22834827486565</v>
      </c>
      <c r="V58" s="285">
        <f t="shared" si="13"/>
        <v>191.65977032115006</v>
      </c>
      <c r="W58" s="285">
        <f t="shared" si="13"/>
        <v>191.52669158844128</v>
      </c>
      <c r="X58" s="285">
        <f t="shared" si="13"/>
        <v>193.77556106184448</v>
      </c>
      <c r="Y58" s="285">
        <f t="shared" si="13"/>
        <v>194.22943160404719</v>
      </c>
      <c r="Z58" s="285">
        <f t="shared" si="13"/>
        <v>193.88977723740464</v>
      </c>
      <c r="AA58" s="285">
        <f t="shared" si="13"/>
        <v>195.14053995969618</v>
      </c>
      <c r="AB58" s="285">
        <f t="shared" si="13"/>
        <v>197.35454953910522</v>
      </c>
      <c r="AC58" s="285">
        <f t="shared" si="13"/>
        <v>200.51708017449039</v>
      </c>
      <c r="AD58" s="285">
        <f t="shared" si="13"/>
        <v>203.78885532666723</v>
      </c>
      <c r="AE58" s="285">
        <f t="shared" si="13"/>
        <v>207.07555268177728</v>
      </c>
      <c r="AF58" s="285">
        <f t="shared" si="13"/>
        <v>209.11680392193801</v>
      </c>
      <c r="AG58" s="285">
        <f t="shared" si="13"/>
        <v>209.93891363714621</v>
      </c>
      <c r="AH58" s="285">
        <f t="shared" si="13"/>
        <v>211.75923717951127</v>
      </c>
      <c r="AI58" s="285">
        <f t="shared" si="13"/>
        <v>211.82020992188777</v>
      </c>
      <c r="AJ58" s="285">
        <f t="shared" si="13"/>
        <v>210.77250452914319</v>
      </c>
      <c r="AK58" s="285">
        <f t="shared" si="13"/>
        <v>209.25571595844147</v>
      </c>
      <c r="AL58" s="285">
        <f t="shared" si="13"/>
        <v>208.42164107700495</v>
      </c>
      <c r="AM58" s="285">
        <f t="shared" si="13"/>
        <v>209.32310296237961</v>
      </c>
      <c r="AN58" s="285">
        <f t="shared" si="13"/>
        <v>209.49217760377402</v>
      </c>
      <c r="AO58" s="285">
        <f t="shared" si="13"/>
        <v>208.54110431553306</v>
      </c>
      <c r="AP58" s="285">
        <f t="shared" si="13"/>
        <v>207.95804479924493</v>
      </c>
      <c r="AQ58" s="285">
        <f t="shared" si="13"/>
        <v>207.2238388627502</v>
      </c>
      <c r="AR58" s="285">
        <f t="shared" si="13"/>
        <v>207.39866517991359</v>
      </c>
      <c r="AS58" s="285">
        <f t="shared" si="13"/>
        <v>206.85970442285833</v>
      </c>
      <c r="AT58" s="285">
        <f t="shared" si="13"/>
        <v>205.41896068559296</v>
      </c>
      <c r="AU58" s="285">
        <f t="shared" si="13"/>
        <v>201.78878913929444</v>
      </c>
      <c r="AV58" s="285">
        <f t="shared" si="13"/>
        <v>200.00964360921728</v>
      </c>
      <c r="AW58" s="285">
        <f t="shared" si="13"/>
        <v>196.71389694889484</v>
      </c>
      <c r="AX58" s="285">
        <f t="shared" si="13"/>
        <v>188.45355685820189</v>
      </c>
      <c r="AY58" s="285">
        <f t="shared" si="13"/>
        <v>185.55507085149827</v>
      </c>
      <c r="AZ58" s="285">
        <f t="shared" si="13"/>
        <v>163.22868299402481</v>
      </c>
      <c r="BA58" s="285">
        <f t="shared" si="13"/>
        <v>155.22646243014114</v>
      </c>
    </row>
    <row r="59" spans="1:53" x14ac:dyDescent="0.2">
      <c r="A59" s="277" t="s">
        <v>2776</v>
      </c>
      <c r="B59" s="278" t="s">
        <v>2777</v>
      </c>
      <c r="C59" s="279">
        <f t="shared" ref="C59:BA64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">
      <c r="A60" s="277" t="s">
        <v>2778</v>
      </c>
      <c r="B60" s="278" t="s">
        <v>2779</v>
      </c>
      <c r="C60" s="279">
        <f>C236-C148</f>
        <v>3668.0688468138228</v>
      </c>
      <c r="D60" s="279">
        <f t="shared" si="14"/>
        <v>3986.2471600000008</v>
      </c>
      <c r="E60" s="279">
        <f t="shared" si="14"/>
        <v>3815.0563899999997</v>
      </c>
      <c r="F60" s="279">
        <f t="shared" si="14"/>
        <v>4313.830109999999</v>
      </c>
      <c r="G60" s="279">
        <f t="shared" si="14"/>
        <v>5007.734510000002</v>
      </c>
      <c r="H60" s="279">
        <f t="shared" si="14"/>
        <v>4932.7758983052281</v>
      </c>
      <c r="I60" s="279">
        <f t="shared" si="14"/>
        <v>4881.9163099999987</v>
      </c>
      <c r="J60" s="279">
        <f t="shared" si="14"/>
        <v>4589.7753299999995</v>
      </c>
      <c r="K60" s="279">
        <f t="shared" si="14"/>
        <v>4716.26433</v>
      </c>
      <c r="L60" s="279">
        <f t="shared" si="14"/>
        <v>4617.3637500000004</v>
      </c>
      <c r="M60" s="279">
        <f t="shared" si="14"/>
        <v>4719.3502688959998</v>
      </c>
      <c r="N60" s="279">
        <f t="shared" si="14"/>
        <v>4221.1951848667213</v>
      </c>
      <c r="O60" s="279">
        <f t="shared" si="14"/>
        <v>4668.2191649947417</v>
      </c>
      <c r="P60" s="279">
        <f t="shared" si="14"/>
        <v>4373.5022504810677</v>
      </c>
      <c r="Q60" s="279">
        <f t="shared" si="14"/>
        <v>4279.675667740813</v>
      </c>
      <c r="R60" s="279">
        <f t="shared" si="14"/>
        <v>4506.8548772332115</v>
      </c>
      <c r="S60" s="279">
        <f t="shared" si="14"/>
        <v>4663.477124927982</v>
      </c>
      <c r="T60" s="279">
        <f t="shared" si="14"/>
        <v>4608.4451273700752</v>
      </c>
      <c r="U60" s="279">
        <f t="shared" si="14"/>
        <v>4647.8719721991802</v>
      </c>
      <c r="V60" s="279">
        <f t="shared" si="14"/>
        <v>4548.6915262548637</v>
      </c>
      <c r="W60" s="279">
        <f t="shared" si="14"/>
        <v>4498.1090209081076</v>
      </c>
      <c r="X60" s="279">
        <f t="shared" si="14"/>
        <v>4497.1349365177102</v>
      </c>
      <c r="Y60" s="279">
        <f t="shared" si="14"/>
        <v>4524.2214138597028</v>
      </c>
      <c r="Z60" s="279">
        <f t="shared" si="14"/>
        <v>4443.5193435126712</v>
      </c>
      <c r="AA60" s="279">
        <f t="shared" si="14"/>
        <v>4438.2383718698484</v>
      </c>
      <c r="AB60" s="279">
        <f t="shared" si="14"/>
        <v>4390.0472126482146</v>
      </c>
      <c r="AC60" s="279">
        <f t="shared" si="14"/>
        <v>4297.8152339520075</v>
      </c>
      <c r="AD60" s="279">
        <f t="shared" si="14"/>
        <v>4246.7495304991062</v>
      </c>
      <c r="AE60" s="279">
        <f t="shared" si="14"/>
        <v>4255.4446205388303</v>
      </c>
      <c r="AF60" s="279">
        <f t="shared" si="14"/>
        <v>4143.7306402835566</v>
      </c>
      <c r="AG60" s="279">
        <f t="shared" si="14"/>
        <v>4102.8229526419664</v>
      </c>
      <c r="AH60" s="279">
        <f t="shared" si="14"/>
        <v>4083.135557678992</v>
      </c>
      <c r="AI60" s="279">
        <f t="shared" si="14"/>
        <v>4066.5145878617359</v>
      </c>
      <c r="AJ60" s="279">
        <f t="shared" si="14"/>
        <v>4048.8753375906495</v>
      </c>
      <c r="AK60" s="279">
        <f t="shared" si="14"/>
        <v>4022.168983569733</v>
      </c>
      <c r="AL60" s="279">
        <f t="shared" si="14"/>
        <v>3999.7712885983442</v>
      </c>
      <c r="AM60" s="279">
        <f t="shared" si="14"/>
        <v>3966.0834115138687</v>
      </c>
      <c r="AN60" s="279">
        <f t="shared" si="14"/>
        <v>3953.6986833647161</v>
      </c>
      <c r="AO60" s="279">
        <f t="shared" si="14"/>
        <v>3937.1357476129933</v>
      </c>
      <c r="AP60" s="279">
        <f t="shared" si="14"/>
        <v>3919.1366764327186</v>
      </c>
      <c r="AQ60" s="279">
        <f t="shared" si="14"/>
        <v>3916.5185727286766</v>
      </c>
      <c r="AR60" s="279">
        <f t="shared" si="14"/>
        <v>3924.5972032327422</v>
      </c>
      <c r="AS60" s="279">
        <f t="shared" si="14"/>
        <v>3932.878878738878</v>
      </c>
      <c r="AT60" s="279">
        <f t="shared" si="14"/>
        <v>3941.0142278393973</v>
      </c>
      <c r="AU60" s="279">
        <f t="shared" si="14"/>
        <v>3941.9114337231667</v>
      </c>
      <c r="AV60" s="279">
        <f t="shared" si="14"/>
        <v>3943.149165607851</v>
      </c>
      <c r="AW60" s="279">
        <f t="shared" si="14"/>
        <v>3943.5589517713292</v>
      </c>
      <c r="AX60" s="279">
        <f t="shared" si="14"/>
        <v>3964.5495670269506</v>
      </c>
      <c r="AY60" s="279">
        <f t="shared" si="14"/>
        <v>3983.0899482377154</v>
      </c>
      <c r="AZ60" s="279">
        <f t="shared" si="14"/>
        <v>3994.6579680282603</v>
      </c>
      <c r="BA60" s="279">
        <f t="shared" si="14"/>
        <v>4010.3386323659115</v>
      </c>
    </row>
    <row r="61" spans="1:53" x14ac:dyDescent="0.2">
      <c r="A61" s="277" t="s">
        <v>2780</v>
      </c>
      <c r="B61" s="278" t="s">
        <v>2781</v>
      </c>
      <c r="C61" s="279">
        <f t="shared" si="14"/>
        <v>1.504735835056511</v>
      </c>
      <c r="D61" s="279">
        <f t="shared" si="14"/>
        <v>1.4996300000000002</v>
      </c>
      <c r="E61" s="279">
        <f t="shared" si="14"/>
        <v>1.6993399999999999</v>
      </c>
      <c r="F61" s="279">
        <f t="shared" si="14"/>
        <v>36.80104</v>
      </c>
      <c r="G61" s="279">
        <f t="shared" si="14"/>
        <v>33.899180000000001</v>
      </c>
      <c r="H61" s="279">
        <f t="shared" si="14"/>
        <v>32.005350148084439</v>
      </c>
      <c r="I61" s="279">
        <f t="shared" si="14"/>
        <v>33.900700000000008</v>
      </c>
      <c r="J61" s="279">
        <f t="shared" si="14"/>
        <v>29.398609999999998</v>
      </c>
      <c r="K61" s="279">
        <f t="shared" si="14"/>
        <v>26.405880000000003</v>
      </c>
      <c r="L61" s="279">
        <f t="shared" si="14"/>
        <v>24.599060000000001</v>
      </c>
      <c r="M61" s="279">
        <f t="shared" si="14"/>
        <v>25.246006627057966</v>
      </c>
      <c r="N61" s="279">
        <f t="shared" si="14"/>
        <v>23.95618218920027</v>
      </c>
      <c r="O61" s="279">
        <f t="shared" si="14"/>
        <v>25.007246554932145</v>
      </c>
      <c r="P61" s="279">
        <f t="shared" si="14"/>
        <v>25.245960823138528</v>
      </c>
      <c r="Q61" s="279">
        <f t="shared" si="14"/>
        <v>24.744457271602425</v>
      </c>
      <c r="R61" s="279">
        <f t="shared" si="14"/>
        <v>25.938699035823518</v>
      </c>
      <c r="S61" s="279">
        <f t="shared" si="14"/>
        <v>26.831936184398586</v>
      </c>
      <c r="T61" s="279">
        <f t="shared" si="14"/>
        <v>27.66922357604123</v>
      </c>
      <c r="U61" s="279">
        <f t="shared" si="14"/>
        <v>29.624931096363781</v>
      </c>
      <c r="V61" s="279">
        <f t="shared" si="14"/>
        <v>29.47228131319331</v>
      </c>
      <c r="W61" s="279">
        <f t="shared" si="14"/>
        <v>27.742156125391599</v>
      </c>
      <c r="X61" s="279">
        <f t="shared" si="14"/>
        <v>26.175066805952973</v>
      </c>
      <c r="Y61" s="279">
        <f t="shared" si="14"/>
        <v>26.598801699840703</v>
      </c>
      <c r="Z61" s="279">
        <f t="shared" si="14"/>
        <v>26.192693171353621</v>
      </c>
      <c r="AA61" s="279">
        <f t="shared" si="14"/>
        <v>27.306154660269815</v>
      </c>
      <c r="AB61" s="279">
        <f t="shared" si="14"/>
        <v>25.104232391743793</v>
      </c>
      <c r="AC61" s="279">
        <f t="shared" si="14"/>
        <v>23.572859009862569</v>
      </c>
      <c r="AD61" s="279">
        <f t="shared" si="14"/>
        <v>21.760688010406959</v>
      </c>
      <c r="AE61" s="279">
        <f t="shared" si="14"/>
        <v>19.623696874665193</v>
      </c>
      <c r="AF61" s="279">
        <f t="shared" si="14"/>
        <v>18.194285229955884</v>
      </c>
      <c r="AG61" s="279">
        <f t="shared" si="14"/>
        <v>18.034529301770544</v>
      </c>
      <c r="AH61" s="279">
        <f t="shared" si="14"/>
        <v>16.794577945658112</v>
      </c>
      <c r="AI61" s="279">
        <f t="shared" si="14"/>
        <v>15.277501756049867</v>
      </c>
      <c r="AJ61" s="279">
        <f t="shared" si="14"/>
        <v>15.226048885315983</v>
      </c>
      <c r="AK61" s="279">
        <f t="shared" si="14"/>
        <v>14.301379550088457</v>
      </c>
      <c r="AL61" s="279">
        <f t="shared" si="14"/>
        <v>12.818924408761443</v>
      </c>
      <c r="AM61" s="279">
        <f t="shared" si="14"/>
        <v>11.205463567829534</v>
      </c>
      <c r="AN61" s="279">
        <f t="shared" si="14"/>
        <v>10.263786514719637</v>
      </c>
      <c r="AO61" s="279">
        <f t="shared" si="14"/>
        <v>9.464735501813081</v>
      </c>
      <c r="AP61" s="279">
        <f t="shared" si="14"/>
        <v>8.7114234476712564</v>
      </c>
      <c r="AQ61" s="279">
        <f t="shared" si="14"/>
        <v>7.6102348208686266</v>
      </c>
      <c r="AR61" s="279">
        <f t="shared" si="14"/>
        <v>6.6898579955936075</v>
      </c>
      <c r="AS61" s="279">
        <f t="shared" si="14"/>
        <v>5.6754513537048163</v>
      </c>
      <c r="AT61" s="279">
        <f t="shared" si="14"/>
        <v>4.8307861734194821</v>
      </c>
      <c r="AU61" s="279">
        <f t="shared" si="14"/>
        <v>4.2211548856072438</v>
      </c>
      <c r="AV61" s="279">
        <f t="shared" si="14"/>
        <v>3.3320303408232737</v>
      </c>
      <c r="AW61" s="279">
        <f t="shared" si="14"/>
        <v>2.9864023492415845</v>
      </c>
      <c r="AX61" s="279">
        <f t="shared" si="14"/>
        <v>2.7105825947899089</v>
      </c>
      <c r="AY61" s="279">
        <f t="shared" si="14"/>
        <v>2.3627211267406585</v>
      </c>
      <c r="AZ61" s="279">
        <f t="shared" si="14"/>
        <v>1.8361239379452023</v>
      </c>
      <c r="BA61" s="279">
        <f t="shared" si="14"/>
        <v>1.7139831446540208</v>
      </c>
    </row>
    <row r="62" spans="1:53" x14ac:dyDescent="0.2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">
      <c r="A64" s="280" t="s">
        <v>2786</v>
      </c>
      <c r="B64" s="281" t="s">
        <v>2787</v>
      </c>
      <c r="C64" s="282">
        <f t="shared" si="14"/>
        <v>0</v>
      </c>
      <c r="D64" s="282">
        <f t="shared" ref="D64:BA69" si="15">D240-D152</f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">
      <c r="A65" s="283" t="s">
        <v>2788</v>
      </c>
      <c r="B65" s="284" t="s">
        <v>2789</v>
      </c>
      <c r="C65" s="285">
        <f t="shared" ref="C65:R80" si="16">C241-C153</f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">
      <c r="A66" s="283" t="s">
        <v>2790</v>
      </c>
      <c r="B66" s="284" t="s">
        <v>2791</v>
      </c>
      <c r="C66" s="285">
        <f t="shared" si="16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">
      <c r="A67" s="280" t="s">
        <v>2792</v>
      </c>
      <c r="B67" s="281" t="s">
        <v>2793</v>
      </c>
      <c r="C67" s="282">
        <f t="shared" si="16"/>
        <v>0</v>
      </c>
      <c r="D67" s="282">
        <f t="shared" si="16"/>
        <v>0</v>
      </c>
      <c r="E67" s="282">
        <f t="shared" si="16"/>
        <v>0</v>
      </c>
      <c r="F67" s="282">
        <f t="shared" si="16"/>
        <v>0</v>
      </c>
      <c r="G67" s="282">
        <f t="shared" si="16"/>
        <v>0</v>
      </c>
      <c r="H67" s="282">
        <f t="shared" si="16"/>
        <v>0</v>
      </c>
      <c r="I67" s="282">
        <f t="shared" si="16"/>
        <v>0</v>
      </c>
      <c r="J67" s="282">
        <f t="shared" si="16"/>
        <v>0</v>
      </c>
      <c r="K67" s="282">
        <f t="shared" si="16"/>
        <v>0</v>
      </c>
      <c r="L67" s="282">
        <f t="shared" si="16"/>
        <v>0</v>
      </c>
      <c r="M67" s="282">
        <f t="shared" si="16"/>
        <v>0</v>
      </c>
      <c r="N67" s="282">
        <f t="shared" si="16"/>
        <v>0</v>
      </c>
      <c r="O67" s="282">
        <f t="shared" si="16"/>
        <v>0</v>
      </c>
      <c r="P67" s="282">
        <f t="shared" si="16"/>
        <v>0</v>
      </c>
      <c r="Q67" s="282">
        <f t="shared" si="16"/>
        <v>0</v>
      </c>
      <c r="R67" s="282">
        <f t="shared" si="16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">
      <c r="A68" s="280" t="s">
        <v>2794</v>
      </c>
      <c r="B68" s="281" t="s">
        <v>2795</v>
      </c>
      <c r="C68" s="282">
        <f t="shared" si="16"/>
        <v>0.85985191416227091</v>
      </c>
      <c r="D68" s="282">
        <f t="shared" si="15"/>
        <v>0.89962999999999993</v>
      </c>
      <c r="E68" s="282">
        <f t="shared" si="15"/>
        <v>1.09934</v>
      </c>
      <c r="F68" s="282">
        <f t="shared" si="15"/>
        <v>36.201039999999999</v>
      </c>
      <c r="G68" s="282">
        <f t="shared" si="15"/>
        <v>33.399179999999994</v>
      </c>
      <c r="H68" s="282">
        <f t="shared" si="15"/>
        <v>31.336581637527445</v>
      </c>
      <c r="I68" s="282">
        <f t="shared" si="15"/>
        <v>33.800700000000013</v>
      </c>
      <c r="J68" s="282">
        <f t="shared" si="15"/>
        <v>29.298610000000004</v>
      </c>
      <c r="K68" s="282">
        <f t="shared" si="15"/>
        <v>26.200000000000003</v>
      </c>
      <c r="L68" s="282">
        <f t="shared" si="15"/>
        <v>24.499060000000007</v>
      </c>
      <c r="M68" s="282">
        <f t="shared" si="15"/>
        <v>25.150468268406964</v>
      </c>
      <c r="N68" s="282">
        <f t="shared" si="15"/>
        <v>22.332030092133298</v>
      </c>
      <c r="O68" s="282">
        <f t="shared" si="15"/>
        <v>23.383094457865173</v>
      </c>
      <c r="P68" s="282">
        <f t="shared" si="15"/>
        <v>24.577192312581534</v>
      </c>
      <c r="Q68" s="282">
        <f t="shared" si="15"/>
        <v>24.529495964637672</v>
      </c>
      <c r="R68" s="282">
        <f t="shared" si="15"/>
        <v>25.723737728858769</v>
      </c>
      <c r="S68" s="282">
        <f t="shared" si="15"/>
        <v>26.630874149823359</v>
      </c>
      <c r="T68" s="282">
        <f t="shared" si="15"/>
        <v>27.479396726519745</v>
      </c>
      <c r="U68" s="282">
        <f t="shared" si="15"/>
        <v>29.441691176318006</v>
      </c>
      <c r="V68" s="282">
        <f t="shared" si="15"/>
        <v>29.297054647682067</v>
      </c>
      <c r="W68" s="282">
        <f t="shared" si="15"/>
        <v>27.573977598083253</v>
      </c>
      <c r="X68" s="282">
        <f t="shared" si="15"/>
        <v>26.008344815386209</v>
      </c>
      <c r="Y68" s="282">
        <f t="shared" si="15"/>
        <v>26.4503293798114</v>
      </c>
      <c r="Z68" s="282">
        <f t="shared" si="15"/>
        <v>26.061296444114333</v>
      </c>
      <c r="AA68" s="282">
        <f t="shared" si="15"/>
        <v>27.190092566573352</v>
      </c>
      <c r="AB68" s="282">
        <f t="shared" si="15"/>
        <v>24.995668130026143</v>
      </c>
      <c r="AC68" s="282">
        <f t="shared" si="15"/>
        <v>23.473220826136583</v>
      </c>
      <c r="AD68" s="282">
        <f t="shared" si="15"/>
        <v>21.675532108800176</v>
      </c>
      <c r="AE68" s="282">
        <f t="shared" si="15"/>
        <v>19.541601282607779</v>
      </c>
      <c r="AF68" s="282">
        <f t="shared" si="15"/>
        <v>18.118293439628285</v>
      </c>
      <c r="AG68" s="282">
        <f t="shared" si="15"/>
        <v>17.96619778190426</v>
      </c>
      <c r="AH68" s="282">
        <f t="shared" si="15"/>
        <v>16.728066633515919</v>
      </c>
      <c r="AI68" s="282">
        <f t="shared" si="15"/>
        <v>15.217898120486403</v>
      </c>
      <c r="AJ68" s="282">
        <f t="shared" si="15"/>
        <v>15.171083044675845</v>
      </c>
      <c r="AK68" s="282">
        <f t="shared" si="15"/>
        <v>14.249319680665122</v>
      </c>
      <c r="AL68" s="282">
        <f t="shared" si="15"/>
        <v>12.77258981796818</v>
      </c>
      <c r="AM68" s="282">
        <f t="shared" si="15"/>
        <v>11.163840513595099</v>
      </c>
      <c r="AN68" s="282">
        <f t="shared" si="15"/>
        <v>10.226188882949661</v>
      </c>
      <c r="AO68" s="282">
        <f t="shared" si="15"/>
        <v>9.4310004126322085</v>
      </c>
      <c r="AP68" s="282">
        <f t="shared" si="15"/>
        <v>8.681243138787508</v>
      </c>
      <c r="AQ68" s="282">
        <f t="shared" si="15"/>
        <v>7.5831830377790945</v>
      </c>
      <c r="AR68" s="282">
        <f t="shared" si="15"/>
        <v>6.6654455690651471</v>
      </c>
      <c r="AS68" s="282">
        <f t="shared" si="15"/>
        <v>5.653421917563402</v>
      </c>
      <c r="AT68" s="282">
        <f t="shared" si="15"/>
        <v>4.8108002216935466</v>
      </c>
      <c r="AU68" s="282">
        <f t="shared" si="15"/>
        <v>4.203052182185445</v>
      </c>
      <c r="AV68" s="282">
        <f t="shared" si="15"/>
        <v>3.3157017685002979</v>
      </c>
      <c r="AW68" s="282">
        <f t="shared" si="15"/>
        <v>2.9717422379994836</v>
      </c>
      <c r="AX68" s="282">
        <f t="shared" si="15"/>
        <v>2.6974798319025202</v>
      </c>
      <c r="AY68" s="282">
        <f t="shared" si="15"/>
        <v>2.3510116369321294</v>
      </c>
      <c r="AZ68" s="282">
        <f t="shared" si="15"/>
        <v>1.8256749330062574</v>
      </c>
      <c r="BA68" s="282">
        <f t="shared" si="15"/>
        <v>1.7047844090291995</v>
      </c>
    </row>
    <row r="69" spans="1:53" x14ac:dyDescent="0.2">
      <c r="A69" s="283" t="s">
        <v>2796</v>
      </c>
      <c r="B69" s="284" t="s">
        <v>2797</v>
      </c>
      <c r="C69" s="285">
        <f t="shared" si="16"/>
        <v>0.85985191416227091</v>
      </c>
      <c r="D69" s="285">
        <f t="shared" si="15"/>
        <v>0.89962999999999993</v>
      </c>
      <c r="E69" s="285">
        <f t="shared" si="15"/>
        <v>1.09934</v>
      </c>
      <c r="F69" s="285">
        <f t="shared" si="15"/>
        <v>0.89999999999999991</v>
      </c>
      <c r="G69" s="285">
        <f t="shared" si="15"/>
        <v>0.70015000000000005</v>
      </c>
      <c r="H69" s="285">
        <f t="shared" si="15"/>
        <v>1.0270373554982397</v>
      </c>
      <c r="I69" s="285">
        <f t="shared" si="15"/>
        <v>1.3341499999999999</v>
      </c>
      <c r="J69" s="285">
        <f t="shared" si="15"/>
        <v>2.2986800000000001</v>
      </c>
      <c r="K69" s="285">
        <f t="shared" si="15"/>
        <v>0.39999999999999991</v>
      </c>
      <c r="L69" s="285">
        <f t="shared" si="15"/>
        <v>0.39995999999999998</v>
      </c>
      <c r="M69" s="285">
        <f t="shared" si="15"/>
        <v>3.2244149580028658</v>
      </c>
      <c r="N69" s="285">
        <f t="shared" si="15"/>
        <v>0.19101547476440223</v>
      </c>
      <c r="O69" s="285">
        <f t="shared" si="15"/>
        <v>0.38220105592434866</v>
      </c>
      <c r="P69" s="285">
        <f t="shared" si="15"/>
        <v>0.21491085657699488</v>
      </c>
      <c r="Q69" s="285">
        <f t="shared" si="15"/>
        <v>0.28663745694680609</v>
      </c>
      <c r="R69" s="285">
        <f t="shared" si="15"/>
        <v>1.4808719663145147</v>
      </c>
      <c r="S69" s="285">
        <f t="shared" si="15"/>
        <v>1.3526679752338011</v>
      </c>
      <c r="T69" s="285">
        <f t="shared" si="15"/>
        <v>1.280706063930195</v>
      </c>
      <c r="U69" s="285">
        <f t="shared" si="15"/>
        <v>1.2335215867132638</v>
      </c>
      <c r="V69" s="285">
        <f t="shared" si="15"/>
        <v>1.1356921182778472</v>
      </c>
      <c r="W69" s="285">
        <f t="shared" si="15"/>
        <v>1.0311994403114459</v>
      </c>
      <c r="X69" s="285">
        <f t="shared" ref="X69:BA69" si="17">X245-X157</f>
        <v>0.86904871728825406</v>
      </c>
      <c r="Y69" s="285">
        <f t="shared" si="17"/>
        <v>0.78400690779521198</v>
      </c>
      <c r="Z69" s="285">
        <f t="shared" si="17"/>
        <v>0.66829605657177416</v>
      </c>
      <c r="AA69" s="285">
        <f t="shared" si="17"/>
        <v>0.5599912312791544</v>
      </c>
      <c r="AB69" s="285">
        <f t="shared" si="17"/>
        <v>0.4878666979791953</v>
      </c>
      <c r="AC69" s="285">
        <f t="shared" si="17"/>
        <v>0.45729655192923863</v>
      </c>
      <c r="AD69" s="285">
        <f t="shared" si="17"/>
        <v>0.36330703956900523</v>
      </c>
      <c r="AE69" s="285">
        <f t="shared" si="17"/>
        <v>0.33511887395426454</v>
      </c>
      <c r="AF69" s="285">
        <f t="shared" si="17"/>
        <v>0.30584460586773521</v>
      </c>
      <c r="AG69" s="285">
        <f t="shared" si="17"/>
        <v>0.26971049231505789</v>
      </c>
      <c r="AH69" s="285">
        <f t="shared" si="17"/>
        <v>0.29688431404531962</v>
      </c>
      <c r="AI69" s="285">
        <f t="shared" si="17"/>
        <v>0.26566118553544887</v>
      </c>
      <c r="AJ69" s="285">
        <f t="shared" si="17"/>
        <v>0.29016391242390766</v>
      </c>
      <c r="AK69" s="285">
        <f t="shared" si="17"/>
        <v>0.26446873217370326</v>
      </c>
      <c r="AL69" s="285">
        <f t="shared" si="17"/>
        <v>0.24694439907380947</v>
      </c>
      <c r="AM69" s="285">
        <f t="shared" si="17"/>
        <v>0.2274735048183025</v>
      </c>
      <c r="AN69" s="285">
        <f t="shared" si="17"/>
        <v>0.22272118550485526</v>
      </c>
      <c r="AO69" s="285">
        <f t="shared" si="17"/>
        <v>0.20234744835533083</v>
      </c>
      <c r="AP69" s="285">
        <f t="shared" si="17"/>
        <v>0.18358460939449533</v>
      </c>
      <c r="AQ69" s="285">
        <f t="shared" si="17"/>
        <v>0.16609227157806999</v>
      </c>
      <c r="AR69" s="285">
        <f t="shared" si="17"/>
        <v>0.15924139301860263</v>
      </c>
      <c r="AS69" s="285">
        <f t="shared" si="17"/>
        <v>0.14350428471085577</v>
      </c>
      <c r="AT69" s="285">
        <f t="shared" si="17"/>
        <v>0.1166075698291079</v>
      </c>
      <c r="AU69" s="285">
        <f t="shared" si="17"/>
        <v>0.1037502984040829</v>
      </c>
      <c r="AV69" s="285">
        <f t="shared" si="17"/>
        <v>9.3802292583537103E-2</v>
      </c>
      <c r="AW69" s="285">
        <f t="shared" si="17"/>
        <v>8.5329717796132673E-2</v>
      </c>
      <c r="AX69" s="285">
        <f t="shared" si="17"/>
        <v>7.3236602685944979E-2</v>
      </c>
      <c r="AY69" s="285">
        <f t="shared" si="17"/>
        <v>7.043216280266075E-2</v>
      </c>
      <c r="AZ69" s="285">
        <f t="shared" si="17"/>
        <v>6.4277628490892177E-2</v>
      </c>
      <c r="BA69" s="285">
        <f t="shared" si="17"/>
        <v>6.048522072582433E-2</v>
      </c>
    </row>
    <row r="70" spans="1:53" x14ac:dyDescent="0.2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ref="S70:BA77" si="18">S246-S158</f>
        <v>0</v>
      </c>
      <c r="T70" s="285">
        <f t="shared" si="18"/>
        <v>0</v>
      </c>
      <c r="U70" s="285">
        <f t="shared" si="18"/>
        <v>0</v>
      </c>
      <c r="V70" s="285">
        <f t="shared" si="18"/>
        <v>0</v>
      </c>
      <c r="W70" s="285">
        <f t="shared" si="18"/>
        <v>0</v>
      </c>
      <c r="X70" s="285">
        <f t="shared" si="18"/>
        <v>0</v>
      </c>
      <c r="Y70" s="285">
        <f t="shared" si="18"/>
        <v>0</v>
      </c>
      <c r="Z70" s="285">
        <f t="shared" si="18"/>
        <v>0</v>
      </c>
      <c r="AA70" s="285">
        <f t="shared" si="18"/>
        <v>0</v>
      </c>
      <c r="AB70" s="285">
        <f t="shared" si="18"/>
        <v>0</v>
      </c>
      <c r="AC70" s="285">
        <f t="shared" si="18"/>
        <v>0</v>
      </c>
      <c r="AD70" s="285">
        <f t="shared" si="18"/>
        <v>0</v>
      </c>
      <c r="AE70" s="285">
        <f t="shared" si="18"/>
        <v>0</v>
      </c>
      <c r="AF70" s="285">
        <f t="shared" si="18"/>
        <v>0</v>
      </c>
      <c r="AG70" s="285">
        <f t="shared" si="18"/>
        <v>0</v>
      </c>
      <c r="AH70" s="285">
        <f t="shared" si="18"/>
        <v>0</v>
      </c>
      <c r="AI70" s="285">
        <f t="shared" si="18"/>
        <v>0</v>
      </c>
      <c r="AJ70" s="285">
        <f t="shared" si="18"/>
        <v>0</v>
      </c>
      <c r="AK70" s="285">
        <f t="shared" si="18"/>
        <v>0</v>
      </c>
      <c r="AL70" s="285">
        <f t="shared" si="18"/>
        <v>0</v>
      </c>
      <c r="AM70" s="285">
        <f t="shared" si="18"/>
        <v>0</v>
      </c>
      <c r="AN70" s="285">
        <f t="shared" si="18"/>
        <v>0</v>
      </c>
      <c r="AO70" s="285">
        <f t="shared" si="18"/>
        <v>0</v>
      </c>
      <c r="AP70" s="285">
        <f t="shared" si="18"/>
        <v>0</v>
      </c>
      <c r="AQ70" s="285">
        <f t="shared" si="18"/>
        <v>0</v>
      </c>
      <c r="AR70" s="285">
        <f t="shared" si="18"/>
        <v>0</v>
      </c>
      <c r="AS70" s="285">
        <f t="shared" si="18"/>
        <v>0</v>
      </c>
      <c r="AT70" s="285">
        <f t="shared" si="18"/>
        <v>0</v>
      </c>
      <c r="AU70" s="285">
        <f t="shared" si="18"/>
        <v>0</v>
      </c>
      <c r="AV70" s="285">
        <f t="shared" si="18"/>
        <v>0</v>
      </c>
      <c r="AW70" s="285">
        <f t="shared" si="18"/>
        <v>0</v>
      </c>
      <c r="AX70" s="285">
        <f t="shared" si="18"/>
        <v>0</v>
      </c>
      <c r="AY70" s="285">
        <f t="shared" si="18"/>
        <v>0</v>
      </c>
      <c r="AZ70" s="285">
        <f t="shared" si="18"/>
        <v>0</v>
      </c>
      <c r="BA70" s="285">
        <f t="shared" si="18"/>
        <v>0</v>
      </c>
    </row>
    <row r="71" spans="1:53" x14ac:dyDescent="0.2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35.30104</v>
      </c>
      <c r="G71" s="285">
        <f t="shared" si="16"/>
        <v>32.69903</v>
      </c>
      <c r="H71" s="285">
        <f t="shared" si="16"/>
        <v>30.309544282029201</v>
      </c>
      <c r="I71" s="285">
        <f t="shared" si="16"/>
        <v>32.466550000000005</v>
      </c>
      <c r="J71" s="285">
        <f t="shared" si="16"/>
        <v>26.999929999999999</v>
      </c>
      <c r="K71" s="285">
        <f t="shared" si="16"/>
        <v>25.800000000000004</v>
      </c>
      <c r="L71" s="285">
        <f t="shared" si="16"/>
        <v>24.099100000000004</v>
      </c>
      <c r="M71" s="285">
        <f t="shared" si="16"/>
        <v>21.9260533104041</v>
      </c>
      <c r="N71" s="285">
        <f t="shared" si="16"/>
        <v>22.141014617368899</v>
      </c>
      <c r="O71" s="285">
        <f t="shared" si="16"/>
        <v>23.000893401940825</v>
      </c>
      <c r="P71" s="285">
        <f t="shared" si="16"/>
        <v>24.362281456004542</v>
      </c>
      <c r="Q71" s="285">
        <f t="shared" si="16"/>
        <v>24.242858507690862</v>
      </c>
      <c r="R71" s="285">
        <f t="shared" si="16"/>
        <v>24.242865762544252</v>
      </c>
      <c r="S71" s="285">
        <f t="shared" si="18"/>
        <v>25.278206174589563</v>
      </c>
      <c r="T71" s="285">
        <f t="shared" si="18"/>
        <v>26.198690662589545</v>
      </c>
      <c r="U71" s="285">
        <f t="shared" si="18"/>
        <v>28.208169589604744</v>
      </c>
      <c r="V71" s="285">
        <f t="shared" si="18"/>
        <v>28.161362529404222</v>
      </c>
      <c r="W71" s="285">
        <f t="shared" si="18"/>
        <v>26.54277815777181</v>
      </c>
      <c r="X71" s="285">
        <f t="shared" si="18"/>
        <v>25.139296098097955</v>
      </c>
      <c r="Y71" s="285">
        <f t="shared" si="18"/>
        <v>25.666322472016191</v>
      </c>
      <c r="Z71" s="285">
        <f t="shared" si="18"/>
        <v>25.393000387542557</v>
      </c>
      <c r="AA71" s="285">
        <f t="shared" si="18"/>
        <v>26.630101335294196</v>
      </c>
      <c r="AB71" s="285">
        <f t="shared" si="18"/>
        <v>24.507801432046953</v>
      </c>
      <c r="AC71" s="285">
        <f t="shared" si="18"/>
        <v>23.015924274207347</v>
      </c>
      <c r="AD71" s="285">
        <f t="shared" si="18"/>
        <v>21.312225069231172</v>
      </c>
      <c r="AE71" s="285">
        <f t="shared" si="18"/>
        <v>19.20648240865351</v>
      </c>
      <c r="AF71" s="285">
        <f t="shared" si="18"/>
        <v>17.812448833760548</v>
      </c>
      <c r="AG71" s="285">
        <f t="shared" si="18"/>
        <v>17.696487289589204</v>
      </c>
      <c r="AH71" s="285">
        <f t="shared" si="18"/>
        <v>16.431182319470601</v>
      </c>
      <c r="AI71" s="285">
        <f t="shared" si="18"/>
        <v>14.952236934950955</v>
      </c>
      <c r="AJ71" s="285">
        <f t="shared" si="18"/>
        <v>14.880919132251936</v>
      </c>
      <c r="AK71" s="285">
        <f t="shared" si="18"/>
        <v>13.984850948491419</v>
      </c>
      <c r="AL71" s="285">
        <f t="shared" si="18"/>
        <v>12.525645418894371</v>
      </c>
      <c r="AM71" s="285">
        <f t="shared" si="18"/>
        <v>10.936367008776799</v>
      </c>
      <c r="AN71" s="285">
        <f t="shared" si="18"/>
        <v>10.003467697444806</v>
      </c>
      <c r="AO71" s="285">
        <f t="shared" si="18"/>
        <v>9.2286529642768773</v>
      </c>
      <c r="AP71" s="285">
        <f t="shared" si="18"/>
        <v>8.4976585293930107</v>
      </c>
      <c r="AQ71" s="285">
        <f t="shared" si="18"/>
        <v>7.4170907662010253</v>
      </c>
      <c r="AR71" s="285">
        <f t="shared" si="18"/>
        <v>6.5062041760465448</v>
      </c>
      <c r="AS71" s="285">
        <f t="shared" si="18"/>
        <v>5.5099176328525461</v>
      </c>
      <c r="AT71" s="285">
        <f t="shared" si="18"/>
        <v>4.6941926518644381</v>
      </c>
      <c r="AU71" s="285">
        <f t="shared" si="18"/>
        <v>4.0993018837813624</v>
      </c>
      <c r="AV71" s="285">
        <f t="shared" si="18"/>
        <v>3.2218994759167607</v>
      </c>
      <c r="AW71" s="285">
        <f t="shared" si="18"/>
        <v>2.8864125202033515</v>
      </c>
      <c r="AX71" s="285">
        <f t="shared" si="18"/>
        <v>2.6242432292165749</v>
      </c>
      <c r="AY71" s="285">
        <f t="shared" si="18"/>
        <v>2.2805794741294685</v>
      </c>
      <c r="AZ71" s="285">
        <f t="shared" si="18"/>
        <v>1.7613973045153652</v>
      </c>
      <c r="BA71" s="285">
        <f t="shared" si="18"/>
        <v>1.6442991883033751</v>
      </c>
    </row>
    <row r="72" spans="1:53" x14ac:dyDescent="0.2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8"/>
        <v>0</v>
      </c>
      <c r="T72" s="285">
        <f t="shared" si="18"/>
        <v>0</v>
      </c>
      <c r="U72" s="285">
        <f t="shared" si="18"/>
        <v>0</v>
      </c>
      <c r="V72" s="285">
        <f t="shared" si="18"/>
        <v>0</v>
      </c>
      <c r="W72" s="285">
        <f t="shared" si="18"/>
        <v>0</v>
      </c>
      <c r="X72" s="285">
        <f t="shared" si="18"/>
        <v>0</v>
      </c>
      <c r="Y72" s="285">
        <f t="shared" si="18"/>
        <v>0</v>
      </c>
      <c r="Z72" s="285">
        <f t="shared" si="18"/>
        <v>0</v>
      </c>
      <c r="AA72" s="285">
        <f t="shared" si="18"/>
        <v>0</v>
      </c>
      <c r="AB72" s="285">
        <f t="shared" si="18"/>
        <v>0</v>
      </c>
      <c r="AC72" s="285">
        <f t="shared" si="18"/>
        <v>0</v>
      </c>
      <c r="AD72" s="285">
        <f t="shared" si="18"/>
        <v>0</v>
      </c>
      <c r="AE72" s="285">
        <f t="shared" si="18"/>
        <v>0</v>
      </c>
      <c r="AF72" s="285">
        <f t="shared" si="18"/>
        <v>0</v>
      </c>
      <c r="AG72" s="285">
        <f t="shared" si="18"/>
        <v>0</v>
      </c>
      <c r="AH72" s="285">
        <f t="shared" si="18"/>
        <v>0</v>
      </c>
      <c r="AI72" s="285">
        <f t="shared" si="18"/>
        <v>0</v>
      </c>
      <c r="AJ72" s="285">
        <f t="shared" si="18"/>
        <v>0</v>
      </c>
      <c r="AK72" s="285">
        <f t="shared" si="18"/>
        <v>0</v>
      </c>
      <c r="AL72" s="285">
        <f t="shared" si="18"/>
        <v>0</v>
      </c>
      <c r="AM72" s="285">
        <f t="shared" si="18"/>
        <v>0</v>
      </c>
      <c r="AN72" s="285">
        <f t="shared" si="18"/>
        <v>0</v>
      </c>
      <c r="AO72" s="285">
        <f t="shared" si="18"/>
        <v>0</v>
      </c>
      <c r="AP72" s="285">
        <f t="shared" si="18"/>
        <v>0</v>
      </c>
      <c r="AQ72" s="285">
        <f t="shared" si="18"/>
        <v>0</v>
      </c>
      <c r="AR72" s="285">
        <f t="shared" si="18"/>
        <v>0</v>
      </c>
      <c r="AS72" s="285">
        <f t="shared" si="18"/>
        <v>0</v>
      </c>
      <c r="AT72" s="285">
        <f t="shared" si="18"/>
        <v>0</v>
      </c>
      <c r="AU72" s="285">
        <f t="shared" si="18"/>
        <v>0</v>
      </c>
      <c r="AV72" s="285">
        <f t="shared" si="18"/>
        <v>0</v>
      </c>
      <c r="AW72" s="285">
        <f t="shared" si="18"/>
        <v>0</v>
      </c>
      <c r="AX72" s="285">
        <f t="shared" si="18"/>
        <v>0</v>
      </c>
      <c r="AY72" s="285">
        <f t="shared" si="18"/>
        <v>0</v>
      </c>
      <c r="AZ72" s="285">
        <f t="shared" si="18"/>
        <v>0</v>
      </c>
      <c r="BA72" s="285">
        <f t="shared" si="18"/>
        <v>0</v>
      </c>
    </row>
    <row r="73" spans="1:53" x14ac:dyDescent="0.2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8"/>
        <v>0</v>
      </c>
      <c r="T73" s="285">
        <f t="shared" si="18"/>
        <v>0</v>
      </c>
      <c r="U73" s="285">
        <f t="shared" si="18"/>
        <v>0</v>
      </c>
      <c r="V73" s="285">
        <f t="shared" si="18"/>
        <v>0</v>
      </c>
      <c r="W73" s="285">
        <f t="shared" si="18"/>
        <v>0</v>
      </c>
      <c r="X73" s="285">
        <f t="shared" si="18"/>
        <v>0</v>
      </c>
      <c r="Y73" s="285">
        <f t="shared" si="18"/>
        <v>0</v>
      </c>
      <c r="Z73" s="285">
        <f t="shared" si="18"/>
        <v>0</v>
      </c>
      <c r="AA73" s="285">
        <f t="shared" si="18"/>
        <v>0</v>
      </c>
      <c r="AB73" s="285">
        <f t="shared" si="18"/>
        <v>0</v>
      </c>
      <c r="AC73" s="285">
        <f t="shared" si="18"/>
        <v>0</v>
      </c>
      <c r="AD73" s="285">
        <f t="shared" si="18"/>
        <v>0</v>
      </c>
      <c r="AE73" s="285">
        <f t="shared" si="18"/>
        <v>0</v>
      </c>
      <c r="AF73" s="285">
        <f t="shared" si="18"/>
        <v>0</v>
      </c>
      <c r="AG73" s="285">
        <f t="shared" si="18"/>
        <v>0</v>
      </c>
      <c r="AH73" s="285">
        <f t="shared" si="18"/>
        <v>0</v>
      </c>
      <c r="AI73" s="285">
        <f t="shared" si="18"/>
        <v>0</v>
      </c>
      <c r="AJ73" s="285">
        <f t="shared" si="18"/>
        <v>0</v>
      </c>
      <c r="AK73" s="285">
        <f t="shared" si="18"/>
        <v>0</v>
      </c>
      <c r="AL73" s="285">
        <f t="shared" si="18"/>
        <v>0</v>
      </c>
      <c r="AM73" s="285">
        <f t="shared" si="18"/>
        <v>0</v>
      </c>
      <c r="AN73" s="285">
        <f t="shared" si="18"/>
        <v>0</v>
      </c>
      <c r="AO73" s="285">
        <f t="shared" si="18"/>
        <v>0</v>
      </c>
      <c r="AP73" s="285">
        <f t="shared" si="18"/>
        <v>0</v>
      </c>
      <c r="AQ73" s="285">
        <f t="shared" si="18"/>
        <v>0</v>
      </c>
      <c r="AR73" s="285">
        <f t="shared" si="18"/>
        <v>0</v>
      </c>
      <c r="AS73" s="285">
        <f t="shared" si="18"/>
        <v>0</v>
      </c>
      <c r="AT73" s="285">
        <f t="shared" si="18"/>
        <v>0</v>
      </c>
      <c r="AU73" s="285">
        <f t="shared" si="18"/>
        <v>0</v>
      </c>
      <c r="AV73" s="285">
        <f t="shared" si="18"/>
        <v>0</v>
      </c>
      <c r="AW73" s="285">
        <f t="shared" si="18"/>
        <v>0</v>
      </c>
      <c r="AX73" s="285">
        <f t="shared" si="18"/>
        <v>0</v>
      </c>
      <c r="AY73" s="285">
        <f t="shared" si="18"/>
        <v>0</v>
      </c>
      <c r="AZ73" s="285">
        <f t="shared" si="18"/>
        <v>0</v>
      </c>
      <c r="BA73" s="285">
        <f t="shared" si="18"/>
        <v>0</v>
      </c>
    </row>
    <row r="74" spans="1:53" x14ac:dyDescent="0.2">
      <c r="A74" s="286" t="s">
        <v>2806</v>
      </c>
      <c r="B74" s="287" t="s">
        <v>2807</v>
      </c>
      <c r="C74" s="288">
        <f t="shared" si="16"/>
        <v>0</v>
      </c>
      <c r="D74" s="288">
        <f t="shared" si="16"/>
        <v>0</v>
      </c>
      <c r="E74" s="288">
        <f t="shared" si="16"/>
        <v>0</v>
      </c>
      <c r="F74" s="288">
        <f t="shared" si="16"/>
        <v>0</v>
      </c>
      <c r="G74" s="288">
        <f t="shared" si="16"/>
        <v>0</v>
      </c>
      <c r="H74" s="288">
        <f t="shared" si="16"/>
        <v>0</v>
      </c>
      <c r="I74" s="288">
        <f t="shared" si="16"/>
        <v>0</v>
      </c>
      <c r="J74" s="288">
        <f t="shared" si="16"/>
        <v>0</v>
      </c>
      <c r="K74" s="288">
        <f t="shared" si="16"/>
        <v>0</v>
      </c>
      <c r="L74" s="288">
        <f t="shared" si="16"/>
        <v>0</v>
      </c>
      <c r="M74" s="288">
        <f t="shared" si="16"/>
        <v>0</v>
      </c>
      <c r="N74" s="288">
        <f t="shared" si="16"/>
        <v>0</v>
      </c>
      <c r="O74" s="288">
        <f t="shared" si="16"/>
        <v>0</v>
      </c>
      <c r="P74" s="288">
        <f t="shared" si="16"/>
        <v>0</v>
      </c>
      <c r="Q74" s="288">
        <f t="shared" si="16"/>
        <v>0</v>
      </c>
      <c r="R74" s="288">
        <f t="shared" si="16"/>
        <v>0</v>
      </c>
      <c r="S74" s="288">
        <f t="shared" si="18"/>
        <v>0</v>
      </c>
      <c r="T74" s="288">
        <f t="shared" si="18"/>
        <v>0</v>
      </c>
      <c r="U74" s="288">
        <f t="shared" si="18"/>
        <v>0</v>
      </c>
      <c r="V74" s="288">
        <f t="shared" si="18"/>
        <v>0</v>
      </c>
      <c r="W74" s="288">
        <f t="shared" si="18"/>
        <v>0</v>
      </c>
      <c r="X74" s="288">
        <f t="shared" si="18"/>
        <v>0</v>
      </c>
      <c r="Y74" s="288">
        <f t="shared" si="18"/>
        <v>0</v>
      </c>
      <c r="Z74" s="288">
        <f t="shared" si="18"/>
        <v>0</v>
      </c>
      <c r="AA74" s="288">
        <f t="shared" si="18"/>
        <v>0</v>
      </c>
      <c r="AB74" s="288">
        <f t="shared" si="18"/>
        <v>0</v>
      </c>
      <c r="AC74" s="288">
        <f t="shared" si="18"/>
        <v>0</v>
      </c>
      <c r="AD74" s="288">
        <f t="shared" si="18"/>
        <v>0</v>
      </c>
      <c r="AE74" s="288">
        <f t="shared" si="18"/>
        <v>0</v>
      </c>
      <c r="AF74" s="288">
        <f t="shared" si="18"/>
        <v>0</v>
      </c>
      <c r="AG74" s="288">
        <f t="shared" si="18"/>
        <v>0</v>
      </c>
      <c r="AH74" s="288">
        <f t="shared" si="18"/>
        <v>0</v>
      </c>
      <c r="AI74" s="288">
        <f t="shared" si="18"/>
        <v>0</v>
      </c>
      <c r="AJ74" s="288">
        <f t="shared" si="18"/>
        <v>0</v>
      </c>
      <c r="AK74" s="288">
        <f t="shared" si="18"/>
        <v>0</v>
      </c>
      <c r="AL74" s="288">
        <f t="shared" si="18"/>
        <v>0</v>
      </c>
      <c r="AM74" s="288">
        <f t="shared" si="18"/>
        <v>0</v>
      </c>
      <c r="AN74" s="288">
        <f t="shared" si="18"/>
        <v>0</v>
      </c>
      <c r="AO74" s="288">
        <f t="shared" si="18"/>
        <v>0</v>
      </c>
      <c r="AP74" s="288">
        <f t="shared" si="18"/>
        <v>0</v>
      </c>
      <c r="AQ74" s="288">
        <f t="shared" si="18"/>
        <v>0</v>
      </c>
      <c r="AR74" s="288">
        <f t="shared" si="18"/>
        <v>0</v>
      </c>
      <c r="AS74" s="288">
        <f t="shared" si="18"/>
        <v>0</v>
      </c>
      <c r="AT74" s="288">
        <f t="shared" si="18"/>
        <v>0</v>
      </c>
      <c r="AU74" s="288">
        <f t="shared" si="18"/>
        <v>0</v>
      </c>
      <c r="AV74" s="288">
        <f t="shared" si="18"/>
        <v>0</v>
      </c>
      <c r="AW74" s="288">
        <f t="shared" si="18"/>
        <v>0</v>
      </c>
      <c r="AX74" s="288">
        <f t="shared" si="18"/>
        <v>0</v>
      </c>
      <c r="AY74" s="288">
        <f t="shared" si="18"/>
        <v>0</v>
      </c>
      <c r="AZ74" s="288">
        <f t="shared" si="18"/>
        <v>0</v>
      </c>
      <c r="BA74" s="288">
        <f t="shared" si="18"/>
        <v>0</v>
      </c>
    </row>
    <row r="75" spans="1:53" x14ac:dyDescent="0.2">
      <c r="A75" s="286" t="s">
        <v>2808</v>
      </c>
      <c r="B75" s="287" t="s">
        <v>2809</v>
      </c>
      <c r="C75" s="288">
        <f t="shared" si="16"/>
        <v>0</v>
      </c>
      <c r="D75" s="288">
        <f t="shared" si="16"/>
        <v>0</v>
      </c>
      <c r="E75" s="288">
        <f t="shared" si="16"/>
        <v>0</v>
      </c>
      <c r="F75" s="288">
        <f t="shared" si="16"/>
        <v>0</v>
      </c>
      <c r="G75" s="288">
        <f t="shared" si="16"/>
        <v>0</v>
      </c>
      <c r="H75" s="288">
        <f t="shared" si="16"/>
        <v>0</v>
      </c>
      <c r="I75" s="288">
        <f t="shared" si="16"/>
        <v>0</v>
      </c>
      <c r="J75" s="288">
        <f t="shared" si="16"/>
        <v>0</v>
      </c>
      <c r="K75" s="288">
        <f t="shared" si="16"/>
        <v>0</v>
      </c>
      <c r="L75" s="288">
        <f t="shared" si="16"/>
        <v>0</v>
      </c>
      <c r="M75" s="288">
        <f t="shared" si="16"/>
        <v>0</v>
      </c>
      <c r="N75" s="288">
        <f t="shared" si="16"/>
        <v>0</v>
      </c>
      <c r="O75" s="288">
        <f t="shared" si="16"/>
        <v>0</v>
      </c>
      <c r="P75" s="288">
        <f t="shared" si="16"/>
        <v>0</v>
      </c>
      <c r="Q75" s="288">
        <f t="shared" si="16"/>
        <v>0</v>
      </c>
      <c r="R75" s="288">
        <f t="shared" si="16"/>
        <v>0</v>
      </c>
      <c r="S75" s="288">
        <f t="shared" si="18"/>
        <v>0</v>
      </c>
      <c r="T75" s="288">
        <f t="shared" si="18"/>
        <v>0</v>
      </c>
      <c r="U75" s="288">
        <f t="shared" si="18"/>
        <v>0</v>
      </c>
      <c r="V75" s="288">
        <f t="shared" si="18"/>
        <v>0</v>
      </c>
      <c r="W75" s="288">
        <f t="shared" si="18"/>
        <v>0</v>
      </c>
      <c r="X75" s="288">
        <f t="shared" si="18"/>
        <v>0</v>
      </c>
      <c r="Y75" s="288">
        <f t="shared" si="18"/>
        <v>0</v>
      </c>
      <c r="Z75" s="288">
        <f t="shared" si="18"/>
        <v>0</v>
      </c>
      <c r="AA75" s="288">
        <f t="shared" si="18"/>
        <v>0</v>
      </c>
      <c r="AB75" s="288">
        <f t="shared" si="18"/>
        <v>0</v>
      </c>
      <c r="AC75" s="288">
        <f t="shared" si="18"/>
        <v>0</v>
      </c>
      <c r="AD75" s="288">
        <f t="shared" si="18"/>
        <v>0</v>
      </c>
      <c r="AE75" s="288">
        <f t="shared" si="18"/>
        <v>0</v>
      </c>
      <c r="AF75" s="288">
        <f t="shared" si="18"/>
        <v>0</v>
      </c>
      <c r="AG75" s="288">
        <f t="shared" si="18"/>
        <v>0</v>
      </c>
      <c r="AH75" s="288">
        <f t="shared" si="18"/>
        <v>0</v>
      </c>
      <c r="AI75" s="288">
        <f t="shared" si="18"/>
        <v>0</v>
      </c>
      <c r="AJ75" s="288">
        <f t="shared" si="18"/>
        <v>0</v>
      </c>
      <c r="AK75" s="288">
        <f t="shared" si="18"/>
        <v>0</v>
      </c>
      <c r="AL75" s="288">
        <f t="shared" si="18"/>
        <v>0</v>
      </c>
      <c r="AM75" s="288">
        <f t="shared" si="18"/>
        <v>0</v>
      </c>
      <c r="AN75" s="288">
        <f t="shared" si="18"/>
        <v>0</v>
      </c>
      <c r="AO75" s="288">
        <f t="shared" si="18"/>
        <v>0</v>
      </c>
      <c r="AP75" s="288">
        <f t="shared" si="18"/>
        <v>0</v>
      </c>
      <c r="AQ75" s="288">
        <f t="shared" si="18"/>
        <v>0</v>
      </c>
      <c r="AR75" s="288">
        <f t="shared" si="18"/>
        <v>0</v>
      </c>
      <c r="AS75" s="288">
        <f t="shared" si="18"/>
        <v>0</v>
      </c>
      <c r="AT75" s="288">
        <f t="shared" si="18"/>
        <v>0</v>
      </c>
      <c r="AU75" s="288">
        <f t="shared" si="18"/>
        <v>0</v>
      </c>
      <c r="AV75" s="288">
        <f t="shared" si="18"/>
        <v>0</v>
      </c>
      <c r="AW75" s="288">
        <f t="shared" si="18"/>
        <v>0</v>
      </c>
      <c r="AX75" s="288">
        <f t="shared" si="18"/>
        <v>0</v>
      </c>
      <c r="AY75" s="288">
        <f t="shared" si="18"/>
        <v>0</v>
      </c>
      <c r="AZ75" s="288">
        <f t="shared" si="18"/>
        <v>0</v>
      </c>
      <c r="BA75" s="288">
        <f t="shared" si="18"/>
        <v>0</v>
      </c>
    </row>
    <row r="76" spans="1:53" x14ac:dyDescent="0.2">
      <c r="A76" s="286" t="s">
        <v>2810</v>
      </c>
      <c r="B76" s="287" t="s">
        <v>2811</v>
      </c>
      <c r="C76" s="288">
        <f t="shared" si="16"/>
        <v>0</v>
      </c>
      <c r="D76" s="288">
        <f t="shared" si="16"/>
        <v>0</v>
      </c>
      <c r="E76" s="288">
        <f t="shared" si="16"/>
        <v>0</v>
      </c>
      <c r="F76" s="288">
        <f t="shared" si="16"/>
        <v>0</v>
      </c>
      <c r="G76" s="288">
        <f t="shared" si="16"/>
        <v>0</v>
      </c>
      <c r="H76" s="288">
        <f t="shared" si="16"/>
        <v>0</v>
      </c>
      <c r="I76" s="288">
        <f t="shared" si="16"/>
        <v>0</v>
      </c>
      <c r="J76" s="288">
        <f t="shared" si="16"/>
        <v>0</v>
      </c>
      <c r="K76" s="288">
        <f t="shared" si="16"/>
        <v>0</v>
      </c>
      <c r="L76" s="288">
        <f t="shared" si="16"/>
        <v>0</v>
      </c>
      <c r="M76" s="288">
        <f t="shared" si="16"/>
        <v>0</v>
      </c>
      <c r="N76" s="288">
        <f t="shared" si="16"/>
        <v>0</v>
      </c>
      <c r="O76" s="288">
        <f t="shared" si="16"/>
        <v>0</v>
      </c>
      <c r="P76" s="288">
        <f t="shared" si="16"/>
        <v>0</v>
      </c>
      <c r="Q76" s="288">
        <f t="shared" si="16"/>
        <v>0</v>
      </c>
      <c r="R76" s="288">
        <f t="shared" si="16"/>
        <v>0</v>
      </c>
      <c r="S76" s="288">
        <f t="shared" si="18"/>
        <v>0</v>
      </c>
      <c r="T76" s="288">
        <f t="shared" si="18"/>
        <v>0</v>
      </c>
      <c r="U76" s="288">
        <f t="shared" si="18"/>
        <v>0</v>
      </c>
      <c r="V76" s="288">
        <f t="shared" si="18"/>
        <v>0</v>
      </c>
      <c r="W76" s="288">
        <f t="shared" si="18"/>
        <v>0</v>
      </c>
      <c r="X76" s="288">
        <f t="shared" si="18"/>
        <v>0</v>
      </c>
      <c r="Y76" s="288">
        <f t="shared" si="18"/>
        <v>0</v>
      </c>
      <c r="Z76" s="288">
        <f t="shared" si="18"/>
        <v>0</v>
      </c>
      <c r="AA76" s="288">
        <f t="shared" si="18"/>
        <v>0</v>
      </c>
      <c r="AB76" s="288">
        <f t="shared" si="18"/>
        <v>0</v>
      </c>
      <c r="AC76" s="288">
        <f t="shared" si="18"/>
        <v>0</v>
      </c>
      <c r="AD76" s="288">
        <f t="shared" si="18"/>
        <v>0</v>
      </c>
      <c r="AE76" s="288">
        <f t="shared" si="18"/>
        <v>0</v>
      </c>
      <c r="AF76" s="288">
        <f t="shared" si="18"/>
        <v>0</v>
      </c>
      <c r="AG76" s="288">
        <f t="shared" si="18"/>
        <v>0</v>
      </c>
      <c r="AH76" s="288">
        <f t="shared" si="18"/>
        <v>0</v>
      </c>
      <c r="AI76" s="288">
        <f t="shared" si="18"/>
        <v>0</v>
      </c>
      <c r="AJ76" s="288">
        <f t="shared" si="18"/>
        <v>0</v>
      </c>
      <c r="AK76" s="288">
        <f t="shared" si="18"/>
        <v>0</v>
      </c>
      <c r="AL76" s="288">
        <f t="shared" si="18"/>
        <v>0</v>
      </c>
      <c r="AM76" s="288">
        <f t="shared" si="18"/>
        <v>0</v>
      </c>
      <c r="AN76" s="288">
        <f t="shared" si="18"/>
        <v>0</v>
      </c>
      <c r="AO76" s="288">
        <f t="shared" si="18"/>
        <v>0</v>
      </c>
      <c r="AP76" s="288">
        <f t="shared" si="18"/>
        <v>0</v>
      </c>
      <c r="AQ76" s="288">
        <f t="shared" si="18"/>
        <v>0</v>
      </c>
      <c r="AR76" s="288">
        <f t="shared" si="18"/>
        <v>0</v>
      </c>
      <c r="AS76" s="288">
        <f t="shared" si="18"/>
        <v>0</v>
      </c>
      <c r="AT76" s="288">
        <f t="shared" si="18"/>
        <v>0</v>
      </c>
      <c r="AU76" s="288">
        <f t="shared" si="18"/>
        <v>0</v>
      </c>
      <c r="AV76" s="288">
        <f t="shared" si="18"/>
        <v>0</v>
      </c>
      <c r="AW76" s="288">
        <f t="shared" si="18"/>
        <v>0</v>
      </c>
      <c r="AX76" s="288">
        <f t="shared" si="18"/>
        <v>0</v>
      </c>
      <c r="AY76" s="288">
        <f t="shared" si="18"/>
        <v>0</v>
      </c>
      <c r="AZ76" s="288">
        <f t="shared" si="18"/>
        <v>0</v>
      </c>
      <c r="BA76" s="288">
        <f t="shared" si="18"/>
        <v>0</v>
      </c>
    </row>
    <row r="77" spans="1:53" x14ac:dyDescent="0.2">
      <c r="A77" s="286" t="s">
        <v>2812</v>
      </c>
      <c r="B77" s="287" t="s">
        <v>2813</v>
      </c>
      <c r="C77" s="288">
        <f t="shared" si="16"/>
        <v>0</v>
      </c>
      <c r="D77" s="288">
        <f t="shared" si="16"/>
        <v>0</v>
      </c>
      <c r="E77" s="288">
        <f t="shared" si="16"/>
        <v>0</v>
      </c>
      <c r="F77" s="288">
        <f t="shared" si="16"/>
        <v>0</v>
      </c>
      <c r="G77" s="288">
        <f t="shared" si="16"/>
        <v>0</v>
      </c>
      <c r="H77" s="288">
        <f t="shared" si="16"/>
        <v>0</v>
      </c>
      <c r="I77" s="288">
        <f t="shared" si="16"/>
        <v>0</v>
      </c>
      <c r="J77" s="288">
        <f t="shared" si="16"/>
        <v>0</v>
      </c>
      <c r="K77" s="288">
        <f t="shared" si="16"/>
        <v>0</v>
      </c>
      <c r="L77" s="288">
        <f t="shared" si="16"/>
        <v>0</v>
      </c>
      <c r="M77" s="288">
        <f t="shared" si="16"/>
        <v>0</v>
      </c>
      <c r="N77" s="288">
        <f t="shared" si="16"/>
        <v>0</v>
      </c>
      <c r="O77" s="288">
        <f t="shared" si="16"/>
        <v>0</v>
      </c>
      <c r="P77" s="288">
        <f t="shared" si="16"/>
        <v>0</v>
      </c>
      <c r="Q77" s="288">
        <f t="shared" si="16"/>
        <v>0</v>
      </c>
      <c r="R77" s="288">
        <f t="shared" si="16"/>
        <v>0</v>
      </c>
      <c r="S77" s="288">
        <f t="shared" si="18"/>
        <v>0</v>
      </c>
      <c r="T77" s="288">
        <f t="shared" si="18"/>
        <v>0</v>
      </c>
      <c r="U77" s="288">
        <f t="shared" si="18"/>
        <v>0</v>
      </c>
      <c r="V77" s="288">
        <f t="shared" si="18"/>
        <v>0</v>
      </c>
      <c r="W77" s="288">
        <f t="shared" si="18"/>
        <v>0</v>
      </c>
      <c r="X77" s="288">
        <f t="shared" si="18"/>
        <v>0</v>
      </c>
      <c r="Y77" s="288">
        <f t="shared" si="18"/>
        <v>0</v>
      </c>
      <c r="Z77" s="288">
        <f t="shared" si="18"/>
        <v>0</v>
      </c>
      <c r="AA77" s="288">
        <f t="shared" si="18"/>
        <v>0</v>
      </c>
      <c r="AB77" s="288">
        <f t="shared" si="18"/>
        <v>0</v>
      </c>
      <c r="AC77" s="288">
        <f t="shared" ref="AC77:BA77" si="19">AC253-AC165</f>
        <v>0</v>
      </c>
      <c r="AD77" s="288">
        <f t="shared" si="19"/>
        <v>0</v>
      </c>
      <c r="AE77" s="288">
        <f t="shared" si="19"/>
        <v>0</v>
      </c>
      <c r="AF77" s="288">
        <f t="shared" si="19"/>
        <v>0</v>
      </c>
      <c r="AG77" s="288">
        <f t="shared" si="19"/>
        <v>0</v>
      </c>
      <c r="AH77" s="288">
        <f t="shared" si="19"/>
        <v>0</v>
      </c>
      <c r="AI77" s="288">
        <f t="shared" si="19"/>
        <v>0</v>
      </c>
      <c r="AJ77" s="288">
        <f t="shared" si="19"/>
        <v>0</v>
      </c>
      <c r="AK77" s="288">
        <f t="shared" si="19"/>
        <v>0</v>
      </c>
      <c r="AL77" s="288">
        <f t="shared" si="19"/>
        <v>0</v>
      </c>
      <c r="AM77" s="288">
        <f t="shared" si="19"/>
        <v>0</v>
      </c>
      <c r="AN77" s="288">
        <f t="shared" si="19"/>
        <v>0</v>
      </c>
      <c r="AO77" s="288">
        <f t="shared" si="19"/>
        <v>0</v>
      </c>
      <c r="AP77" s="288">
        <f t="shared" si="19"/>
        <v>0</v>
      </c>
      <c r="AQ77" s="288">
        <f t="shared" si="19"/>
        <v>0</v>
      </c>
      <c r="AR77" s="288">
        <f t="shared" si="19"/>
        <v>0</v>
      </c>
      <c r="AS77" s="288">
        <f t="shared" si="19"/>
        <v>0</v>
      </c>
      <c r="AT77" s="288">
        <f t="shared" si="19"/>
        <v>0</v>
      </c>
      <c r="AU77" s="288">
        <f t="shared" si="19"/>
        <v>0</v>
      </c>
      <c r="AV77" s="288">
        <f t="shared" si="19"/>
        <v>0</v>
      </c>
      <c r="AW77" s="288">
        <f t="shared" si="19"/>
        <v>0</v>
      </c>
      <c r="AX77" s="288">
        <f t="shared" si="19"/>
        <v>0</v>
      </c>
      <c r="AY77" s="288">
        <f t="shared" si="19"/>
        <v>0</v>
      </c>
      <c r="AZ77" s="288">
        <f t="shared" si="19"/>
        <v>0</v>
      </c>
      <c r="BA77" s="288">
        <f t="shared" si="19"/>
        <v>0</v>
      </c>
    </row>
    <row r="78" spans="1:53" x14ac:dyDescent="0.2">
      <c r="A78" s="280" t="s">
        <v>2814</v>
      </c>
      <c r="B78" s="281" t="s">
        <v>2815</v>
      </c>
      <c r="C78" s="282">
        <f t="shared" si="16"/>
        <v>0.64488392089423996</v>
      </c>
      <c r="D78" s="282">
        <f t="shared" si="16"/>
        <v>0.6</v>
      </c>
      <c r="E78" s="282">
        <f t="shared" si="16"/>
        <v>0.6</v>
      </c>
      <c r="F78" s="282">
        <f t="shared" si="16"/>
        <v>0.6</v>
      </c>
      <c r="G78" s="282">
        <f t="shared" si="16"/>
        <v>0.5</v>
      </c>
      <c r="H78" s="282">
        <f t="shared" si="16"/>
        <v>0.66876851055699005</v>
      </c>
      <c r="I78" s="282">
        <f t="shared" si="16"/>
        <v>9.9999999999999978E-2</v>
      </c>
      <c r="J78" s="282">
        <f t="shared" si="16"/>
        <v>9.9999999999999978E-2</v>
      </c>
      <c r="K78" s="282">
        <f t="shared" si="16"/>
        <v>0.20587999999999998</v>
      </c>
      <c r="L78" s="282">
        <f t="shared" si="16"/>
        <v>9.9999999999999978E-2</v>
      </c>
      <c r="M78" s="282">
        <f t="shared" si="16"/>
        <v>9.5538358650999994E-2</v>
      </c>
      <c r="N78" s="282">
        <f t="shared" si="16"/>
        <v>1.6241520970669701</v>
      </c>
      <c r="O78" s="282">
        <f t="shared" si="16"/>
        <v>1.6241520970669701</v>
      </c>
      <c r="P78" s="282">
        <f t="shared" si="16"/>
        <v>0.66876851055699005</v>
      </c>
      <c r="Q78" s="282">
        <f t="shared" si="16"/>
        <v>0.21496130696474999</v>
      </c>
      <c r="R78" s="282">
        <f t="shared" si="16"/>
        <v>0.21496130696474999</v>
      </c>
      <c r="S78" s="282">
        <f t="shared" ref="S78:BA80" si="20">S254-S166</f>
        <v>0.20106203457522751</v>
      </c>
      <c r="T78" s="282">
        <f t="shared" si="20"/>
        <v>0.18982684952148382</v>
      </c>
      <c r="U78" s="282">
        <f t="shared" si="20"/>
        <v>0.18323992004577636</v>
      </c>
      <c r="V78" s="282">
        <f t="shared" si="20"/>
        <v>0.17522666551124236</v>
      </c>
      <c r="W78" s="282">
        <f t="shared" si="20"/>
        <v>0.16817852730834709</v>
      </c>
      <c r="X78" s="282">
        <f t="shared" si="20"/>
        <v>0.16672199056676179</v>
      </c>
      <c r="Y78" s="282">
        <f t="shared" si="20"/>
        <v>0.14847232002929653</v>
      </c>
      <c r="Z78" s="282">
        <f t="shared" si="20"/>
        <v>0.131396727239288</v>
      </c>
      <c r="AA78" s="282">
        <f t="shared" si="20"/>
        <v>0.1160620936964623</v>
      </c>
      <c r="AB78" s="282">
        <f t="shared" si="20"/>
        <v>0.10856426171764792</v>
      </c>
      <c r="AC78" s="282">
        <f t="shared" si="20"/>
        <v>9.9638183725985763E-2</v>
      </c>
      <c r="AD78" s="282">
        <f t="shared" si="20"/>
        <v>8.5155901606782075E-2</v>
      </c>
      <c r="AE78" s="282">
        <f t="shared" si="20"/>
        <v>8.2095592057414082E-2</v>
      </c>
      <c r="AF78" s="282">
        <f t="shared" si="20"/>
        <v>7.5991790327600672E-2</v>
      </c>
      <c r="AG78" s="282">
        <f t="shared" si="20"/>
        <v>6.83315198662824E-2</v>
      </c>
      <c r="AH78" s="282">
        <f t="shared" si="20"/>
        <v>6.6511312142192899E-2</v>
      </c>
      <c r="AI78" s="282">
        <f t="shared" si="20"/>
        <v>5.9603635563464173E-2</v>
      </c>
      <c r="AJ78" s="282">
        <f t="shared" si="20"/>
        <v>5.4965840640136772E-2</v>
      </c>
      <c r="AK78" s="282">
        <f t="shared" si="20"/>
        <v>5.2059869423336139E-2</v>
      </c>
      <c r="AL78" s="282">
        <f t="shared" si="20"/>
        <v>4.6334590793263505E-2</v>
      </c>
      <c r="AM78" s="282">
        <f t="shared" si="20"/>
        <v>4.1623054234435235E-2</v>
      </c>
      <c r="AN78" s="282">
        <f t="shared" si="20"/>
        <v>3.7597631769975312E-2</v>
      </c>
      <c r="AO78" s="282">
        <f t="shared" si="20"/>
        <v>3.3735089180873895E-2</v>
      </c>
      <c r="AP78" s="282">
        <f t="shared" si="20"/>
        <v>3.0180308883749351E-2</v>
      </c>
      <c r="AQ78" s="282">
        <f t="shared" si="20"/>
        <v>2.7051783089532142E-2</v>
      </c>
      <c r="AR78" s="282">
        <f t="shared" si="20"/>
        <v>2.4412426528460783E-2</v>
      </c>
      <c r="AS78" s="282">
        <f t="shared" si="20"/>
        <v>2.2029436141414043E-2</v>
      </c>
      <c r="AT78" s="282">
        <f t="shared" si="20"/>
        <v>1.9985951725935352E-2</v>
      </c>
      <c r="AU78" s="282">
        <f t="shared" si="20"/>
        <v>1.8102703421799024E-2</v>
      </c>
      <c r="AV78" s="282">
        <f t="shared" si="20"/>
        <v>1.6328572322975309E-2</v>
      </c>
      <c r="AW78" s="282">
        <f t="shared" si="20"/>
        <v>1.4660111242100376E-2</v>
      </c>
      <c r="AX78" s="282">
        <f t="shared" si="20"/>
        <v>1.3102762887389215E-2</v>
      </c>
      <c r="AY78" s="282">
        <f t="shared" si="20"/>
        <v>1.1709489808528857E-2</v>
      </c>
      <c r="AZ78" s="282">
        <f t="shared" si="20"/>
        <v>1.0449004938945135E-2</v>
      </c>
      <c r="BA78" s="282">
        <f t="shared" si="20"/>
        <v>9.1987356248215048E-3</v>
      </c>
    </row>
    <row r="79" spans="1:53" x14ac:dyDescent="0.2">
      <c r="A79" s="277" t="s">
        <v>2658</v>
      </c>
      <c r="B79" s="278" t="s">
        <v>2816</v>
      </c>
      <c r="C79" s="279">
        <f t="shared" si="16"/>
        <v>15986.619036340038</v>
      </c>
      <c r="D79" s="279">
        <f t="shared" si="16"/>
        <v>16108.172100000003</v>
      </c>
      <c r="E79" s="279">
        <f t="shared" si="16"/>
        <v>15511.100340000005</v>
      </c>
      <c r="F79" s="279">
        <f t="shared" si="16"/>
        <v>15931.707279999999</v>
      </c>
      <c r="G79" s="279">
        <f t="shared" si="16"/>
        <v>16137.97478</v>
      </c>
      <c r="H79" s="279">
        <f t="shared" si="16"/>
        <v>16530.111049977902</v>
      </c>
      <c r="I79" s="279">
        <f t="shared" si="16"/>
        <v>16040.531899999994</v>
      </c>
      <c r="J79" s="279">
        <f t="shared" si="16"/>
        <v>16260.254280000001</v>
      </c>
      <c r="K79" s="279">
        <f t="shared" si="16"/>
        <v>16406.304499999998</v>
      </c>
      <c r="L79" s="279">
        <f t="shared" si="16"/>
        <v>15548.5566</v>
      </c>
      <c r="M79" s="279">
        <f t="shared" si="16"/>
        <v>15954.203758222622</v>
      </c>
      <c r="N79" s="279">
        <f t="shared" si="16"/>
        <v>15273.791183391813</v>
      </c>
      <c r="O79" s="279">
        <f t="shared" si="16"/>
        <v>15604.350198805017</v>
      </c>
      <c r="P79" s="279">
        <f t="shared" si="16"/>
        <v>15794.014660826982</v>
      </c>
      <c r="Q79" s="279">
        <f t="shared" si="16"/>
        <v>15020.256940323989</v>
      </c>
      <c r="R79" s="279">
        <f t="shared" si="16"/>
        <v>15338.943242484489</v>
      </c>
      <c r="S79" s="279">
        <f t="shared" si="20"/>
        <v>15591.333360927987</v>
      </c>
      <c r="T79" s="279">
        <f t="shared" si="20"/>
        <v>15636.795196038305</v>
      </c>
      <c r="U79" s="279">
        <f t="shared" si="20"/>
        <v>15523.56837074254</v>
      </c>
      <c r="V79" s="279">
        <f t="shared" si="20"/>
        <v>15393.052834675342</v>
      </c>
      <c r="W79" s="279">
        <f t="shared" si="20"/>
        <v>15309.208258262872</v>
      </c>
      <c r="X79" s="279">
        <f t="shared" si="20"/>
        <v>15274.214512695169</v>
      </c>
      <c r="Y79" s="279">
        <f t="shared" si="20"/>
        <v>15254.652217655346</v>
      </c>
      <c r="Z79" s="279">
        <f t="shared" si="20"/>
        <v>15134.73992434108</v>
      </c>
      <c r="AA79" s="279">
        <f t="shared" si="20"/>
        <v>15060.312520541444</v>
      </c>
      <c r="AB79" s="279">
        <f t="shared" si="20"/>
        <v>14995.183842513045</v>
      </c>
      <c r="AC79" s="279">
        <f t="shared" si="20"/>
        <v>14960.112950268072</v>
      </c>
      <c r="AD79" s="279">
        <f t="shared" si="20"/>
        <v>14918.605295233601</v>
      </c>
      <c r="AE79" s="279">
        <f t="shared" si="20"/>
        <v>14909.898677079573</v>
      </c>
      <c r="AF79" s="279">
        <f t="shared" si="20"/>
        <v>14899.82775850974</v>
      </c>
      <c r="AG79" s="279">
        <f t="shared" si="20"/>
        <v>14860.878515199551</v>
      </c>
      <c r="AH79" s="279">
        <f t="shared" si="20"/>
        <v>14808.497749977065</v>
      </c>
      <c r="AI79" s="279">
        <f t="shared" si="20"/>
        <v>14850.246755565675</v>
      </c>
      <c r="AJ79" s="279">
        <f t="shared" si="20"/>
        <v>14859.294668908247</v>
      </c>
      <c r="AK79" s="279">
        <f t="shared" si="20"/>
        <v>14840.2473910353</v>
      </c>
      <c r="AL79" s="279">
        <f t="shared" si="20"/>
        <v>14862.341304689784</v>
      </c>
      <c r="AM79" s="279">
        <f t="shared" si="20"/>
        <v>14906.336154644872</v>
      </c>
      <c r="AN79" s="279">
        <f t="shared" si="20"/>
        <v>14975.13780648992</v>
      </c>
      <c r="AO79" s="279">
        <f t="shared" si="20"/>
        <v>15053.885698072449</v>
      </c>
      <c r="AP79" s="279">
        <f t="shared" si="20"/>
        <v>15143.383840867133</v>
      </c>
      <c r="AQ79" s="279">
        <f t="shared" si="20"/>
        <v>15244.043906138671</v>
      </c>
      <c r="AR79" s="279">
        <f t="shared" si="20"/>
        <v>15377.203214781983</v>
      </c>
      <c r="AS79" s="279">
        <f t="shared" si="20"/>
        <v>15495.749131029996</v>
      </c>
      <c r="AT79" s="279">
        <f t="shared" si="20"/>
        <v>15595.508781224449</v>
      </c>
      <c r="AU79" s="279">
        <f t="shared" si="20"/>
        <v>15691.290134599059</v>
      </c>
      <c r="AV79" s="279">
        <f t="shared" si="20"/>
        <v>15784.109285382732</v>
      </c>
      <c r="AW79" s="279">
        <f t="shared" si="20"/>
        <v>15893.956039585952</v>
      </c>
      <c r="AX79" s="279">
        <f t="shared" si="20"/>
        <v>15998.93326198143</v>
      </c>
      <c r="AY79" s="279">
        <f t="shared" si="20"/>
        <v>16084.074032994449</v>
      </c>
      <c r="AZ79" s="279">
        <f t="shared" si="20"/>
        <v>16186.497294373579</v>
      </c>
      <c r="BA79" s="279">
        <f t="shared" si="20"/>
        <v>16279.616017736753</v>
      </c>
    </row>
    <row r="80" spans="1:53" x14ac:dyDescent="0.2">
      <c r="A80" s="277" t="s">
        <v>2817</v>
      </c>
      <c r="B80" s="278">
        <v>7200</v>
      </c>
      <c r="C80" s="279">
        <f t="shared" si="16"/>
        <v>0.14331088112813545</v>
      </c>
      <c r="D80" s="279">
        <f t="shared" si="16"/>
        <v>0.20004999999999995</v>
      </c>
      <c r="E80" s="279">
        <f t="shared" si="16"/>
        <v>9.9989999999999996E-2</v>
      </c>
      <c r="F80" s="279">
        <f t="shared" si="16"/>
        <v>0.19999999999999996</v>
      </c>
      <c r="G80" s="279">
        <f t="shared" si="16"/>
        <v>9.9999999999999978E-2</v>
      </c>
      <c r="H80" s="279">
        <f t="shared" si="16"/>
        <v>2.3884589662749998E-2</v>
      </c>
      <c r="I80" s="279">
        <f t="shared" si="16"/>
        <v>2.3989599999999998</v>
      </c>
      <c r="J80" s="279">
        <f t="shared" si="16"/>
        <v>8.0997299999999992</v>
      </c>
      <c r="K80" s="279">
        <f t="shared" si="16"/>
        <v>2.5</v>
      </c>
      <c r="L80" s="279">
        <f t="shared" si="16"/>
        <v>1.5014199999999998</v>
      </c>
      <c r="M80" s="279">
        <f t="shared" si="16"/>
        <v>1.3614216107767299</v>
      </c>
      <c r="N80" s="279">
        <f t="shared" si="16"/>
        <v>1.2652627211197707</v>
      </c>
      <c r="O80" s="279">
        <f t="shared" si="16"/>
        <v>0</v>
      </c>
      <c r="P80" s="279">
        <f t="shared" si="16"/>
        <v>0.71628543794371424</v>
      </c>
      <c r="Q80" s="279">
        <f t="shared" si="16"/>
        <v>0.1672063700898539</v>
      </c>
      <c r="R80" s="279">
        <f t="shared" si="16"/>
        <v>0</v>
      </c>
      <c r="S80" s="279">
        <f t="shared" si="20"/>
        <v>0</v>
      </c>
      <c r="T80" s="279">
        <f t="shared" si="20"/>
        <v>0</v>
      </c>
      <c r="U80" s="279">
        <f t="shared" si="20"/>
        <v>0</v>
      </c>
      <c r="V80" s="279">
        <f t="shared" si="20"/>
        <v>0</v>
      </c>
      <c r="W80" s="279">
        <f t="shared" si="20"/>
        <v>0</v>
      </c>
      <c r="X80" s="279">
        <f t="shared" si="20"/>
        <v>0</v>
      </c>
      <c r="Y80" s="279">
        <f t="shared" si="20"/>
        <v>0</v>
      </c>
      <c r="Z80" s="279">
        <f t="shared" si="20"/>
        <v>0</v>
      </c>
      <c r="AA80" s="279">
        <f t="shared" si="20"/>
        <v>0</v>
      </c>
      <c r="AB80" s="279">
        <f t="shared" si="20"/>
        <v>0</v>
      </c>
      <c r="AC80" s="279">
        <f t="shared" si="20"/>
        <v>0</v>
      </c>
      <c r="AD80" s="279">
        <f t="shared" si="20"/>
        <v>0</v>
      </c>
      <c r="AE80" s="279">
        <f t="shared" si="20"/>
        <v>0</v>
      </c>
      <c r="AF80" s="279">
        <f t="shared" si="20"/>
        <v>0</v>
      </c>
      <c r="AG80" s="279">
        <f t="shared" si="20"/>
        <v>0</v>
      </c>
      <c r="AH80" s="279">
        <f t="shared" si="20"/>
        <v>0</v>
      </c>
      <c r="AI80" s="279">
        <f t="shared" si="20"/>
        <v>0</v>
      </c>
      <c r="AJ80" s="279">
        <f t="shared" si="20"/>
        <v>0</v>
      </c>
      <c r="AK80" s="279">
        <f t="shared" si="20"/>
        <v>0</v>
      </c>
      <c r="AL80" s="279">
        <f t="shared" si="20"/>
        <v>0</v>
      </c>
      <c r="AM80" s="279">
        <f t="shared" si="20"/>
        <v>0</v>
      </c>
      <c r="AN80" s="279">
        <f t="shared" si="20"/>
        <v>0</v>
      </c>
      <c r="AO80" s="279">
        <f t="shared" si="20"/>
        <v>0</v>
      </c>
      <c r="AP80" s="279">
        <f t="shared" si="20"/>
        <v>0</v>
      </c>
      <c r="AQ80" s="279">
        <f t="shared" si="20"/>
        <v>0</v>
      </c>
      <c r="AR80" s="279">
        <f t="shared" si="20"/>
        <v>0</v>
      </c>
      <c r="AS80" s="279">
        <f t="shared" si="20"/>
        <v>0</v>
      </c>
      <c r="AT80" s="279">
        <f t="shared" si="20"/>
        <v>0</v>
      </c>
      <c r="AU80" s="279">
        <f t="shared" si="20"/>
        <v>0</v>
      </c>
      <c r="AV80" s="279">
        <f t="shared" si="20"/>
        <v>0</v>
      </c>
      <c r="AW80" s="279">
        <f t="shared" si="20"/>
        <v>0</v>
      </c>
      <c r="AX80" s="279">
        <f t="shared" si="20"/>
        <v>0</v>
      </c>
      <c r="AY80" s="279">
        <f t="shared" si="20"/>
        <v>0</v>
      </c>
      <c r="AZ80" s="279">
        <f t="shared" si="20"/>
        <v>0</v>
      </c>
      <c r="BA80" s="279">
        <f t="shared" si="20"/>
        <v>0</v>
      </c>
    </row>
    <row r="81" spans="1:53" x14ac:dyDescent="0.2">
      <c r="A81" s="280" t="s">
        <v>2818</v>
      </c>
      <c r="B81" s="281" t="s">
        <v>2819</v>
      </c>
      <c r="C81" s="282">
        <f t="shared" ref="C81:BA85" si="21">C257-C169</f>
        <v>0.14331088112813545</v>
      </c>
      <c r="D81" s="282">
        <f t="shared" si="21"/>
        <v>0.20004999999999995</v>
      </c>
      <c r="E81" s="282">
        <f t="shared" si="21"/>
        <v>9.9989999999999996E-2</v>
      </c>
      <c r="F81" s="282">
        <f t="shared" si="21"/>
        <v>0.19999999999999996</v>
      </c>
      <c r="G81" s="282">
        <f t="shared" si="21"/>
        <v>9.9999999999999978E-2</v>
      </c>
      <c r="H81" s="282">
        <f t="shared" si="21"/>
        <v>2.3884589662749998E-2</v>
      </c>
      <c r="I81" s="282">
        <f t="shared" si="21"/>
        <v>2.3989599999999998</v>
      </c>
      <c r="J81" s="282">
        <f t="shared" si="21"/>
        <v>8.0997299999999992</v>
      </c>
      <c r="K81" s="282">
        <f t="shared" si="21"/>
        <v>2.5</v>
      </c>
      <c r="L81" s="282">
        <f t="shared" si="21"/>
        <v>1.5014199999999998</v>
      </c>
      <c r="M81" s="282">
        <f t="shared" si="21"/>
        <v>1.2658832521257299</v>
      </c>
      <c r="N81" s="282">
        <f t="shared" si="21"/>
        <v>1.2652627211197707</v>
      </c>
      <c r="O81" s="282">
        <f t="shared" si="21"/>
        <v>0</v>
      </c>
      <c r="P81" s="282">
        <f t="shared" si="21"/>
        <v>0.71628543794371424</v>
      </c>
      <c r="Q81" s="282">
        <f t="shared" si="21"/>
        <v>0.1672063700898539</v>
      </c>
      <c r="R81" s="282">
        <f t="shared" si="21"/>
        <v>0</v>
      </c>
      <c r="S81" s="282">
        <f t="shared" si="21"/>
        <v>0</v>
      </c>
      <c r="T81" s="282">
        <f t="shared" si="21"/>
        <v>0</v>
      </c>
      <c r="U81" s="282">
        <f t="shared" si="21"/>
        <v>0</v>
      </c>
      <c r="V81" s="282">
        <f t="shared" si="21"/>
        <v>0</v>
      </c>
      <c r="W81" s="282">
        <f t="shared" si="21"/>
        <v>0</v>
      </c>
      <c r="X81" s="282">
        <f t="shared" si="21"/>
        <v>0</v>
      </c>
      <c r="Y81" s="282">
        <f t="shared" si="21"/>
        <v>0</v>
      </c>
      <c r="Z81" s="282">
        <f t="shared" si="21"/>
        <v>0</v>
      </c>
      <c r="AA81" s="282">
        <f t="shared" si="21"/>
        <v>0</v>
      </c>
      <c r="AB81" s="282">
        <f t="shared" si="21"/>
        <v>0</v>
      </c>
      <c r="AC81" s="282">
        <f t="shared" si="21"/>
        <v>0</v>
      </c>
      <c r="AD81" s="282">
        <f t="shared" si="21"/>
        <v>0</v>
      </c>
      <c r="AE81" s="282">
        <f t="shared" si="21"/>
        <v>0</v>
      </c>
      <c r="AF81" s="282">
        <f t="shared" si="21"/>
        <v>0</v>
      </c>
      <c r="AG81" s="282">
        <f t="shared" si="21"/>
        <v>0</v>
      </c>
      <c r="AH81" s="282">
        <f t="shared" si="21"/>
        <v>0</v>
      </c>
      <c r="AI81" s="282">
        <f t="shared" si="21"/>
        <v>0</v>
      </c>
      <c r="AJ81" s="282">
        <f t="shared" si="21"/>
        <v>0</v>
      </c>
      <c r="AK81" s="282">
        <f t="shared" si="21"/>
        <v>0</v>
      </c>
      <c r="AL81" s="282">
        <f t="shared" si="21"/>
        <v>0</v>
      </c>
      <c r="AM81" s="282">
        <f t="shared" si="21"/>
        <v>0</v>
      </c>
      <c r="AN81" s="282">
        <f t="shared" si="21"/>
        <v>0</v>
      </c>
      <c r="AO81" s="282">
        <f t="shared" si="21"/>
        <v>0</v>
      </c>
      <c r="AP81" s="282">
        <f t="shared" si="21"/>
        <v>0</v>
      </c>
      <c r="AQ81" s="282">
        <f t="shared" si="21"/>
        <v>0</v>
      </c>
      <c r="AR81" s="282">
        <f t="shared" si="21"/>
        <v>0</v>
      </c>
      <c r="AS81" s="282">
        <f t="shared" si="21"/>
        <v>0</v>
      </c>
      <c r="AT81" s="282">
        <f t="shared" si="21"/>
        <v>0</v>
      </c>
      <c r="AU81" s="282">
        <f t="shared" si="21"/>
        <v>0</v>
      </c>
      <c r="AV81" s="282">
        <f t="shared" si="21"/>
        <v>0</v>
      </c>
      <c r="AW81" s="282">
        <f t="shared" si="21"/>
        <v>0</v>
      </c>
      <c r="AX81" s="282">
        <f t="shared" si="21"/>
        <v>0</v>
      </c>
      <c r="AY81" s="282">
        <f t="shared" si="21"/>
        <v>0</v>
      </c>
      <c r="AZ81" s="282">
        <f t="shared" si="21"/>
        <v>0</v>
      </c>
      <c r="BA81" s="282">
        <f t="shared" si="21"/>
        <v>0</v>
      </c>
    </row>
    <row r="82" spans="1:53" x14ac:dyDescent="0.2">
      <c r="A82" s="280" t="s">
        <v>2820</v>
      </c>
      <c r="B82" s="281" t="s">
        <v>2821</v>
      </c>
      <c r="C82" s="282">
        <f t="shared" si="21"/>
        <v>0</v>
      </c>
      <c r="D82" s="282">
        <f t="shared" si="21"/>
        <v>0</v>
      </c>
      <c r="E82" s="282">
        <f t="shared" si="21"/>
        <v>0</v>
      </c>
      <c r="F82" s="282">
        <f t="shared" si="21"/>
        <v>0</v>
      </c>
      <c r="G82" s="282">
        <f t="shared" si="21"/>
        <v>0</v>
      </c>
      <c r="H82" s="282">
        <f t="shared" si="21"/>
        <v>0</v>
      </c>
      <c r="I82" s="282">
        <f t="shared" si="21"/>
        <v>0</v>
      </c>
      <c r="J82" s="282">
        <f t="shared" si="21"/>
        <v>0</v>
      </c>
      <c r="K82" s="282">
        <f t="shared" si="21"/>
        <v>0</v>
      </c>
      <c r="L82" s="282">
        <f t="shared" si="21"/>
        <v>0</v>
      </c>
      <c r="M82" s="282">
        <f t="shared" si="21"/>
        <v>9.5538358650999994E-2</v>
      </c>
      <c r="N82" s="282">
        <f t="shared" si="21"/>
        <v>0</v>
      </c>
      <c r="O82" s="282">
        <f t="shared" si="21"/>
        <v>0</v>
      </c>
      <c r="P82" s="282">
        <f t="shared" si="21"/>
        <v>0</v>
      </c>
      <c r="Q82" s="282">
        <f t="shared" si="21"/>
        <v>0</v>
      </c>
      <c r="R82" s="282">
        <f t="shared" si="21"/>
        <v>0</v>
      </c>
      <c r="S82" s="282">
        <f t="shared" si="21"/>
        <v>0</v>
      </c>
      <c r="T82" s="282">
        <f t="shared" si="21"/>
        <v>0</v>
      </c>
      <c r="U82" s="282">
        <f t="shared" si="21"/>
        <v>0</v>
      </c>
      <c r="V82" s="282">
        <f t="shared" si="21"/>
        <v>0</v>
      </c>
      <c r="W82" s="282">
        <f t="shared" si="21"/>
        <v>0</v>
      </c>
      <c r="X82" s="282">
        <f t="shared" si="21"/>
        <v>0</v>
      </c>
      <c r="Y82" s="282">
        <f t="shared" si="21"/>
        <v>0</v>
      </c>
      <c r="Z82" s="282">
        <f t="shared" si="21"/>
        <v>0</v>
      </c>
      <c r="AA82" s="282">
        <f t="shared" si="21"/>
        <v>0</v>
      </c>
      <c r="AB82" s="282">
        <f t="shared" si="21"/>
        <v>0</v>
      </c>
      <c r="AC82" s="282">
        <f t="shared" si="21"/>
        <v>0</v>
      </c>
      <c r="AD82" s="282">
        <f t="shared" si="21"/>
        <v>0</v>
      </c>
      <c r="AE82" s="282">
        <f t="shared" si="21"/>
        <v>0</v>
      </c>
      <c r="AF82" s="282">
        <f t="shared" si="21"/>
        <v>0</v>
      </c>
      <c r="AG82" s="282">
        <f t="shared" si="21"/>
        <v>0</v>
      </c>
      <c r="AH82" s="282">
        <f t="shared" si="21"/>
        <v>0</v>
      </c>
      <c r="AI82" s="282">
        <f t="shared" si="21"/>
        <v>0</v>
      </c>
      <c r="AJ82" s="282">
        <f t="shared" si="21"/>
        <v>0</v>
      </c>
      <c r="AK82" s="282">
        <f t="shared" si="21"/>
        <v>0</v>
      </c>
      <c r="AL82" s="282">
        <f t="shared" si="21"/>
        <v>0</v>
      </c>
      <c r="AM82" s="282">
        <f t="shared" si="21"/>
        <v>0</v>
      </c>
      <c r="AN82" s="282">
        <f t="shared" si="21"/>
        <v>0</v>
      </c>
      <c r="AO82" s="282">
        <f t="shared" si="21"/>
        <v>0</v>
      </c>
      <c r="AP82" s="282">
        <f t="shared" si="21"/>
        <v>0</v>
      </c>
      <c r="AQ82" s="282">
        <f t="shared" si="21"/>
        <v>0</v>
      </c>
      <c r="AR82" s="282">
        <f t="shared" si="21"/>
        <v>0</v>
      </c>
      <c r="AS82" s="282">
        <f t="shared" si="21"/>
        <v>0</v>
      </c>
      <c r="AT82" s="282">
        <f t="shared" si="21"/>
        <v>0</v>
      </c>
      <c r="AU82" s="282">
        <f t="shared" si="21"/>
        <v>0</v>
      </c>
      <c r="AV82" s="282">
        <f t="shared" si="21"/>
        <v>0</v>
      </c>
      <c r="AW82" s="282">
        <f t="shared" si="21"/>
        <v>0</v>
      </c>
      <c r="AX82" s="282">
        <f t="shared" si="21"/>
        <v>0</v>
      </c>
      <c r="AY82" s="282">
        <f t="shared" si="21"/>
        <v>0</v>
      </c>
      <c r="AZ82" s="282">
        <f t="shared" si="21"/>
        <v>0</v>
      </c>
      <c r="BA82" s="282">
        <f t="shared" si="21"/>
        <v>0</v>
      </c>
    </row>
    <row r="83" spans="1:53" x14ac:dyDescent="0.2">
      <c r="A83" s="277" t="s">
        <v>2083</v>
      </c>
      <c r="B83" s="278" t="s">
        <v>2822</v>
      </c>
      <c r="C83" s="279">
        <f t="shared" si="21"/>
        <v>0</v>
      </c>
      <c r="D83" s="279">
        <f t="shared" si="21"/>
        <v>0</v>
      </c>
      <c r="E83" s="279">
        <f t="shared" si="21"/>
        <v>0</v>
      </c>
      <c r="F83" s="279">
        <f t="shared" si="21"/>
        <v>0</v>
      </c>
      <c r="G83" s="279">
        <f t="shared" si="21"/>
        <v>0</v>
      </c>
      <c r="H83" s="279">
        <f t="shared" si="21"/>
        <v>0</v>
      </c>
      <c r="I83" s="279">
        <f t="shared" si="21"/>
        <v>0</v>
      </c>
      <c r="J83" s="279">
        <f t="shared" si="21"/>
        <v>0</v>
      </c>
      <c r="K83" s="279">
        <f t="shared" si="21"/>
        <v>0</v>
      </c>
      <c r="L83" s="279">
        <f t="shared" si="21"/>
        <v>0</v>
      </c>
      <c r="M83" s="279">
        <f t="shared" si="21"/>
        <v>0</v>
      </c>
      <c r="N83" s="279">
        <f t="shared" si="21"/>
        <v>0</v>
      </c>
      <c r="O83" s="279">
        <f t="shared" si="21"/>
        <v>0</v>
      </c>
      <c r="P83" s="279">
        <f t="shared" si="21"/>
        <v>0</v>
      </c>
      <c r="Q83" s="279">
        <f t="shared" si="21"/>
        <v>0</v>
      </c>
      <c r="R83" s="279">
        <f t="shared" si="21"/>
        <v>0</v>
      </c>
      <c r="S83" s="279">
        <f t="shared" si="21"/>
        <v>0</v>
      </c>
      <c r="T83" s="279">
        <f t="shared" si="21"/>
        <v>0</v>
      </c>
      <c r="U83" s="279">
        <f t="shared" si="21"/>
        <v>0</v>
      </c>
      <c r="V83" s="279">
        <f t="shared" si="21"/>
        <v>0</v>
      </c>
      <c r="W83" s="279">
        <f t="shared" si="21"/>
        <v>0</v>
      </c>
      <c r="X83" s="279">
        <f t="shared" si="21"/>
        <v>0</v>
      </c>
      <c r="Y83" s="279">
        <f t="shared" si="21"/>
        <v>0</v>
      </c>
      <c r="Z83" s="279">
        <f t="shared" si="21"/>
        <v>0</v>
      </c>
      <c r="AA83" s="279">
        <f t="shared" si="21"/>
        <v>0</v>
      </c>
      <c r="AB83" s="279">
        <f t="shared" si="21"/>
        <v>0</v>
      </c>
      <c r="AC83" s="279">
        <f t="shared" si="21"/>
        <v>0</v>
      </c>
      <c r="AD83" s="279">
        <f t="shared" si="21"/>
        <v>0</v>
      </c>
      <c r="AE83" s="279">
        <f t="shared" si="21"/>
        <v>0</v>
      </c>
      <c r="AF83" s="279">
        <f t="shared" si="21"/>
        <v>0</v>
      </c>
      <c r="AG83" s="279">
        <f t="shared" si="21"/>
        <v>0</v>
      </c>
      <c r="AH83" s="279">
        <f t="shared" si="21"/>
        <v>0</v>
      </c>
      <c r="AI83" s="279">
        <f t="shared" si="21"/>
        <v>0</v>
      </c>
      <c r="AJ83" s="279">
        <f t="shared" si="21"/>
        <v>0</v>
      </c>
      <c r="AK83" s="279">
        <f t="shared" si="21"/>
        <v>0</v>
      </c>
      <c r="AL83" s="279">
        <f t="shared" si="21"/>
        <v>0</v>
      </c>
      <c r="AM83" s="279">
        <f t="shared" si="21"/>
        <v>0</v>
      </c>
      <c r="AN83" s="279">
        <f t="shared" si="21"/>
        <v>0</v>
      </c>
      <c r="AO83" s="279">
        <f t="shared" si="21"/>
        <v>0</v>
      </c>
      <c r="AP83" s="279">
        <f t="shared" si="21"/>
        <v>0</v>
      </c>
      <c r="AQ83" s="279">
        <f t="shared" si="21"/>
        <v>0</v>
      </c>
      <c r="AR83" s="279">
        <f t="shared" si="21"/>
        <v>0</v>
      </c>
      <c r="AS83" s="279">
        <f t="shared" si="21"/>
        <v>0</v>
      </c>
      <c r="AT83" s="279">
        <f t="shared" si="21"/>
        <v>0</v>
      </c>
      <c r="AU83" s="279">
        <f t="shared" si="21"/>
        <v>0</v>
      </c>
      <c r="AV83" s="279">
        <f t="shared" si="21"/>
        <v>0</v>
      </c>
      <c r="AW83" s="279">
        <f t="shared" si="21"/>
        <v>0</v>
      </c>
      <c r="AX83" s="279">
        <f t="shared" si="21"/>
        <v>0</v>
      </c>
      <c r="AY83" s="279">
        <f t="shared" si="21"/>
        <v>0</v>
      </c>
      <c r="AZ83" s="279">
        <f t="shared" si="21"/>
        <v>0</v>
      </c>
      <c r="BA83" s="279">
        <f t="shared" si="21"/>
        <v>0</v>
      </c>
    </row>
    <row r="84" spans="1:53" x14ac:dyDescent="0.2">
      <c r="A84" s="289" t="s">
        <v>2823</v>
      </c>
      <c r="B84" s="290" t="s">
        <v>2824</v>
      </c>
      <c r="C84" s="291">
        <f t="shared" si="21"/>
        <v>0</v>
      </c>
      <c r="D84" s="291">
        <f t="shared" si="21"/>
        <v>0</v>
      </c>
      <c r="E84" s="291">
        <f t="shared" si="21"/>
        <v>0</v>
      </c>
      <c r="F84" s="291">
        <f t="shared" si="21"/>
        <v>0</v>
      </c>
      <c r="G84" s="291">
        <f t="shared" si="21"/>
        <v>0</v>
      </c>
      <c r="H84" s="291">
        <f t="shared" si="21"/>
        <v>0</v>
      </c>
      <c r="I84" s="291">
        <f t="shared" si="21"/>
        <v>0</v>
      </c>
      <c r="J84" s="291">
        <f t="shared" si="21"/>
        <v>0</v>
      </c>
      <c r="K84" s="291">
        <f t="shared" si="21"/>
        <v>0</v>
      </c>
      <c r="L84" s="291">
        <f t="shared" si="21"/>
        <v>0</v>
      </c>
      <c r="M84" s="291">
        <f t="shared" si="21"/>
        <v>0</v>
      </c>
      <c r="N84" s="291">
        <f t="shared" si="21"/>
        <v>0</v>
      </c>
      <c r="O84" s="291">
        <f t="shared" si="21"/>
        <v>0</v>
      </c>
      <c r="P84" s="291">
        <f t="shared" si="21"/>
        <v>0</v>
      </c>
      <c r="Q84" s="291">
        <f t="shared" si="21"/>
        <v>0</v>
      </c>
      <c r="R84" s="291">
        <f t="shared" si="21"/>
        <v>0</v>
      </c>
      <c r="S84" s="291">
        <f t="shared" si="21"/>
        <v>0</v>
      </c>
      <c r="T84" s="291">
        <f t="shared" si="21"/>
        <v>0</v>
      </c>
      <c r="U84" s="291">
        <f t="shared" si="21"/>
        <v>0</v>
      </c>
      <c r="V84" s="291">
        <f t="shared" si="21"/>
        <v>0</v>
      </c>
      <c r="W84" s="291">
        <f t="shared" si="21"/>
        <v>0</v>
      </c>
      <c r="X84" s="291">
        <f t="shared" si="21"/>
        <v>0</v>
      </c>
      <c r="Y84" s="291">
        <f t="shared" si="21"/>
        <v>0</v>
      </c>
      <c r="Z84" s="291">
        <f t="shared" si="21"/>
        <v>0</v>
      </c>
      <c r="AA84" s="291">
        <f t="shared" si="21"/>
        <v>0</v>
      </c>
      <c r="AB84" s="291">
        <f t="shared" si="21"/>
        <v>0</v>
      </c>
      <c r="AC84" s="291">
        <f t="shared" si="21"/>
        <v>0</v>
      </c>
      <c r="AD84" s="291">
        <f t="shared" si="21"/>
        <v>0</v>
      </c>
      <c r="AE84" s="291">
        <f t="shared" si="21"/>
        <v>0</v>
      </c>
      <c r="AF84" s="291">
        <f t="shared" si="21"/>
        <v>0</v>
      </c>
      <c r="AG84" s="291">
        <f t="shared" si="21"/>
        <v>0</v>
      </c>
      <c r="AH84" s="291">
        <f t="shared" si="21"/>
        <v>0</v>
      </c>
      <c r="AI84" s="291">
        <f t="shared" si="21"/>
        <v>0</v>
      </c>
      <c r="AJ84" s="291">
        <f t="shared" si="21"/>
        <v>0</v>
      </c>
      <c r="AK84" s="291">
        <f t="shared" si="21"/>
        <v>0</v>
      </c>
      <c r="AL84" s="291">
        <f t="shared" si="21"/>
        <v>0</v>
      </c>
      <c r="AM84" s="291">
        <f t="shared" si="21"/>
        <v>0</v>
      </c>
      <c r="AN84" s="291">
        <f t="shared" si="21"/>
        <v>0</v>
      </c>
      <c r="AO84" s="291">
        <f t="shared" si="21"/>
        <v>0</v>
      </c>
      <c r="AP84" s="291">
        <f t="shared" si="21"/>
        <v>0</v>
      </c>
      <c r="AQ84" s="291">
        <f t="shared" si="21"/>
        <v>0</v>
      </c>
      <c r="AR84" s="291">
        <f t="shared" si="21"/>
        <v>0</v>
      </c>
      <c r="AS84" s="291">
        <f t="shared" si="21"/>
        <v>0</v>
      </c>
      <c r="AT84" s="291">
        <f t="shared" si="21"/>
        <v>0</v>
      </c>
      <c r="AU84" s="291">
        <f t="shared" si="21"/>
        <v>0</v>
      </c>
      <c r="AV84" s="291">
        <f t="shared" si="21"/>
        <v>0</v>
      </c>
      <c r="AW84" s="291">
        <f t="shared" si="21"/>
        <v>0</v>
      </c>
      <c r="AX84" s="291">
        <f t="shared" si="21"/>
        <v>0</v>
      </c>
      <c r="AY84" s="291">
        <f t="shared" si="21"/>
        <v>0</v>
      </c>
      <c r="AZ84" s="291">
        <f t="shared" si="21"/>
        <v>0</v>
      </c>
      <c r="BA84" s="291">
        <f t="shared" si="21"/>
        <v>0</v>
      </c>
    </row>
    <row r="85" spans="1:53" x14ac:dyDescent="0.2">
      <c r="A85" s="292" t="s">
        <v>2825</v>
      </c>
      <c r="B85" s="293" t="s">
        <v>2826</v>
      </c>
      <c r="C85" s="294">
        <f t="shared" si="21"/>
        <v>0</v>
      </c>
      <c r="D85" s="294">
        <f t="shared" si="21"/>
        <v>0</v>
      </c>
      <c r="E85" s="294">
        <f t="shared" si="21"/>
        <v>0</v>
      </c>
      <c r="F85" s="294">
        <f t="shared" si="21"/>
        <v>0</v>
      </c>
      <c r="G85" s="294">
        <f t="shared" si="21"/>
        <v>0</v>
      </c>
      <c r="H85" s="294">
        <f t="shared" si="21"/>
        <v>0</v>
      </c>
      <c r="I85" s="294">
        <f t="shared" si="21"/>
        <v>0</v>
      </c>
      <c r="J85" s="294">
        <f t="shared" si="21"/>
        <v>0</v>
      </c>
      <c r="K85" s="294">
        <f t="shared" si="21"/>
        <v>0</v>
      </c>
      <c r="L85" s="294">
        <f t="shared" si="21"/>
        <v>0</v>
      </c>
      <c r="M85" s="294">
        <f t="shared" si="21"/>
        <v>0</v>
      </c>
      <c r="N85" s="294">
        <f t="shared" si="21"/>
        <v>0</v>
      </c>
      <c r="O85" s="294">
        <f t="shared" si="21"/>
        <v>0</v>
      </c>
      <c r="P85" s="294">
        <f t="shared" si="21"/>
        <v>0</v>
      </c>
      <c r="Q85" s="294">
        <f t="shared" si="21"/>
        <v>0</v>
      </c>
      <c r="R85" s="294">
        <f t="shared" si="21"/>
        <v>0</v>
      </c>
      <c r="S85" s="294">
        <f t="shared" si="21"/>
        <v>0</v>
      </c>
      <c r="T85" s="294">
        <f t="shared" si="21"/>
        <v>0</v>
      </c>
      <c r="U85" s="294">
        <f t="shared" si="21"/>
        <v>0</v>
      </c>
      <c r="V85" s="294">
        <f t="shared" si="21"/>
        <v>0</v>
      </c>
      <c r="W85" s="294">
        <f t="shared" si="21"/>
        <v>0</v>
      </c>
      <c r="X85" s="294">
        <f t="shared" si="21"/>
        <v>0</v>
      </c>
      <c r="Y85" s="294">
        <f t="shared" si="21"/>
        <v>0</v>
      </c>
      <c r="Z85" s="294">
        <f t="shared" si="21"/>
        <v>0</v>
      </c>
      <c r="AA85" s="294">
        <f t="shared" si="21"/>
        <v>0</v>
      </c>
      <c r="AB85" s="294">
        <f t="shared" si="21"/>
        <v>0</v>
      </c>
      <c r="AC85" s="294">
        <f t="shared" si="21"/>
        <v>0</v>
      </c>
      <c r="AD85" s="294">
        <f t="shared" si="21"/>
        <v>0</v>
      </c>
      <c r="AE85" s="294">
        <f t="shared" si="21"/>
        <v>0</v>
      </c>
      <c r="AF85" s="294">
        <f t="shared" si="21"/>
        <v>0</v>
      </c>
      <c r="AG85" s="294">
        <f t="shared" si="21"/>
        <v>0</v>
      </c>
      <c r="AH85" s="294">
        <f t="shared" si="21"/>
        <v>0</v>
      </c>
      <c r="AI85" s="294">
        <f t="shared" si="21"/>
        <v>0</v>
      </c>
      <c r="AJ85" s="294">
        <f t="shared" si="21"/>
        <v>0</v>
      </c>
      <c r="AK85" s="294">
        <f t="shared" si="21"/>
        <v>0</v>
      </c>
      <c r="AL85" s="294">
        <f t="shared" si="21"/>
        <v>0</v>
      </c>
      <c r="AM85" s="294">
        <f t="shared" si="21"/>
        <v>0</v>
      </c>
      <c r="AN85" s="294">
        <f t="shared" si="21"/>
        <v>0</v>
      </c>
      <c r="AO85" s="294">
        <f t="shared" si="21"/>
        <v>0</v>
      </c>
      <c r="AP85" s="294">
        <f t="shared" si="21"/>
        <v>0</v>
      </c>
      <c r="AQ85" s="294">
        <f t="shared" si="21"/>
        <v>0</v>
      </c>
      <c r="AR85" s="294">
        <f t="shared" si="21"/>
        <v>0</v>
      </c>
      <c r="AS85" s="294">
        <f t="shared" si="21"/>
        <v>0</v>
      </c>
      <c r="AT85" s="294">
        <f t="shared" si="21"/>
        <v>0</v>
      </c>
      <c r="AU85" s="294">
        <f t="shared" si="21"/>
        <v>0</v>
      </c>
      <c r="AV85" s="294">
        <f t="shared" si="21"/>
        <v>0</v>
      </c>
      <c r="AW85" s="294">
        <f t="shared" si="21"/>
        <v>0</v>
      </c>
      <c r="AX85" s="294">
        <f t="shared" si="21"/>
        <v>0</v>
      </c>
      <c r="AY85" s="294">
        <f t="shared" si="21"/>
        <v>0</v>
      </c>
      <c r="AZ85" s="294">
        <f t="shared" si="21"/>
        <v>0</v>
      </c>
      <c r="BA85" s="294">
        <f t="shared" si="21"/>
        <v>0</v>
      </c>
    </row>
    <row r="89" spans="1:53" x14ac:dyDescent="0.2">
      <c r="A89" s="269" t="s">
        <v>2882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4424.7635425623403</v>
      </c>
      <c r="D90" s="307">
        <v>3544.9</v>
      </c>
      <c r="E90" s="307">
        <v>3496</v>
      </c>
      <c r="F90" s="307">
        <v>3394.2</v>
      </c>
      <c r="G90" s="307">
        <v>3682.1</v>
      </c>
      <c r="H90" s="307">
        <v>3454.8820101270699</v>
      </c>
      <c r="I90" s="307">
        <v>3468.6</v>
      </c>
      <c r="J90" s="307">
        <v>3538.5</v>
      </c>
      <c r="K90" s="307">
        <v>3254.7</v>
      </c>
      <c r="L90" s="307">
        <v>3350.7</v>
      </c>
      <c r="M90" s="307">
        <v>3440.9811789433502</v>
      </c>
      <c r="N90" s="307">
        <v>3276.5118945256504</v>
      </c>
      <c r="O90" s="307">
        <v>3131.9862424763501</v>
      </c>
      <c r="P90" s="307">
        <v>3083.5482946402994</v>
      </c>
      <c r="Q90" s="307">
        <v>3100.5780070698402</v>
      </c>
      <c r="R90" s="307">
        <v>3228.5755230725094</v>
      </c>
      <c r="S90" s="307">
        <v>3209.932275407547</v>
      </c>
      <c r="T90" s="307">
        <v>3147.2107865058588</v>
      </c>
      <c r="U90" s="307">
        <v>3079.6172361014765</v>
      </c>
      <c r="V90" s="307">
        <v>3009.9434985794692</v>
      </c>
      <c r="W90" s="307">
        <v>2911.9078204051839</v>
      </c>
      <c r="X90" s="307">
        <v>2857.5331940932583</v>
      </c>
      <c r="Y90" s="307">
        <v>2823.0187857824894</v>
      </c>
      <c r="Z90" s="307">
        <v>2764.742472547769</v>
      </c>
      <c r="AA90" s="307">
        <v>2725.9862704632005</v>
      </c>
      <c r="AB90" s="307">
        <v>2671.5707306805916</v>
      </c>
      <c r="AC90" s="307">
        <v>2622.6420289965881</v>
      </c>
      <c r="AD90" s="307">
        <v>2579.9219403697298</v>
      </c>
      <c r="AE90" s="307">
        <v>2566.9988243420216</v>
      </c>
      <c r="AF90" s="307">
        <v>2537.799718208058</v>
      </c>
      <c r="AG90" s="307">
        <v>2531.1205388508997</v>
      </c>
      <c r="AH90" s="307">
        <v>2503.4203764200661</v>
      </c>
      <c r="AI90" s="307">
        <v>2502.4546388582285</v>
      </c>
      <c r="AJ90" s="307">
        <v>2500.3138625012216</v>
      </c>
      <c r="AK90" s="307">
        <v>2500.3757085057077</v>
      </c>
      <c r="AL90" s="307">
        <v>2508.3436943732968</v>
      </c>
      <c r="AM90" s="307">
        <v>2506.9509143493833</v>
      </c>
      <c r="AN90" s="307">
        <v>2525.9584732431431</v>
      </c>
      <c r="AO90" s="307">
        <v>2541.5159927791938</v>
      </c>
      <c r="AP90" s="307">
        <v>2554.3875877377391</v>
      </c>
      <c r="AQ90" s="307">
        <v>2570.0981397134615</v>
      </c>
      <c r="AR90" s="307">
        <v>2591.4350106187285</v>
      </c>
      <c r="AS90" s="307">
        <v>2607.0555346571018</v>
      </c>
      <c r="AT90" s="307">
        <v>2621.6326143872088</v>
      </c>
      <c r="AU90" s="307">
        <v>2633.5002848725958</v>
      </c>
      <c r="AV90" s="307">
        <v>2655.2883083490528</v>
      </c>
      <c r="AW90" s="307">
        <v>2674.328065669697</v>
      </c>
      <c r="AX90" s="307">
        <v>2694.7578308854072</v>
      </c>
      <c r="AY90" s="307">
        <v>2725.9976371967073</v>
      </c>
      <c r="AZ90" s="307">
        <v>2748.2026972299805</v>
      </c>
      <c r="BA90" s="308">
        <v>2769.1582441631645</v>
      </c>
    </row>
    <row r="91" spans="1:53" x14ac:dyDescent="0.2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1746.9572271498223</v>
      </c>
      <c r="D140" s="309">
        <v>786.72218999999996</v>
      </c>
      <c r="E140" s="309">
        <v>833.62384999999983</v>
      </c>
      <c r="F140" s="309">
        <v>636.69999999999993</v>
      </c>
      <c r="G140" s="309">
        <v>829.5999999999998</v>
      </c>
      <c r="H140" s="309">
        <v>1055.8182860418499</v>
      </c>
      <c r="I140" s="309">
        <v>1102.7682099999997</v>
      </c>
      <c r="J140" s="309">
        <v>1145.5323699999999</v>
      </c>
      <c r="K140" s="309">
        <v>838.3</v>
      </c>
      <c r="L140" s="309">
        <v>930.4</v>
      </c>
      <c r="M140" s="309">
        <v>1152.76583548295</v>
      </c>
      <c r="N140" s="309">
        <v>912.20024839973212</v>
      </c>
      <c r="O140" s="309">
        <v>695.69174846608075</v>
      </c>
      <c r="P140" s="309">
        <v>790.00668768510639</v>
      </c>
      <c r="Q140" s="309">
        <v>741.16270182478206</v>
      </c>
      <c r="R140" s="309">
        <v>723.92338358107611</v>
      </c>
      <c r="S140" s="309">
        <v>646.97456263887977</v>
      </c>
      <c r="T140" s="309">
        <v>621.74645755585027</v>
      </c>
      <c r="U140" s="309">
        <v>611.15925329497509</v>
      </c>
      <c r="V140" s="309">
        <v>598.37909053080023</v>
      </c>
      <c r="W140" s="309">
        <v>559.99607550412486</v>
      </c>
      <c r="X140" s="309">
        <v>548.32077404608708</v>
      </c>
      <c r="Y140" s="309">
        <v>563.44162940693707</v>
      </c>
      <c r="Z140" s="309">
        <v>558.30761029247515</v>
      </c>
      <c r="AA140" s="309">
        <v>559.82501187280548</v>
      </c>
      <c r="AB140" s="309">
        <v>543.54215629356224</v>
      </c>
      <c r="AC140" s="309">
        <v>515.13193734666163</v>
      </c>
      <c r="AD140" s="309">
        <v>484.94840387738572</v>
      </c>
      <c r="AE140" s="309">
        <v>479.99202486416362</v>
      </c>
      <c r="AF140" s="309">
        <v>461.69791608906661</v>
      </c>
      <c r="AG140" s="309">
        <v>459.24014179678733</v>
      </c>
      <c r="AH140" s="309">
        <v>436.55663380159615</v>
      </c>
      <c r="AI140" s="309">
        <v>421.24535878947279</v>
      </c>
      <c r="AJ140" s="309">
        <v>402.27301563987334</v>
      </c>
      <c r="AK140" s="309">
        <v>381.66838958367003</v>
      </c>
      <c r="AL140" s="309">
        <v>359.92612947481246</v>
      </c>
      <c r="AM140" s="309">
        <v>332.36483214126343</v>
      </c>
      <c r="AN140" s="309">
        <v>311.40331672695891</v>
      </c>
      <c r="AO140" s="309">
        <v>292.29957410357127</v>
      </c>
      <c r="AP140" s="309">
        <v>274.09661397953334</v>
      </c>
      <c r="AQ140" s="309">
        <v>257.27641997980294</v>
      </c>
      <c r="AR140" s="309">
        <v>241.854592982105</v>
      </c>
      <c r="AS140" s="309">
        <v>227.09418130641893</v>
      </c>
      <c r="AT140" s="309">
        <v>212.21589785124857</v>
      </c>
      <c r="AU140" s="309">
        <v>195.41660226386131</v>
      </c>
      <c r="AV140" s="309">
        <v>178.59946356470485</v>
      </c>
      <c r="AW140" s="309">
        <v>168.99557595488324</v>
      </c>
      <c r="AX140" s="309">
        <v>159.34875753317911</v>
      </c>
      <c r="AY140" s="309">
        <v>152.82499715076483</v>
      </c>
      <c r="AZ140" s="309">
        <v>143.79561760675125</v>
      </c>
      <c r="BA140" s="310">
        <v>135.00213616574914</v>
      </c>
    </row>
    <row r="141" spans="1:53" x14ac:dyDescent="0.2">
      <c r="A141" s="280" t="s">
        <v>2082</v>
      </c>
      <c r="B141" s="281" t="s">
        <v>2765</v>
      </c>
      <c r="C141" s="282">
        <v>1584.9480554673924</v>
      </c>
      <c r="D141" s="311">
        <v>685.82318999999995</v>
      </c>
      <c r="E141" s="311">
        <v>748.02137999999979</v>
      </c>
      <c r="F141" s="311">
        <v>481.1</v>
      </c>
      <c r="G141" s="311">
        <v>635.19938000000002</v>
      </c>
      <c r="H141" s="311">
        <v>848.47616317952065</v>
      </c>
      <c r="I141" s="311">
        <v>929.6682099999997</v>
      </c>
      <c r="J141" s="311">
        <v>933.02616999999987</v>
      </c>
      <c r="K141" s="311">
        <v>605.9</v>
      </c>
      <c r="L141" s="311">
        <v>862.30047000000013</v>
      </c>
      <c r="M141" s="311">
        <v>990.18343364861369</v>
      </c>
      <c r="N141" s="311">
        <v>768.17617273335202</v>
      </c>
      <c r="O141" s="311">
        <v>610.6148400873667</v>
      </c>
      <c r="P141" s="311">
        <v>578.34145409381904</v>
      </c>
      <c r="Q141" s="311">
        <v>530.57323612011635</v>
      </c>
      <c r="R141" s="311">
        <v>503.03736732701537</v>
      </c>
      <c r="S141" s="311">
        <v>496.42208876221048</v>
      </c>
      <c r="T141" s="311">
        <v>478.03201751672941</v>
      </c>
      <c r="U141" s="311">
        <v>478.40804734162708</v>
      </c>
      <c r="V141" s="311">
        <v>467.54725024397277</v>
      </c>
      <c r="W141" s="311">
        <v>430.56581626597051</v>
      </c>
      <c r="X141" s="311">
        <v>418.97994972064276</v>
      </c>
      <c r="Y141" s="311">
        <v>434.47945230878469</v>
      </c>
      <c r="Z141" s="311">
        <v>430.70424990920634</v>
      </c>
      <c r="AA141" s="311">
        <v>431.89481738102518</v>
      </c>
      <c r="AB141" s="311">
        <v>414.35413507014232</v>
      </c>
      <c r="AC141" s="311">
        <v>383.61623498724117</v>
      </c>
      <c r="AD141" s="311">
        <v>350.81909176174361</v>
      </c>
      <c r="AE141" s="311">
        <v>343.15772553682365</v>
      </c>
      <c r="AF141" s="311">
        <v>322.94040458690694</v>
      </c>
      <c r="AG141" s="311">
        <v>319.79159225904749</v>
      </c>
      <c r="AH141" s="311">
        <v>295.89477131767092</v>
      </c>
      <c r="AI141" s="311">
        <v>279.81429695841166</v>
      </c>
      <c r="AJ141" s="311">
        <v>262.4890541595787</v>
      </c>
      <c r="AK141" s="311">
        <v>243.71544082063875</v>
      </c>
      <c r="AL141" s="311">
        <v>223.98345836073406</v>
      </c>
      <c r="AM141" s="311">
        <v>197.52036357018591</v>
      </c>
      <c r="AN141" s="311">
        <v>177.95130681388321</v>
      </c>
      <c r="AO141" s="311">
        <v>161.23846088227549</v>
      </c>
      <c r="AP141" s="311">
        <v>145.34517027350364</v>
      </c>
      <c r="AQ141" s="311">
        <v>130.7522004928525</v>
      </c>
      <c r="AR141" s="311">
        <v>117.1443078701793</v>
      </c>
      <c r="AS141" s="311">
        <v>104.42477540413591</v>
      </c>
      <c r="AT141" s="311">
        <v>92.094611768099114</v>
      </c>
      <c r="AU141" s="311">
        <v>78.825258145539294</v>
      </c>
      <c r="AV141" s="311">
        <v>64.806217675885648</v>
      </c>
      <c r="AW141" s="311">
        <v>58.426446996284</v>
      </c>
      <c r="AX141" s="311">
        <v>51.107724726355848</v>
      </c>
      <c r="AY141" s="311">
        <v>44.975045129221023</v>
      </c>
      <c r="AZ141" s="311">
        <v>39.077795791668649</v>
      </c>
      <c r="BA141" s="312">
        <v>33.789731824156668</v>
      </c>
    </row>
    <row r="142" spans="1:53" x14ac:dyDescent="0.2">
      <c r="A142" s="280" t="s">
        <v>2766</v>
      </c>
      <c r="B142" s="281" t="s">
        <v>2767</v>
      </c>
      <c r="C142" s="282">
        <v>162.00917168243001</v>
      </c>
      <c r="D142" s="311">
        <v>100.899</v>
      </c>
      <c r="E142" s="311">
        <v>85.602469999999997</v>
      </c>
      <c r="F142" s="311">
        <v>155.6</v>
      </c>
      <c r="G142" s="311">
        <v>194.40062</v>
      </c>
      <c r="H142" s="311">
        <v>207.34212286232923</v>
      </c>
      <c r="I142" s="311">
        <v>173.1</v>
      </c>
      <c r="J142" s="311">
        <v>212.50619999999998</v>
      </c>
      <c r="K142" s="311">
        <v>232.39999999999995</v>
      </c>
      <c r="L142" s="311">
        <v>68.099530000000001</v>
      </c>
      <c r="M142" s="311">
        <v>162.58240183433617</v>
      </c>
      <c r="N142" s="311">
        <v>144.02407566638001</v>
      </c>
      <c r="O142" s="311">
        <v>85.076908378714094</v>
      </c>
      <c r="P142" s="311">
        <v>211.66523359128732</v>
      </c>
      <c r="Q142" s="311">
        <v>210.58946570466577</v>
      </c>
      <c r="R142" s="311">
        <v>220.88601625406073</v>
      </c>
      <c r="S142" s="311">
        <v>150.55247387666924</v>
      </c>
      <c r="T142" s="311">
        <v>143.71444003912092</v>
      </c>
      <c r="U142" s="311">
        <v>132.75120595334795</v>
      </c>
      <c r="V142" s="311">
        <v>130.83184028682743</v>
      </c>
      <c r="W142" s="311">
        <v>129.43025923815435</v>
      </c>
      <c r="X142" s="311">
        <v>129.34082432544423</v>
      </c>
      <c r="Y142" s="311">
        <v>128.96217709815232</v>
      </c>
      <c r="Z142" s="311">
        <v>127.60336038326892</v>
      </c>
      <c r="AA142" s="311">
        <v>127.9301944917803</v>
      </c>
      <c r="AB142" s="311">
        <v>129.18802122341995</v>
      </c>
      <c r="AC142" s="311">
        <v>131.51570235942043</v>
      </c>
      <c r="AD142" s="311">
        <v>134.12931211564216</v>
      </c>
      <c r="AE142" s="311">
        <v>136.83429932733995</v>
      </c>
      <c r="AF142" s="311">
        <v>138.75751150215967</v>
      </c>
      <c r="AG142" s="311">
        <v>139.44854953773984</v>
      </c>
      <c r="AH142" s="311">
        <v>140.66186248392515</v>
      </c>
      <c r="AI142" s="311">
        <v>141.4310618310611</v>
      </c>
      <c r="AJ142" s="311">
        <v>139.78396148029461</v>
      </c>
      <c r="AK142" s="311">
        <v>137.95294876303134</v>
      </c>
      <c r="AL142" s="311">
        <v>135.94267111407834</v>
      </c>
      <c r="AM142" s="311">
        <v>134.84446857107747</v>
      </c>
      <c r="AN142" s="311">
        <v>133.4520099130757</v>
      </c>
      <c r="AO142" s="311">
        <v>131.06111322129581</v>
      </c>
      <c r="AP142" s="311">
        <v>128.75144370602976</v>
      </c>
      <c r="AQ142" s="311">
        <v>126.52421948695046</v>
      </c>
      <c r="AR142" s="311">
        <v>124.71028511192569</v>
      </c>
      <c r="AS142" s="311">
        <v>122.66940590228305</v>
      </c>
      <c r="AT142" s="311">
        <v>120.12128608314947</v>
      </c>
      <c r="AU142" s="311">
        <v>116.59134411832203</v>
      </c>
      <c r="AV142" s="311">
        <v>113.79324588881921</v>
      </c>
      <c r="AW142" s="311">
        <v>110.56912895859924</v>
      </c>
      <c r="AX142" s="311">
        <v>108.24103280682324</v>
      </c>
      <c r="AY142" s="311">
        <v>107.8499520215438</v>
      </c>
      <c r="AZ142" s="311">
        <v>104.71782181508262</v>
      </c>
      <c r="BA142" s="312">
        <v>101.21240434159246</v>
      </c>
    </row>
    <row r="143" spans="1:53" x14ac:dyDescent="0.2">
      <c r="A143" s="283" t="s">
        <v>2768</v>
      </c>
      <c r="B143" s="284" t="s">
        <v>2769</v>
      </c>
      <c r="C143" s="285">
        <v>25.174357504538104</v>
      </c>
      <c r="D143" s="313">
        <v>17.899000000000001</v>
      </c>
      <c r="E143" s="313">
        <v>29.899999999999995</v>
      </c>
      <c r="F143" s="313">
        <v>35.4</v>
      </c>
      <c r="G143" s="313">
        <v>60.595689999999991</v>
      </c>
      <c r="H143" s="313">
        <v>34.15496321773189</v>
      </c>
      <c r="I143" s="313">
        <v>37.4</v>
      </c>
      <c r="J143" s="313">
        <v>34.5</v>
      </c>
      <c r="K143" s="313">
        <v>31.9</v>
      </c>
      <c r="L143" s="313">
        <v>5.7995299999999999</v>
      </c>
      <c r="M143" s="313">
        <v>47.769179325499152</v>
      </c>
      <c r="N143" s="313">
        <v>58.660552211712996</v>
      </c>
      <c r="O143" s="313">
        <v>14.832330180567499</v>
      </c>
      <c r="P143" s="313">
        <v>30.118467564727201</v>
      </c>
      <c r="Q143" s="313">
        <v>52.783981802878927</v>
      </c>
      <c r="R143" s="313">
        <v>59.426190133873831</v>
      </c>
      <c r="S143" s="313">
        <v>40.716728451997184</v>
      </c>
      <c r="T143" s="313">
        <v>39.040298204259379</v>
      </c>
      <c r="U143" s="313">
        <v>36.221015584234877</v>
      </c>
      <c r="V143" s="313">
        <v>35.858604745136297</v>
      </c>
      <c r="W143" s="313">
        <v>35.634389450617782</v>
      </c>
      <c r="X143" s="313">
        <v>35.769153610876096</v>
      </c>
      <c r="Y143" s="313">
        <v>35.822171586901689</v>
      </c>
      <c r="Z143" s="313">
        <v>35.603559034092029</v>
      </c>
      <c r="AA143" s="313">
        <v>35.854827463532786</v>
      </c>
      <c r="AB143" s="313">
        <v>36.370598036555435</v>
      </c>
      <c r="AC143" s="313">
        <v>37.191602430100218</v>
      </c>
      <c r="AD143" s="313">
        <v>38.099461395525772</v>
      </c>
      <c r="AE143" s="313">
        <v>39.039837599897481</v>
      </c>
      <c r="AF143" s="313">
        <v>39.764651595917499</v>
      </c>
      <c r="AG143" s="313">
        <v>40.142057410318564</v>
      </c>
      <c r="AH143" s="313">
        <v>40.673428426403916</v>
      </c>
      <c r="AI143" s="313">
        <v>41.078968991954866</v>
      </c>
      <c r="AJ143" s="313">
        <v>40.785617423514864</v>
      </c>
      <c r="AK143" s="313">
        <v>40.436761254794483</v>
      </c>
      <c r="AL143" s="313">
        <v>40.033066966420272</v>
      </c>
      <c r="AM143" s="313">
        <v>39.894731979922504</v>
      </c>
      <c r="AN143" s="313">
        <v>39.665911194185412</v>
      </c>
      <c r="AO143" s="313">
        <v>39.135857046897669</v>
      </c>
      <c r="AP143" s="313">
        <v>38.623886705269847</v>
      </c>
      <c r="AQ143" s="313">
        <v>38.13025800943737</v>
      </c>
      <c r="AR143" s="313">
        <v>37.755629369542639</v>
      </c>
      <c r="AS143" s="313">
        <v>37.305276583873791</v>
      </c>
      <c r="AT143" s="313">
        <v>36.694475648260152</v>
      </c>
      <c r="AU143" s="313">
        <v>35.777030566976066</v>
      </c>
      <c r="AV143" s="313">
        <v>35.078403298495061</v>
      </c>
      <c r="AW143" s="313">
        <v>34.239140638033277</v>
      </c>
      <c r="AX143" s="313">
        <v>33.669308670883261</v>
      </c>
      <c r="AY143" s="313">
        <v>33.699048555849181</v>
      </c>
      <c r="AZ143" s="313">
        <v>32.86858708204052</v>
      </c>
      <c r="BA143" s="314">
        <v>31.912547721616004</v>
      </c>
    </row>
    <row r="144" spans="1:53" x14ac:dyDescent="0.2">
      <c r="A144" s="283" t="s">
        <v>2770</v>
      </c>
      <c r="B144" s="284" t="s">
        <v>2771</v>
      </c>
      <c r="C144" s="285">
        <v>136.83481417789193</v>
      </c>
      <c r="D144" s="313">
        <v>83</v>
      </c>
      <c r="E144" s="313">
        <v>55.702470000000005</v>
      </c>
      <c r="F144" s="313">
        <v>120.19999999999999</v>
      </c>
      <c r="G144" s="313">
        <v>133.80493000000001</v>
      </c>
      <c r="H144" s="313">
        <v>173.1871596445973</v>
      </c>
      <c r="I144" s="313">
        <v>135.69999999999999</v>
      </c>
      <c r="J144" s="313">
        <v>178.00619999999998</v>
      </c>
      <c r="K144" s="313">
        <v>200.49999999999997</v>
      </c>
      <c r="L144" s="313">
        <v>62.3</v>
      </c>
      <c r="M144" s="313">
        <v>114.813222508837</v>
      </c>
      <c r="N144" s="313">
        <v>85.363523454667003</v>
      </c>
      <c r="O144" s="313">
        <v>70.244578198146613</v>
      </c>
      <c r="P144" s="313">
        <v>181.54676602656011</v>
      </c>
      <c r="Q144" s="313">
        <v>157.80548390178683</v>
      </c>
      <c r="R144" s="313">
        <v>161.45982612018688</v>
      </c>
      <c r="S144" s="313">
        <v>109.83574542467207</v>
      </c>
      <c r="T144" s="313">
        <v>104.67414183486152</v>
      </c>
      <c r="U144" s="313">
        <v>96.530190369113072</v>
      </c>
      <c r="V144" s="313">
        <v>94.973235541691153</v>
      </c>
      <c r="W144" s="313">
        <v>93.795869787536589</v>
      </c>
      <c r="X144" s="313">
        <v>93.571670714568114</v>
      </c>
      <c r="Y144" s="313">
        <v>93.140005511250635</v>
      </c>
      <c r="Z144" s="313">
        <v>91.999801349176877</v>
      </c>
      <c r="AA144" s="313">
        <v>92.075367028247499</v>
      </c>
      <c r="AB144" s="313">
        <v>92.817423186864517</v>
      </c>
      <c r="AC144" s="313">
        <v>94.324099929320226</v>
      </c>
      <c r="AD144" s="313">
        <v>96.029850720116372</v>
      </c>
      <c r="AE144" s="313">
        <v>97.794461727442481</v>
      </c>
      <c r="AF144" s="313">
        <v>98.992859906242174</v>
      </c>
      <c r="AG144" s="313">
        <v>99.306492127421265</v>
      </c>
      <c r="AH144" s="313">
        <v>99.98843405752126</v>
      </c>
      <c r="AI144" s="313">
        <v>100.35209283910621</v>
      </c>
      <c r="AJ144" s="313">
        <v>98.998344056779743</v>
      </c>
      <c r="AK144" s="313">
        <v>97.516187508236897</v>
      </c>
      <c r="AL144" s="313">
        <v>95.909604147658072</v>
      </c>
      <c r="AM144" s="313">
        <v>94.949736591154959</v>
      </c>
      <c r="AN144" s="313">
        <v>93.786098718890287</v>
      </c>
      <c r="AO144" s="313">
        <v>91.925256174398129</v>
      </c>
      <c r="AP144" s="313">
        <v>90.127557000759893</v>
      </c>
      <c r="AQ144" s="313">
        <v>88.393961477513074</v>
      </c>
      <c r="AR144" s="313">
        <v>86.954655742383054</v>
      </c>
      <c r="AS144" s="313">
        <v>85.364129318409255</v>
      </c>
      <c r="AT144" s="313">
        <v>83.426810434889333</v>
      </c>
      <c r="AU144" s="313">
        <v>80.814313551345975</v>
      </c>
      <c r="AV144" s="313">
        <v>78.714842590324139</v>
      </c>
      <c r="AW144" s="313">
        <v>76.32998832056596</v>
      </c>
      <c r="AX144" s="313">
        <v>74.571724135939988</v>
      </c>
      <c r="AY144" s="313">
        <v>74.150903465694611</v>
      </c>
      <c r="AZ144" s="313">
        <v>71.84923473304211</v>
      </c>
      <c r="BA144" s="314">
        <v>69.299856619976438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0.72031678711144664</v>
      </c>
      <c r="T148" s="309">
        <v>2.1786714512797536</v>
      </c>
      <c r="U148" s="309">
        <v>4.4416160275252041</v>
      </c>
      <c r="V148" s="309">
        <v>7.4587899737456604</v>
      </c>
      <c r="W148" s="309">
        <v>11.160584803923888</v>
      </c>
      <c r="X148" s="309">
        <v>15.25982641979695</v>
      </c>
      <c r="Y148" s="309">
        <v>19.214791270980342</v>
      </c>
      <c r="Z148" s="309">
        <v>25.084347304568343</v>
      </c>
      <c r="AA148" s="309">
        <v>31.223026497585341</v>
      </c>
      <c r="AB148" s="309">
        <v>36.630115783685042</v>
      </c>
      <c r="AC148" s="309">
        <v>43.464134993161792</v>
      </c>
      <c r="AD148" s="309">
        <v>50.678523087563697</v>
      </c>
      <c r="AE148" s="309">
        <v>58.953651925259052</v>
      </c>
      <c r="AF148" s="309">
        <v>66.939579017413749</v>
      </c>
      <c r="AG148" s="309">
        <v>72.93139814706926</v>
      </c>
      <c r="AH148" s="309">
        <v>80.093461323457518</v>
      </c>
      <c r="AI148" s="309">
        <v>87.632118177382679</v>
      </c>
      <c r="AJ148" s="309">
        <v>95.217192706844543</v>
      </c>
      <c r="AK148" s="309">
        <v>101.70988319665652</v>
      </c>
      <c r="AL148" s="309">
        <v>112.51082267073316</v>
      </c>
      <c r="AM148" s="309">
        <v>116.65936623317225</v>
      </c>
      <c r="AN148" s="309">
        <v>124.19590582073367</v>
      </c>
      <c r="AO148" s="309">
        <v>131.09103878244321</v>
      </c>
      <c r="AP148" s="309">
        <v>137.22347404120219</v>
      </c>
      <c r="AQ148" s="309">
        <v>143.26042070929751</v>
      </c>
      <c r="AR148" s="309">
        <v>152.61270727154559</v>
      </c>
      <c r="AS148" s="309">
        <v>156.9897370831722</v>
      </c>
      <c r="AT148" s="309">
        <v>165.70661133256587</v>
      </c>
      <c r="AU148" s="309">
        <v>170.6454625128174</v>
      </c>
      <c r="AV148" s="309">
        <v>174.83738347461491</v>
      </c>
      <c r="AW148" s="309">
        <v>178.7711417924699</v>
      </c>
      <c r="AX148" s="309">
        <v>183.17553272005853</v>
      </c>
      <c r="AY148" s="309">
        <v>188.14086715157353</v>
      </c>
      <c r="AZ148" s="309">
        <v>193.36533173279628</v>
      </c>
      <c r="BA148" s="310">
        <v>198.03151592563506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2677.8063154125184</v>
      </c>
      <c r="D167" s="309">
        <v>2758.1778100000001</v>
      </c>
      <c r="E167" s="309">
        <v>2662.3761500000001</v>
      </c>
      <c r="F167" s="309">
        <v>2757.5</v>
      </c>
      <c r="G167" s="309">
        <v>2852.5</v>
      </c>
      <c r="H167" s="309">
        <v>2399.0637240852202</v>
      </c>
      <c r="I167" s="309">
        <v>2365.8317899999997</v>
      </c>
      <c r="J167" s="309">
        <v>2392.9676300000001</v>
      </c>
      <c r="K167" s="309">
        <v>2416.4000000000005</v>
      </c>
      <c r="L167" s="309">
        <v>2420.2999999999997</v>
      </c>
      <c r="M167" s="309">
        <v>2288.2153434604002</v>
      </c>
      <c r="N167" s="309">
        <v>2364.3116461259183</v>
      </c>
      <c r="O167" s="309">
        <v>2436.2944940102693</v>
      </c>
      <c r="P167" s="309">
        <v>2293.5416069551934</v>
      </c>
      <c r="Q167" s="309">
        <v>2359.4153052450579</v>
      </c>
      <c r="R167" s="309">
        <v>2504.6521394914339</v>
      </c>
      <c r="S167" s="309">
        <v>2562.2373959815563</v>
      </c>
      <c r="T167" s="309">
        <v>2523.2856574987291</v>
      </c>
      <c r="U167" s="309">
        <v>2464.0163667789766</v>
      </c>
      <c r="V167" s="309">
        <v>2404.1056180749229</v>
      </c>
      <c r="W167" s="309">
        <v>2340.7511600971347</v>
      </c>
      <c r="X167" s="309">
        <v>2293.952593627374</v>
      </c>
      <c r="Y167" s="309">
        <v>2240.3623651045723</v>
      </c>
      <c r="Z167" s="309">
        <v>2181.3505149507255</v>
      </c>
      <c r="AA167" s="309">
        <v>2134.9382320928094</v>
      </c>
      <c r="AB167" s="309">
        <v>2091.3984586033439</v>
      </c>
      <c r="AC167" s="309">
        <v>2064.0459566567647</v>
      </c>
      <c r="AD167" s="309">
        <v>2044.2950134047805</v>
      </c>
      <c r="AE167" s="309">
        <v>2028.0531475525991</v>
      </c>
      <c r="AF167" s="309">
        <v>2009.1622231015776</v>
      </c>
      <c r="AG167" s="309">
        <v>1998.9489989070432</v>
      </c>
      <c r="AH167" s="309">
        <v>1986.7702812950126</v>
      </c>
      <c r="AI167" s="309">
        <v>1993.5771618913727</v>
      </c>
      <c r="AJ167" s="309">
        <v>2002.8236541545034</v>
      </c>
      <c r="AK167" s="309">
        <v>2016.9974357253814</v>
      </c>
      <c r="AL167" s="309">
        <v>2035.906742227751</v>
      </c>
      <c r="AM167" s="309">
        <v>2057.9267159749475</v>
      </c>
      <c r="AN167" s="309">
        <v>2090.3592506954506</v>
      </c>
      <c r="AO167" s="309">
        <v>2118.1253798931793</v>
      </c>
      <c r="AP167" s="309">
        <v>2143.0674997170036</v>
      </c>
      <c r="AQ167" s="309">
        <v>2169.5612990243612</v>
      </c>
      <c r="AR167" s="309">
        <v>2196.9677103650779</v>
      </c>
      <c r="AS167" s="309">
        <v>2222.9716162675109</v>
      </c>
      <c r="AT167" s="309">
        <v>2243.7101052033945</v>
      </c>
      <c r="AU167" s="309">
        <v>2267.4382200959167</v>
      </c>
      <c r="AV167" s="309">
        <v>2301.8514613097332</v>
      </c>
      <c r="AW167" s="309">
        <v>2326.5613479223434</v>
      </c>
      <c r="AX167" s="309">
        <v>2352.2335406321695</v>
      </c>
      <c r="AY167" s="309">
        <v>2385.0317728943692</v>
      </c>
      <c r="AZ167" s="309">
        <v>2411.0417478904328</v>
      </c>
      <c r="BA167" s="310">
        <v>2436.1245920717802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2883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27687.565016235119</v>
      </c>
      <c r="D178" s="307">
        <v>26902.506579999997</v>
      </c>
      <c r="E178" s="307">
        <v>25947.700000000008</v>
      </c>
      <c r="F178" s="307">
        <v>27492.800000000007</v>
      </c>
      <c r="G178" s="307">
        <v>29102.097470000008</v>
      </c>
      <c r="H178" s="307">
        <v>28941.505721808906</v>
      </c>
      <c r="I178" s="307">
        <v>28632.006099999999</v>
      </c>
      <c r="J178" s="307">
        <v>28186.89316</v>
      </c>
      <c r="K178" s="307">
        <v>27489.407169999995</v>
      </c>
      <c r="L178" s="307">
        <v>26093.598179999997</v>
      </c>
      <c r="M178" s="307">
        <v>27241.210471004106</v>
      </c>
      <c r="N178" s="307">
        <v>25361.420585039439</v>
      </c>
      <c r="O178" s="307">
        <v>25972.652499347747</v>
      </c>
      <c r="P178" s="307">
        <v>25621.620330562731</v>
      </c>
      <c r="Q178" s="307">
        <v>24745.485322448039</v>
      </c>
      <c r="R178" s="307">
        <v>25499.833396788668</v>
      </c>
      <c r="S178" s="307">
        <v>25889.213966038395</v>
      </c>
      <c r="T178" s="307">
        <v>25821.376796412434</v>
      </c>
      <c r="U178" s="307">
        <v>25611.181176630686</v>
      </c>
      <c r="V178" s="307">
        <v>25249.510864270665</v>
      </c>
      <c r="W178" s="307">
        <v>24976.297629350414</v>
      </c>
      <c r="X178" s="307">
        <v>24804.414258264944</v>
      </c>
      <c r="Y178" s="307">
        <v>24746.420285053489</v>
      </c>
      <c r="Z178" s="307">
        <v>24441.321751116495</v>
      </c>
      <c r="AA178" s="307">
        <v>24268.656487094675</v>
      </c>
      <c r="AB178" s="307">
        <v>24040.547199225763</v>
      </c>
      <c r="AC178" s="307">
        <v>23815.921204277482</v>
      </c>
      <c r="AD178" s="307">
        <v>23637.046000250011</v>
      </c>
      <c r="AE178" s="307">
        <v>23568.981311175368</v>
      </c>
      <c r="AF178" s="307">
        <v>23376.086252993315</v>
      </c>
      <c r="AG178" s="307">
        <v>23241.248215937474</v>
      </c>
      <c r="AH178" s="307">
        <v>23088.382467339492</v>
      </c>
      <c r="AI178" s="307">
        <v>23055.613563920138</v>
      </c>
      <c r="AJ178" s="307">
        <v>23005.35715331063</v>
      </c>
      <c r="AK178" s="307">
        <v>22897.877572687939</v>
      </c>
      <c r="AL178" s="307">
        <v>22861.688416614161</v>
      </c>
      <c r="AM178" s="307">
        <v>22787.23613223854</v>
      </c>
      <c r="AN178" s="307">
        <v>22800.032309064936</v>
      </c>
      <c r="AO178" s="307">
        <v>22812.350729914015</v>
      </c>
      <c r="AP178" s="307">
        <v>22833.29297724603</v>
      </c>
      <c r="AQ178" s="307">
        <v>22887.548674652098</v>
      </c>
      <c r="AR178" s="307">
        <v>23005.676193731582</v>
      </c>
      <c r="AS178" s="307">
        <v>23095.60127700353</v>
      </c>
      <c r="AT178" s="307">
        <v>23167.713931642869</v>
      </c>
      <c r="AU178" s="307">
        <v>23229.411148802654</v>
      </c>
      <c r="AV178" s="307">
        <v>23301.616820587107</v>
      </c>
      <c r="AW178" s="307">
        <v>23387.527374926623</v>
      </c>
      <c r="AX178" s="307">
        <v>23476.331085080234</v>
      </c>
      <c r="AY178" s="307">
        <v>23576.468459719166</v>
      </c>
      <c r="AZ178" s="307">
        <v>23626.53911787094</v>
      </c>
      <c r="BA178" s="308">
        <v>23700.219198865532</v>
      </c>
    </row>
    <row r="179" spans="1:53" x14ac:dyDescent="0.2">
      <c r="A179" s="277" t="s">
        <v>2670</v>
      </c>
      <c r="B179" s="278" t="s">
        <v>2671</v>
      </c>
      <c r="C179" s="279">
        <v>16.528489335767816</v>
      </c>
      <c r="D179" s="309">
        <v>15.699860000000079</v>
      </c>
      <c r="E179" s="309">
        <v>90.791379999999975</v>
      </c>
      <c r="F179" s="309">
        <v>35.794690000000386</v>
      </c>
      <c r="G179" s="309">
        <v>64.900649999999985</v>
      </c>
      <c r="H179" s="309">
        <v>87.920211753802576</v>
      </c>
      <c r="I179" s="309">
        <v>75.901509999999917</v>
      </c>
      <c r="J179" s="309">
        <v>117.00540999999984</v>
      </c>
      <c r="K179" s="309">
        <v>69.499559999999818</v>
      </c>
      <c r="L179" s="309">
        <v>50.997819999999955</v>
      </c>
      <c r="M179" s="309">
        <v>48.054969365755667</v>
      </c>
      <c r="N179" s="309">
        <v>36.900684954294903</v>
      </c>
      <c r="O179" s="309">
        <v>31.83870727043481</v>
      </c>
      <c r="P179" s="309">
        <v>33.605147052938399</v>
      </c>
      <c r="Q179" s="309">
        <v>45.47633399939987</v>
      </c>
      <c r="R179" s="309">
        <v>39.242044188960676</v>
      </c>
      <c r="S179" s="309">
        <v>44.356580912320055</v>
      </c>
      <c r="T179" s="309">
        <v>35.37420671116336</v>
      </c>
      <c r="U179" s="309">
        <v>37.756332494719949</v>
      </c>
      <c r="V179" s="309">
        <v>36.14162031760938</v>
      </c>
      <c r="W179" s="309">
        <v>27.80140273270338</v>
      </c>
      <c r="X179" s="309">
        <v>19.569804893582845</v>
      </c>
      <c r="Y179" s="309">
        <v>18.877046677274592</v>
      </c>
      <c r="Z179" s="309">
        <v>17.248614806617383</v>
      </c>
      <c r="AA179" s="309">
        <v>16.231647748841684</v>
      </c>
      <c r="AB179" s="309">
        <v>14.292847988774367</v>
      </c>
      <c r="AC179" s="309">
        <v>12.66239404684697</v>
      </c>
      <c r="AD179" s="309">
        <v>7.2024829640736243</v>
      </c>
      <c r="AE179" s="309">
        <v>6.2324786811788089</v>
      </c>
      <c r="AF179" s="309">
        <v>5.9379688961630732</v>
      </c>
      <c r="AG179" s="309">
        <v>5.0384300161493281</v>
      </c>
      <c r="AH179" s="309">
        <v>3.2325175022902597</v>
      </c>
      <c r="AI179" s="309">
        <v>2.8159517733719426</v>
      </c>
      <c r="AJ179" s="309">
        <v>2.0905849719260678</v>
      </c>
      <c r="AK179" s="309">
        <v>1.7664368329651585</v>
      </c>
      <c r="AL179" s="309">
        <v>1.5518180519917462</v>
      </c>
      <c r="AM179" s="309">
        <v>1.3834357709777041</v>
      </c>
      <c r="AN179" s="309">
        <v>0.93191503065283254</v>
      </c>
      <c r="AO179" s="309">
        <v>0.81907817561427088</v>
      </c>
      <c r="AP179" s="309">
        <v>0.71325602477546468</v>
      </c>
      <c r="AQ179" s="309">
        <v>0.70701319940560192</v>
      </c>
      <c r="AR179" s="309">
        <v>0.52294266221073948</v>
      </c>
      <c r="AS179" s="309">
        <v>1.7490247884566748</v>
      </c>
      <c r="AT179" s="309">
        <v>2.2120903233142966</v>
      </c>
      <c r="AU179" s="309">
        <v>2.0764118852580631</v>
      </c>
      <c r="AV179" s="309">
        <v>2.0057716771400029</v>
      </c>
      <c r="AW179" s="309">
        <v>1.7154182919523362</v>
      </c>
      <c r="AX179" s="309">
        <v>1.5138464248028038</v>
      </c>
      <c r="AY179" s="309">
        <v>1.6151359966586627</v>
      </c>
      <c r="AZ179" s="309">
        <v>1.7645979067455877</v>
      </c>
      <c r="BA179" s="310">
        <v>1.585692362880706</v>
      </c>
    </row>
    <row r="180" spans="1:53" x14ac:dyDescent="0.2">
      <c r="A180" s="280" t="s">
        <v>2672</v>
      </c>
      <c r="B180" s="281" t="s">
        <v>2673</v>
      </c>
      <c r="C180" s="282">
        <v>3.31995796312219</v>
      </c>
      <c r="D180" s="311">
        <v>4.0003899999999906</v>
      </c>
      <c r="E180" s="311">
        <v>22.120249999999906</v>
      </c>
      <c r="F180" s="311">
        <v>25.89978000000038</v>
      </c>
      <c r="G180" s="311">
        <v>59.700220000000023</v>
      </c>
      <c r="H180" s="311">
        <v>69.789608451546172</v>
      </c>
      <c r="I180" s="311">
        <v>66.596789999999928</v>
      </c>
      <c r="J180" s="311">
        <v>113.10499999999986</v>
      </c>
      <c r="K180" s="311">
        <v>63.198899999999817</v>
      </c>
      <c r="L180" s="311">
        <v>40.698339999999945</v>
      </c>
      <c r="M180" s="311">
        <v>40.07757043359166</v>
      </c>
      <c r="N180" s="311">
        <v>32.600153649067813</v>
      </c>
      <c r="O180" s="311">
        <v>26.371424040457828</v>
      </c>
      <c r="P180" s="311">
        <v>29.927180637476212</v>
      </c>
      <c r="Q180" s="311">
        <v>43.11927835167338</v>
      </c>
      <c r="R180" s="311">
        <v>38.490667550966471</v>
      </c>
      <c r="S180" s="311">
        <v>43.817784371914691</v>
      </c>
      <c r="T180" s="311">
        <v>34.760067522030255</v>
      </c>
      <c r="U180" s="311">
        <v>37.329388085647587</v>
      </c>
      <c r="V180" s="311">
        <v>35.848620149929246</v>
      </c>
      <c r="W180" s="311">
        <v>27.508815651828463</v>
      </c>
      <c r="X180" s="311">
        <v>19.278137015958119</v>
      </c>
      <c r="Y180" s="311">
        <v>18.652618238630165</v>
      </c>
      <c r="Z180" s="311">
        <v>17.047784694823591</v>
      </c>
      <c r="AA180" s="311">
        <v>16.034130124758796</v>
      </c>
      <c r="AB180" s="311">
        <v>14.21596260420529</v>
      </c>
      <c r="AC180" s="311">
        <v>12.590621795803829</v>
      </c>
      <c r="AD180" s="311">
        <v>7.1419842212476237</v>
      </c>
      <c r="AE180" s="311">
        <v>6.1788296347340133</v>
      </c>
      <c r="AF180" s="311">
        <v>5.8956339514635276</v>
      </c>
      <c r="AG180" s="311">
        <v>4.9974567445424762</v>
      </c>
      <c r="AH180" s="311">
        <v>3.1984465708803005</v>
      </c>
      <c r="AI180" s="311">
        <v>2.7895927961539546</v>
      </c>
      <c r="AJ180" s="311">
        <v>2.0685974677483889</v>
      </c>
      <c r="AK180" s="311">
        <v>1.7479053656212986</v>
      </c>
      <c r="AL180" s="311">
        <v>1.5365298973827282</v>
      </c>
      <c r="AM180" s="311">
        <v>1.3725812704901235</v>
      </c>
      <c r="AN180" s="311">
        <v>0.9252621423496209</v>
      </c>
      <c r="AO180" s="311">
        <v>0.81517509086692663</v>
      </c>
      <c r="AP180" s="311">
        <v>0.7100283370414594</v>
      </c>
      <c r="AQ180" s="311">
        <v>0.70417009987362966</v>
      </c>
      <c r="AR180" s="311">
        <v>0.52061334488843658</v>
      </c>
      <c r="AS180" s="311">
        <v>1.7473459259271948</v>
      </c>
      <c r="AT180" s="311">
        <v>2.2106827966012297</v>
      </c>
      <c r="AU180" s="311">
        <v>2.0729912555585788</v>
      </c>
      <c r="AV180" s="311">
        <v>2.0026339783297096</v>
      </c>
      <c r="AW180" s="311">
        <v>1.7125749041795828</v>
      </c>
      <c r="AX180" s="311">
        <v>1.5102753050750686</v>
      </c>
      <c r="AY180" s="311">
        <v>1.6117894084719133</v>
      </c>
      <c r="AZ180" s="311">
        <v>1.761364103558211</v>
      </c>
      <c r="BA180" s="312">
        <v>1.5827641978095106</v>
      </c>
    </row>
    <row r="181" spans="1:53" x14ac:dyDescent="0.2">
      <c r="A181" s="283" t="s">
        <v>2674</v>
      </c>
      <c r="B181" s="284" t="s">
        <v>2675</v>
      </c>
      <c r="C181" s="285">
        <v>0.59711474156874</v>
      </c>
      <c r="D181" s="313">
        <v>0.60038999999999088</v>
      </c>
      <c r="E181" s="313">
        <v>7.1350600000000419</v>
      </c>
      <c r="F181" s="313">
        <v>15.658410000000371</v>
      </c>
      <c r="G181" s="313">
        <v>46.100220000000014</v>
      </c>
      <c r="H181" s="313">
        <v>63.643511520123845</v>
      </c>
      <c r="I181" s="313">
        <v>59.045429999999932</v>
      </c>
      <c r="J181" s="313">
        <v>104.9043599999999</v>
      </c>
      <c r="K181" s="313">
        <v>56.398899999999813</v>
      </c>
      <c r="L181" s="313">
        <v>36.598739999999957</v>
      </c>
      <c r="M181" s="313">
        <v>38.716181928901797</v>
      </c>
      <c r="N181" s="313">
        <v>31.930662926296399</v>
      </c>
      <c r="O181" s="313">
        <v>26.371424040457828</v>
      </c>
      <c r="P181" s="313">
        <v>29.927180637476212</v>
      </c>
      <c r="Q181" s="313">
        <v>43.11927835167338</v>
      </c>
      <c r="R181" s="313">
        <v>38.490667550966471</v>
      </c>
      <c r="S181" s="313">
        <v>43.817784371914691</v>
      </c>
      <c r="T181" s="313">
        <v>34.760067522030255</v>
      </c>
      <c r="U181" s="313">
        <v>37.329388085647587</v>
      </c>
      <c r="V181" s="313">
        <v>35.848620149929246</v>
      </c>
      <c r="W181" s="313">
        <v>27.508815651828463</v>
      </c>
      <c r="X181" s="313">
        <v>19.278137015958119</v>
      </c>
      <c r="Y181" s="313">
        <v>18.652618238630165</v>
      </c>
      <c r="Z181" s="313">
        <v>17.047784694823591</v>
      </c>
      <c r="AA181" s="313">
        <v>16.034130124758796</v>
      </c>
      <c r="AB181" s="313">
        <v>14.21596260420529</v>
      </c>
      <c r="AC181" s="313">
        <v>12.590621795803829</v>
      </c>
      <c r="AD181" s="313">
        <v>7.1419842212476237</v>
      </c>
      <c r="AE181" s="313">
        <v>6.1788296347340133</v>
      </c>
      <c r="AF181" s="313">
        <v>5.8956339514635276</v>
      </c>
      <c r="AG181" s="313">
        <v>4.9974567445424762</v>
      </c>
      <c r="AH181" s="313">
        <v>3.1984465708803005</v>
      </c>
      <c r="AI181" s="313">
        <v>2.7895927961539546</v>
      </c>
      <c r="AJ181" s="313">
        <v>2.0685974677483889</v>
      </c>
      <c r="AK181" s="313">
        <v>1.7479053656212986</v>
      </c>
      <c r="AL181" s="313">
        <v>1.5365298973827282</v>
      </c>
      <c r="AM181" s="313">
        <v>1.3725812704901235</v>
      </c>
      <c r="AN181" s="313">
        <v>0.9252621423496209</v>
      </c>
      <c r="AO181" s="313">
        <v>0.81517509086692663</v>
      </c>
      <c r="AP181" s="313">
        <v>0.7100283370414594</v>
      </c>
      <c r="AQ181" s="313">
        <v>0.70417009987362966</v>
      </c>
      <c r="AR181" s="313">
        <v>0.52061334488843658</v>
      </c>
      <c r="AS181" s="313">
        <v>1.7473459259271948</v>
      </c>
      <c r="AT181" s="313">
        <v>2.2106827966012297</v>
      </c>
      <c r="AU181" s="313">
        <v>2.0729912555585788</v>
      </c>
      <c r="AV181" s="313">
        <v>2.0026339783297096</v>
      </c>
      <c r="AW181" s="313">
        <v>1.7125749041795828</v>
      </c>
      <c r="AX181" s="313">
        <v>1.5102753050750686</v>
      </c>
      <c r="AY181" s="313">
        <v>1.6117894084719133</v>
      </c>
      <c r="AZ181" s="313">
        <v>1.761364103558211</v>
      </c>
      <c r="BA181" s="314">
        <v>1.5827641978095106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8.1</v>
      </c>
      <c r="L182" s="315">
        <v>7.1999099999999316</v>
      </c>
      <c r="M182" s="315">
        <v>6.7589446750553535</v>
      </c>
      <c r="N182" s="315">
        <v>6.8309926435463799</v>
      </c>
      <c r="O182" s="315">
        <v>0</v>
      </c>
      <c r="P182" s="315">
        <v>0</v>
      </c>
      <c r="Q182" s="315">
        <v>0</v>
      </c>
      <c r="R182" s="315">
        <v>1.3613304421159931</v>
      </c>
      <c r="S182" s="315">
        <v>1.2914078457679143</v>
      </c>
      <c r="T182" s="315">
        <v>1.1720796774094875</v>
      </c>
      <c r="U182" s="315">
        <v>1.0726761262092677</v>
      </c>
      <c r="V182" s="315">
        <v>0.9900511695931995</v>
      </c>
      <c r="W182" s="315">
        <v>0.90822935381974335</v>
      </c>
      <c r="X182" s="315">
        <v>0.80808093288176108</v>
      </c>
      <c r="Y182" s="315">
        <v>0.6814240043496318</v>
      </c>
      <c r="Z182" s="315">
        <v>0.58629231946826166</v>
      </c>
      <c r="AA182" s="315">
        <v>0.45043902441514</v>
      </c>
      <c r="AB182" s="315">
        <v>0.36249153288462788</v>
      </c>
      <c r="AC182" s="315">
        <v>0.33477527390662376</v>
      </c>
      <c r="AD182" s="315">
        <v>0.30117917701756602</v>
      </c>
      <c r="AE182" s="315">
        <v>0.26970816742001152</v>
      </c>
      <c r="AF182" s="315">
        <v>0.24527606681413563</v>
      </c>
      <c r="AG182" s="315">
        <v>0.22268158544598868</v>
      </c>
      <c r="AH182" s="315">
        <v>0.19243960485624179</v>
      </c>
      <c r="AI182" s="315">
        <v>0.16249681413842965</v>
      </c>
      <c r="AJ182" s="315">
        <v>0.13890451952585503</v>
      </c>
      <c r="AK182" s="315">
        <v>0.11536722398057614</v>
      </c>
      <c r="AL182" s="315">
        <v>9.71960490057482E-2</v>
      </c>
      <c r="AM182" s="315">
        <v>8.3829130591616369E-2</v>
      </c>
      <c r="AN182" s="315">
        <v>6.8689878601462695E-2</v>
      </c>
      <c r="AO182" s="315">
        <v>5.8847496090558234E-2</v>
      </c>
      <c r="AP182" s="315">
        <v>5.0359774968873845E-2</v>
      </c>
      <c r="AQ182" s="315">
        <v>4.3718704828660075E-2</v>
      </c>
      <c r="AR182" s="315">
        <v>3.5261002205695988E-2</v>
      </c>
      <c r="AS182" s="315">
        <v>2.9443127542438947E-2</v>
      </c>
      <c r="AT182" s="315">
        <v>2.5461105544277756E-2</v>
      </c>
      <c r="AU182" s="315">
        <v>2.2030223962955394E-2</v>
      </c>
      <c r="AV182" s="315">
        <v>1.9710540852385928E-2</v>
      </c>
      <c r="AW182" s="315">
        <v>1.7707742780343549E-2</v>
      </c>
      <c r="AX182" s="315">
        <v>1.5085758649019402E-2</v>
      </c>
      <c r="AY182" s="315">
        <v>1.2031298564078098E-2</v>
      </c>
      <c r="AZ182" s="315">
        <v>1.0754611512054365E-2</v>
      </c>
      <c r="BA182" s="316">
        <v>9.6614978578708523E-3</v>
      </c>
    </row>
    <row r="183" spans="1:53" x14ac:dyDescent="0.2">
      <c r="A183" s="286" t="s">
        <v>2678</v>
      </c>
      <c r="B183" s="287" t="s">
        <v>2679</v>
      </c>
      <c r="C183" s="288">
        <v>0</v>
      </c>
      <c r="D183" s="315">
        <v>0</v>
      </c>
      <c r="E183" s="315">
        <v>5.2929600000000647</v>
      </c>
      <c r="F183" s="315">
        <v>14.458410000000374</v>
      </c>
      <c r="G183" s="315">
        <v>5.3</v>
      </c>
      <c r="H183" s="315">
        <v>9.8544686774362624</v>
      </c>
      <c r="I183" s="315">
        <v>3.9336199999999999</v>
      </c>
      <c r="J183" s="315">
        <v>36.97135999999977</v>
      </c>
      <c r="K183" s="315">
        <v>18.100449999999935</v>
      </c>
      <c r="L183" s="315">
        <v>4.5995400000000739</v>
      </c>
      <c r="M183" s="315">
        <v>5.3261872226528242</v>
      </c>
      <c r="N183" s="315">
        <v>0.71657363899396376</v>
      </c>
      <c r="O183" s="315">
        <v>0.71653768988248989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">
      <c r="A184" s="286" t="s">
        <v>2680</v>
      </c>
      <c r="B184" s="287" t="s">
        <v>2681</v>
      </c>
      <c r="C184" s="288">
        <v>0.59711474156874</v>
      </c>
      <c r="D184" s="315">
        <v>0.60038999999999088</v>
      </c>
      <c r="E184" s="315">
        <v>1.8420999999999768</v>
      </c>
      <c r="F184" s="315">
        <v>1.2</v>
      </c>
      <c r="G184" s="315">
        <v>40.80022000000001</v>
      </c>
      <c r="H184" s="315">
        <v>48.200048861604159</v>
      </c>
      <c r="I184" s="315">
        <v>52.510959999999969</v>
      </c>
      <c r="J184" s="315">
        <v>66.073090000000107</v>
      </c>
      <c r="K184" s="315">
        <v>29.09823999999988</v>
      </c>
      <c r="L184" s="315">
        <v>23.254159999999946</v>
      </c>
      <c r="M184" s="315">
        <v>26.63105003119362</v>
      </c>
      <c r="N184" s="315">
        <v>24.383096643756062</v>
      </c>
      <c r="O184" s="315">
        <v>25.654886350575339</v>
      </c>
      <c r="P184" s="315">
        <v>28.924027871640735</v>
      </c>
      <c r="Q184" s="315">
        <v>43.11927835167338</v>
      </c>
      <c r="R184" s="315">
        <v>37.129337108850471</v>
      </c>
      <c r="S184" s="315">
        <v>42.526376526146777</v>
      </c>
      <c r="T184" s="315">
        <v>33.58798784462077</v>
      </c>
      <c r="U184" s="315">
        <v>36.25671195943832</v>
      </c>
      <c r="V184" s="315">
        <v>34.858568980336045</v>
      </c>
      <c r="W184" s="315">
        <v>26.600586298008722</v>
      </c>
      <c r="X184" s="315">
        <v>18.470056083076358</v>
      </c>
      <c r="Y184" s="315">
        <v>17.971194234280528</v>
      </c>
      <c r="Z184" s="315">
        <v>16.461492375355331</v>
      </c>
      <c r="AA184" s="315">
        <v>15.583691100343657</v>
      </c>
      <c r="AB184" s="315">
        <v>13.853471071320662</v>
      </c>
      <c r="AC184" s="315">
        <v>12.255846521897208</v>
      </c>
      <c r="AD184" s="315">
        <v>6.8408050442300556</v>
      </c>
      <c r="AE184" s="315">
        <v>5.9091214673140016</v>
      </c>
      <c r="AF184" s="315">
        <v>5.6503578846493916</v>
      </c>
      <c r="AG184" s="315">
        <v>4.7747751590964889</v>
      </c>
      <c r="AH184" s="315">
        <v>3.0060069660240591</v>
      </c>
      <c r="AI184" s="315">
        <v>2.6270959820155255</v>
      </c>
      <c r="AJ184" s="315">
        <v>1.9296929482225342</v>
      </c>
      <c r="AK184" s="315">
        <v>1.6325381416407225</v>
      </c>
      <c r="AL184" s="315">
        <v>1.4393338483769802</v>
      </c>
      <c r="AM184" s="315">
        <v>1.2887521398985071</v>
      </c>
      <c r="AN184" s="315">
        <v>0.85657226374815842</v>
      </c>
      <c r="AO184" s="315">
        <v>0.75632759477636835</v>
      </c>
      <c r="AP184" s="315">
        <v>0.65966856207258551</v>
      </c>
      <c r="AQ184" s="315">
        <v>0.66045139504496964</v>
      </c>
      <c r="AR184" s="315">
        <v>0.48535234268274058</v>
      </c>
      <c r="AS184" s="315">
        <v>1.7179027983847559</v>
      </c>
      <c r="AT184" s="315">
        <v>2.1852216910569524</v>
      </c>
      <c r="AU184" s="315">
        <v>2.050961031595623</v>
      </c>
      <c r="AV184" s="315">
        <v>1.9829234374773237</v>
      </c>
      <c r="AW184" s="315">
        <v>1.6948671613992392</v>
      </c>
      <c r="AX184" s="315">
        <v>1.4951895464260492</v>
      </c>
      <c r="AY184" s="315">
        <v>1.5997581099078353</v>
      </c>
      <c r="AZ184" s="315">
        <v>1.7506094920461568</v>
      </c>
      <c r="BA184" s="316">
        <v>1.5731026999516398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5.5889939810834104</v>
      </c>
      <c r="I185" s="315">
        <v>2.6008499999999564</v>
      </c>
      <c r="J185" s="315">
        <v>1.85991</v>
      </c>
      <c r="K185" s="315">
        <v>1.1002099999999999</v>
      </c>
      <c r="L185" s="315">
        <v>1.5451299999999999</v>
      </c>
      <c r="M185" s="315">
        <v>0</v>
      </c>
      <c r="N185" s="315">
        <v>0</v>
      </c>
      <c r="O185" s="315">
        <v>0</v>
      </c>
      <c r="P185" s="315">
        <v>1.00315276583548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0.69265310021974003</v>
      </c>
      <c r="I186" s="313">
        <v>0.7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2.7228432215534499</v>
      </c>
      <c r="D187" s="313">
        <v>3.4000000000000004</v>
      </c>
      <c r="E187" s="313">
        <v>14.985189999999863</v>
      </c>
      <c r="F187" s="313">
        <v>10.24137</v>
      </c>
      <c r="G187" s="313">
        <v>13.600000000000001</v>
      </c>
      <c r="H187" s="313">
        <v>5.4534438312025966</v>
      </c>
      <c r="I187" s="313">
        <v>6.8513599999999988</v>
      </c>
      <c r="J187" s="313">
        <v>8.2006399999999999</v>
      </c>
      <c r="K187" s="313">
        <v>6.8000000000000007</v>
      </c>
      <c r="L187" s="313">
        <v>4.0995999999999997</v>
      </c>
      <c r="M187" s="313">
        <v>1.3613885046898642</v>
      </c>
      <c r="N187" s="313">
        <v>0.6694907227714163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4">
        <v>0</v>
      </c>
    </row>
    <row r="188" spans="1:53" x14ac:dyDescent="0.2">
      <c r="A188" s="286" t="s">
        <v>2687</v>
      </c>
      <c r="B188" s="287" t="s">
        <v>2688</v>
      </c>
      <c r="C188" s="288">
        <v>2.7228432215534499</v>
      </c>
      <c r="D188" s="315">
        <v>3.4000000000000004</v>
      </c>
      <c r="E188" s="315">
        <v>14.985189999999863</v>
      </c>
      <c r="F188" s="315">
        <v>10.24137</v>
      </c>
      <c r="G188" s="315">
        <v>13.600000000000001</v>
      </c>
      <c r="H188" s="315">
        <v>5.4534438312025966</v>
      </c>
      <c r="I188" s="315">
        <v>6.8513599999999988</v>
      </c>
      <c r="J188" s="315">
        <v>8.2006399999999999</v>
      </c>
      <c r="K188" s="315">
        <v>6.8000000000000007</v>
      </c>
      <c r="L188" s="315">
        <v>4.0995999999999997</v>
      </c>
      <c r="M188" s="315">
        <v>1.3613885046898642</v>
      </c>
      <c r="N188" s="315">
        <v>0.6694907227714163</v>
      </c>
      <c r="O188" s="315">
        <v>0</v>
      </c>
      <c r="P188" s="315">
        <v>0</v>
      </c>
      <c r="Q188" s="315">
        <v>0</v>
      </c>
      <c r="R188" s="315">
        <v>0</v>
      </c>
      <c r="S188" s="315">
        <v>0</v>
      </c>
      <c r="T188" s="315">
        <v>0</v>
      </c>
      <c r="U188" s="315">
        <v>0</v>
      </c>
      <c r="V188" s="315">
        <v>0</v>
      </c>
      <c r="W188" s="315">
        <v>0</v>
      </c>
      <c r="X188" s="315">
        <v>0</v>
      </c>
      <c r="Y188" s="315">
        <v>0</v>
      </c>
      <c r="Z188" s="315">
        <v>0</v>
      </c>
      <c r="AA188" s="315">
        <v>0</v>
      </c>
      <c r="AB188" s="315">
        <v>0</v>
      </c>
      <c r="AC188" s="315">
        <v>0</v>
      </c>
      <c r="AD188" s="315">
        <v>0</v>
      </c>
      <c r="AE188" s="315">
        <v>0</v>
      </c>
      <c r="AF188" s="315">
        <v>0</v>
      </c>
      <c r="AG188" s="315">
        <v>0</v>
      </c>
      <c r="AH188" s="315">
        <v>0</v>
      </c>
      <c r="AI188" s="315">
        <v>0</v>
      </c>
      <c r="AJ188" s="315">
        <v>0</v>
      </c>
      <c r="AK188" s="315">
        <v>0</v>
      </c>
      <c r="AL188" s="315">
        <v>0</v>
      </c>
      <c r="AM188" s="315">
        <v>0</v>
      </c>
      <c r="AN188" s="315">
        <v>0</v>
      </c>
      <c r="AO188" s="315">
        <v>0</v>
      </c>
      <c r="AP188" s="315">
        <v>0</v>
      </c>
      <c r="AQ188" s="315">
        <v>0</v>
      </c>
      <c r="AR188" s="315">
        <v>0</v>
      </c>
      <c r="AS188" s="315">
        <v>0</v>
      </c>
      <c r="AT188" s="315">
        <v>0</v>
      </c>
      <c r="AU188" s="315">
        <v>0</v>
      </c>
      <c r="AV188" s="315">
        <v>0</v>
      </c>
      <c r="AW188" s="315">
        <v>0</v>
      </c>
      <c r="AX188" s="315">
        <v>0</v>
      </c>
      <c r="AY188" s="315">
        <v>0</v>
      </c>
      <c r="AZ188" s="315">
        <v>0</v>
      </c>
      <c r="BA188" s="316">
        <v>0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">
      <c r="A191" s="280" t="s">
        <v>2693</v>
      </c>
      <c r="B191" s="281" t="s">
        <v>2694</v>
      </c>
      <c r="C191" s="282">
        <v>13.208531372645627</v>
      </c>
      <c r="D191" s="311">
        <v>8.6855800000000887</v>
      </c>
      <c r="E191" s="311">
        <v>68.671130000000076</v>
      </c>
      <c r="F191" s="311">
        <v>9.294330000000004</v>
      </c>
      <c r="G191" s="311">
        <v>4.60042999999997</v>
      </c>
      <c r="H191" s="311">
        <v>18.130603302256404</v>
      </c>
      <c r="I191" s="311">
        <v>9.3047200000000014</v>
      </c>
      <c r="J191" s="311">
        <v>3.9004099999999791</v>
      </c>
      <c r="K191" s="311">
        <v>6.3006600000000006</v>
      </c>
      <c r="L191" s="311">
        <v>10.299479999999999</v>
      </c>
      <c r="M191" s="311">
        <v>7.9773989321640091</v>
      </c>
      <c r="N191" s="311">
        <v>4.3005313052270857</v>
      </c>
      <c r="O191" s="311">
        <v>5.4672832299769816</v>
      </c>
      <c r="P191" s="311">
        <v>3.6779664154621803</v>
      </c>
      <c r="Q191" s="311">
        <v>2.3570556477264932</v>
      </c>
      <c r="R191" s="311">
        <v>0.75137663799421273</v>
      </c>
      <c r="S191" s="311">
        <v>0.53879654040536951</v>
      </c>
      <c r="T191" s="311">
        <v>0.61413918913310617</v>
      </c>
      <c r="U191" s="311">
        <v>0.4269444090723567</v>
      </c>
      <c r="V191" s="311">
        <v>0.29300016768014181</v>
      </c>
      <c r="W191" s="311">
        <v>0.29258708087491603</v>
      </c>
      <c r="X191" s="311">
        <v>0.29166787762472768</v>
      </c>
      <c r="Y191" s="311">
        <v>0.22442843864442902</v>
      </c>
      <c r="Z191" s="311">
        <v>0.20083011179378835</v>
      </c>
      <c r="AA191" s="311">
        <v>0.1975176240828885</v>
      </c>
      <c r="AB191" s="311">
        <v>7.6885384569078369E-2</v>
      </c>
      <c r="AC191" s="311">
        <v>7.1772251043140972E-2</v>
      </c>
      <c r="AD191" s="311">
        <v>6.0498742826000498E-2</v>
      </c>
      <c r="AE191" s="311">
        <v>5.3649046444796671E-2</v>
      </c>
      <c r="AF191" s="311">
        <v>4.2334944699546143E-2</v>
      </c>
      <c r="AG191" s="311">
        <v>4.0973271606851394E-2</v>
      </c>
      <c r="AH191" s="311">
        <v>3.4070931409959419E-2</v>
      </c>
      <c r="AI191" s="311">
        <v>2.6358977217988216E-2</v>
      </c>
      <c r="AJ191" s="311">
        <v>2.1987504177678679E-2</v>
      </c>
      <c r="AK191" s="311">
        <v>1.8531467343859732E-2</v>
      </c>
      <c r="AL191" s="311">
        <v>1.5288154609017847E-2</v>
      </c>
      <c r="AM191" s="311">
        <v>1.0854500487580614E-2</v>
      </c>
      <c r="AN191" s="311">
        <v>6.6528883032116121E-3</v>
      </c>
      <c r="AO191" s="311">
        <v>3.90308474734411E-3</v>
      </c>
      <c r="AP191" s="311">
        <v>3.2276877340052623E-3</v>
      </c>
      <c r="AQ191" s="311">
        <v>2.8430995319721824E-3</v>
      </c>
      <c r="AR191" s="311">
        <v>2.3293173223028897E-3</v>
      </c>
      <c r="AS191" s="311">
        <v>1.6788625294799134E-3</v>
      </c>
      <c r="AT191" s="311">
        <v>1.407526713066858E-3</v>
      </c>
      <c r="AU191" s="311">
        <v>3.4206296994843972E-3</v>
      </c>
      <c r="AV191" s="311">
        <v>3.1376988102930275E-3</v>
      </c>
      <c r="AW191" s="311">
        <v>2.8433877727533441E-3</v>
      </c>
      <c r="AX191" s="311">
        <v>3.5711197277351627E-3</v>
      </c>
      <c r="AY191" s="311">
        <v>3.3465881867495106E-3</v>
      </c>
      <c r="AZ191" s="311">
        <v>3.2338031873765001E-3</v>
      </c>
      <c r="BA191" s="312">
        <v>2.9281650711952619E-3</v>
      </c>
    </row>
    <row r="192" spans="1:53" x14ac:dyDescent="0.2">
      <c r="A192" s="283" t="s">
        <v>2695</v>
      </c>
      <c r="B192" s="284" t="s">
        <v>2696</v>
      </c>
      <c r="C192" s="285">
        <v>8.1207936772318572</v>
      </c>
      <c r="D192" s="313">
        <v>8.1994700000000886</v>
      </c>
      <c r="E192" s="313">
        <v>67.814060000000055</v>
      </c>
      <c r="F192" s="313">
        <v>2.6999999999999997</v>
      </c>
      <c r="G192" s="313">
        <v>3.8004000000000002</v>
      </c>
      <c r="H192" s="313">
        <v>18.130603302256404</v>
      </c>
      <c r="I192" s="313">
        <v>9.3047200000000014</v>
      </c>
      <c r="J192" s="313">
        <v>3.30037</v>
      </c>
      <c r="K192" s="313">
        <v>5.2994699999999995</v>
      </c>
      <c r="L192" s="313">
        <v>10.09948</v>
      </c>
      <c r="M192" s="313">
        <v>6.54432355239903</v>
      </c>
      <c r="N192" s="313">
        <v>4.3005313052270857</v>
      </c>
      <c r="O192" s="313">
        <v>5.4672832299769816</v>
      </c>
      <c r="P192" s="313">
        <v>3.2000725529207168</v>
      </c>
      <c r="Q192" s="313">
        <v>2.3570556477264932</v>
      </c>
      <c r="R192" s="313">
        <v>0.75137663799421273</v>
      </c>
      <c r="S192" s="313">
        <v>0.53879654040536951</v>
      </c>
      <c r="T192" s="313">
        <v>0.61413918913310617</v>
      </c>
      <c r="U192" s="313">
        <v>0.4269444090723567</v>
      </c>
      <c r="V192" s="313">
        <v>0.29300016768014181</v>
      </c>
      <c r="W192" s="313">
        <v>0.29258708087491603</v>
      </c>
      <c r="X192" s="313">
        <v>0.29166787762472768</v>
      </c>
      <c r="Y192" s="313">
        <v>0.22442843864442902</v>
      </c>
      <c r="Z192" s="313">
        <v>0.20083011179378835</v>
      </c>
      <c r="AA192" s="313">
        <v>0.1975176240828885</v>
      </c>
      <c r="AB192" s="313">
        <v>7.6885384569078369E-2</v>
      </c>
      <c r="AC192" s="313">
        <v>7.1772251043140972E-2</v>
      </c>
      <c r="AD192" s="313">
        <v>6.0498742826000498E-2</v>
      </c>
      <c r="AE192" s="313">
        <v>5.3649046444796671E-2</v>
      </c>
      <c r="AF192" s="313">
        <v>4.2334944699546143E-2</v>
      </c>
      <c r="AG192" s="313">
        <v>4.0973271606851394E-2</v>
      </c>
      <c r="AH192" s="313">
        <v>3.4070931409959419E-2</v>
      </c>
      <c r="AI192" s="313">
        <v>2.6358977217988216E-2</v>
      </c>
      <c r="AJ192" s="313">
        <v>2.1987504177678679E-2</v>
      </c>
      <c r="AK192" s="313">
        <v>1.8531467343859732E-2</v>
      </c>
      <c r="AL192" s="313">
        <v>1.5288154609017847E-2</v>
      </c>
      <c r="AM192" s="313">
        <v>1.0854500487580614E-2</v>
      </c>
      <c r="AN192" s="313">
        <v>6.6528883032116121E-3</v>
      </c>
      <c r="AO192" s="313">
        <v>3.90308474734411E-3</v>
      </c>
      <c r="AP192" s="313">
        <v>3.2276877340052623E-3</v>
      </c>
      <c r="AQ192" s="313">
        <v>2.8430995319721824E-3</v>
      </c>
      <c r="AR192" s="313">
        <v>2.3293173223028897E-3</v>
      </c>
      <c r="AS192" s="313">
        <v>1.6788625294799134E-3</v>
      </c>
      <c r="AT192" s="313">
        <v>1.407526713066858E-3</v>
      </c>
      <c r="AU192" s="313">
        <v>3.4206296994843972E-3</v>
      </c>
      <c r="AV192" s="313">
        <v>3.1376988102930275E-3</v>
      </c>
      <c r="AW192" s="313">
        <v>2.8433877727533441E-3</v>
      </c>
      <c r="AX192" s="313">
        <v>3.5711197277351627E-3</v>
      </c>
      <c r="AY192" s="313">
        <v>3.3465881867495106E-3</v>
      </c>
      <c r="AZ192" s="313">
        <v>3.2338031873765001E-3</v>
      </c>
      <c r="BA192" s="314">
        <v>2.9281650711952619E-3</v>
      </c>
    </row>
    <row r="193" spans="1:53" x14ac:dyDescent="0.2">
      <c r="A193" s="283" t="s">
        <v>2697</v>
      </c>
      <c r="B193" s="284" t="s">
        <v>2698</v>
      </c>
      <c r="C193" s="285">
        <v>4.6100459021587792</v>
      </c>
      <c r="D193" s="313">
        <v>0.48611000000000004</v>
      </c>
      <c r="E193" s="313">
        <v>0.85707</v>
      </c>
      <c r="F193" s="313">
        <v>6.5943300000000011</v>
      </c>
      <c r="G193" s="313">
        <v>0.80002999999996971</v>
      </c>
      <c r="H193" s="313">
        <v>0</v>
      </c>
      <c r="I193" s="313">
        <v>0</v>
      </c>
      <c r="J193" s="313">
        <v>0.60003999999997859</v>
      </c>
      <c r="K193" s="313">
        <v>1.00119</v>
      </c>
      <c r="L193" s="313">
        <v>0.19999999999999996</v>
      </c>
      <c r="M193" s="313">
        <v>1.4330753797649798</v>
      </c>
      <c r="N193" s="313">
        <v>0</v>
      </c>
      <c r="O193" s="313">
        <v>0</v>
      </c>
      <c r="P193" s="313">
        <v>0.47789386254146399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0.47769179325499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0</v>
      </c>
      <c r="D196" s="311">
        <v>3.01389</v>
      </c>
      <c r="E196" s="311">
        <v>0</v>
      </c>
      <c r="F196" s="311">
        <v>0.60058000000000789</v>
      </c>
      <c r="G196" s="311">
        <v>0.6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321.41895851285904</v>
      </c>
      <c r="D197" s="309">
        <v>194.48482999999996</v>
      </c>
      <c r="E197" s="309">
        <v>110.78738999999996</v>
      </c>
      <c r="F197" s="309">
        <v>182.49517</v>
      </c>
      <c r="G197" s="309">
        <v>308.50010000000003</v>
      </c>
      <c r="H197" s="309">
        <v>188.49718161841983</v>
      </c>
      <c r="I197" s="309">
        <v>170.60998000000004</v>
      </c>
      <c r="J197" s="309">
        <v>115.60447999999997</v>
      </c>
      <c r="K197" s="309">
        <v>97.400299999999987</v>
      </c>
      <c r="L197" s="309">
        <v>44.300719999999991</v>
      </c>
      <c r="M197" s="309">
        <v>60.308304302257149</v>
      </c>
      <c r="N197" s="309">
        <v>44.592013742537176</v>
      </c>
      <c r="O197" s="309">
        <v>57.490153024011626</v>
      </c>
      <c r="P197" s="309">
        <v>52.809486272369043</v>
      </c>
      <c r="Q197" s="309">
        <v>47.434795070220666</v>
      </c>
      <c r="R197" s="309">
        <v>56.582626767036416</v>
      </c>
      <c r="S197" s="309">
        <v>52.787888599695812</v>
      </c>
      <c r="T197" s="309">
        <v>46.389685842068943</v>
      </c>
      <c r="U197" s="309">
        <v>42.536225441555629</v>
      </c>
      <c r="V197" s="309">
        <v>38.870296624579531</v>
      </c>
      <c r="W197" s="309">
        <v>35.545001256774015</v>
      </c>
      <c r="X197" s="309">
        <v>32.23189161572482</v>
      </c>
      <c r="Y197" s="309">
        <v>29.18238281751962</v>
      </c>
      <c r="Z197" s="309">
        <v>26.083440529063644</v>
      </c>
      <c r="AA197" s="309">
        <v>23.468139234799942</v>
      </c>
      <c r="AB197" s="309">
        <v>21.164703993798337</v>
      </c>
      <c r="AC197" s="309">
        <v>19.067568615017453</v>
      </c>
      <c r="AD197" s="309">
        <v>16.651009529408263</v>
      </c>
      <c r="AE197" s="309">
        <v>14.808346613382138</v>
      </c>
      <c r="AF197" s="309">
        <v>13.38479021359257</v>
      </c>
      <c r="AG197" s="309">
        <v>11.918470913548633</v>
      </c>
      <c r="AH197" s="309">
        <v>10.650579408710605</v>
      </c>
      <c r="AI197" s="309">
        <v>9.6138474401644096</v>
      </c>
      <c r="AJ197" s="309">
        <v>8.4841035328053991</v>
      </c>
      <c r="AK197" s="309">
        <v>7.6514423968845255</v>
      </c>
      <c r="AL197" s="309">
        <v>6.9173971389442226</v>
      </c>
      <c r="AM197" s="309">
        <v>6.2772639321142476</v>
      </c>
      <c r="AN197" s="309">
        <v>5.6608692735163393</v>
      </c>
      <c r="AO197" s="309">
        <v>5.1232772847731667</v>
      </c>
      <c r="AP197" s="309">
        <v>4.6375525564768294</v>
      </c>
      <c r="AQ197" s="309">
        <v>4.195296564073554</v>
      </c>
      <c r="AR197" s="309">
        <v>3.7805924497726022</v>
      </c>
      <c r="AS197" s="309">
        <v>3.4181835519320698</v>
      </c>
      <c r="AT197" s="309">
        <v>3.0485700702095269</v>
      </c>
      <c r="AU197" s="309">
        <v>2.7396746214281955</v>
      </c>
      <c r="AV197" s="309">
        <v>2.4838739149950877</v>
      </c>
      <c r="AW197" s="309">
        <v>2.2471509147097479</v>
      </c>
      <c r="AX197" s="309">
        <v>1.934110888794069</v>
      </c>
      <c r="AY197" s="309">
        <v>1.7064324684017238</v>
      </c>
      <c r="AZ197" s="309">
        <v>1.5396672110527538</v>
      </c>
      <c r="BA197" s="310">
        <v>1.3682749658608109</v>
      </c>
    </row>
    <row r="198" spans="1:53" x14ac:dyDescent="0.2">
      <c r="A198" s="280" t="s">
        <v>2707</v>
      </c>
      <c r="B198" s="281" t="s">
        <v>2708</v>
      </c>
      <c r="C198" s="282">
        <v>96.0421755027036</v>
      </c>
      <c r="D198" s="311">
        <v>42.396139999999995</v>
      </c>
      <c r="E198" s="311">
        <v>58.094929999999998</v>
      </c>
      <c r="F198" s="311">
        <v>75.948889999999992</v>
      </c>
      <c r="G198" s="311">
        <v>76.900110000000041</v>
      </c>
      <c r="H198" s="311">
        <v>77.505493455622471</v>
      </c>
      <c r="I198" s="311">
        <v>79.599999999999994</v>
      </c>
      <c r="J198" s="311">
        <v>5.1104300000000009</v>
      </c>
      <c r="K198" s="311">
        <v>26.7</v>
      </c>
      <c r="L198" s="311">
        <v>0</v>
      </c>
      <c r="M198" s="311">
        <v>6.4247983817818799</v>
      </c>
      <c r="N198" s="311">
        <v>1.0509219451609799</v>
      </c>
      <c r="O198" s="311">
        <v>1.0270631222599449</v>
      </c>
      <c r="P198" s="311">
        <v>10.270373554982301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96.0421755027036</v>
      </c>
      <c r="D199" s="313">
        <v>42.396139999999995</v>
      </c>
      <c r="E199" s="313">
        <v>58.094929999999998</v>
      </c>
      <c r="F199" s="313">
        <v>75.948889999999992</v>
      </c>
      <c r="G199" s="313">
        <v>76.900110000000041</v>
      </c>
      <c r="H199" s="313">
        <v>77.505493455622471</v>
      </c>
      <c r="I199" s="313">
        <v>79.599999999999994</v>
      </c>
      <c r="J199" s="313">
        <v>5.1104300000000009</v>
      </c>
      <c r="K199" s="313">
        <v>26.7</v>
      </c>
      <c r="L199" s="313">
        <v>0</v>
      </c>
      <c r="M199" s="313">
        <v>6.4247983817818799</v>
      </c>
      <c r="N199" s="313">
        <v>1.0509219451609799</v>
      </c>
      <c r="O199" s="313">
        <v>1.0270631222599449</v>
      </c>
      <c r="P199" s="313">
        <v>10.270373554982301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96.0421755027036</v>
      </c>
      <c r="D200" s="315">
        <v>42.396139999999995</v>
      </c>
      <c r="E200" s="315">
        <v>49.781349999999989</v>
      </c>
      <c r="F200" s="315">
        <v>75.948889999999992</v>
      </c>
      <c r="G200" s="315">
        <v>68.500100000000032</v>
      </c>
      <c r="H200" s="315">
        <v>70.340116556797611</v>
      </c>
      <c r="I200" s="315">
        <v>73.599999999999994</v>
      </c>
      <c r="J200" s="315">
        <v>5.1104300000000009</v>
      </c>
      <c r="K200" s="315">
        <v>12.399999999999999</v>
      </c>
      <c r="L200" s="315">
        <v>0</v>
      </c>
      <c r="M200" s="315">
        <v>5.2544819479257017</v>
      </c>
      <c r="N200" s="315">
        <v>1.0509219451609799</v>
      </c>
      <c r="O200" s="315">
        <v>1.0270631222599449</v>
      </c>
      <c r="P200" s="315">
        <v>10.270373554982301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8.31358</v>
      </c>
      <c r="F201" s="315">
        <v>0</v>
      </c>
      <c r="G201" s="315">
        <v>8.40001</v>
      </c>
      <c r="H201" s="315">
        <v>7.1653768988248787</v>
      </c>
      <c r="I201" s="315">
        <v>6</v>
      </c>
      <c r="J201" s="315">
        <v>0</v>
      </c>
      <c r="K201" s="315">
        <v>14.299999999999999</v>
      </c>
      <c r="L201" s="315">
        <v>0</v>
      </c>
      <c r="M201" s="315">
        <v>1.1703164338561789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225.37678301015546</v>
      </c>
      <c r="D206" s="311">
        <v>152.08868999999999</v>
      </c>
      <c r="E206" s="311">
        <v>52.692459999999976</v>
      </c>
      <c r="F206" s="311">
        <v>106.54628</v>
      </c>
      <c r="G206" s="311">
        <v>231.59998999999999</v>
      </c>
      <c r="H206" s="311">
        <v>110.99168816279736</v>
      </c>
      <c r="I206" s="311">
        <v>91.009980000000013</v>
      </c>
      <c r="J206" s="311">
        <v>110.49404999999996</v>
      </c>
      <c r="K206" s="311">
        <v>70.700299999999999</v>
      </c>
      <c r="L206" s="311">
        <v>44.300719999999991</v>
      </c>
      <c r="M206" s="311">
        <v>53.883505920475272</v>
      </c>
      <c r="N206" s="311">
        <v>43.541091797376197</v>
      </c>
      <c r="O206" s="311">
        <v>56.46308990175168</v>
      </c>
      <c r="P206" s="311">
        <v>42.539112717386736</v>
      </c>
      <c r="Q206" s="311">
        <v>47.434795070220666</v>
      </c>
      <c r="R206" s="311">
        <v>56.582626767036416</v>
      </c>
      <c r="S206" s="311">
        <v>52.787888599695812</v>
      </c>
      <c r="T206" s="311">
        <v>46.389685842068943</v>
      </c>
      <c r="U206" s="311">
        <v>42.536225441555629</v>
      </c>
      <c r="V206" s="311">
        <v>38.870296624579531</v>
      </c>
      <c r="W206" s="311">
        <v>35.545001256774015</v>
      </c>
      <c r="X206" s="311">
        <v>32.23189161572482</v>
      </c>
      <c r="Y206" s="311">
        <v>29.18238281751962</v>
      </c>
      <c r="Z206" s="311">
        <v>26.083440529063644</v>
      </c>
      <c r="AA206" s="311">
        <v>23.468139234799942</v>
      </c>
      <c r="AB206" s="311">
        <v>21.164703993798337</v>
      </c>
      <c r="AC206" s="311">
        <v>19.067568615017453</v>
      </c>
      <c r="AD206" s="311">
        <v>16.651009529408263</v>
      </c>
      <c r="AE206" s="311">
        <v>14.808346613382138</v>
      </c>
      <c r="AF206" s="311">
        <v>13.38479021359257</v>
      </c>
      <c r="AG206" s="311">
        <v>11.918470913548633</v>
      </c>
      <c r="AH206" s="311">
        <v>10.650579408710605</v>
      </c>
      <c r="AI206" s="311">
        <v>9.6138474401644096</v>
      </c>
      <c r="AJ206" s="311">
        <v>8.4841035328053991</v>
      </c>
      <c r="AK206" s="311">
        <v>7.6514423968845255</v>
      </c>
      <c r="AL206" s="311">
        <v>6.9173971389442226</v>
      </c>
      <c r="AM206" s="311">
        <v>6.2772639321142476</v>
      </c>
      <c r="AN206" s="311">
        <v>5.6608692735163393</v>
      </c>
      <c r="AO206" s="311">
        <v>5.1232772847731667</v>
      </c>
      <c r="AP206" s="311">
        <v>4.6375525564768294</v>
      </c>
      <c r="AQ206" s="311">
        <v>4.195296564073554</v>
      </c>
      <c r="AR206" s="311">
        <v>3.7805924497726022</v>
      </c>
      <c r="AS206" s="311">
        <v>3.4181835519320698</v>
      </c>
      <c r="AT206" s="311">
        <v>3.0485700702095269</v>
      </c>
      <c r="AU206" s="311">
        <v>2.7396746214281955</v>
      </c>
      <c r="AV206" s="311">
        <v>2.4838739149950877</v>
      </c>
      <c r="AW206" s="311">
        <v>2.2471509147097479</v>
      </c>
      <c r="AX206" s="311">
        <v>1.934110888794069</v>
      </c>
      <c r="AY206" s="311">
        <v>1.7064324684017238</v>
      </c>
      <c r="AZ206" s="311">
        <v>1.5396672110527538</v>
      </c>
      <c r="BA206" s="312">
        <v>1.3682749658608109</v>
      </c>
    </row>
    <row r="207" spans="1:53" x14ac:dyDescent="0.2">
      <c r="A207" s="283" t="s">
        <v>2725</v>
      </c>
      <c r="B207" s="284" t="s">
        <v>2726</v>
      </c>
      <c r="C207" s="285">
        <v>28.900353491926996</v>
      </c>
      <c r="D207" s="313">
        <v>24.997329999999998</v>
      </c>
      <c r="E207" s="313">
        <v>30.197419999999997</v>
      </c>
      <c r="F207" s="313">
        <v>27.597479999999994</v>
      </c>
      <c r="G207" s="313">
        <v>37.099620000000009</v>
      </c>
      <c r="H207" s="313">
        <v>38.90799656061904</v>
      </c>
      <c r="I207" s="313">
        <v>30.20261</v>
      </c>
      <c r="J207" s="313">
        <v>36.799999999999997</v>
      </c>
      <c r="K207" s="313">
        <v>43.4</v>
      </c>
      <c r="L207" s="313">
        <v>32.799999999999997</v>
      </c>
      <c r="M207" s="313">
        <v>43.350530237890467</v>
      </c>
      <c r="N207" s="313">
        <v>39.409572943536794</v>
      </c>
      <c r="O207" s="313">
        <v>47.29148753224419</v>
      </c>
      <c r="P207" s="313">
        <v>39.409572943536794</v>
      </c>
      <c r="Q207" s="313">
        <v>43.350530237890503</v>
      </c>
      <c r="R207" s="313">
        <v>52.546097258049109</v>
      </c>
      <c r="S207" s="313">
        <v>49.019566710069377</v>
      </c>
      <c r="T207" s="313">
        <v>42.853809203367057</v>
      </c>
      <c r="U207" s="313">
        <v>39.255922806050258</v>
      </c>
      <c r="V207" s="313">
        <v>35.835136780015233</v>
      </c>
      <c r="W207" s="313">
        <v>32.759986189891833</v>
      </c>
      <c r="X207" s="313">
        <v>29.702757589830213</v>
      </c>
      <c r="Y207" s="313">
        <v>26.884401338570232</v>
      </c>
      <c r="Z207" s="313">
        <v>23.997130476361082</v>
      </c>
      <c r="AA207" s="313">
        <v>21.577409611592454</v>
      </c>
      <c r="AB207" s="313">
        <v>19.453914555896404</v>
      </c>
      <c r="AC207" s="313">
        <v>17.519815294309542</v>
      </c>
      <c r="AD207" s="313">
        <v>15.252090199292299</v>
      </c>
      <c r="AE207" s="313">
        <v>13.542580492824976</v>
      </c>
      <c r="AF207" s="313">
        <v>12.237474396199818</v>
      </c>
      <c r="AG207" s="313">
        <v>10.879427265403685</v>
      </c>
      <c r="AH207" s="313">
        <v>9.7116870700799343</v>
      </c>
      <c r="AI207" s="313">
        <v>8.7644297011679164</v>
      </c>
      <c r="AJ207" s="313">
        <v>7.7165264062082803</v>
      </c>
      <c r="AK207" s="313">
        <v>6.9588499625051421</v>
      </c>
      <c r="AL207" s="313">
        <v>6.2940613916603398</v>
      </c>
      <c r="AM207" s="313">
        <v>5.7161197617077333</v>
      </c>
      <c r="AN207" s="313">
        <v>5.1564162779838005</v>
      </c>
      <c r="AO207" s="313">
        <v>4.6706489023082156</v>
      </c>
      <c r="AP207" s="313">
        <v>4.2316976191094433</v>
      </c>
      <c r="AQ207" s="313">
        <v>3.831896621534074</v>
      </c>
      <c r="AR207" s="313">
        <v>3.4557492545615056</v>
      </c>
      <c r="AS207" s="313">
        <v>3.1279476429978974</v>
      </c>
      <c r="AT207" s="313">
        <v>2.7888252754395486</v>
      </c>
      <c r="AU207" s="313">
        <v>2.5079986341600651</v>
      </c>
      <c r="AV207" s="313">
        <v>2.2773582929096561</v>
      </c>
      <c r="AW207" s="313">
        <v>2.0631818166679623</v>
      </c>
      <c r="AX207" s="313">
        <v>1.77028371956818</v>
      </c>
      <c r="AY207" s="313">
        <v>1.5607674985427393</v>
      </c>
      <c r="AZ207" s="313">
        <v>1.4100467583103373</v>
      </c>
      <c r="BA207" s="314">
        <v>1.25297896305459</v>
      </c>
    </row>
    <row r="208" spans="1:53" x14ac:dyDescent="0.2">
      <c r="A208" s="286" t="s">
        <v>2727</v>
      </c>
      <c r="B208" s="287" t="s">
        <v>2728</v>
      </c>
      <c r="C208" s="288">
        <v>28.900353491926996</v>
      </c>
      <c r="D208" s="315">
        <v>24.997329999999998</v>
      </c>
      <c r="E208" s="315">
        <v>30.197419999999997</v>
      </c>
      <c r="F208" s="315">
        <v>27.597479999999994</v>
      </c>
      <c r="G208" s="315">
        <v>37.099620000000009</v>
      </c>
      <c r="H208" s="315">
        <v>38.90799656061904</v>
      </c>
      <c r="I208" s="315">
        <v>30.20261</v>
      </c>
      <c r="J208" s="315">
        <v>36.799999999999997</v>
      </c>
      <c r="K208" s="315">
        <v>43.4</v>
      </c>
      <c r="L208" s="315">
        <v>32.799999999999997</v>
      </c>
      <c r="M208" s="315">
        <v>43.350530237890467</v>
      </c>
      <c r="N208" s="315">
        <v>39.409572943536794</v>
      </c>
      <c r="O208" s="315">
        <v>47.29148753224419</v>
      </c>
      <c r="P208" s="315">
        <v>39.409572943536794</v>
      </c>
      <c r="Q208" s="315">
        <v>43.350530237890503</v>
      </c>
      <c r="R208" s="315">
        <v>52.546097258049109</v>
      </c>
      <c r="S208" s="315">
        <v>49.019566710069377</v>
      </c>
      <c r="T208" s="315">
        <v>42.853809203367057</v>
      </c>
      <c r="U208" s="315">
        <v>39.255922806050258</v>
      </c>
      <c r="V208" s="315">
        <v>35.835136780015233</v>
      </c>
      <c r="W208" s="315">
        <v>32.759986189891833</v>
      </c>
      <c r="X208" s="315">
        <v>29.702757589830213</v>
      </c>
      <c r="Y208" s="315">
        <v>26.884401338570232</v>
      </c>
      <c r="Z208" s="315">
        <v>23.997130476361082</v>
      </c>
      <c r="AA208" s="315">
        <v>21.577409611592454</v>
      </c>
      <c r="AB208" s="315">
        <v>19.453914555896404</v>
      </c>
      <c r="AC208" s="315">
        <v>17.519815294309542</v>
      </c>
      <c r="AD208" s="315">
        <v>15.252090199292299</v>
      </c>
      <c r="AE208" s="315">
        <v>13.542580492824976</v>
      </c>
      <c r="AF208" s="315">
        <v>12.237474396199818</v>
      </c>
      <c r="AG208" s="315">
        <v>10.879427265403685</v>
      </c>
      <c r="AH208" s="315">
        <v>9.7116870700799343</v>
      </c>
      <c r="AI208" s="315">
        <v>8.7644297011679164</v>
      </c>
      <c r="AJ208" s="315">
        <v>7.7165264062082803</v>
      </c>
      <c r="AK208" s="315">
        <v>6.9588499625051421</v>
      </c>
      <c r="AL208" s="315">
        <v>6.2940613916603398</v>
      </c>
      <c r="AM208" s="315">
        <v>5.7161197617077333</v>
      </c>
      <c r="AN208" s="315">
        <v>5.1564162779838005</v>
      </c>
      <c r="AO208" s="315">
        <v>4.6706489023082156</v>
      </c>
      <c r="AP208" s="315">
        <v>4.2316976191094433</v>
      </c>
      <c r="AQ208" s="315">
        <v>3.831896621534074</v>
      </c>
      <c r="AR208" s="315">
        <v>3.4557492545615056</v>
      </c>
      <c r="AS208" s="315">
        <v>3.1279476429978974</v>
      </c>
      <c r="AT208" s="315">
        <v>2.7888252754395486</v>
      </c>
      <c r="AU208" s="315">
        <v>2.5079986341600651</v>
      </c>
      <c r="AV208" s="315">
        <v>2.2773582929096561</v>
      </c>
      <c r="AW208" s="315">
        <v>2.0631818166679623</v>
      </c>
      <c r="AX208" s="315">
        <v>1.77028371956818</v>
      </c>
      <c r="AY208" s="315">
        <v>1.5607674985427393</v>
      </c>
      <c r="AZ208" s="315">
        <v>1.4100467583103373</v>
      </c>
      <c r="BA208" s="316">
        <v>1.25297896305459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23.096643611769103</v>
      </c>
      <c r="D210" s="313">
        <v>9.9338999999999835</v>
      </c>
      <c r="E210" s="313">
        <v>12.134129999999987</v>
      </c>
      <c r="F210" s="313">
        <v>8.81616</v>
      </c>
      <c r="G210" s="313">
        <v>2.2355800000000006</v>
      </c>
      <c r="H210" s="313">
        <v>2.2255253313662879</v>
      </c>
      <c r="I210" s="313">
        <v>1.1222599999999998</v>
      </c>
      <c r="J210" s="313">
        <v>10.29331</v>
      </c>
      <c r="K210" s="313">
        <v>6.5744899999999991</v>
      </c>
      <c r="L210" s="313">
        <v>3.2744000000000009</v>
      </c>
      <c r="M210" s="313">
        <v>1.0986911244864801</v>
      </c>
      <c r="N210" s="313">
        <v>0</v>
      </c>
      <c r="O210" s="313">
        <v>1.1066807017638878</v>
      </c>
      <c r="P210" s="313">
        <v>1.099031487288374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10.533129114909821</v>
      </c>
      <c r="D211" s="313">
        <v>2.0322</v>
      </c>
      <c r="E211" s="313">
        <v>7.3295499999999993</v>
      </c>
      <c r="F211" s="313">
        <v>3.1596199999999999</v>
      </c>
      <c r="G211" s="313">
        <v>1.03226</v>
      </c>
      <c r="H211" s="313">
        <v>3.1329545866929158</v>
      </c>
      <c r="I211" s="313">
        <v>6.3430400000000082</v>
      </c>
      <c r="J211" s="313">
        <v>5.1765099999999533</v>
      </c>
      <c r="K211" s="313">
        <v>1.0745</v>
      </c>
      <c r="L211" s="313">
        <v>3.1252599999999893</v>
      </c>
      <c r="M211" s="313">
        <v>1.0748065348237299</v>
      </c>
      <c r="N211" s="313">
        <v>1.0504067873447116</v>
      </c>
      <c r="O211" s="313">
        <v>0</v>
      </c>
      <c r="P211" s="313">
        <v>0</v>
      </c>
      <c r="Q211" s="313">
        <v>1.0509219451609799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10.533129114909821</v>
      </c>
      <c r="D212" s="315">
        <v>2.0322</v>
      </c>
      <c r="E212" s="315">
        <v>7.3295499999999993</v>
      </c>
      <c r="F212" s="315">
        <v>3.1596199999999999</v>
      </c>
      <c r="G212" s="315">
        <v>1.03226</v>
      </c>
      <c r="H212" s="315">
        <v>3.1329545866929158</v>
      </c>
      <c r="I212" s="315">
        <v>6.3430400000000082</v>
      </c>
      <c r="J212" s="315">
        <v>5.1765099999999533</v>
      </c>
      <c r="K212" s="315">
        <v>1.0745</v>
      </c>
      <c r="L212" s="315">
        <v>3.1252599999999893</v>
      </c>
      <c r="M212" s="315">
        <v>1.0748065348237299</v>
      </c>
      <c r="N212" s="315">
        <v>1.0504067873447116</v>
      </c>
      <c r="O212" s="315">
        <v>0</v>
      </c>
      <c r="P212" s="315">
        <v>0</v>
      </c>
      <c r="Q212" s="315">
        <v>1.0509219451609799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16.432597687971732</v>
      </c>
      <c r="D214" s="313">
        <v>5.0999999999999996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1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15.405560332473501</v>
      </c>
      <c r="D216" s="315">
        <v>5.0999999999999996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1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1.0270373554982299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50.874853520831827</v>
      </c>
      <c r="D219" s="313">
        <v>17.331859999999999</v>
      </c>
      <c r="E219" s="313">
        <v>3.0313599999999816</v>
      </c>
      <c r="F219" s="313">
        <v>2.0192300000000003</v>
      </c>
      <c r="G219" s="313">
        <v>130.13243999999997</v>
      </c>
      <c r="H219" s="313">
        <v>19.525559473368915</v>
      </c>
      <c r="I219" s="313">
        <v>10.24207</v>
      </c>
      <c r="J219" s="313">
        <v>22.451200000000004</v>
      </c>
      <c r="K219" s="313">
        <v>9.1268999999999991</v>
      </c>
      <c r="L219" s="313">
        <v>4.1010600000000004</v>
      </c>
      <c r="M219" s="313">
        <v>4.1081244472256193</v>
      </c>
      <c r="N219" s="313">
        <v>3.0811120664946903</v>
      </c>
      <c r="O219" s="313">
        <v>7.1095141121529615</v>
      </c>
      <c r="P219" s="313">
        <v>2.0305082865615671</v>
      </c>
      <c r="Q219" s="313">
        <v>3.0333428871691899</v>
      </c>
      <c r="R219" s="313">
        <v>4.0365295089873108</v>
      </c>
      <c r="S219" s="313">
        <v>3.7683218896264301</v>
      </c>
      <c r="T219" s="313">
        <v>3.535876638701887</v>
      </c>
      <c r="U219" s="313">
        <v>3.2803026355053868</v>
      </c>
      <c r="V219" s="313">
        <v>3.0351598445642964</v>
      </c>
      <c r="W219" s="313">
        <v>2.7850150668821847</v>
      </c>
      <c r="X219" s="313">
        <v>2.5291340258945985</v>
      </c>
      <c r="Y219" s="313">
        <v>2.2979814789493838</v>
      </c>
      <c r="Z219" s="313">
        <v>2.0863100527025638</v>
      </c>
      <c r="AA219" s="313">
        <v>1.8907296232074871</v>
      </c>
      <c r="AB219" s="313">
        <v>1.7107894379019295</v>
      </c>
      <c r="AC219" s="313">
        <v>1.5477533207079139</v>
      </c>
      <c r="AD219" s="313">
        <v>1.3989193301159628</v>
      </c>
      <c r="AE219" s="313">
        <v>1.2657661205571598</v>
      </c>
      <c r="AF219" s="313">
        <v>1.1473158173927491</v>
      </c>
      <c r="AG219" s="313">
        <v>1.039043648144949</v>
      </c>
      <c r="AH219" s="313">
        <v>0.9388923386306729</v>
      </c>
      <c r="AI219" s="313">
        <v>0.8494177389964912</v>
      </c>
      <c r="AJ219" s="313">
        <v>0.7675771265971183</v>
      </c>
      <c r="AK219" s="313">
        <v>0.692592434379384</v>
      </c>
      <c r="AL219" s="313">
        <v>0.62333574728388297</v>
      </c>
      <c r="AM219" s="313">
        <v>0.56114417040651599</v>
      </c>
      <c r="AN219" s="313">
        <v>0.50445299553253831</v>
      </c>
      <c r="AO219" s="313">
        <v>0.45262838246495263</v>
      </c>
      <c r="AP219" s="313">
        <v>0.40585493736738482</v>
      </c>
      <c r="AQ219" s="313">
        <v>0.3633999425394791</v>
      </c>
      <c r="AR219" s="313">
        <v>0.32484319521109734</v>
      </c>
      <c r="AS219" s="313">
        <v>0.29023590893417284</v>
      </c>
      <c r="AT219" s="313">
        <v>0.25974479476997803</v>
      </c>
      <c r="AU219" s="313">
        <v>0.23167598726813105</v>
      </c>
      <c r="AV219" s="313">
        <v>0.20651562208543162</v>
      </c>
      <c r="AW219" s="313">
        <v>0.18396909804178577</v>
      </c>
      <c r="AX219" s="313">
        <v>0.16382716922588894</v>
      </c>
      <c r="AY219" s="313">
        <v>0.14566496985898458</v>
      </c>
      <c r="AZ219" s="313">
        <v>0.12962045274241682</v>
      </c>
      <c r="BA219" s="314">
        <v>0.11529600280622052</v>
      </c>
    </row>
    <row r="220" spans="1:53" x14ac:dyDescent="0.2">
      <c r="A220" s="283" t="s">
        <v>1110</v>
      </c>
      <c r="B220" s="284" t="s">
        <v>2750</v>
      </c>
      <c r="C220" s="285">
        <v>59.233782363619007</v>
      </c>
      <c r="D220" s="313">
        <v>20.099999999999998</v>
      </c>
      <c r="E220" s="313">
        <v>0</v>
      </c>
      <c r="F220" s="313">
        <v>0</v>
      </c>
      <c r="G220" s="313">
        <v>0</v>
      </c>
      <c r="H220" s="313">
        <v>0.95908662366700381</v>
      </c>
      <c r="I220" s="313">
        <v>0</v>
      </c>
      <c r="J220" s="313">
        <v>0</v>
      </c>
      <c r="K220" s="313">
        <v>10.52441</v>
      </c>
      <c r="L220" s="313">
        <v>0</v>
      </c>
      <c r="M220" s="313">
        <v>0</v>
      </c>
      <c r="N220" s="313">
        <v>0</v>
      </c>
      <c r="O220" s="313">
        <v>0.95540755559064494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36.305423219126986</v>
      </c>
      <c r="D221" s="313">
        <v>72.593400000000017</v>
      </c>
      <c r="E221" s="313">
        <v>0</v>
      </c>
      <c r="F221" s="313">
        <v>64.953789999999998</v>
      </c>
      <c r="G221" s="313">
        <v>61.100090000000002</v>
      </c>
      <c r="H221" s="313">
        <v>46.240565587083211</v>
      </c>
      <c r="I221" s="313">
        <v>43.100000000000009</v>
      </c>
      <c r="J221" s="313">
        <v>35.773029999999999</v>
      </c>
      <c r="K221" s="313">
        <v>0</v>
      </c>
      <c r="L221" s="313">
        <v>0</v>
      </c>
      <c r="M221" s="313">
        <v>4.2513535760489791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36.305423219126986</v>
      </c>
      <c r="D227" s="315">
        <v>72.593400000000017</v>
      </c>
      <c r="E227" s="315">
        <v>0</v>
      </c>
      <c r="F227" s="315">
        <v>64.953789999999998</v>
      </c>
      <c r="G227" s="315">
        <v>61.100090000000002</v>
      </c>
      <c r="H227" s="315">
        <v>46.240565587083211</v>
      </c>
      <c r="I227" s="315">
        <v>43.100000000000009</v>
      </c>
      <c r="J227" s="315">
        <v>35.773029999999999</v>
      </c>
      <c r="K227" s="315">
        <v>0</v>
      </c>
      <c r="L227" s="315">
        <v>0</v>
      </c>
      <c r="M227" s="315">
        <v>4.2513535760489791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5015.4753231039331</v>
      </c>
      <c r="D228" s="309">
        <v>3838.0251400000002</v>
      </c>
      <c r="E228" s="309">
        <v>3755.7890199999988</v>
      </c>
      <c r="F228" s="309">
        <v>4234.4717099999998</v>
      </c>
      <c r="G228" s="309">
        <v>4696.4882500000003</v>
      </c>
      <c r="H228" s="309">
        <v>4771.1084213305767</v>
      </c>
      <c r="I228" s="309">
        <v>5060.9149499999985</v>
      </c>
      <c r="J228" s="309">
        <v>4673.7876900000001</v>
      </c>
      <c r="K228" s="309">
        <v>3754.6325999999999</v>
      </c>
      <c r="L228" s="309">
        <v>3385.9788100000001</v>
      </c>
      <c r="M228" s="309">
        <v>4144.47039851923</v>
      </c>
      <c r="N228" s="309">
        <v>3395.4084270478374</v>
      </c>
      <c r="O228" s="309">
        <v>3149.452534688332</v>
      </c>
      <c r="P228" s="309">
        <v>3048.1849327130981</v>
      </c>
      <c r="Q228" s="309">
        <v>2968.3146164268787</v>
      </c>
      <c r="R228" s="309">
        <v>3027.6197675877183</v>
      </c>
      <c r="S228" s="309">
        <v>2947.4693617173493</v>
      </c>
      <c r="T228" s="309">
        <v>2941.239027924777</v>
      </c>
      <c r="U228" s="309">
        <v>2861.3653618498256</v>
      </c>
      <c r="V228" s="309">
        <v>2791.7178970364139</v>
      </c>
      <c r="W228" s="309">
        <v>2725.9800451635037</v>
      </c>
      <c r="X228" s="309">
        <v>2645.8756256896345</v>
      </c>
      <c r="Y228" s="309">
        <v>2633.3112659682429</v>
      </c>
      <c r="Z228" s="309">
        <v>2587.1028725004348</v>
      </c>
      <c r="AA228" s="309">
        <v>2536.9383944490692</v>
      </c>
      <c r="AB228" s="309">
        <v>2466.7257853031579</v>
      </c>
      <c r="AC228" s="309">
        <v>2395.1801067357374</v>
      </c>
      <c r="AD228" s="309">
        <v>2331.1034575210692</v>
      </c>
      <c r="AE228" s="309">
        <v>2275.966691909884</v>
      </c>
      <c r="AF228" s="309">
        <v>2218.9090077413184</v>
      </c>
      <c r="AG228" s="309">
        <v>2170.6749208103774</v>
      </c>
      <c r="AH228" s="309">
        <v>2099.2077422083089</v>
      </c>
      <c r="AI228" s="309">
        <v>2029.9356394543793</v>
      </c>
      <c r="AJ228" s="309">
        <v>1973.3455625603451</v>
      </c>
      <c r="AK228" s="309">
        <v>1893.0346203809283</v>
      </c>
      <c r="AL228" s="309">
        <v>1829.8701188278437</v>
      </c>
      <c r="AM228" s="309">
        <v>1721.3643206007614</v>
      </c>
      <c r="AN228" s="309">
        <v>1639.7840918752267</v>
      </c>
      <c r="AO228" s="309">
        <v>1556.7057745907464</v>
      </c>
      <c r="AP228" s="309">
        <v>1476.419254159053</v>
      </c>
      <c r="AQ228" s="309">
        <v>1401.6519314667455</v>
      </c>
      <c r="AR228" s="309">
        <v>1343.3019649726536</v>
      </c>
      <c r="AS228" s="309">
        <v>1276.1692541898806</v>
      </c>
      <c r="AT228" s="309">
        <v>1211.6827594761176</v>
      </c>
      <c r="AU228" s="309">
        <v>1149.0886564794034</v>
      </c>
      <c r="AV228" s="309">
        <v>1089.8478488792127</v>
      </c>
      <c r="AW228" s="309">
        <v>1037.7309222986155</v>
      </c>
      <c r="AX228" s="309">
        <v>971.28064281123886</v>
      </c>
      <c r="AY228" s="309">
        <v>930.44754884924691</v>
      </c>
      <c r="AZ228" s="309">
        <v>835.83638679012029</v>
      </c>
      <c r="BA228" s="310">
        <v>771.4404902920503</v>
      </c>
    </row>
    <row r="229" spans="1:53" x14ac:dyDescent="0.2">
      <c r="A229" s="280" t="s">
        <v>2082</v>
      </c>
      <c r="B229" s="281" t="s">
        <v>2765</v>
      </c>
      <c r="C229" s="282">
        <v>4269.5361554037327</v>
      </c>
      <c r="D229" s="311">
        <v>3351.2470699999999</v>
      </c>
      <c r="E229" s="311">
        <v>3213.0872599999998</v>
      </c>
      <c r="F229" s="311">
        <v>3011.8872699999993</v>
      </c>
      <c r="G229" s="311">
        <v>3385.1979200000005</v>
      </c>
      <c r="H229" s="311">
        <v>3634.6316827421533</v>
      </c>
      <c r="I229" s="311">
        <v>3762.6401799999994</v>
      </c>
      <c r="J229" s="311">
        <v>3203.7553399999993</v>
      </c>
      <c r="K229" s="311">
        <v>2499.3170000000005</v>
      </c>
      <c r="L229" s="311">
        <v>2647.9490000000001</v>
      </c>
      <c r="M229" s="311">
        <v>3043.4670906772335</v>
      </c>
      <c r="N229" s="311">
        <v>2399.564274262149</v>
      </c>
      <c r="O229" s="311">
        <v>2390.0192925003544</v>
      </c>
      <c r="P229" s="311">
        <v>2159.2995053061877</v>
      </c>
      <c r="Q229" s="311">
        <v>1984.0537362445643</v>
      </c>
      <c r="R229" s="311">
        <v>1906.1177313261994</v>
      </c>
      <c r="S229" s="311">
        <v>1912.4029810559011</v>
      </c>
      <c r="T229" s="311">
        <v>1900.7761568733306</v>
      </c>
      <c r="U229" s="311">
        <v>1884.0697339380995</v>
      </c>
      <c r="V229" s="311">
        <v>1821.5217037477685</v>
      </c>
      <c r="W229" s="311">
        <v>1764.1464634299052</v>
      </c>
      <c r="X229" s="311">
        <v>1684.018708200583</v>
      </c>
      <c r="Y229" s="311">
        <v>1678.9411347845123</v>
      </c>
      <c r="Z229" s="311">
        <v>1643.0944412053034</v>
      </c>
      <c r="AA229" s="311">
        <v>1595.6319635510467</v>
      </c>
      <c r="AB229" s="311">
        <v>1523.3454699774186</v>
      </c>
      <c r="AC229" s="311">
        <v>1444.5878524281807</v>
      </c>
      <c r="AD229" s="311">
        <v>1372.5010627221488</v>
      </c>
      <c r="AE229" s="311">
        <v>1309.1683487979956</v>
      </c>
      <c r="AF229" s="311">
        <v>1249.5120202160226</v>
      </c>
      <c r="AG229" s="311">
        <v>1204.3537820201566</v>
      </c>
      <c r="AH229" s="311">
        <v>1131.5796328095785</v>
      </c>
      <c r="AI229" s="311">
        <v>1068.5825420437498</v>
      </c>
      <c r="AJ229" s="311">
        <v>1024.579417184435</v>
      </c>
      <c r="AK229" s="311">
        <v>958.51202798148836</v>
      </c>
      <c r="AL229" s="311">
        <v>907.1711073695966</v>
      </c>
      <c r="AM229" s="311">
        <v>803.16555339425599</v>
      </c>
      <c r="AN229" s="311">
        <v>729.12855217488516</v>
      </c>
      <c r="AO229" s="311">
        <v>658.62354655766524</v>
      </c>
      <c r="AP229" s="311">
        <v>589.35128690944077</v>
      </c>
      <c r="AQ229" s="311">
        <v>525.95429413564625</v>
      </c>
      <c r="AR229" s="311">
        <v>475.07804353595878</v>
      </c>
      <c r="AS229" s="311">
        <v>418.24319549582742</v>
      </c>
      <c r="AT229" s="311">
        <v>367.58294476983434</v>
      </c>
      <c r="AU229" s="311">
        <v>327.3139171257734</v>
      </c>
      <c r="AV229" s="311">
        <v>282.47850006420055</v>
      </c>
      <c r="AW229" s="311">
        <v>250.20633399204115</v>
      </c>
      <c r="AX229" s="311">
        <v>221.48986327172631</v>
      </c>
      <c r="AY229" s="311">
        <v>196.51192970179463</v>
      </c>
      <c r="AZ229" s="311">
        <v>173.97099986225533</v>
      </c>
      <c r="BA229" s="312">
        <v>152.59616008140009</v>
      </c>
    </row>
    <row r="230" spans="1:53" x14ac:dyDescent="0.2">
      <c r="A230" s="280" t="s">
        <v>2766</v>
      </c>
      <c r="B230" s="281" t="s">
        <v>2767</v>
      </c>
      <c r="C230" s="282">
        <v>745.9391677002003</v>
      </c>
      <c r="D230" s="311">
        <v>486.77807000000001</v>
      </c>
      <c r="E230" s="311">
        <v>542.70176000000015</v>
      </c>
      <c r="F230" s="311">
        <v>1222.5844400000001</v>
      </c>
      <c r="G230" s="311">
        <v>1311.29033</v>
      </c>
      <c r="H230" s="311">
        <v>1136.4767385884234</v>
      </c>
      <c r="I230" s="311">
        <v>1298.2747700000002</v>
      </c>
      <c r="J230" s="311">
        <v>1470.0323500000002</v>
      </c>
      <c r="K230" s="311">
        <v>1255.3155999999994</v>
      </c>
      <c r="L230" s="311">
        <v>738.02981000000011</v>
      </c>
      <c r="M230" s="311">
        <v>1101.0033078419954</v>
      </c>
      <c r="N230" s="311">
        <v>995.84415278568827</v>
      </c>
      <c r="O230" s="311">
        <v>759.43324218797773</v>
      </c>
      <c r="P230" s="311">
        <v>888.88542740691037</v>
      </c>
      <c r="Q230" s="311">
        <v>984.26088018231462</v>
      </c>
      <c r="R230" s="311">
        <v>1121.5020362615185</v>
      </c>
      <c r="S230" s="311">
        <v>1035.066380661448</v>
      </c>
      <c r="T230" s="311">
        <v>1040.4628710514464</v>
      </c>
      <c r="U230" s="311">
        <v>977.29562791172702</v>
      </c>
      <c r="V230" s="311">
        <v>970.19619328864587</v>
      </c>
      <c r="W230" s="311">
        <v>961.83358173359932</v>
      </c>
      <c r="X230" s="311">
        <v>961.85691748905185</v>
      </c>
      <c r="Y230" s="311">
        <v>954.37013118373079</v>
      </c>
      <c r="Z230" s="311">
        <v>944.008431295131</v>
      </c>
      <c r="AA230" s="311">
        <v>941.30643089802288</v>
      </c>
      <c r="AB230" s="311">
        <v>943.3803153257395</v>
      </c>
      <c r="AC230" s="311">
        <v>950.59225430755646</v>
      </c>
      <c r="AD230" s="311">
        <v>958.60239479892016</v>
      </c>
      <c r="AE230" s="311">
        <v>966.79834311188779</v>
      </c>
      <c r="AF230" s="311">
        <v>969.39698752529625</v>
      </c>
      <c r="AG230" s="311">
        <v>966.32113879022108</v>
      </c>
      <c r="AH230" s="311">
        <v>967.62810939873043</v>
      </c>
      <c r="AI230" s="311">
        <v>961.35309741062952</v>
      </c>
      <c r="AJ230" s="311">
        <v>948.7661453759099</v>
      </c>
      <c r="AK230" s="311">
        <v>934.52259239944021</v>
      </c>
      <c r="AL230" s="311">
        <v>922.69901145824747</v>
      </c>
      <c r="AM230" s="311">
        <v>918.19876720650518</v>
      </c>
      <c r="AN230" s="311">
        <v>910.65553970034148</v>
      </c>
      <c r="AO230" s="311">
        <v>898.08222803308138</v>
      </c>
      <c r="AP230" s="311">
        <v>887.06796724961214</v>
      </c>
      <c r="AQ230" s="311">
        <v>875.6976373310996</v>
      </c>
      <c r="AR230" s="311">
        <v>868.22392143669504</v>
      </c>
      <c r="AS230" s="311">
        <v>857.92605869405281</v>
      </c>
      <c r="AT230" s="311">
        <v>844.09981470628304</v>
      </c>
      <c r="AU230" s="311">
        <v>821.7747393536298</v>
      </c>
      <c r="AV230" s="311">
        <v>807.3693488150119</v>
      </c>
      <c r="AW230" s="311">
        <v>787.52458830657395</v>
      </c>
      <c r="AX230" s="311">
        <v>749.79077953951276</v>
      </c>
      <c r="AY230" s="311">
        <v>733.93561914745248</v>
      </c>
      <c r="AZ230" s="311">
        <v>661.86538692786496</v>
      </c>
      <c r="BA230" s="312">
        <v>618.84433021065013</v>
      </c>
    </row>
    <row r="231" spans="1:53" x14ac:dyDescent="0.2">
      <c r="A231" s="283" t="s">
        <v>2768</v>
      </c>
      <c r="B231" s="284" t="s">
        <v>2769</v>
      </c>
      <c r="C231" s="285">
        <v>112.80646492003454</v>
      </c>
      <c r="D231" s="313">
        <v>119.39726</v>
      </c>
      <c r="E231" s="313">
        <v>143.19883999999996</v>
      </c>
      <c r="F231" s="313">
        <v>180.40067999999999</v>
      </c>
      <c r="G231" s="313">
        <v>191.29169000000002</v>
      </c>
      <c r="H231" s="313">
        <v>118.18094153678165</v>
      </c>
      <c r="I231" s="313">
        <v>141.89695</v>
      </c>
      <c r="J231" s="313">
        <v>142.69954999999999</v>
      </c>
      <c r="K231" s="313">
        <v>140.09898999999996</v>
      </c>
      <c r="L231" s="313">
        <v>78.594899999999996</v>
      </c>
      <c r="M231" s="313">
        <v>163.24875368338192</v>
      </c>
      <c r="N231" s="313">
        <v>228.28693581258491</v>
      </c>
      <c r="O231" s="313">
        <v>101.81883500349281</v>
      </c>
      <c r="P231" s="313">
        <v>104.25310343291551</v>
      </c>
      <c r="Q231" s="313">
        <v>130.45808746065325</v>
      </c>
      <c r="R231" s="313">
        <v>155.7525378379014</v>
      </c>
      <c r="S231" s="313">
        <v>137.42534473977065</v>
      </c>
      <c r="T231" s="313">
        <v>137.88411971194131</v>
      </c>
      <c r="U231" s="313">
        <v>131.39107955753073</v>
      </c>
      <c r="V231" s="313">
        <v>131.02235079731048</v>
      </c>
      <c r="W231" s="313">
        <v>130.38407071777146</v>
      </c>
      <c r="X231" s="313">
        <v>130.76232764858173</v>
      </c>
      <c r="Y231" s="313">
        <v>130.33409641014163</v>
      </c>
      <c r="Z231" s="313">
        <v>129.63215091117385</v>
      </c>
      <c r="AA231" s="313">
        <v>129.92732375438993</v>
      </c>
      <c r="AB231" s="313">
        <v>130.91652661427304</v>
      </c>
      <c r="AC231" s="313">
        <v>132.65575094386836</v>
      </c>
      <c r="AD231" s="313">
        <v>134.63800415440437</v>
      </c>
      <c r="AE231" s="313">
        <v>136.74424489561744</v>
      </c>
      <c r="AF231" s="313">
        <v>138.13955723027624</v>
      </c>
      <c r="AG231" s="313">
        <v>138.79531837556752</v>
      </c>
      <c r="AH231" s="313">
        <v>140.1145105680429</v>
      </c>
      <c r="AI231" s="313">
        <v>139.85251400610252</v>
      </c>
      <c r="AJ231" s="313">
        <v>138.4600445579668</v>
      </c>
      <c r="AK231" s="313">
        <v>136.82585968719962</v>
      </c>
      <c r="AL231" s="313">
        <v>135.41045366403563</v>
      </c>
      <c r="AM231" s="313">
        <v>135.01523703858015</v>
      </c>
      <c r="AN231" s="313">
        <v>134.07349768486714</v>
      </c>
      <c r="AO231" s="313">
        <v>132.3410837670456</v>
      </c>
      <c r="AP231" s="313">
        <v>130.77736340015323</v>
      </c>
      <c r="AQ231" s="313">
        <v>129.13153044138866</v>
      </c>
      <c r="AR231" s="313">
        <v>128.15127893963586</v>
      </c>
      <c r="AS231" s="313">
        <v>126.58937361207967</v>
      </c>
      <c r="AT231" s="313">
        <v>124.49616309641955</v>
      </c>
      <c r="AU231" s="313">
        <v>121.07822046919186</v>
      </c>
      <c r="AV231" s="313">
        <v>119.0093110084797</v>
      </c>
      <c r="AW231" s="313">
        <v>116.0687839847353</v>
      </c>
      <c r="AX231" s="313">
        <v>109.51356773312092</v>
      </c>
      <c r="AY231" s="313">
        <v>106.73821400920085</v>
      </c>
      <c r="AZ231" s="313">
        <v>99.252285252566651</v>
      </c>
      <c r="BA231" s="314">
        <v>92.189751684988309</v>
      </c>
    </row>
    <row r="232" spans="1:53" x14ac:dyDescent="0.2">
      <c r="A232" s="283" t="s">
        <v>2770</v>
      </c>
      <c r="B232" s="284" t="s">
        <v>2771</v>
      </c>
      <c r="C232" s="285">
        <v>588.34909716251036</v>
      </c>
      <c r="D232" s="313">
        <v>328.39608999999996</v>
      </c>
      <c r="E232" s="313">
        <v>356.11160000000001</v>
      </c>
      <c r="F232" s="313">
        <v>866.20443000000023</v>
      </c>
      <c r="G232" s="313">
        <v>932.90738999999974</v>
      </c>
      <c r="H232" s="313">
        <v>813.38970096493767</v>
      </c>
      <c r="I232" s="313">
        <v>909.30465999999979</v>
      </c>
      <c r="J232" s="313">
        <v>1099.6009799999999</v>
      </c>
      <c r="K232" s="313">
        <v>951.10529000000008</v>
      </c>
      <c r="L232" s="313">
        <v>517.70076000000017</v>
      </c>
      <c r="M232" s="313">
        <v>732.87474921180865</v>
      </c>
      <c r="N232" s="313">
        <v>596.39820387885743</v>
      </c>
      <c r="O232" s="313">
        <v>533.22346422088492</v>
      </c>
      <c r="P232" s="313">
        <v>669.771663322824</v>
      </c>
      <c r="Q232" s="313">
        <v>705.5268940479607</v>
      </c>
      <c r="R232" s="313">
        <v>767.0297124295405</v>
      </c>
      <c r="S232" s="313">
        <v>700.15013351133177</v>
      </c>
      <c r="T232" s="313">
        <v>702.33483561689673</v>
      </c>
      <c r="U232" s="313">
        <v>654.67620007933044</v>
      </c>
      <c r="V232" s="313">
        <v>647.51407217018527</v>
      </c>
      <c r="W232" s="313">
        <v>639.92281942738623</v>
      </c>
      <c r="X232" s="313">
        <v>637.31902877862535</v>
      </c>
      <c r="Y232" s="313">
        <v>629.8066031695422</v>
      </c>
      <c r="Z232" s="313">
        <v>620.48650314655288</v>
      </c>
      <c r="AA232" s="313">
        <v>616.23856718393688</v>
      </c>
      <c r="AB232" s="313">
        <v>615.10923917236096</v>
      </c>
      <c r="AC232" s="313">
        <v>617.41942318919746</v>
      </c>
      <c r="AD232" s="313">
        <v>620.17553531784858</v>
      </c>
      <c r="AE232" s="313">
        <v>622.97854553449326</v>
      </c>
      <c r="AF232" s="313">
        <v>622.14062637308189</v>
      </c>
      <c r="AG232" s="313">
        <v>617.58690677750712</v>
      </c>
      <c r="AH232" s="313">
        <v>615.75436165117628</v>
      </c>
      <c r="AI232" s="313">
        <v>609.68037348263942</v>
      </c>
      <c r="AJ232" s="313">
        <v>599.53359628879969</v>
      </c>
      <c r="AK232" s="313">
        <v>588.4410167537992</v>
      </c>
      <c r="AL232" s="313">
        <v>578.86691671720689</v>
      </c>
      <c r="AM232" s="313">
        <v>573.86042720554553</v>
      </c>
      <c r="AN232" s="313">
        <v>567.0898644117002</v>
      </c>
      <c r="AO232" s="313">
        <v>557.20003995050263</v>
      </c>
      <c r="AP232" s="313">
        <v>548.33255905021406</v>
      </c>
      <c r="AQ232" s="313">
        <v>539.34226802696071</v>
      </c>
      <c r="AR232" s="313">
        <v>532.6739773171455</v>
      </c>
      <c r="AS232" s="313">
        <v>524.4769806591147</v>
      </c>
      <c r="AT232" s="313">
        <v>514.18469092427051</v>
      </c>
      <c r="AU232" s="313">
        <v>498.9077297451434</v>
      </c>
      <c r="AV232" s="313">
        <v>488.35039419731498</v>
      </c>
      <c r="AW232" s="313">
        <v>474.7419073729439</v>
      </c>
      <c r="AX232" s="313">
        <v>451.82365494818964</v>
      </c>
      <c r="AY232" s="313">
        <v>441.64233428675328</v>
      </c>
      <c r="AZ232" s="313">
        <v>399.38441868127364</v>
      </c>
      <c r="BA232" s="314">
        <v>371.42811609552064</v>
      </c>
    </row>
    <row r="233" spans="1:53" x14ac:dyDescent="0.2">
      <c r="A233" s="283" t="s">
        <v>2772</v>
      </c>
      <c r="B233" s="284" t="s">
        <v>2773</v>
      </c>
      <c r="C233" s="285">
        <v>7.2370306678131291</v>
      </c>
      <c r="D233" s="313">
        <v>4.0896000000000248</v>
      </c>
      <c r="E233" s="313">
        <v>5.1955300000001561</v>
      </c>
      <c r="F233" s="313">
        <v>5.2865599999999979</v>
      </c>
      <c r="G233" s="313">
        <v>3.787480000000075</v>
      </c>
      <c r="H233" s="313">
        <v>4.012812433316876</v>
      </c>
      <c r="I233" s="313">
        <v>3.7</v>
      </c>
      <c r="J233" s="313">
        <v>2.1164799999999651</v>
      </c>
      <c r="K233" s="313">
        <v>1.7068199999997915</v>
      </c>
      <c r="L233" s="313">
        <v>1.1869700000000725</v>
      </c>
      <c r="M233" s="313">
        <v>0.88152463726050034</v>
      </c>
      <c r="N233" s="313">
        <v>2.8681943305123747</v>
      </c>
      <c r="O233" s="313">
        <v>3.0811120664947</v>
      </c>
      <c r="P233" s="313">
        <v>2.7702813638870931</v>
      </c>
      <c r="Q233" s="313">
        <v>2.4843633722771896</v>
      </c>
      <c r="R233" s="313">
        <v>2.2690360179612101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37.546574949842331</v>
      </c>
      <c r="D234" s="313">
        <v>34.895120000000006</v>
      </c>
      <c r="E234" s="313">
        <v>38.195789999999995</v>
      </c>
      <c r="F234" s="313">
        <v>170.69277</v>
      </c>
      <c r="G234" s="313">
        <v>183.30376999999999</v>
      </c>
      <c r="H234" s="313">
        <v>200.8932836533873</v>
      </c>
      <c r="I234" s="313">
        <v>243.37315999999993</v>
      </c>
      <c r="J234" s="313">
        <v>225.61534000000003</v>
      </c>
      <c r="K234" s="313">
        <v>162.40449999999998</v>
      </c>
      <c r="L234" s="313">
        <v>140.54718</v>
      </c>
      <c r="M234" s="313">
        <v>203.99828030954447</v>
      </c>
      <c r="N234" s="313">
        <v>168.29081876373351</v>
      </c>
      <c r="O234" s="313">
        <v>121.30983089710514</v>
      </c>
      <c r="P234" s="313">
        <v>112.09037928728384</v>
      </c>
      <c r="Q234" s="313">
        <v>145.79153530142327</v>
      </c>
      <c r="R234" s="313">
        <v>196.45074997611545</v>
      </c>
      <c r="S234" s="313">
        <v>197.49090241034554</v>
      </c>
      <c r="T234" s="313">
        <v>200.24391572260876</v>
      </c>
      <c r="U234" s="313">
        <v>191.22834827486565</v>
      </c>
      <c r="V234" s="313">
        <v>191.65977032115006</v>
      </c>
      <c r="W234" s="313">
        <v>191.52669158844128</v>
      </c>
      <c r="X234" s="313">
        <v>193.77556106184448</v>
      </c>
      <c r="Y234" s="313">
        <v>194.22943160404719</v>
      </c>
      <c r="Z234" s="313">
        <v>193.88977723740464</v>
      </c>
      <c r="AA234" s="313">
        <v>195.14053995969618</v>
      </c>
      <c r="AB234" s="313">
        <v>197.35454953910522</v>
      </c>
      <c r="AC234" s="313">
        <v>200.51708017449039</v>
      </c>
      <c r="AD234" s="313">
        <v>203.78885532666723</v>
      </c>
      <c r="AE234" s="313">
        <v>207.07555268177728</v>
      </c>
      <c r="AF234" s="313">
        <v>209.11680392193801</v>
      </c>
      <c r="AG234" s="313">
        <v>209.93891363714621</v>
      </c>
      <c r="AH234" s="313">
        <v>211.75923717951127</v>
      </c>
      <c r="AI234" s="313">
        <v>211.82020992188777</v>
      </c>
      <c r="AJ234" s="313">
        <v>210.77250452914319</v>
      </c>
      <c r="AK234" s="313">
        <v>209.25571595844147</v>
      </c>
      <c r="AL234" s="313">
        <v>208.42164107700495</v>
      </c>
      <c r="AM234" s="313">
        <v>209.32310296237961</v>
      </c>
      <c r="AN234" s="313">
        <v>209.49217760377402</v>
      </c>
      <c r="AO234" s="313">
        <v>208.54110431553306</v>
      </c>
      <c r="AP234" s="313">
        <v>207.95804479924493</v>
      </c>
      <c r="AQ234" s="313">
        <v>207.2238388627502</v>
      </c>
      <c r="AR234" s="313">
        <v>207.39866517991359</v>
      </c>
      <c r="AS234" s="313">
        <v>206.85970442285833</v>
      </c>
      <c r="AT234" s="313">
        <v>205.41896068559296</v>
      </c>
      <c r="AU234" s="313">
        <v>201.78878913929444</v>
      </c>
      <c r="AV234" s="313">
        <v>200.00964360921728</v>
      </c>
      <c r="AW234" s="313">
        <v>196.71389694889484</v>
      </c>
      <c r="AX234" s="313">
        <v>188.45355685820189</v>
      </c>
      <c r="AY234" s="313">
        <v>185.55507085149827</v>
      </c>
      <c r="AZ234" s="313">
        <v>163.22868299402481</v>
      </c>
      <c r="BA234" s="314">
        <v>155.22646243014114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3668.0688468138228</v>
      </c>
      <c r="D236" s="309">
        <v>3986.2471600000008</v>
      </c>
      <c r="E236" s="309">
        <v>3815.0563899999997</v>
      </c>
      <c r="F236" s="309">
        <v>4313.830109999999</v>
      </c>
      <c r="G236" s="309">
        <v>5007.734510000002</v>
      </c>
      <c r="H236" s="309">
        <v>4932.7758983052281</v>
      </c>
      <c r="I236" s="309">
        <v>4881.9163099999987</v>
      </c>
      <c r="J236" s="309">
        <v>4589.7753299999995</v>
      </c>
      <c r="K236" s="309">
        <v>4716.26433</v>
      </c>
      <c r="L236" s="309">
        <v>4617.3637500000004</v>
      </c>
      <c r="M236" s="309">
        <v>4719.3502688959998</v>
      </c>
      <c r="N236" s="309">
        <v>4221.1951848667213</v>
      </c>
      <c r="O236" s="309">
        <v>4668.2191649947417</v>
      </c>
      <c r="P236" s="309">
        <v>4373.5022504810677</v>
      </c>
      <c r="Q236" s="309">
        <v>4279.675667740813</v>
      </c>
      <c r="R236" s="309">
        <v>4506.8548772332115</v>
      </c>
      <c r="S236" s="309">
        <v>4664.1974417150932</v>
      </c>
      <c r="T236" s="309">
        <v>4610.6237988213552</v>
      </c>
      <c r="U236" s="309">
        <v>4652.3135882267052</v>
      </c>
      <c r="V236" s="309">
        <v>4556.150316228609</v>
      </c>
      <c r="W236" s="309">
        <v>4509.2696057120311</v>
      </c>
      <c r="X236" s="309">
        <v>4512.394762937507</v>
      </c>
      <c r="Y236" s="309">
        <v>4543.4362051306834</v>
      </c>
      <c r="Z236" s="309">
        <v>4468.6036908172391</v>
      </c>
      <c r="AA236" s="309">
        <v>4469.4613983674335</v>
      </c>
      <c r="AB236" s="309">
        <v>4426.6773284318997</v>
      </c>
      <c r="AC236" s="309">
        <v>4341.2793689451692</v>
      </c>
      <c r="AD236" s="309">
        <v>4297.4280535866701</v>
      </c>
      <c r="AE236" s="309">
        <v>4314.3982724640891</v>
      </c>
      <c r="AF236" s="309">
        <v>4210.6702193009705</v>
      </c>
      <c r="AG236" s="309">
        <v>4175.7543507890359</v>
      </c>
      <c r="AH236" s="309">
        <v>4163.2290190024496</v>
      </c>
      <c r="AI236" s="309">
        <v>4154.1467060391187</v>
      </c>
      <c r="AJ236" s="309">
        <v>4144.0925302974938</v>
      </c>
      <c r="AK236" s="309">
        <v>4123.8788667663894</v>
      </c>
      <c r="AL236" s="309">
        <v>4112.2821112690772</v>
      </c>
      <c r="AM236" s="309">
        <v>4082.7427777470411</v>
      </c>
      <c r="AN236" s="309">
        <v>4077.8945891854496</v>
      </c>
      <c r="AO236" s="309">
        <v>4068.2267863954366</v>
      </c>
      <c r="AP236" s="309">
        <v>4056.3601504739208</v>
      </c>
      <c r="AQ236" s="309">
        <v>4059.7789934379743</v>
      </c>
      <c r="AR236" s="309">
        <v>4077.209910504288</v>
      </c>
      <c r="AS236" s="309">
        <v>4089.8686158220503</v>
      </c>
      <c r="AT236" s="309">
        <v>4106.7208391719632</v>
      </c>
      <c r="AU236" s="309">
        <v>4112.5568962359839</v>
      </c>
      <c r="AV236" s="309">
        <v>4117.9865490824659</v>
      </c>
      <c r="AW236" s="309">
        <v>4122.330093563799</v>
      </c>
      <c r="AX236" s="309">
        <v>4147.7250997470092</v>
      </c>
      <c r="AY236" s="309">
        <v>4171.2308153892891</v>
      </c>
      <c r="AZ236" s="309">
        <v>4188.0232997610565</v>
      </c>
      <c r="BA236" s="310">
        <v>4208.3701482915467</v>
      </c>
    </row>
    <row r="237" spans="1:53" x14ac:dyDescent="0.2">
      <c r="A237" s="277" t="s">
        <v>2780</v>
      </c>
      <c r="B237" s="278" t="s">
        <v>2781</v>
      </c>
      <c r="C237" s="279">
        <v>1.504735835056511</v>
      </c>
      <c r="D237" s="309">
        <v>1.4996300000000002</v>
      </c>
      <c r="E237" s="309">
        <v>1.6993399999999999</v>
      </c>
      <c r="F237" s="309">
        <v>36.80104</v>
      </c>
      <c r="G237" s="309">
        <v>33.899180000000001</v>
      </c>
      <c r="H237" s="309">
        <v>32.005350148084439</v>
      </c>
      <c r="I237" s="309">
        <v>33.900700000000008</v>
      </c>
      <c r="J237" s="309">
        <v>29.398609999999998</v>
      </c>
      <c r="K237" s="309">
        <v>26.405880000000003</v>
      </c>
      <c r="L237" s="309">
        <v>24.599060000000001</v>
      </c>
      <c r="M237" s="309">
        <v>25.246006627057966</v>
      </c>
      <c r="N237" s="309">
        <v>23.95618218920027</v>
      </c>
      <c r="O237" s="309">
        <v>25.007246554932145</v>
      </c>
      <c r="P237" s="309">
        <v>25.245960823138528</v>
      </c>
      <c r="Q237" s="309">
        <v>24.744457271602425</v>
      </c>
      <c r="R237" s="309">
        <v>25.938699035823518</v>
      </c>
      <c r="S237" s="309">
        <v>26.831936184398586</v>
      </c>
      <c r="T237" s="309">
        <v>27.66922357604123</v>
      </c>
      <c r="U237" s="309">
        <v>29.624931096363781</v>
      </c>
      <c r="V237" s="309">
        <v>29.47228131319331</v>
      </c>
      <c r="W237" s="309">
        <v>27.742156125391599</v>
      </c>
      <c r="X237" s="309">
        <v>26.175066805952973</v>
      </c>
      <c r="Y237" s="309">
        <v>26.598801699840703</v>
      </c>
      <c r="Z237" s="309">
        <v>26.192693171353621</v>
      </c>
      <c r="AA237" s="309">
        <v>27.306154660269815</v>
      </c>
      <c r="AB237" s="309">
        <v>25.104232391743793</v>
      </c>
      <c r="AC237" s="309">
        <v>23.572859009862569</v>
      </c>
      <c r="AD237" s="309">
        <v>21.760688010406959</v>
      </c>
      <c r="AE237" s="309">
        <v>19.623696874665193</v>
      </c>
      <c r="AF237" s="309">
        <v>18.194285229955884</v>
      </c>
      <c r="AG237" s="309">
        <v>18.034529301770544</v>
      </c>
      <c r="AH237" s="309">
        <v>16.794577945658112</v>
      </c>
      <c r="AI237" s="309">
        <v>15.277501756049867</v>
      </c>
      <c r="AJ237" s="309">
        <v>15.226048885315983</v>
      </c>
      <c r="AK237" s="309">
        <v>14.301379550088457</v>
      </c>
      <c r="AL237" s="309">
        <v>12.818924408761443</v>
      </c>
      <c r="AM237" s="309">
        <v>11.205463567829534</v>
      </c>
      <c r="AN237" s="309">
        <v>10.263786514719637</v>
      </c>
      <c r="AO237" s="309">
        <v>9.464735501813081</v>
      </c>
      <c r="AP237" s="309">
        <v>8.7114234476712564</v>
      </c>
      <c r="AQ237" s="309">
        <v>7.6102348208686266</v>
      </c>
      <c r="AR237" s="309">
        <v>6.6898579955936075</v>
      </c>
      <c r="AS237" s="309">
        <v>5.6754513537048163</v>
      </c>
      <c r="AT237" s="309">
        <v>4.8307861734194821</v>
      </c>
      <c r="AU237" s="309">
        <v>4.2211548856072438</v>
      </c>
      <c r="AV237" s="309">
        <v>3.3320303408232737</v>
      </c>
      <c r="AW237" s="309">
        <v>2.9864023492415845</v>
      </c>
      <c r="AX237" s="309">
        <v>2.7105825947899089</v>
      </c>
      <c r="AY237" s="309">
        <v>2.3627211267406585</v>
      </c>
      <c r="AZ237" s="309">
        <v>1.8361239379452023</v>
      </c>
      <c r="BA237" s="310">
        <v>1.7139831446540208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0.85985191416227091</v>
      </c>
      <c r="D244" s="311">
        <v>0.89962999999999993</v>
      </c>
      <c r="E244" s="311">
        <v>1.09934</v>
      </c>
      <c r="F244" s="311">
        <v>36.201039999999999</v>
      </c>
      <c r="G244" s="311">
        <v>33.399179999999994</v>
      </c>
      <c r="H244" s="311">
        <v>31.336581637527445</v>
      </c>
      <c r="I244" s="311">
        <v>33.800700000000013</v>
      </c>
      <c r="J244" s="311">
        <v>29.298610000000004</v>
      </c>
      <c r="K244" s="311">
        <v>26.200000000000003</v>
      </c>
      <c r="L244" s="311">
        <v>24.499060000000007</v>
      </c>
      <c r="M244" s="311">
        <v>25.150468268406964</v>
      </c>
      <c r="N244" s="311">
        <v>22.332030092133298</v>
      </c>
      <c r="O244" s="311">
        <v>23.383094457865173</v>
      </c>
      <c r="P244" s="311">
        <v>24.577192312581534</v>
      </c>
      <c r="Q244" s="311">
        <v>24.529495964637672</v>
      </c>
      <c r="R244" s="311">
        <v>25.723737728858769</v>
      </c>
      <c r="S244" s="311">
        <v>26.630874149823359</v>
      </c>
      <c r="T244" s="311">
        <v>27.479396726519745</v>
      </c>
      <c r="U244" s="311">
        <v>29.441691176318006</v>
      </c>
      <c r="V244" s="311">
        <v>29.297054647682067</v>
      </c>
      <c r="W244" s="311">
        <v>27.573977598083253</v>
      </c>
      <c r="X244" s="311">
        <v>26.008344815386209</v>
      </c>
      <c r="Y244" s="311">
        <v>26.4503293798114</v>
      </c>
      <c r="Z244" s="311">
        <v>26.061296444114333</v>
      </c>
      <c r="AA244" s="311">
        <v>27.190092566573352</v>
      </c>
      <c r="AB244" s="311">
        <v>24.995668130026143</v>
      </c>
      <c r="AC244" s="311">
        <v>23.473220826136583</v>
      </c>
      <c r="AD244" s="311">
        <v>21.675532108800176</v>
      </c>
      <c r="AE244" s="311">
        <v>19.541601282607779</v>
      </c>
      <c r="AF244" s="311">
        <v>18.118293439628285</v>
      </c>
      <c r="AG244" s="311">
        <v>17.96619778190426</v>
      </c>
      <c r="AH244" s="311">
        <v>16.728066633515919</v>
      </c>
      <c r="AI244" s="311">
        <v>15.217898120486403</v>
      </c>
      <c r="AJ244" s="311">
        <v>15.171083044675845</v>
      </c>
      <c r="AK244" s="311">
        <v>14.249319680665122</v>
      </c>
      <c r="AL244" s="311">
        <v>12.77258981796818</v>
      </c>
      <c r="AM244" s="311">
        <v>11.163840513595099</v>
      </c>
      <c r="AN244" s="311">
        <v>10.226188882949661</v>
      </c>
      <c r="AO244" s="311">
        <v>9.4310004126322085</v>
      </c>
      <c r="AP244" s="311">
        <v>8.681243138787508</v>
      </c>
      <c r="AQ244" s="311">
        <v>7.5831830377790945</v>
      </c>
      <c r="AR244" s="311">
        <v>6.6654455690651471</v>
      </c>
      <c r="AS244" s="311">
        <v>5.653421917563402</v>
      </c>
      <c r="AT244" s="311">
        <v>4.8108002216935466</v>
      </c>
      <c r="AU244" s="311">
        <v>4.203052182185445</v>
      </c>
      <c r="AV244" s="311">
        <v>3.3157017685002979</v>
      </c>
      <c r="AW244" s="311">
        <v>2.9717422379994836</v>
      </c>
      <c r="AX244" s="311">
        <v>2.6974798319025202</v>
      </c>
      <c r="AY244" s="311">
        <v>2.3510116369321294</v>
      </c>
      <c r="AZ244" s="311">
        <v>1.8256749330062574</v>
      </c>
      <c r="BA244" s="312">
        <v>1.7047844090291995</v>
      </c>
    </row>
    <row r="245" spans="1:53" x14ac:dyDescent="0.2">
      <c r="A245" s="283" t="s">
        <v>2796</v>
      </c>
      <c r="B245" s="284" t="s">
        <v>2797</v>
      </c>
      <c r="C245" s="285">
        <v>0.85985191416227091</v>
      </c>
      <c r="D245" s="313">
        <v>0.89962999999999993</v>
      </c>
      <c r="E245" s="313">
        <v>1.09934</v>
      </c>
      <c r="F245" s="313">
        <v>0.89999999999999991</v>
      </c>
      <c r="G245" s="313">
        <v>0.70015000000000005</v>
      </c>
      <c r="H245" s="313">
        <v>1.0270373554982397</v>
      </c>
      <c r="I245" s="313">
        <v>1.3341499999999999</v>
      </c>
      <c r="J245" s="313">
        <v>2.2986800000000001</v>
      </c>
      <c r="K245" s="313">
        <v>0.39999999999999991</v>
      </c>
      <c r="L245" s="313">
        <v>0.39995999999999998</v>
      </c>
      <c r="M245" s="313">
        <v>3.2244149580028658</v>
      </c>
      <c r="N245" s="313">
        <v>0.19101547476440223</v>
      </c>
      <c r="O245" s="313">
        <v>0.38220105592434866</v>
      </c>
      <c r="P245" s="313">
        <v>0.21491085657699488</v>
      </c>
      <c r="Q245" s="313">
        <v>0.28663745694680609</v>
      </c>
      <c r="R245" s="313">
        <v>1.4808719663145147</v>
      </c>
      <c r="S245" s="313">
        <v>1.3526679752338011</v>
      </c>
      <c r="T245" s="313">
        <v>1.280706063930195</v>
      </c>
      <c r="U245" s="313">
        <v>1.2335215867132638</v>
      </c>
      <c r="V245" s="313">
        <v>1.1356921182778472</v>
      </c>
      <c r="W245" s="313">
        <v>1.0311994403114459</v>
      </c>
      <c r="X245" s="313">
        <v>0.86904871728825406</v>
      </c>
      <c r="Y245" s="313">
        <v>0.78400690779521198</v>
      </c>
      <c r="Z245" s="313">
        <v>0.66829605657177416</v>
      </c>
      <c r="AA245" s="313">
        <v>0.5599912312791544</v>
      </c>
      <c r="AB245" s="313">
        <v>0.4878666979791953</v>
      </c>
      <c r="AC245" s="313">
        <v>0.45729655192923863</v>
      </c>
      <c r="AD245" s="313">
        <v>0.36330703956900523</v>
      </c>
      <c r="AE245" s="313">
        <v>0.33511887395426454</v>
      </c>
      <c r="AF245" s="313">
        <v>0.30584460586773521</v>
      </c>
      <c r="AG245" s="313">
        <v>0.26971049231505789</v>
      </c>
      <c r="AH245" s="313">
        <v>0.29688431404531962</v>
      </c>
      <c r="AI245" s="313">
        <v>0.26566118553544887</v>
      </c>
      <c r="AJ245" s="313">
        <v>0.29016391242390766</v>
      </c>
      <c r="AK245" s="313">
        <v>0.26446873217370326</v>
      </c>
      <c r="AL245" s="313">
        <v>0.24694439907380947</v>
      </c>
      <c r="AM245" s="313">
        <v>0.2274735048183025</v>
      </c>
      <c r="AN245" s="313">
        <v>0.22272118550485526</v>
      </c>
      <c r="AO245" s="313">
        <v>0.20234744835533083</v>
      </c>
      <c r="AP245" s="313">
        <v>0.18358460939449533</v>
      </c>
      <c r="AQ245" s="313">
        <v>0.16609227157806999</v>
      </c>
      <c r="AR245" s="313">
        <v>0.15924139301860263</v>
      </c>
      <c r="AS245" s="313">
        <v>0.14350428471085577</v>
      </c>
      <c r="AT245" s="313">
        <v>0.1166075698291079</v>
      </c>
      <c r="AU245" s="313">
        <v>0.1037502984040829</v>
      </c>
      <c r="AV245" s="313">
        <v>9.3802292583537103E-2</v>
      </c>
      <c r="AW245" s="313">
        <v>8.5329717796132673E-2</v>
      </c>
      <c r="AX245" s="313">
        <v>7.3236602685944979E-2</v>
      </c>
      <c r="AY245" s="313">
        <v>7.043216280266075E-2</v>
      </c>
      <c r="AZ245" s="313">
        <v>6.4277628490892177E-2</v>
      </c>
      <c r="BA245" s="314">
        <v>6.048522072582433E-2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35.30104</v>
      </c>
      <c r="G247" s="313">
        <v>32.69903</v>
      </c>
      <c r="H247" s="313">
        <v>30.309544282029201</v>
      </c>
      <c r="I247" s="313">
        <v>32.466550000000005</v>
      </c>
      <c r="J247" s="313">
        <v>26.999929999999999</v>
      </c>
      <c r="K247" s="313">
        <v>25.800000000000004</v>
      </c>
      <c r="L247" s="313">
        <v>24.099100000000004</v>
      </c>
      <c r="M247" s="313">
        <v>21.9260533104041</v>
      </c>
      <c r="N247" s="313">
        <v>22.141014617368899</v>
      </c>
      <c r="O247" s="313">
        <v>23.000893401940825</v>
      </c>
      <c r="P247" s="313">
        <v>24.362281456004542</v>
      </c>
      <c r="Q247" s="313">
        <v>24.242858507690862</v>
      </c>
      <c r="R247" s="313">
        <v>24.242865762544252</v>
      </c>
      <c r="S247" s="313">
        <v>25.278206174589563</v>
      </c>
      <c r="T247" s="313">
        <v>26.198690662589545</v>
      </c>
      <c r="U247" s="313">
        <v>28.208169589604744</v>
      </c>
      <c r="V247" s="313">
        <v>28.161362529404222</v>
      </c>
      <c r="W247" s="313">
        <v>26.54277815777181</v>
      </c>
      <c r="X247" s="313">
        <v>25.139296098097955</v>
      </c>
      <c r="Y247" s="313">
        <v>25.666322472016191</v>
      </c>
      <c r="Z247" s="313">
        <v>25.393000387542557</v>
      </c>
      <c r="AA247" s="313">
        <v>26.630101335294196</v>
      </c>
      <c r="AB247" s="313">
        <v>24.507801432046953</v>
      </c>
      <c r="AC247" s="313">
        <v>23.015924274207347</v>
      </c>
      <c r="AD247" s="313">
        <v>21.312225069231172</v>
      </c>
      <c r="AE247" s="313">
        <v>19.20648240865351</v>
      </c>
      <c r="AF247" s="313">
        <v>17.812448833760548</v>
      </c>
      <c r="AG247" s="313">
        <v>17.696487289589204</v>
      </c>
      <c r="AH247" s="313">
        <v>16.431182319470601</v>
      </c>
      <c r="AI247" s="313">
        <v>14.952236934950955</v>
      </c>
      <c r="AJ247" s="313">
        <v>14.880919132251936</v>
      </c>
      <c r="AK247" s="313">
        <v>13.984850948491419</v>
      </c>
      <c r="AL247" s="313">
        <v>12.525645418894371</v>
      </c>
      <c r="AM247" s="313">
        <v>10.936367008776799</v>
      </c>
      <c r="AN247" s="313">
        <v>10.003467697444806</v>
      </c>
      <c r="AO247" s="313">
        <v>9.2286529642768773</v>
      </c>
      <c r="AP247" s="313">
        <v>8.4976585293930107</v>
      </c>
      <c r="AQ247" s="313">
        <v>7.4170907662010253</v>
      </c>
      <c r="AR247" s="313">
        <v>6.5062041760465448</v>
      </c>
      <c r="AS247" s="313">
        <v>5.5099176328525461</v>
      </c>
      <c r="AT247" s="313">
        <v>4.6941926518644381</v>
      </c>
      <c r="AU247" s="313">
        <v>4.0993018837813624</v>
      </c>
      <c r="AV247" s="313">
        <v>3.2218994759167607</v>
      </c>
      <c r="AW247" s="313">
        <v>2.8864125202033515</v>
      </c>
      <c r="AX247" s="313">
        <v>2.6242432292165749</v>
      </c>
      <c r="AY247" s="313">
        <v>2.2805794741294685</v>
      </c>
      <c r="AZ247" s="313">
        <v>1.7613973045153652</v>
      </c>
      <c r="BA247" s="314">
        <v>1.6442991883033751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0.64488392089423996</v>
      </c>
      <c r="D254" s="311">
        <v>0.6</v>
      </c>
      <c r="E254" s="311">
        <v>0.6</v>
      </c>
      <c r="F254" s="311">
        <v>0.6</v>
      </c>
      <c r="G254" s="311">
        <v>0.5</v>
      </c>
      <c r="H254" s="311">
        <v>0.66876851055699005</v>
      </c>
      <c r="I254" s="311">
        <v>9.9999999999999978E-2</v>
      </c>
      <c r="J254" s="311">
        <v>9.9999999999999978E-2</v>
      </c>
      <c r="K254" s="311">
        <v>0.20587999999999998</v>
      </c>
      <c r="L254" s="311">
        <v>9.9999999999999978E-2</v>
      </c>
      <c r="M254" s="311">
        <v>9.5538358650999994E-2</v>
      </c>
      <c r="N254" s="311">
        <v>1.6241520970669701</v>
      </c>
      <c r="O254" s="311">
        <v>1.6241520970669701</v>
      </c>
      <c r="P254" s="311">
        <v>0.66876851055699005</v>
      </c>
      <c r="Q254" s="311">
        <v>0.21496130696474999</v>
      </c>
      <c r="R254" s="311">
        <v>0.21496130696474999</v>
      </c>
      <c r="S254" s="311">
        <v>0.20106203457522751</v>
      </c>
      <c r="T254" s="311">
        <v>0.18982684952148382</v>
      </c>
      <c r="U254" s="311">
        <v>0.18323992004577636</v>
      </c>
      <c r="V254" s="311">
        <v>0.17522666551124236</v>
      </c>
      <c r="W254" s="311">
        <v>0.16817852730834709</v>
      </c>
      <c r="X254" s="311">
        <v>0.16672199056676179</v>
      </c>
      <c r="Y254" s="311">
        <v>0.14847232002929653</v>
      </c>
      <c r="Z254" s="311">
        <v>0.131396727239288</v>
      </c>
      <c r="AA254" s="311">
        <v>0.1160620936964623</v>
      </c>
      <c r="AB254" s="311">
        <v>0.10856426171764792</v>
      </c>
      <c r="AC254" s="311">
        <v>9.9638183725985763E-2</v>
      </c>
      <c r="AD254" s="311">
        <v>8.5155901606782075E-2</v>
      </c>
      <c r="AE254" s="311">
        <v>8.2095592057414082E-2</v>
      </c>
      <c r="AF254" s="311">
        <v>7.5991790327600672E-2</v>
      </c>
      <c r="AG254" s="311">
        <v>6.83315198662824E-2</v>
      </c>
      <c r="AH254" s="311">
        <v>6.6511312142192899E-2</v>
      </c>
      <c r="AI254" s="311">
        <v>5.9603635563464173E-2</v>
      </c>
      <c r="AJ254" s="311">
        <v>5.4965840640136772E-2</v>
      </c>
      <c r="AK254" s="311">
        <v>5.2059869423336139E-2</v>
      </c>
      <c r="AL254" s="311">
        <v>4.6334590793263505E-2</v>
      </c>
      <c r="AM254" s="311">
        <v>4.1623054234435235E-2</v>
      </c>
      <c r="AN254" s="311">
        <v>3.7597631769975312E-2</v>
      </c>
      <c r="AO254" s="311">
        <v>3.3735089180873895E-2</v>
      </c>
      <c r="AP254" s="311">
        <v>3.0180308883749351E-2</v>
      </c>
      <c r="AQ254" s="311">
        <v>2.7051783089532142E-2</v>
      </c>
      <c r="AR254" s="311">
        <v>2.4412426528460783E-2</v>
      </c>
      <c r="AS254" s="311">
        <v>2.2029436141414043E-2</v>
      </c>
      <c r="AT254" s="311">
        <v>1.9985951725935352E-2</v>
      </c>
      <c r="AU254" s="311">
        <v>1.8102703421799024E-2</v>
      </c>
      <c r="AV254" s="311">
        <v>1.6328572322975309E-2</v>
      </c>
      <c r="AW254" s="311">
        <v>1.4660111242100376E-2</v>
      </c>
      <c r="AX254" s="311">
        <v>1.3102762887389215E-2</v>
      </c>
      <c r="AY254" s="311">
        <v>1.1709489808528857E-2</v>
      </c>
      <c r="AZ254" s="311">
        <v>1.0449004938945135E-2</v>
      </c>
      <c r="BA254" s="312">
        <v>9.1987356248215048E-3</v>
      </c>
    </row>
    <row r="255" spans="1:53" x14ac:dyDescent="0.2">
      <c r="A255" s="277" t="s">
        <v>2658</v>
      </c>
      <c r="B255" s="278" t="s">
        <v>2816</v>
      </c>
      <c r="C255" s="279">
        <v>18664.425351752558</v>
      </c>
      <c r="D255" s="309">
        <v>18866.349910000004</v>
      </c>
      <c r="E255" s="309">
        <v>18173.476490000005</v>
      </c>
      <c r="F255" s="309">
        <v>18689.207279999999</v>
      </c>
      <c r="G255" s="309">
        <v>18990.47478</v>
      </c>
      <c r="H255" s="309">
        <v>18929.174774063122</v>
      </c>
      <c r="I255" s="309">
        <v>18406.363689999995</v>
      </c>
      <c r="J255" s="309">
        <v>18653.22191</v>
      </c>
      <c r="K255" s="309">
        <v>18822.7045</v>
      </c>
      <c r="L255" s="309">
        <v>17968.856599999999</v>
      </c>
      <c r="M255" s="309">
        <v>18242.419101683023</v>
      </c>
      <c r="N255" s="309">
        <v>17638.102829517731</v>
      </c>
      <c r="O255" s="309">
        <v>18040.644692815287</v>
      </c>
      <c r="P255" s="309">
        <v>18087.556267782176</v>
      </c>
      <c r="Q255" s="309">
        <v>17379.672245569047</v>
      </c>
      <c r="R255" s="309">
        <v>17843.595381975923</v>
      </c>
      <c r="S255" s="309">
        <v>18153.570756909543</v>
      </c>
      <c r="T255" s="309">
        <v>18160.080853537034</v>
      </c>
      <c r="U255" s="309">
        <v>17987.584737521516</v>
      </c>
      <c r="V255" s="309">
        <v>17797.158452750264</v>
      </c>
      <c r="W255" s="309">
        <v>17649.959418360006</v>
      </c>
      <c r="X255" s="309">
        <v>17568.167106322544</v>
      </c>
      <c r="Y255" s="309">
        <v>17495.014582759919</v>
      </c>
      <c r="Z255" s="309">
        <v>17316.090439291806</v>
      </c>
      <c r="AA255" s="309">
        <v>17195.250752634252</v>
      </c>
      <c r="AB255" s="309">
        <v>17086.582301116388</v>
      </c>
      <c r="AC255" s="309">
        <v>17024.158906924837</v>
      </c>
      <c r="AD255" s="309">
        <v>16962.900308638382</v>
      </c>
      <c r="AE255" s="309">
        <v>16937.951824632171</v>
      </c>
      <c r="AF255" s="309">
        <v>16908.989981611317</v>
      </c>
      <c r="AG255" s="309">
        <v>16859.827514106593</v>
      </c>
      <c r="AH255" s="309">
        <v>16795.268031272077</v>
      </c>
      <c r="AI255" s="309">
        <v>16843.823917457048</v>
      </c>
      <c r="AJ255" s="309">
        <v>16862.11832306275</v>
      </c>
      <c r="AK255" s="309">
        <v>16857.244826760681</v>
      </c>
      <c r="AL255" s="309">
        <v>16898.248046917535</v>
      </c>
      <c r="AM255" s="309">
        <v>16964.262870619819</v>
      </c>
      <c r="AN255" s="309">
        <v>17065.49705718537</v>
      </c>
      <c r="AO255" s="309">
        <v>17172.011077965628</v>
      </c>
      <c r="AP255" s="309">
        <v>17286.451340584135</v>
      </c>
      <c r="AQ255" s="309">
        <v>17413.605205163032</v>
      </c>
      <c r="AR255" s="309">
        <v>17574.17092514706</v>
      </c>
      <c r="AS255" s="309">
        <v>17718.720747297506</v>
      </c>
      <c r="AT255" s="309">
        <v>17839.218886427843</v>
      </c>
      <c r="AU255" s="309">
        <v>17958.728354694977</v>
      </c>
      <c r="AV255" s="309">
        <v>18085.960746692464</v>
      </c>
      <c r="AW255" s="309">
        <v>18220.517387508295</v>
      </c>
      <c r="AX255" s="309">
        <v>18351.166802613599</v>
      </c>
      <c r="AY255" s="309">
        <v>18469.105805888819</v>
      </c>
      <c r="AZ255" s="309">
        <v>18597.539042264012</v>
      </c>
      <c r="BA255" s="310">
        <v>18715.740609808534</v>
      </c>
    </row>
    <row r="256" spans="1:53" x14ac:dyDescent="0.2">
      <c r="A256" s="277" t="s">
        <v>2817</v>
      </c>
      <c r="B256" s="278">
        <v>7200</v>
      </c>
      <c r="C256" s="279">
        <v>0.14331088112813545</v>
      </c>
      <c r="D256" s="309">
        <v>0.20004999999999995</v>
      </c>
      <c r="E256" s="309">
        <v>9.9989999999999996E-2</v>
      </c>
      <c r="F256" s="309">
        <v>0.19999999999999996</v>
      </c>
      <c r="G256" s="309">
        <v>9.9999999999999978E-2</v>
      </c>
      <c r="H256" s="309">
        <v>2.3884589662749998E-2</v>
      </c>
      <c r="I256" s="309">
        <v>2.3989599999999998</v>
      </c>
      <c r="J256" s="309">
        <v>8.0997299999999992</v>
      </c>
      <c r="K256" s="309">
        <v>2.5</v>
      </c>
      <c r="L256" s="309">
        <v>1.5014199999999998</v>
      </c>
      <c r="M256" s="309">
        <v>1.3614216107767299</v>
      </c>
      <c r="N256" s="309">
        <v>1.2652627211197707</v>
      </c>
      <c r="O256" s="309">
        <v>0</v>
      </c>
      <c r="P256" s="309">
        <v>0.71628543794371424</v>
      </c>
      <c r="Q256" s="309">
        <v>0.1672063700898539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">
      <c r="A257" s="280" t="s">
        <v>2818</v>
      </c>
      <c r="B257" s="281" t="s">
        <v>2819</v>
      </c>
      <c r="C257" s="282">
        <v>0.14331088112813545</v>
      </c>
      <c r="D257" s="311">
        <v>0.20004999999999995</v>
      </c>
      <c r="E257" s="311">
        <v>9.9989999999999996E-2</v>
      </c>
      <c r="F257" s="311">
        <v>0.19999999999999996</v>
      </c>
      <c r="G257" s="311">
        <v>9.9999999999999978E-2</v>
      </c>
      <c r="H257" s="311">
        <v>2.3884589662749998E-2</v>
      </c>
      <c r="I257" s="311">
        <v>2.3989599999999998</v>
      </c>
      <c r="J257" s="311">
        <v>8.0997299999999992</v>
      </c>
      <c r="K257" s="311">
        <v>2.5</v>
      </c>
      <c r="L257" s="311">
        <v>1.5014199999999998</v>
      </c>
      <c r="M257" s="311">
        <v>1.2658832521257299</v>
      </c>
      <c r="N257" s="311">
        <v>1.2652627211197707</v>
      </c>
      <c r="O257" s="311">
        <v>0</v>
      </c>
      <c r="P257" s="311">
        <v>0.71628543794371424</v>
      </c>
      <c r="Q257" s="311">
        <v>0.1672063700898539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9.5538358650999994E-2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0005-6DC4-49B7-A723-822EAAD0B268}">
  <sheetPr>
    <tabColor theme="8" tint="0.59999389629810485"/>
    <pageSetUpPr fitToPage="1"/>
  </sheetPr>
  <dimension ref="A1:BA261"/>
  <sheetViews>
    <sheetView showGridLines="0" workbookViewId="0">
      <pane xSplit="2" ySplit="1" topLeftCell="T42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f>C178-C90</f>
        <v>4854.5890428330113</v>
      </c>
      <c r="D2" s="276">
        <f t="shared" ref="D2:BA7" si="0">D178-D90</f>
        <v>4681.4194800000005</v>
      </c>
      <c r="E2" s="276">
        <f t="shared" si="0"/>
        <v>4724.784889999999</v>
      </c>
      <c r="F2" s="276">
        <f t="shared" si="0"/>
        <v>4404.3922299999995</v>
      </c>
      <c r="G2" s="276">
        <f t="shared" si="0"/>
        <v>4249.5511200000019</v>
      </c>
      <c r="H2" s="276">
        <f t="shared" si="0"/>
        <v>4460.5954690321478</v>
      </c>
      <c r="I2" s="276">
        <f t="shared" si="0"/>
        <v>4288.377919999999</v>
      </c>
      <c r="J2" s="276">
        <f t="shared" si="0"/>
        <v>4413.4643799999967</v>
      </c>
      <c r="K2" s="276">
        <f t="shared" si="0"/>
        <v>4332.764750000003</v>
      </c>
      <c r="L2" s="276">
        <f t="shared" si="0"/>
        <v>3372.9617200000025</v>
      </c>
      <c r="M2" s="276">
        <f t="shared" si="0"/>
        <v>3883.5170231530233</v>
      </c>
      <c r="N2" s="276">
        <f t="shared" si="0"/>
        <v>3670.757223750667</v>
      </c>
      <c r="O2" s="276">
        <f t="shared" si="0"/>
        <v>3756.0803472302623</v>
      </c>
      <c r="P2" s="276">
        <f t="shared" si="0"/>
        <v>3442.5926199778255</v>
      </c>
      <c r="Q2" s="276">
        <f t="shared" si="0"/>
        <v>4195.4972678271797</v>
      </c>
      <c r="R2" s="276">
        <f t="shared" si="0"/>
        <v>4099.3834530466602</v>
      </c>
      <c r="S2" s="276">
        <f t="shared" si="0"/>
        <v>4022.2912935419272</v>
      </c>
      <c r="T2" s="276">
        <f t="shared" si="0"/>
        <v>4188.5175106580245</v>
      </c>
      <c r="U2" s="276">
        <f t="shared" si="0"/>
        <v>3964.3973428101181</v>
      </c>
      <c r="V2" s="276">
        <f t="shared" si="0"/>
        <v>3913.6784443962847</v>
      </c>
      <c r="W2" s="276">
        <f t="shared" si="0"/>
        <v>3832.674071798448</v>
      </c>
      <c r="X2" s="276">
        <f t="shared" si="0"/>
        <v>3816.917016331096</v>
      </c>
      <c r="Y2" s="276">
        <f t="shared" si="0"/>
        <v>3776.3180895298292</v>
      </c>
      <c r="Z2" s="276">
        <f t="shared" si="0"/>
        <v>3694.164539551181</v>
      </c>
      <c r="AA2" s="276">
        <f t="shared" si="0"/>
        <v>3657.5680642689372</v>
      </c>
      <c r="AB2" s="276">
        <f t="shared" si="0"/>
        <v>3631.0844813951658</v>
      </c>
      <c r="AC2" s="276">
        <f t="shared" si="0"/>
        <v>3612.9742566020323</v>
      </c>
      <c r="AD2" s="276">
        <f t="shared" si="0"/>
        <v>3594.4789183416924</v>
      </c>
      <c r="AE2" s="276">
        <f t="shared" si="0"/>
        <v>3583.1924431962393</v>
      </c>
      <c r="AF2" s="276">
        <f t="shared" si="0"/>
        <v>3558.5735684231922</v>
      </c>
      <c r="AG2" s="276">
        <f t="shared" si="0"/>
        <v>3491.8422039080465</v>
      </c>
      <c r="AH2" s="276">
        <f t="shared" si="0"/>
        <v>3454.0095577940856</v>
      </c>
      <c r="AI2" s="276">
        <f t="shared" si="0"/>
        <v>3402.8334302935127</v>
      </c>
      <c r="AJ2" s="276">
        <f t="shared" si="0"/>
        <v>3317.6344047733855</v>
      </c>
      <c r="AK2" s="276">
        <f t="shared" si="0"/>
        <v>3243.1962752004233</v>
      </c>
      <c r="AL2" s="276">
        <f t="shared" si="0"/>
        <v>3174.7056876177712</v>
      </c>
      <c r="AM2" s="276">
        <f t="shared" si="0"/>
        <v>3145.3672862952808</v>
      </c>
      <c r="AN2" s="276">
        <f t="shared" si="0"/>
        <v>3098.3458197760492</v>
      </c>
      <c r="AO2" s="276">
        <f t="shared" si="0"/>
        <v>3038.7066342643889</v>
      </c>
      <c r="AP2" s="276">
        <f t="shared" si="0"/>
        <v>2983.699789654765</v>
      </c>
      <c r="AQ2" s="276">
        <f t="shared" si="0"/>
        <v>2926.3393749634133</v>
      </c>
      <c r="AR2" s="276">
        <f t="shared" si="0"/>
        <v>2887.960778666662</v>
      </c>
      <c r="AS2" s="276">
        <f t="shared" si="0"/>
        <v>2842.3709469581918</v>
      </c>
      <c r="AT2" s="276">
        <f t="shared" si="0"/>
        <v>2760.4691099513511</v>
      </c>
      <c r="AU2" s="276">
        <f t="shared" si="0"/>
        <v>2674.4098264981085</v>
      </c>
      <c r="AV2" s="276">
        <f t="shared" si="0"/>
        <v>2599.8742981529545</v>
      </c>
      <c r="AW2" s="276">
        <f t="shared" si="0"/>
        <v>2505.9039801279791</v>
      </c>
      <c r="AX2" s="276">
        <f t="shared" si="0"/>
        <v>2356.6602445610106</v>
      </c>
      <c r="AY2" s="276">
        <f t="shared" si="0"/>
        <v>2242.4468314455307</v>
      </c>
      <c r="AZ2" s="276">
        <f t="shared" si="0"/>
        <v>2072.5305880518576</v>
      </c>
      <c r="BA2" s="276">
        <f t="shared" si="0"/>
        <v>1875.5822716960374</v>
      </c>
    </row>
    <row r="3" spans="1:53" x14ac:dyDescent="0.2">
      <c r="A3" s="277" t="s">
        <v>2670</v>
      </c>
      <c r="B3" s="278" t="s">
        <v>2671</v>
      </c>
      <c r="C3" s="279">
        <f t="shared" ref="C3:R18" si="1">C179-C91</f>
        <v>183.93905919177223</v>
      </c>
      <c r="D3" s="279">
        <f t="shared" si="1"/>
        <v>274.20175</v>
      </c>
      <c r="E3" s="279">
        <f t="shared" si="1"/>
        <v>173.6980099999991</v>
      </c>
      <c r="F3" s="279">
        <f t="shared" si="1"/>
        <v>359.5948900000007</v>
      </c>
      <c r="G3" s="279">
        <f t="shared" si="1"/>
        <v>206.70183000000173</v>
      </c>
      <c r="H3" s="279">
        <f t="shared" si="1"/>
        <v>549.61503567806506</v>
      </c>
      <c r="I3" s="279">
        <f t="shared" si="1"/>
        <v>269.47866999999923</v>
      </c>
      <c r="J3" s="279">
        <f t="shared" si="1"/>
        <v>314.98876999999732</v>
      </c>
      <c r="K3" s="279">
        <f t="shared" si="1"/>
        <v>331.8010300000019</v>
      </c>
      <c r="L3" s="279">
        <f t="shared" si="1"/>
        <v>379.30342000000184</v>
      </c>
      <c r="M3" s="279">
        <f t="shared" si="1"/>
        <v>353.83166473203818</v>
      </c>
      <c r="N3" s="279">
        <f t="shared" si="1"/>
        <v>212.63754266449087</v>
      </c>
      <c r="O3" s="279">
        <f t="shared" si="1"/>
        <v>429.13361358683647</v>
      </c>
      <c r="P3" s="279">
        <f t="shared" si="1"/>
        <v>104.39922492320656</v>
      </c>
      <c r="Q3" s="279">
        <f t="shared" si="1"/>
        <v>81.49512396419972</v>
      </c>
      <c r="R3" s="279">
        <f t="shared" si="1"/>
        <v>77.983446530424317</v>
      </c>
      <c r="S3" s="279">
        <f t="shared" si="0"/>
        <v>75.540268477401284</v>
      </c>
      <c r="T3" s="279">
        <f t="shared" si="0"/>
        <v>82.142828709586055</v>
      </c>
      <c r="U3" s="279">
        <f t="shared" si="0"/>
        <v>75.683881072315501</v>
      </c>
      <c r="V3" s="279">
        <f t="shared" si="0"/>
        <v>76.386432378799526</v>
      </c>
      <c r="W3" s="279">
        <f t="shared" si="0"/>
        <v>75.753889716389025</v>
      </c>
      <c r="X3" s="279">
        <f t="shared" si="0"/>
        <v>74.483083060273756</v>
      </c>
      <c r="Y3" s="279">
        <f t="shared" si="0"/>
        <v>74.726990210518139</v>
      </c>
      <c r="Z3" s="279">
        <f t="shared" si="0"/>
        <v>73.425508931919111</v>
      </c>
      <c r="AA3" s="279">
        <f t="shared" si="0"/>
        <v>72.556197566132113</v>
      </c>
      <c r="AB3" s="279">
        <f t="shared" si="0"/>
        <v>71.585633050024711</v>
      </c>
      <c r="AC3" s="279">
        <f t="shared" si="0"/>
        <v>70.494644408360713</v>
      </c>
      <c r="AD3" s="279">
        <f t="shared" si="0"/>
        <v>69.07295362220114</v>
      </c>
      <c r="AE3" s="279">
        <f t="shared" si="0"/>
        <v>68.161177667368449</v>
      </c>
      <c r="AF3" s="279">
        <f t="shared" si="0"/>
        <v>67.513288795743136</v>
      </c>
      <c r="AG3" s="279">
        <f t="shared" si="0"/>
        <v>65.721949172438627</v>
      </c>
      <c r="AH3" s="279">
        <f t="shared" si="0"/>
        <v>64.825303251801998</v>
      </c>
      <c r="AI3" s="279">
        <f t="shared" si="0"/>
        <v>64.722633111042342</v>
      </c>
      <c r="AJ3" s="279">
        <f t="shared" si="0"/>
        <v>63.276074498529084</v>
      </c>
      <c r="AK3" s="279">
        <f t="shared" si="0"/>
        <v>62.364402408493596</v>
      </c>
      <c r="AL3" s="279">
        <f t="shared" si="0"/>
        <v>61.38574282171313</v>
      </c>
      <c r="AM3" s="279">
        <f t="shared" si="0"/>
        <v>60.795823623634817</v>
      </c>
      <c r="AN3" s="279">
        <f t="shared" si="0"/>
        <v>59.925728635528131</v>
      </c>
      <c r="AO3" s="279">
        <f t="shared" si="0"/>
        <v>58.77403226530636</v>
      </c>
      <c r="AP3" s="279">
        <f t="shared" si="0"/>
        <v>57.61631345236529</v>
      </c>
      <c r="AQ3" s="279">
        <f t="shared" si="0"/>
        <v>56.42526042996645</v>
      </c>
      <c r="AR3" s="279">
        <f t="shared" si="0"/>
        <v>55.61913535913483</v>
      </c>
      <c r="AS3" s="279">
        <f t="shared" si="0"/>
        <v>54.714358362582026</v>
      </c>
      <c r="AT3" s="279">
        <f t="shared" si="0"/>
        <v>53.256714889455957</v>
      </c>
      <c r="AU3" s="279">
        <f t="shared" si="0"/>
        <v>51.78826820112814</v>
      </c>
      <c r="AV3" s="279">
        <f t="shared" si="0"/>
        <v>50.438964898155724</v>
      </c>
      <c r="AW3" s="279">
        <f t="shared" si="0"/>
        <v>48.760515488994095</v>
      </c>
      <c r="AX3" s="279">
        <f t="shared" si="0"/>
        <v>46.423436954272958</v>
      </c>
      <c r="AY3" s="279">
        <f t="shared" si="0"/>
        <v>45.578227256550178</v>
      </c>
      <c r="AZ3" s="279">
        <f t="shared" si="0"/>
        <v>43.15747552050167</v>
      </c>
      <c r="BA3" s="279">
        <f t="shared" si="0"/>
        <v>36.745534470263479</v>
      </c>
    </row>
    <row r="4" spans="1:53" x14ac:dyDescent="0.2">
      <c r="A4" s="280" t="s">
        <v>2672</v>
      </c>
      <c r="B4" s="281" t="s">
        <v>2673</v>
      </c>
      <c r="C4" s="282">
        <f t="shared" si="1"/>
        <v>183.93905919177223</v>
      </c>
      <c r="D4" s="282">
        <f t="shared" si="0"/>
        <v>274.20175</v>
      </c>
      <c r="E4" s="282">
        <f t="shared" si="0"/>
        <v>173.6980099999991</v>
      </c>
      <c r="F4" s="282">
        <f t="shared" si="0"/>
        <v>359.5948900000007</v>
      </c>
      <c r="G4" s="282">
        <f t="shared" si="0"/>
        <v>206.70183000000173</v>
      </c>
      <c r="H4" s="282">
        <f t="shared" si="0"/>
        <v>549.61503567806506</v>
      </c>
      <c r="I4" s="282">
        <f t="shared" si="0"/>
        <v>269.47866999999923</v>
      </c>
      <c r="J4" s="282">
        <f t="shared" si="0"/>
        <v>314.98876999999732</v>
      </c>
      <c r="K4" s="282">
        <f t="shared" si="0"/>
        <v>331.8010300000019</v>
      </c>
      <c r="L4" s="282">
        <f t="shared" si="0"/>
        <v>379.30342000000184</v>
      </c>
      <c r="M4" s="282">
        <f t="shared" si="0"/>
        <v>353.83166473203818</v>
      </c>
      <c r="N4" s="282">
        <f t="shared" si="0"/>
        <v>212.63754266449087</v>
      </c>
      <c r="O4" s="282">
        <f t="shared" si="0"/>
        <v>429.13361358683647</v>
      </c>
      <c r="P4" s="282">
        <f t="shared" si="0"/>
        <v>104.39922492320656</v>
      </c>
      <c r="Q4" s="282">
        <f t="shared" si="0"/>
        <v>81.49512396419972</v>
      </c>
      <c r="R4" s="282">
        <f t="shared" si="0"/>
        <v>77.983446530424317</v>
      </c>
      <c r="S4" s="282">
        <f t="shared" si="0"/>
        <v>75.540268477401284</v>
      </c>
      <c r="T4" s="282">
        <f t="shared" si="0"/>
        <v>82.142828709586055</v>
      </c>
      <c r="U4" s="282">
        <f t="shared" si="0"/>
        <v>75.683881072315501</v>
      </c>
      <c r="V4" s="282">
        <f t="shared" si="0"/>
        <v>76.386432378799526</v>
      </c>
      <c r="W4" s="282">
        <f t="shared" si="0"/>
        <v>75.753889716389025</v>
      </c>
      <c r="X4" s="282">
        <f t="shared" si="0"/>
        <v>74.483083060273756</v>
      </c>
      <c r="Y4" s="282">
        <f t="shared" si="0"/>
        <v>74.726990210518139</v>
      </c>
      <c r="Z4" s="282">
        <f t="shared" si="0"/>
        <v>73.425508931919111</v>
      </c>
      <c r="AA4" s="282">
        <f t="shared" si="0"/>
        <v>72.556197566132113</v>
      </c>
      <c r="AB4" s="282">
        <f t="shared" si="0"/>
        <v>71.585633050024711</v>
      </c>
      <c r="AC4" s="282">
        <f t="shared" si="0"/>
        <v>70.494644408360713</v>
      </c>
      <c r="AD4" s="282">
        <f t="shared" si="0"/>
        <v>69.07295362220114</v>
      </c>
      <c r="AE4" s="282">
        <f t="shared" si="0"/>
        <v>68.161177667368449</v>
      </c>
      <c r="AF4" s="282">
        <f t="shared" si="0"/>
        <v>67.513288795743136</v>
      </c>
      <c r="AG4" s="282">
        <f t="shared" si="0"/>
        <v>65.721949172438627</v>
      </c>
      <c r="AH4" s="282">
        <f t="shared" si="0"/>
        <v>64.825303251801998</v>
      </c>
      <c r="AI4" s="282">
        <f t="shared" si="0"/>
        <v>64.722633111042342</v>
      </c>
      <c r="AJ4" s="282">
        <f t="shared" si="0"/>
        <v>63.276074498529084</v>
      </c>
      <c r="AK4" s="282">
        <f t="shared" si="0"/>
        <v>62.364402408493596</v>
      </c>
      <c r="AL4" s="282">
        <f t="shared" si="0"/>
        <v>61.38574282171313</v>
      </c>
      <c r="AM4" s="282">
        <f t="shared" si="0"/>
        <v>60.795823623634817</v>
      </c>
      <c r="AN4" s="282">
        <f t="shared" si="0"/>
        <v>59.925728635528131</v>
      </c>
      <c r="AO4" s="282">
        <f t="shared" si="0"/>
        <v>58.77403226530636</v>
      </c>
      <c r="AP4" s="282">
        <f t="shared" si="0"/>
        <v>57.61631345236529</v>
      </c>
      <c r="AQ4" s="282">
        <f t="shared" si="0"/>
        <v>56.42526042996645</v>
      </c>
      <c r="AR4" s="282">
        <f t="shared" si="0"/>
        <v>55.61913535913483</v>
      </c>
      <c r="AS4" s="282">
        <f t="shared" si="0"/>
        <v>54.714358362582026</v>
      </c>
      <c r="AT4" s="282">
        <f t="shared" si="0"/>
        <v>53.256714889455957</v>
      </c>
      <c r="AU4" s="282">
        <f t="shared" si="0"/>
        <v>51.78826820112814</v>
      </c>
      <c r="AV4" s="282">
        <f t="shared" si="0"/>
        <v>50.438964898155724</v>
      </c>
      <c r="AW4" s="282">
        <f t="shared" si="0"/>
        <v>48.760515488994095</v>
      </c>
      <c r="AX4" s="282">
        <f t="shared" si="0"/>
        <v>46.423436954272958</v>
      </c>
      <c r="AY4" s="282">
        <f t="shared" si="0"/>
        <v>45.578227256550178</v>
      </c>
      <c r="AZ4" s="282">
        <f t="shared" si="0"/>
        <v>43.15747552050167</v>
      </c>
      <c r="BA4" s="282">
        <f t="shared" si="0"/>
        <v>36.745534470263479</v>
      </c>
    </row>
    <row r="5" spans="1:53" x14ac:dyDescent="0.2">
      <c r="A5" s="283" t="s">
        <v>2674</v>
      </c>
      <c r="B5" s="284" t="s">
        <v>2675</v>
      </c>
      <c r="C5" s="285">
        <f t="shared" si="1"/>
        <v>36.929539290033198</v>
      </c>
      <c r="D5" s="285">
        <f t="shared" si="0"/>
        <v>121.00067999999999</v>
      </c>
      <c r="E5" s="285">
        <f t="shared" si="0"/>
        <v>94.012049999999093</v>
      </c>
      <c r="F5" s="285">
        <f t="shared" si="0"/>
        <v>273.19484000000068</v>
      </c>
      <c r="G5" s="285">
        <f t="shared" si="0"/>
        <v>152.20134000000172</v>
      </c>
      <c r="H5" s="285">
        <f t="shared" si="0"/>
        <v>325.0042577008129</v>
      </c>
      <c r="I5" s="285">
        <f t="shared" si="0"/>
        <v>99.28011000000032</v>
      </c>
      <c r="J5" s="285">
        <f t="shared" si="0"/>
        <v>103.28850000000038</v>
      </c>
      <c r="K5" s="285">
        <f t="shared" si="0"/>
        <v>89.001010000000463</v>
      </c>
      <c r="L5" s="285">
        <f t="shared" si="0"/>
        <v>92.099910000001387</v>
      </c>
      <c r="M5" s="285">
        <f t="shared" si="0"/>
        <v>46.269803644811404</v>
      </c>
      <c r="N5" s="285">
        <f t="shared" si="0"/>
        <v>111.34289563753475</v>
      </c>
      <c r="O5" s="285">
        <f t="shared" si="0"/>
        <v>81.804836701435903</v>
      </c>
      <c r="P5" s="285">
        <f t="shared" si="0"/>
        <v>72.919335747703002</v>
      </c>
      <c r="Q5" s="285">
        <f t="shared" si="0"/>
        <v>51.63938688576139</v>
      </c>
      <c r="R5" s="285">
        <f t="shared" si="0"/>
        <v>47.458864462295871</v>
      </c>
      <c r="S5" s="285">
        <f t="shared" si="0"/>
        <v>46.128869103810324</v>
      </c>
      <c r="T5" s="285">
        <f t="shared" si="0"/>
        <v>51.233079450652596</v>
      </c>
      <c r="U5" s="285">
        <f t="shared" si="0"/>
        <v>47.202721058412585</v>
      </c>
      <c r="V5" s="285">
        <f t="shared" si="0"/>
        <v>47.572008919186047</v>
      </c>
      <c r="W5" s="285">
        <f t="shared" si="0"/>
        <v>46.877228932838875</v>
      </c>
      <c r="X5" s="285">
        <f t="shared" si="0"/>
        <v>45.936038671711295</v>
      </c>
      <c r="Y5" s="285">
        <f t="shared" si="0"/>
        <v>46.169003148950885</v>
      </c>
      <c r="Z5" s="285">
        <f t="shared" si="0"/>
        <v>45.085194151065338</v>
      </c>
      <c r="AA5" s="285">
        <f t="shared" si="0"/>
        <v>44.471629547730139</v>
      </c>
      <c r="AB5" s="285">
        <f t="shared" si="0"/>
        <v>43.691136140961888</v>
      </c>
      <c r="AC5" s="285">
        <f t="shared" si="0"/>
        <v>42.717263100199673</v>
      </c>
      <c r="AD5" s="285">
        <f t="shared" si="0"/>
        <v>41.824018510852696</v>
      </c>
      <c r="AE5" s="285">
        <f t="shared" si="0"/>
        <v>41.033483955310849</v>
      </c>
      <c r="AF5" s="285">
        <f t="shared" si="0"/>
        <v>40.625805378251037</v>
      </c>
      <c r="AG5" s="285">
        <f t="shared" si="0"/>
        <v>39.653455400778327</v>
      </c>
      <c r="AH5" s="285">
        <f t="shared" si="0"/>
        <v>38.834894195346791</v>
      </c>
      <c r="AI5" s="285">
        <f t="shared" si="0"/>
        <v>38.757126846571268</v>
      </c>
      <c r="AJ5" s="285">
        <f t="shared" si="0"/>
        <v>37.585108664562398</v>
      </c>
      <c r="AK5" s="285">
        <f t="shared" si="0"/>
        <v>36.980573589286251</v>
      </c>
      <c r="AL5" s="285">
        <f t="shared" si="0"/>
        <v>36.369288405589124</v>
      </c>
      <c r="AM5" s="285">
        <f t="shared" si="0"/>
        <v>35.867042554047977</v>
      </c>
      <c r="AN5" s="285">
        <f t="shared" si="0"/>
        <v>35.150130612705112</v>
      </c>
      <c r="AO5" s="285">
        <f t="shared" si="0"/>
        <v>34.246011359583122</v>
      </c>
      <c r="AP5" s="285">
        <f t="shared" si="0"/>
        <v>33.34957534245013</v>
      </c>
      <c r="AQ5" s="285">
        <f t="shared" si="0"/>
        <v>32.487020343748384</v>
      </c>
      <c r="AR5" s="285">
        <f t="shared" si="0"/>
        <v>31.808471208626738</v>
      </c>
      <c r="AS5" s="285">
        <f t="shared" si="0"/>
        <v>31.098441877399896</v>
      </c>
      <c r="AT5" s="285">
        <f t="shared" si="0"/>
        <v>29.911118082262423</v>
      </c>
      <c r="AU5" s="285">
        <f t="shared" si="0"/>
        <v>28.908181273139704</v>
      </c>
      <c r="AV5" s="285">
        <f t="shared" si="0"/>
        <v>27.843271065820115</v>
      </c>
      <c r="AW5" s="285">
        <f t="shared" si="0"/>
        <v>26.523584910097522</v>
      </c>
      <c r="AX5" s="285">
        <f t="shared" si="0"/>
        <v>25.383431737443576</v>
      </c>
      <c r="AY5" s="285">
        <f t="shared" si="0"/>
        <v>24.793813963545151</v>
      </c>
      <c r="AZ5" s="285">
        <f t="shared" si="0"/>
        <v>23.609875388030083</v>
      </c>
      <c r="BA5" s="285">
        <f t="shared" si="0"/>
        <v>19.523539996176147</v>
      </c>
    </row>
    <row r="6" spans="1:53" x14ac:dyDescent="0.2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0.62086299767908315</v>
      </c>
      <c r="I6" s="288">
        <f t="shared" si="0"/>
        <v>0.6</v>
      </c>
      <c r="J6" s="288">
        <f t="shared" si="0"/>
        <v>0</v>
      </c>
      <c r="K6" s="288">
        <f t="shared" si="0"/>
        <v>0.60056000000000154</v>
      </c>
      <c r="L6" s="288">
        <f t="shared" si="0"/>
        <v>0</v>
      </c>
      <c r="M6" s="288">
        <f t="shared" si="0"/>
        <v>0</v>
      </c>
      <c r="N6" s="288">
        <f t="shared" si="0"/>
        <v>0.71653768988248989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">
      <c r="A7" s="286" t="s">
        <v>2678</v>
      </c>
      <c r="B7" s="287" t="s">
        <v>2679</v>
      </c>
      <c r="C7" s="288">
        <f t="shared" si="1"/>
        <v>36.929539290033198</v>
      </c>
      <c r="D7" s="288">
        <f t="shared" si="0"/>
        <v>49.599999999999994</v>
      </c>
      <c r="E7" s="288">
        <f t="shared" si="0"/>
        <v>83.598969999999099</v>
      </c>
      <c r="F7" s="288">
        <f t="shared" si="0"/>
        <v>271.49481000000071</v>
      </c>
      <c r="G7" s="288">
        <f t="shared" si="0"/>
        <v>147.79881000000171</v>
      </c>
      <c r="H7" s="288">
        <f t="shared" si="0"/>
        <v>317.38301436632628</v>
      </c>
      <c r="I7" s="288">
        <f t="shared" si="0"/>
        <v>95.879650000000311</v>
      </c>
      <c r="J7" s="288">
        <f t="shared" si="0"/>
        <v>101.58871000000039</v>
      </c>
      <c r="K7" s="288">
        <f t="shared" si="0"/>
        <v>87.30043000000046</v>
      </c>
      <c r="L7" s="288">
        <f t="shared" si="0"/>
        <v>78.098730000001382</v>
      </c>
      <c r="M7" s="288">
        <f t="shared" si="0"/>
        <v>39.194611636570293</v>
      </c>
      <c r="N7" s="288">
        <f t="shared" si="0"/>
        <v>109.00245879437861</v>
      </c>
      <c r="O7" s="288">
        <f t="shared" si="0"/>
        <v>79.631173720512109</v>
      </c>
      <c r="P7" s="288">
        <f t="shared" si="0"/>
        <v>71.295797380229288</v>
      </c>
      <c r="Q7" s="288">
        <f t="shared" si="0"/>
        <v>50.563893842958841</v>
      </c>
      <c r="R7" s="288">
        <f t="shared" si="0"/>
        <v>47.458864462295871</v>
      </c>
      <c r="S7" s="288">
        <f t="shared" si="0"/>
        <v>46.128869103810324</v>
      </c>
      <c r="T7" s="288">
        <f t="shared" si="0"/>
        <v>51.233079450652596</v>
      </c>
      <c r="U7" s="288">
        <f t="shared" si="0"/>
        <v>47.202721058412585</v>
      </c>
      <c r="V7" s="288">
        <f t="shared" si="0"/>
        <v>47.572008919186047</v>
      </c>
      <c r="W7" s="288">
        <f t="shared" si="0"/>
        <v>46.877228932838875</v>
      </c>
      <c r="X7" s="288">
        <f t="shared" ref="X7:BA7" si="2">X183-X95</f>
        <v>45.936038671711295</v>
      </c>
      <c r="Y7" s="288">
        <f t="shared" si="2"/>
        <v>46.169003148950885</v>
      </c>
      <c r="Z7" s="288">
        <f t="shared" si="2"/>
        <v>45.085194151065338</v>
      </c>
      <c r="AA7" s="288">
        <f t="shared" si="2"/>
        <v>44.471629547730139</v>
      </c>
      <c r="AB7" s="288">
        <f t="shared" si="2"/>
        <v>43.691136140961888</v>
      </c>
      <c r="AC7" s="288">
        <f t="shared" si="2"/>
        <v>42.717263100199673</v>
      </c>
      <c r="AD7" s="288">
        <f t="shared" si="2"/>
        <v>41.824018510852696</v>
      </c>
      <c r="AE7" s="288">
        <f t="shared" si="2"/>
        <v>41.033483955310849</v>
      </c>
      <c r="AF7" s="288">
        <f t="shared" si="2"/>
        <v>40.625805378251037</v>
      </c>
      <c r="AG7" s="288">
        <f t="shared" si="2"/>
        <v>39.653455400778327</v>
      </c>
      <c r="AH7" s="288">
        <f t="shared" si="2"/>
        <v>38.834894195346791</v>
      </c>
      <c r="AI7" s="288">
        <f t="shared" si="2"/>
        <v>38.757126846571268</v>
      </c>
      <c r="AJ7" s="288">
        <f t="shared" si="2"/>
        <v>37.585108664562398</v>
      </c>
      <c r="AK7" s="288">
        <f t="shared" si="2"/>
        <v>36.980573589286251</v>
      </c>
      <c r="AL7" s="288">
        <f t="shared" si="2"/>
        <v>36.369288405589124</v>
      </c>
      <c r="AM7" s="288">
        <f t="shared" si="2"/>
        <v>35.867042554047977</v>
      </c>
      <c r="AN7" s="288">
        <f t="shared" si="2"/>
        <v>35.150130612705112</v>
      </c>
      <c r="AO7" s="288">
        <f t="shared" si="2"/>
        <v>34.246011359583122</v>
      </c>
      <c r="AP7" s="288">
        <f t="shared" si="2"/>
        <v>33.34957534245013</v>
      </c>
      <c r="AQ7" s="288">
        <f t="shared" si="2"/>
        <v>32.487020343748384</v>
      </c>
      <c r="AR7" s="288">
        <f t="shared" si="2"/>
        <v>31.808471208626738</v>
      </c>
      <c r="AS7" s="288">
        <f t="shared" si="2"/>
        <v>31.098441877399896</v>
      </c>
      <c r="AT7" s="288">
        <f t="shared" si="2"/>
        <v>29.911118082262423</v>
      </c>
      <c r="AU7" s="288">
        <f t="shared" si="2"/>
        <v>28.908181273139704</v>
      </c>
      <c r="AV7" s="288">
        <f t="shared" si="2"/>
        <v>27.843271065820115</v>
      </c>
      <c r="AW7" s="288">
        <f t="shared" si="2"/>
        <v>26.523584910097522</v>
      </c>
      <c r="AX7" s="288">
        <f t="shared" si="2"/>
        <v>25.383431737443576</v>
      </c>
      <c r="AY7" s="288">
        <f t="shared" si="2"/>
        <v>24.793813963545151</v>
      </c>
      <c r="AZ7" s="288">
        <f t="shared" si="2"/>
        <v>23.609875388030083</v>
      </c>
      <c r="BA7" s="288">
        <f t="shared" si="2"/>
        <v>19.523539996176147</v>
      </c>
    </row>
    <row r="8" spans="1:53" x14ac:dyDescent="0.2">
      <c r="A8" s="286" t="s">
        <v>2680</v>
      </c>
      <c r="B8" s="287" t="s">
        <v>2681</v>
      </c>
      <c r="C8" s="288">
        <f t="shared" si="1"/>
        <v>0</v>
      </c>
      <c r="D8" s="288">
        <f t="shared" si="1"/>
        <v>71.400679999999994</v>
      </c>
      <c r="E8" s="288">
        <f t="shared" si="1"/>
        <v>10.413079999999999</v>
      </c>
      <c r="F8" s="288">
        <f t="shared" si="1"/>
        <v>1.7000299999999999</v>
      </c>
      <c r="G8" s="288">
        <f t="shared" si="1"/>
        <v>4.4025299999999987</v>
      </c>
      <c r="H8" s="288">
        <f t="shared" si="1"/>
        <v>7.0003803368075666</v>
      </c>
      <c r="I8" s="288">
        <f t="shared" si="1"/>
        <v>2.8004599999999997</v>
      </c>
      <c r="J8" s="288">
        <f t="shared" si="1"/>
        <v>1.6997899999999997</v>
      </c>
      <c r="K8" s="288">
        <f t="shared" si="1"/>
        <v>1.10002</v>
      </c>
      <c r="L8" s="288">
        <f t="shared" si="1"/>
        <v>14.00118</v>
      </c>
      <c r="M8" s="288">
        <f t="shared" si="1"/>
        <v>7.0751920082411166</v>
      </c>
      <c r="N8" s="288">
        <f t="shared" si="1"/>
        <v>1.6238991532736311</v>
      </c>
      <c r="O8" s="288">
        <f t="shared" si="1"/>
        <v>2.1736629809238073</v>
      </c>
      <c r="P8" s="288">
        <f t="shared" si="1"/>
        <v>1.6235383674736992</v>
      </c>
      <c r="Q8" s="288">
        <f t="shared" si="1"/>
        <v>1.0754930428025464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">
      <c r="A11" s="283" t="s">
        <v>2665</v>
      </c>
      <c r="B11" s="284" t="s">
        <v>2686</v>
      </c>
      <c r="C11" s="285">
        <f t="shared" si="1"/>
        <v>147.00951990173905</v>
      </c>
      <c r="D11" s="285">
        <f t="shared" si="1"/>
        <v>153.20106999999999</v>
      </c>
      <c r="E11" s="285">
        <f t="shared" si="1"/>
        <v>79.685959999999994</v>
      </c>
      <c r="F11" s="285">
        <f t="shared" si="1"/>
        <v>86.400050000000007</v>
      </c>
      <c r="G11" s="285">
        <f t="shared" si="1"/>
        <v>54.500489999999999</v>
      </c>
      <c r="H11" s="285">
        <f t="shared" si="1"/>
        <v>224.61077797725213</v>
      </c>
      <c r="I11" s="285">
        <f t="shared" si="1"/>
        <v>164.7985599999989</v>
      </c>
      <c r="J11" s="285">
        <f t="shared" si="1"/>
        <v>209.00026999999693</v>
      </c>
      <c r="K11" s="285">
        <f t="shared" si="1"/>
        <v>238.30002000000144</v>
      </c>
      <c r="L11" s="285">
        <f t="shared" si="1"/>
        <v>287.20351000000045</v>
      </c>
      <c r="M11" s="285">
        <f t="shared" si="1"/>
        <v>235.52593866437402</v>
      </c>
      <c r="N11" s="285">
        <f t="shared" si="1"/>
        <v>85.077010645949102</v>
      </c>
      <c r="O11" s="285">
        <f t="shared" si="1"/>
        <v>338.32428658254406</v>
      </c>
      <c r="P11" s="285">
        <f t="shared" si="1"/>
        <v>22.477236148774864</v>
      </c>
      <c r="Q11" s="285">
        <f t="shared" si="1"/>
        <v>19.059902550875524</v>
      </c>
      <c r="R11" s="285">
        <f t="shared" si="1"/>
        <v>17.008662669909739</v>
      </c>
      <c r="S11" s="285">
        <f t="shared" si="3"/>
        <v>16.388383941797745</v>
      </c>
      <c r="T11" s="285">
        <f t="shared" si="3"/>
        <v>17.223282441125534</v>
      </c>
      <c r="U11" s="285">
        <f t="shared" si="3"/>
        <v>16.153061778774756</v>
      </c>
      <c r="V11" s="285">
        <f t="shared" si="3"/>
        <v>16.345356831149601</v>
      </c>
      <c r="W11" s="285">
        <f t="shared" si="3"/>
        <v>16.384061916987296</v>
      </c>
      <c r="X11" s="285">
        <f t="shared" si="3"/>
        <v>16.213224391432437</v>
      </c>
      <c r="Y11" s="285">
        <f t="shared" si="3"/>
        <v>16.216988668608259</v>
      </c>
      <c r="Z11" s="285">
        <f t="shared" si="3"/>
        <v>16.092370883039873</v>
      </c>
      <c r="AA11" s="285">
        <f t="shared" si="3"/>
        <v>15.950805340972925</v>
      </c>
      <c r="AB11" s="285">
        <f t="shared" si="3"/>
        <v>15.848300827203717</v>
      </c>
      <c r="AC11" s="285">
        <f t="shared" si="3"/>
        <v>15.803014038549213</v>
      </c>
      <c r="AD11" s="285">
        <f t="shared" si="3"/>
        <v>15.523615237495459</v>
      </c>
      <c r="AE11" s="285">
        <f t="shared" si="3"/>
        <v>15.476574360607531</v>
      </c>
      <c r="AF11" s="285">
        <f t="shared" si="3"/>
        <v>15.354394903885456</v>
      </c>
      <c r="AG11" s="285">
        <f t="shared" si="3"/>
        <v>14.901638043396657</v>
      </c>
      <c r="AH11" s="285">
        <f t="shared" si="3"/>
        <v>14.863574851699589</v>
      </c>
      <c r="AI11" s="285">
        <f t="shared" si="3"/>
        <v>14.843414123018199</v>
      </c>
      <c r="AJ11" s="285">
        <f t="shared" si="3"/>
        <v>14.685972063101318</v>
      </c>
      <c r="AK11" s="285">
        <f t="shared" si="3"/>
        <v>14.505938553638046</v>
      </c>
      <c r="AL11" s="285">
        <f t="shared" si="3"/>
        <v>14.295261508337948</v>
      </c>
      <c r="AM11" s="285">
        <f t="shared" si="3"/>
        <v>14.248469154260384</v>
      </c>
      <c r="AN11" s="285">
        <f t="shared" si="3"/>
        <v>14.157774063734355</v>
      </c>
      <c r="AO11" s="285">
        <f t="shared" si="3"/>
        <v>14.014911291207266</v>
      </c>
      <c r="AP11" s="285">
        <f t="shared" si="3"/>
        <v>13.866507910931624</v>
      </c>
      <c r="AQ11" s="285">
        <f t="shared" si="3"/>
        <v>13.678354920151781</v>
      </c>
      <c r="AR11" s="285">
        <f t="shared" si="3"/>
        <v>13.60867757377142</v>
      </c>
      <c r="AS11" s="285">
        <f t="shared" si="3"/>
        <v>13.497888140905268</v>
      </c>
      <c r="AT11" s="285">
        <f t="shared" si="3"/>
        <v>13.343777193926577</v>
      </c>
      <c r="AU11" s="285">
        <f t="shared" si="3"/>
        <v>13.075739037004926</v>
      </c>
      <c r="AV11" s="285">
        <f t="shared" si="3"/>
        <v>12.91639835278859</v>
      </c>
      <c r="AW11" s="285">
        <f t="shared" si="3"/>
        <v>12.710713117525795</v>
      </c>
      <c r="AX11" s="285">
        <f t="shared" si="3"/>
        <v>12.021197190780981</v>
      </c>
      <c r="AY11" s="285">
        <f t="shared" si="3"/>
        <v>11.877433420390982</v>
      </c>
      <c r="AZ11" s="285">
        <f t="shared" si="3"/>
        <v>11.166171013742579</v>
      </c>
      <c r="BA11" s="285">
        <f t="shared" si="3"/>
        <v>9.8354948794138775</v>
      </c>
    </row>
    <row r="12" spans="1:53" x14ac:dyDescent="0.2">
      <c r="A12" s="286" t="s">
        <v>2687</v>
      </c>
      <c r="B12" s="287" t="s">
        <v>2688</v>
      </c>
      <c r="C12" s="288">
        <f>C188-C100</f>
        <v>147.00951990173905</v>
      </c>
      <c r="D12" s="288">
        <f t="shared" si="1"/>
        <v>153.20106999999999</v>
      </c>
      <c r="E12" s="288">
        <f t="shared" si="1"/>
        <v>79.685959999999994</v>
      </c>
      <c r="F12" s="288">
        <f t="shared" si="1"/>
        <v>86.400050000000007</v>
      </c>
      <c r="G12" s="288">
        <f t="shared" si="1"/>
        <v>54.500489999999999</v>
      </c>
      <c r="H12" s="288">
        <f t="shared" si="1"/>
        <v>224.61077797725213</v>
      </c>
      <c r="I12" s="288">
        <f t="shared" si="1"/>
        <v>164.7985599999989</v>
      </c>
      <c r="J12" s="288">
        <f t="shared" si="1"/>
        <v>209.00026999999693</v>
      </c>
      <c r="K12" s="288">
        <f t="shared" si="1"/>
        <v>238.30002000000144</v>
      </c>
      <c r="L12" s="288">
        <f t="shared" si="1"/>
        <v>287.20351000000045</v>
      </c>
      <c r="M12" s="288">
        <f t="shared" si="1"/>
        <v>235.52593866437402</v>
      </c>
      <c r="N12" s="288">
        <f t="shared" si="1"/>
        <v>85.077010645949102</v>
      </c>
      <c r="O12" s="288">
        <f t="shared" si="1"/>
        <v>338.32428658254406</v>
      </c>
      <c r="P12" s="288">
        <f t="shared" si="1"/>
        <v>22.477236148774864</v>
      </c>
      <c r="Q12" s="288">
        <f t="shared" si="1"/>
        <v>19.059902550875524</v>
      </c>
      <c r="R12" s="288">
        <f t="shared" si="1"/>
        <v>17.008662669909739</v>
      </c>
      <c r="S12" s="288">
        <f t="shared" si="3"/>
        <v>16.388383941797745</v>
      </c>
      <c r="T12" s="288">
        <f t="shared" si="3"/>
        <v>17.223282441125534</v>
      </c>
      <c r="U12" s="288">
        <f t="shared" si="3"/>
        <v>16.153061778774756</v>
      </c>
      <c r="V12" s="288">
        <f t="shared" si="3"/>
        <v>16.345356831149601</v>
      </c>
      <c r="W12" s="288">
        <f t="shared" si="3"/>
        <v>16.384061916987296</v>
      </c>
      <c r="X12" s="288">
        <f t="shared" si="3"/>
        <v>16.213224391432437</v>
      </c>
      <c r="Y12" s="288">
        <f t="shared" si="3"/>
        <v>16.216988668608259</v>
      </c>
      <c r="Z12" s="288">
        <f t="shared" si="3"/>
        <v>16.092370883039873</v>
      </c>
      <c r="AA12" s="288">
        <f t="shared" si="3"/>
        <v>15.950805340972925</v>
      </c>
      <c r="AB12" s="288">
        <f t="shared" si="3"/>
        <v>15.848300827203717</v>
      </c>
      <c r="AC12" s="288">
        <f t="shared" si="3"/>
        <v>15.803014038549213</v>
      </c>
      <c r="AD12" s="288">
        <f t="shared" si="3"/>
        <v>15.523615237495459</v>
      </c>
      <c r="AE12" s="288">
        <f t="shared" si="3"/>
        <v>15.476574360607531</v>
      </c>
      <c r="AF12" s="288">
        <f t="shared" si="3"/>
        <v>15.354394903885456</v>
      </c>
      <c r="AG12" s="288">
        <f t="shared" si="3"/>
        <v>14.901638043396657</v>
      </c>
      <c r="AH12" s="288">
        <f t="shared" si="3"/>
        <v>14.863574851699589</v>
      </c>
      <c r="AI12" s="288">
        <f t="shared" si="3"/>
        <v>14.843414123018199</v>
      </c>
      <c r="AJ12" s="288">
        <f t="shared" si="3"/>
        <v>14.685972063101318</v>
      </c>
      <c r="AK12" s="288">
        <f t="shared" si="3"/>
        <v>14.505938553638046</v>
      </c>
      <c r="AL12" s="288">
        <f t="shared" si="3"/>
        <v>14.295261508337948</v>
      </c>
      <c r="AM12" s="288">
        <f t="shared" si="3"/>
        <v>14.248469154260384</v>
      </c>
      <c r="AN12" s="288">
        <f t="shared" si="3"/>
        <v>14.157774063734355</v>
      </c>
      <c r="AO12" s="288">
        <f t="shared" si="3"/>
        <v>14.014911291207266</v>
      </c>
      <c r="AP12" s="288">
        <f t="shared" si="3"/>
        <v>13.866507910931624</v>
      </c>
      <c r="AQ12" s="288">
        <f t="shared" si="3"/>
        <v>13.678354920151781</v>
      </c>
      <c r="AR12" s="288">
        <f t="shared" si="3"/>
        <v>13.60867757377142</v>
      </c>
      <c r="AS12" s="288">
        <f t="shared" si="3"/>
        <v>13.497888140905268</v>
      </c>
      <c r="AT12" s="288">
        <f t="shared" si="3"/>
        <v>13.343777193926577</v>
      </c>
      <c r="AU12" s="288">
        <f t="shared" si="3"/>
        <v>13.075739037004926</v>
      </c>
      <c r="AV12" s="288">
        <f t="shared" si="3"/>
        <v>12.91639835278859</v>
      </c>
      <c r="AW12" s="288">
        <f t="shared" si="3"/>
        <v>12.710713117525795</v>
      </c>
      <c r="AX12" s="288">
        <f t="shared" si="3"/>
        <v>12.021197190780981</v>
      </c>
      <c r="AY12" s="288">
        <f t="shared" si="3"/>
        <v>11.877433420390982</v>
      </c>
      <c r="AZ12" s="288">
        <f t="shared" si="3"/>
        <v>11.166171013742579</v>
      </c>
      <c r="BA12" s="288">
        <f t="shared" si="3"/>
        <v>9.8354948794138775</v>
      </c>
    </row>
    <row r="13" spans="1:53" x14ac:dyDescent="0.2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5.3999999999999995</v>
      </c>
      <c r="J14" s="285">
        <f t="shared" si="1"/>
        <v>2.6999999999999997</v>
      </c>
      <c r="K14" s="285">
        <f t="shared" si="1"/>
        <v>4.5</v>
      </c>
      <c r="L14" s="285">
        <f t="shared" si="1"/>
        <v>0</v>
      </c>
      <c r="M14" s="285">
        <f t="shared" si="1"/>
        <v>72.035922422852792</v>
      </c>
      <c r="N14" s="285">
        <f t="shared" si="1"/>
        <v>16.217636381006997</v>
      </c>
      <c r="O14" s="285">
        <f t="shared" si="1"/>
        <v>9.004490302856599</v>
      </c>
      <c r="P14" s="285">
        <f t="shared" si="1"/>
        <v>9.0026530267286926</v>
      </c>
      <c r="Q14" s="285">
        <f t="shared" si="1"/>
        <v>10.7958345275628</v>
      </c>
      <c r="R14" s="285">
        <f t="shared" si="1"/>
        <v>13.515919398218701</v>
      </c>
      <c r="S14" s="285">
        <f t="shared" si="3"/>
        <v>13.02301543179323</v>
      </c>
      <c r="T14" s="285">
        <f t="shared" si="3"/>
        <v>13.686466817807933</v>
      </c>
      <c r="U14" s="285">
        <f t="shared" si="3"/>
        <v>12.328098235128154</v>
      </c>
      <c r="V14" s="285">
        <f t="shared" si="3"/>
        <v>12.469066628463885</v>
      </c>
      <c r="W14" s="285">
        <f t="shared" si="3"/>
        <v>12.492598866562856</v>
      </c>
      <c r="X14" s="285">
        <f t="shared" si="3"/>
        <v>12.333819997130039</v>
      </c>
      <c r="Y14" s="285">
        <f t="shared" si="3"/>
        <v>12.340998392958999</v>
      </c>
      <c r="Z14" s="285">
        <f t="shared" si="3"/>
        <v>12.247943897813888</v>
      </c>
      <c r="AA14" s="285">
        <f t="shared" si="3"/>
        <v>12.133762677429058</v>
      </c>
      <c r="AB14" s="285">
        <f t="shared" si="3"/>
        <v>12.046196081859097</v>
      </c>
      <c r="AC14" s="285">
        <f t="shared" si="3"/>
        <v>11.974367269611829</v>
      </c>
      <c r="AD14" s="285">
        <f t="shared" si="3"/>
        <v>11.725319873853003</v>
      </c>
      <c r="AE14" s="285">
        <f t="shared" si="3"/>
        <v>11.651119351450074</v>
      </c>
      <c r="AF14" s="285">
        <f t="shared" si="3"/>
        <v>11.533088513606637</v>
      </c>
      <c r="AG14" s="285">
        <f t="shared" si="3"/>
        <v>11.166855728263636</v>
      </c>
      <c r="AH14" s="285">
        <f t="shared" si="3"/>
        <v>11.126834204755614</v>
      </c>
      <c r="AI14" s="285">
        <f t="shared" si="3"/>
        <v>11.122092141452864</v>
      </c>
      <c r="AJ14" s="285">
        <f t="shared" si="3"/>
        <v>11.004993770865367</v>
      </c>
      <c r="AK14" s="285">
        <f t="shared" si="3"/>
        <v>10.877890265569294</v>
      </c>
      <c r="AL14" s="285">
        <f t="shared" si="3"/>
        <v>10.721192907786062</v>
      </c>
      <c r="AM14" s="285">
        <f t="shared" si="3"/>
        <v>10.680311915326465</v>
      </c>
      <c r="AN14" s="285">
        <f t="shared" si="3"/>
        <v>10.617823959088669</v>
      </c>
      <c r="AO14" s="285">
        <f t="shared" si="3"/>
        <v>10.513109614515967</v>
      </c>
      <c r="AP14" s="285">
        <f t="shared" si="3"/>
        <v>10.400230198983531</v>
      </c>
      <c r="AQ14" s="285">
        <f t="shared" si="3"/>
        <v>10.259885166066276</v>
      </c>
      <c r="AR14" s="285">
        <f t="shared" si="3"/>
        <v>10.201986576736669</v>
      </c>
      <c r="AS14" s="285">
        <f t="shared" si="3"/>
        <v>10.11802834427686</v>
      </c>
      <c r="AT14" s="285">
        <f t="shared" si="3"/>
        <v>10.001819613266958</v>
      </c>
      <c r="AU14" s="285">
        <f t="shared" si="3"/>
        <v>9.8043478909835056</v>
      </c>
      <c r="AV14" s="285">
        <f t="shared" si="3"/>
        <v>9.6792954795470187</v>
      </c>
      <c r="AW14" s="285">
        <f t="shared" si="3"/>
        <v>9.5262174613707824</v>
      </c>
      <c r="AX14" s="285">
        <f t="shared" si="3"/>
        <v>9.018808026048406</v>
      </c>
      <c r="AY14" s="285">
        <f t="shared" si="3"/>
        <v>8.9069798726140466</v>
      </c>
      <c r="AZ14" s="285">
        <f t="shared" si="3"/>
        <v>8.3814291187290113</v>
      </c>
      <c r="BA14" s="285">
        <f t="shared" si="3"/>
        <v>7.3864995946734506</v>
      </c>
    </row>
    <row r="15" spans="1:53" x14ac:dyDescent="0.2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">
      <c r="A21" s="277" t="s">
        <v>2705</v>
      </c>
      <c r="B21" s="278" t="s">
        <v>2706</v>
      </c>
      <c r="C21" s="279">
        <f t="shared" si="6"/>
        <v>16.14613147202358</v>
      </c>
      <c r="D21" s="279">
        <f t="shared" si="6"/>
        <v>23.900560000000002</v>
      </c>
      <c r="E21" s="279">
        <f t="shared" si="6"/>
        <v>79.411280000000005</v>
      </c>
      <c r="F21" s="279">
        <f t="shared" si="6"/>
        <v>60.443759999999955</v>
      </c>
      <c r="G21" s="279">
        <f t="shared" si="6"/>
        <v>33.996699999999898</v>
      </c>
      <c r="H21" s="279">
        <f t="shared" si="6"/>
        <v>27.394259135402752</v>
      </c>
      <c r="I21" s="279">
        <f t="shared" si="6"/>
        <v>2.0002500000000509</v>
      </c>
      <c r="J21" s="279">
        <f t="shared" si="6"/>
        <v>23.000389999999747</v>
      </c>
      <c r="K21" s="279">
        <f t="shared" si="6"/>
        <v>1.0001300000003539</v>
      </c>
      <c r="L21" s="279">
        <f t="shared" si="6"/>
        <v>2.1000500000000102</v>
      </c>
      <c r="M21" s="279">
        <f t="shared" si="6"/>
        <v>1.0246398310485307</v>
      </c>
      <c r="N21" s="279">
        <f t="shared" si="6"/>
        <v>1.0150162917477488</v>
      </c>
      <c r="O21" s="279">
        <f t="shared" si="6"/>
        <v>1.0150950606667948</v>
      </c>
      <c r="P21" s="279">
        <f t="shared" si="6"/>
        <v>1.0151352704137087</v>
      </c>
      <c r="Q21" s="279">
        <f t="shared" si="6"/>
        <v>1.01517653411509</v>
      </c>
      <c r="R21" s="279">
        <f t="shared" si="6"/>
        <v>1.0149663558284301</v>
      </c>
      <c r="S21" s="279">
        <f t="shared" si="6"/>
        <v>1.1226909733726891</v>
      </c>
      <c r="T21" s="279">
        <f t="shared" si="6"/>
        <v>1.1208647769554485</v>
      </c>
      <c r="U21" s="279">
        <f t="shared" si="6"/>
        <v>1.2058169471738212</v>
      </c>
      <c r="V21" s="279">
        <f t="shared" si="6"/>
        <v>1.2151169196603804</v>
      </c>
      <c r="W21" s="279">
        <f t="shared" si="6"/>
        <v>1.1706419066414921</v>
      </c>
      <c r="X21" s="279">
        <f t="shared" si="6"/>
        <v>1.1126947150487028</v>
      </c>
      <c r="Y21" s="279">
        <f t="shared" si="6"/>
        <v>1.1658600953706713</v>
      </c>
      <c r="Z21" s="279">
        <f t="shared" si="6"/>
        <v>1.1472112468413367</v>
      </c>
      <c r="AA21" s="279">
        <f t="shared" si="6"/>
        <v>1.1237977337846816</v>
      </c>
      <c r="AB21" s="279">
        <f t="shared" si="6"/>
        <v>1.0846730166457723</v>
      </c>
      <c r="AC21" s="279">
        <f t="shared" si="6"/>
        <v>1.0512326189888617</v>
      </c>
      <c r="AD21" s="279">
        <f t="shared" si="6"/>
        <v>1.0183470410799338</v>
      </c>
      <c r="AE21" s="279">
        <f t="shared" si="6"/>
        <v>0.99121215419862396</v>
      </c>
      <c r="AF21" s="279">
        <f t="shared" si="6"/>
        <v>1.002213190161406</v>
      </c>
      <c r="AG21" s="279">
        <f t="shared" si="6"/>
        <v>1.003479199799767</v>
      </c>
      <c r="AH21" s="279">
        <f t="shared" si="6"/>
        <v>0.99127722355165759</v>
      </c>
      <c r="AI21" s="279">
        <f t="shared" si="6"/>
        <v>1.0359356205589636</v>
      </c>
      <c r="AJ21" s="279">
        <f t="shared" si="6"/>
        <v>1.0597580825560977</v>
      </c>
      <c r="AK21" s="279">
        <f t="shared" si="6"/>
        <v>1.1004044149198264</v>
      </c>
      <c r="AL21" s="279">
        <f t="shared" si="6"/>
        <v>1.108544751294448</v>
      </c>
      <c r="AM21" s="279">
        <f t="shared" si="6"/>
        <v>1.1001502633144793</v>
      </c>
      <c r="AN21" s="279">
        <f t="shared" si="6"/>
        <v>1.127887368194388</v>
      </c>
      <c r="AO21" s="279">
        <f t="shared" si="6"/>
        <v>1.1412413619509172</v>
      </c>
      <c r="AP21" s="279">
        <f t="shared" si="6"/>
        <v>1.1430725738726719</v>
      </c>
      <c r="AQ21" s="279">
        <f t="shared" si="6"/>
        <v>1.1476720471122068</v>
      </c>
      <c r="AR21" s="279">
        <f t="shared" si="6"/>
        <v>1.1398847927286726</v>
      </c>
      <c r="AS21" s="279">
        <f t="shared" si="6"/>
        <v>1.1430211441075004</v>
      </c>
      <c r="AT21" s="279">
        <f t="shared" si="6"/>
        <v>1.1436097423690277</v>
      </c>
      <c r="AU21" s="279">
        <f t="shared" si="6"/>
        <v>1.1505555542949346</v>
      </c>
      <c r="AV21" s="279">
        <f t="shared" si="6"/>
        <v>1.1315237650723324</v>
      </c>
      <c r="AW21" s="279">
        <f t="shared" si="6"/>
        <v>1.1187244624431356</v>
      </c>
      <c r="AX21" s="279">
        <f t="shared" si="6"/>
        <v>1.1403639181716279</v>
      </c>
      <c r="AY21" s="279">
        <f t="shared" si="6"/>
        <v>1.1221568957308692</v>
      </c>
      <c r="AZ21" s="279">
        <f t="shared" si="6"/>
        <v>1.1332390239525594</v>
      </c>
      <c r="BA21" s="279">
        <f t="shared" si="6"/>
        <v>1.1305651208386838</v>
      </c>
    </row>
    <row r="22" spans="1:53" x14ac:dyDescent="0.2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">
      <c r="A30" s="280" t="s">
        <v>2723</v>
      </c>
      <c r="B30" s="281" t="s">
        <v>2724</v>
      </c>
      <c r="C30" s="282">
        <f t="shared" si="8"/>
        <v>16.14613147202358</v>
      </c>
      <c r="D30" s="282">
        <f t="shared" si="8"/>
        <v>23.900560000000002</v>
      </c>
      <c r="E30" s="282">
        <f t="shared" si="8"/>
        <v>79.411280000000005</v>
      </c>
      <c r="F30" s="282">
        <f t="shared" si="8"/>
        <v>60.443759999999955</v>
      </c>
      <c r="G30" s="282">
        <f t="shared" si="8"/>
        <v>33.996699999999898</v>
      </c>
      <c r="H30" s="282">
        <f t="shared" si="8"/>
        <v>27.394259135402752</v>
      </c>
      <c r="I30" s="282">
        <f t="shared" si="8"/>
        <v>2.0002500000000509</v>
      </c>
      <c r="J30" s="282">
        <f t="shared" si="8"/>
        <v>23.000389999999747</v>
      </c>
      <c r="K30" s="282">
        <f t="shared" si="8"/>
        <v>1.0001300000003539</v>
      </c>
      <c r="L30" s="282">
        <f t="shared" si="8"/>
        <v>2.1000500000000102</v>
      </c>
      <c r="M30" s="282">
        <f t="shared" si="8"/>
        <v>1.0246398310485307</v>
      </c>
      <c r="N30" s="282">
        <f t="shared" si="8"/>
        <v>1.0150162917477488</v>
      </c>
      <c r="O30" s="282">
        <f t="shared" si="8"/>
        <v>1.0150950606667948</v>
      </c>
      <c r="P30" s="282">
        <f t="shared" si="8"/>
        <v>1.0151352704137087</v>
      </c>
      <c r="Q30" s="282">
        <f t="shared" si="8"/>
        <v>1.01517653411509</v>
      </c>
      <c r="R30" s="282">
        <f t="shared" si="8"/>
        <v>1.0149663558284301</v>
      </c>
      <c r="S30" s="282">
        <f t="shared" si="8"/>
        <v>1.1226909733726891</v>
      </c>
      <c r="T30" s="282">
        <f t="shared" si="8"/>
        <v>1.1208647769554485</v>
      </c>
      <c r="U30" s="282">
        <f t="shared" si="8"/>
        <v>1.2058169471738212</v>
      </c>
      <c r="V30" s="282">
        <f t="shared" si="8"/>
        <v>1.2151169196603804</v>
      </c>
      <c r="W30" s="282">
        <f t="shared" si="8"/>
        <v>1.1706419066414921</v>
      </c>
      <c r="X30" s="282">
        <f t="shared" si="8"/>
        <v>1.1126947150487028</v>
      </c>
      <c r="Y30" s="282">
        <f t="shared" si="8"/>
        <v>1.1658600953706713</v>
      </c>
      <c r="Z30" s="282">
        <f t="shared" si="8"/>
        <v>1.1472112468413367</v>
      </c>
      <c r="AA30" s="282">
        <f t="shared" si="8"/>
        <v>1.1237977337846816</v>
      </c>
      <c r="AB30" s="282">
        <f t="shared" si="8"/>
        <v>1.0846730166457723</v>
      </c>
      <c r="AC30" s="282">
        <f t="shared" si="8"/>
        <v>1.0512326189888617</v>
      </c>
      <c r="AD30" s="282">
        <f t="shared" si="8"/>
        <v>1.0183470410799338</v>
      </c>
      <c r="AE30" s="282">
        <f t="shared" si="8"/>
        <v>0.99121215419862396</v>
      </c>
      <c r="AF30" s="282">
        <f t="shared" si="8"/>
        <v>1.002213190161406</v>
      </c>
      <c r="AG30" s="282">
        <f t="shared" si="8"/>
        <v>1.003479199799767</v>
      </c>
      <c r="AH30" s="282">
        <f t="shared" si="8"/>
        <v>0.99127722355165759</v>
      </c>
      <c r="AI30" s="282">
        <f t="shared" si="8"/>
        <v>1.0359356205589636</v>
      </c>
      <c r="AJ30" s="282">
        <f t="shared" si="8"/>
        <v>1.0597580825560977</v>
      </c>
      <c r="AK30" s="282">
        <f t="shared" si="8"/>
        <v>1.1004044149198264</v>
      </c>
      <c r="AL30" s="282">
        <f t="shared" si="8"/>
        <v>1.108544751294448</v>
      </c>
      <c r="AM30" s="282">
        <f t="shared" si="8"/>
        <v>1.1001502633144793</v>
      </c>
      <c r="AN30" s="282">
        <f t="shared" si="8"/>
        <v>1.127887368194388</v>
      </c>
      <c r="AO30" s="282">
        <f t="shared" si="8"/>
        <v>1.1412413619509172</v>
      </c>
      <c r="AP30" s="282">
        <f t="shared" si="8"/>
        <v>1.1430725738726719</v>
      </c>
      <c r="AQ30" s="282">
        <f t="shared" si="8"/>
        <v>1.1476720471122068</v>
      </c>
      <c r="AR30" s="282">
        <f t="shared" si="8"/>
        <v>1.1398847927286726</v>
      </c>
      <c r="AS30" s="282">
        <f t="shared" si="8"/>
        <v>1.1430211441075004</v>
      </c>
      <c r="AT30" s="282">
        <f t="shared" si="8"/>
        <v>1.1436097423690277</v>
      </c>
      <c r="AU30" s="282">
        <f t="shared" si="8"/>
        <v>1.1505555542949346</v>
      </c>
      <c r="AV30" s="282">
        <f t="shared" si="8"/>
        <v>1.1315237650723324</v>
      </c>
      <c r="AW30" s="282">
        <f t="shared" si="8"/>
        <v>1.1187244624431356</v>
      </c>
      <c r="AX30" s="282">
        <f t="shared" si="8"/>
        <v>1.1403639181716279</v>
      </c>
      <c r="AY30" s="282">
        <f t="shared" si="8"/>
        <v>1.1221568957308692</v>
      </c>
      <c r="AZ30" s="282">
        <f t="shared" si="8"/>
        <v>1.1332390239525594</v>
      </c>
      <c r="BA30" s="282">
        <f t="shared" si="8"/>
        <v>1.1305651208386838</v>
      </c>
    </row>
    <row r="31" spans="1:53" x14ac:dyDescent="0.2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45.006390000000003</v>
      </c>
      <c r="F34" s="285">
        <f t="shared" si="9"/>
        <v>47.195619999999955</v>
      </c>
      <c r="G34" s="285">
        <f t="shared" si="9"/>
        <v>32.996799999999894</v>
      </c>
      <c r="H34" s="285">
        <f t="shared" si="9"/>
        <v>26.367272960317905</v>
      </c>
      <c r="I34" s="285">
        <f t="shared" si="9"/>
        <v>0</v>
      </c>
      <c r="J34" s="285">
        <f t="shared" si="9"/>
        <v>22.000369999999744</v>
      </c>
      <c r="K34" s="285">
        <f t="shared" si="9"/>
        <v>0</v>
      </c>
      <c r="L34" s="285">
        <f t="shared" si="9"/>
        <v>1.1000500000000102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">
      <c r="A42" s="283" t="s">
        <v>2662</v>
      </c>
      <c r="B42" s="284" t="s">
        <v>2747</v>
      </c>
      <c r="C42" s="285">
        <f t="shared" si="10"/>
        <v>3.1288812458202004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">
      <c r="A43" s="283" t="s">
        <v>2748</v>
      </c>
      <c r="B43" s="284" t="s">
        <v>2749</v>
      </c>
      <c r="C43" s="285">
        <f t="shared" si="10"/>
        <v>3.0812609264995512</v>
      </c>
      <c r="D43" s="285">
        <f t="shared" si="10"/>
        <v>1.0017499999999999</v>
      </c>
      <c r="E43" s="285">
        <f t="shared" si="10"/>
        <v>0</v>
      </c>
      <c r="F43" s="285">
        <f t="shared" si="10"/>
        <v>1.0341299999999998</v>
      </c>
      <c r="G43" s="285">
        <f t="shared" si="10"/>
        <v>0.9998999999999999</v>
      </c>
      <c r="H43" s="285">
        <f t="shared" si="10"/>
        <v>1.0269861750848508</v>
      </c>
      <c r="I43" s="285">
        <f t="shared" si="10"/>
        <v>2.0002500000000509</v>
      </c>
      <c r="J43" s="285">
        <f t="shared" si="10"/>
        <v>1.0000199999999999</v>
      </c>
      <c r="K43" s="285">
        <f t="shared" si="10"/>
        <v>1.0001300000003539</v>
      </c>
      <c r="L43" s="285">
        <f t="shared" si="10"/>
        <v>1</v>
      </c>
      <c r="M43" s="285">
        <f t="shared" si="10"/>
        <v>1.0246398310485307</v>
      </c>
      <c r="N43" s="285">
        <f t="shared" si="10"/>
        <v>1.0150162917477488</v>
      </c>
      <c r="O43" s="285">
        <f t="shared" si="10"/>
        <v>1.0150950606667948</v>
      </c>
      <c r="P43" s="285">
        <f t="shared" si="10"/>
        <v>1.0151352704137087</v>
      </c>
      <c r="Q43" s="285">
        <f t="shared" si="10"/>
        <v>1.01517653411509</v>
      </c>
      <c r="R43" s="285">
        <f t="shared" si="10"/>
        <v>1.0149663558284301</v>
      </c>
      <c r="S43" s="285">
        <f t="shared" si="10"/>
        <v>1.1226909733726891</v>
      </c>
      <c r="T43" s="285">
        <f t="shared" si="10"/>
        <v>1.1208647769554485</v>
      </c>
      <c r="U43" s="285">
        <f t="shared" si="10"/>
        <v>1.2058169471738212</v>
      </c>
      <c r="V43" s="285">
        <f t="shared" si="10"/>
        <v>1.2151169196603804</v>
      </c>
      <c r="W43" s="285">
        <f t="shared" si="10"/>
        <v>1.1706419066414921</v>
      </c>
      <c r="X43" s="285">
        <f t="shared" si="10"/>
        <v>1.1126947150487028</v>
      </c>
      <c r="Y43" s="285">
        <f t="shared" si="10"/>
        <v>1.1658600953706713</v>
      </c>
      <c r="Z43" s="285">
        <f t="shared" si="10"/>
        <v>1.1472112468413367</v>
      </c>
      <c r="AA43" s="285">
        <f t="shared" si="10"/>
        <v>1.1237977337846816</v>
      </c>
      <c r="AB43" s="285">
        <f t="shared" si="10"/>
        <v>1.0846730166457723</v>
      </c>
      <c r="AC43" s="285">
        <f t="shared" si="10"/>
        <v>1.0512326189888617</v>
      </c>
      <c r="AD43" s="285">
        <f t="shared" si="10"/>
        <v>1.0183470410799338</v>
      </c>
      <c r="AE43" s="285">
        <f t="shared" si="10"/>
        <v>0.99121215419862396</v>
      </c>
      <c r="AF43" s="285">
        <f t="shared" si="10"/>
        <v>1.002213190161406</v>
      </c>
      <c r="AG43" s="285">
        <f t="shared" si="10"/>
        <v>1.003479199799767</v>
      </c>
      <c r="AH43" s="285">
        <f t="shared" si="10"/>
        <v>0.99127722355165759</v>
      </c>
      <c r="AI43" s="285">
        <f t="shared" si="10"/>
        <v>1.0359356205589636</v>
      </c>
      <c r="AJ43" s="285">
        <f t="shared" si="10"/>
        <v>1.0597580825560977</v>
      </c>
      <c r="AK43" s="285">
        <f t="shared" si="10"/>
        <v>1.1004044149198264</v>
      </c>
      <c r="AL43" s="285">
        <f t="shared" si="10"/>
        <v>1.108544751294448</v>
      </c>
      <c r="AM43" s="285">
        <f t="shared" si="10"/>
        <v>1.1001502633144793</v>
      </c>
      <c r="AN43" s="285">
        <f t="shared" si="10"/>
        <v>1.127887368194388</v>
      </c>
      <c r="AO43" s="285">
        <f t="shared" si="10"/>
        <v>1.1412413619509172</v>
      </c>
      <c r="AP43" s="285">
        <f t="shared" si="10"/>
        <v>1.1430725738726719</v>
      </c>
      <c r="AQ43" s="285">
        <f t="shared" si="10"/>
        <v>1.1476720471122068</v>
      </c>
      <c r="AR43" s="285">
        <f t="shared" si="10"/>
        <v>1.1398847927286726</v>
      </c>
      <c r="AS43" s="285">
        <f t="shared" si="10"/>
        <v>1.1430211441075004</v>
      </c>
      <c r="AT43" s="285">
        <f t="shared" si="10"/>
        <v>1.1436097423690277</v>
      </c>
      <c r="AU43" s="285">
        <f t="shared" si="10"/>
        <v>1.1505555542949346</v>
      </c>
      <c r="AV43" s="285">
        <f t="shared" si="10"/>
        <v>1.1315237650723324</v>
      </c>
      <c r="AW43" s="285">
        <f t="shared" si="10"/>
        <v>1.1187244624431356</v>
      </c>
      <c r="AX43" s="285">
        <f t="shared" si="10"/>
        <v>1.1403639181716279</v>
      </c>
      <c r="AY43" s="285">
        <f t="shared" si="10"/>
        <v>1.1221568957308692</v>
      </c>
      <c r="AZ43" s="285">
        <f t="shared" si="10"/>
        <v>1.1332390239525594</v>
      </c>
      <c r="BA43" s="285">
        <f t="shared" si="10"/>
        <v>1.1305651208386838</v>
      </c>
    </row>
    <row r="44" spans="1:53" x14ac:dyDescent="0.2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">
      <c r="A45" s="283" t="s">
        <v>2751</v>
      </c>
      <c r="B45" s="284" t="s">
        <v>2752</v>
      </c>
      <c r="C45" s="285">
        <f t="shared" si="11"/>
        <v>9.9359892997038308</v>
      </c>
      <c r="D45" s="285">
        <f t="shared" si="11"/>
        <v>22.898810000000001</v>
      </c>
      <c r="E45" s="285">
        <f t="shared" si="11"/>
        <v>34.404890000000009</v>
      </c>
      <c r="F45" s="285">
        <f t="shared" si="11"/>
        <v>12.21401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">
      <c r="A49" s="286" t="s">
        <v>1112</v>
      </c>
      <c r="B49" s="287" t="s">
        <v>2758</v>
      </c>
      <c r="C49" s="288">
        <f t="shared" ref="C49:BA53" si="12">C225-C137</f>
        <v>9.9359892997038308</v>
      </c>
      <c r="D49" s="288">
        <f t="shared" si="12"/>
        <v>22.898810000000001</v>
      </c>
      <c r="E49" s="288">
        <f t="shared" si="12"/>
        <v>34.404890000000009</v>
      </c>
      <c r="F49" s="288">
        <f t="shared" si="12"/>
        <v>12.21401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">
      <c r="A52" s="277" t="s">
        <v>2763</v>
      </c>
      <c r="B52" s="278" t="s">
        <v>2764</v>
      </c>
      <c r="C52" s="279">
        <f t="shared" si="12"/>
        <v>4178.0070155482144</v>
      </c>
      <c r="D52" s="279">
        <f t="shared" si="12"/>
        <v>3911.5756199999996</v>
      </c>
      <c r="E52" s="279">
        <f t="shared" si="12"/>
        <v>4006.9202799999985</v>
      </c>
      <c r="F52" s="279">
        <f t="shared" si="12"/>
        <v>3492.4695200000006</v>
      </c>
      <c r="G52" s="279">
        <f t="shared" si="12"/>
        <v>3742.7658899999997</v>
      </c>
      <c r="H52" s="279">
        <f t="shared" si="12"/>
        <v>3541.7249956416936</v>
      </c>
      <c r="I52" s="279">
        <f t="shared" si="12"/>
        <v>3669.7695800000006</v>
      </c>
      <c r="J52" s="279">
        <f t="shared" si="12"/>
        <v>3710.8946700000006</v>
      </c>
      <c r="K52" s="279">
        <f t="shared" si="12"/>
        <v>3641.6066799999999</v>
      </c>
      <c r="L52" s="279">
        <f t="shared" si="12"/>
        <v>2694.0689600000001</v>
      </c>
      <c r="M52" s="279">
        <f t="shared" si="12"/>
        <v>3195.7567186659289</v>
      </c>
      <c r="N52" s="279">
        <f t="shared" si="12"/>
        <v>3117.7269393960473</v>
      </c>
      <c r="O52" s="279">
        <f t="shared" si="12"/>
        <v>2973.8469460909691</v>
      </c>
      <c r="P52" s="279">
        <f t="shared" si="12"/>
        <v>2976.7090449049674</v>
      </c>
      <c r="Q52" s="279">
        <f t="shared" si="12"/>
        <v>2908.6162857127356</v>
      </c>
      <c r="R52" s="279">
        <f t="shared" si="12"/>
        <v>2834.0440843559877</v>
      </c>
      <c r="S52" s="279">
        <f t="shared" si="12"/>
        <v>2785.792459062749</v>
      </c>
      <c r="T52" s="279">
        <f t="shared" si="12"/>
        <v>2897.6568717618788</v>
      </c>
      <c r="U52" s="279">
        <f t="shared" si="12"/>
        <v>2654.0108912813662</v>
      </c>
      <c r="V52" s="279">
        <f t="shared" si="12"/>
        <v>2566.5169732446957</v>
      </c>
      <c r="W52" s="279">
        <f t="shared" si="12"/>
        <v>2497.3316056567269</v>
      </c>
      <c r="X52" s="279">
        <f t="shared" si="12"/>
        <v>2496.3011932012778</v>
      </c>
      <c r="Y52" s="279">
        <f t="shared" si="12"/>
        <v>2417.2039803844173</v>
      </c>
      <c r="Z52" s="279">
        <f t="shared" si="12"/>
        <v>2344.5646153856937</v>
      </c>
      <c r="AA52" s="279">
        <f t="shared" si="12"/>
        <v>2317.8246751431161</v>
      </c>
      <c r="AB52" s="279">
        <f t="shared" si="12"/>
        <v>2312.6860429557628</v>
      </c>
      <c r="AC52" s="279">
        <f t="shared" si="12"/>
        <v>2309.0827324233483</v>
      </c>
      <c r="AD52" s="279">
        <f t="shared" si="12"/>
        <v>2302.8039603245347</v>
      </c>
      <c r="AE52" s="279">
        <f t="shared" si="12"/>
        <v>2298.803054592262</v>
      </c>
      <c r="AF52" s="279">
        <f t="shared" si="12"/>
        <v>2257.9980318230764</v>
      </c>
      <c r="AG52" s="279">
        <f t="shared" si="12"/>
        <v>2197.0359584951152</v>
      </c>
      <c r="AH52" s="279">
        <f t="shared" si="12"/>
        <v>2172.2707920372104</v>
      </c>
      <c r="AI52" s="279">
        <f t="shared" si="12"/>
        <v>2092.4338584878924</v>
      </c>
      <c r="AJ52" s="279">
        <f t="shared" si="12"/>
        <v>2012.0312436046472</v>
      </c>
      <c r="AK52" s="279">
        <f t="shared" si="12"/>
        <v>1935.9901950658189</v>
      </c>
      <c r="AL52" s="279">
        <f t="shared" si="12"/>
        <v>1878.4382993220345</v>
      </c>
      <c r="AM52" s="279">
        <f t="shared" si="12"/>
        <v>1857.1690606465638</v>
      </c>
      <c r="AN52" s="279">
        <f t="shared" si="12"/>
        <v>1806.1840768107988</v>
      </c>
      <c r="AO52" s="279">
        <f t="shared" si="12"/>
        <v>1752.0912800087781</v>
      </c>
      <c r="AP52" s="279">
        <f t="shared" si="12"/>
        <v>1707.0107971134878</v>
      </c>
      <c r="AQ52" s="279">
        <f t="shared" si="12"/>
        <v>1661.3733867598851</v>
      </c>
      <c r="AR52" s="279">
        <f t="shared" si="12"/>
        <v>1636.7478955357174</v>
      </c>
      <c r="AS52" s="279">
        <f t="shared" si="12"/>
        <v>1600.959819936</v>
      </c>
      <c r="AT52" s="279">
        <f t="shared" si="12"/>
        <v>1541.704842928978</v>
      </c>
      <c r="AU52" s="279">
        <f t="shared" si="12"/>
        <v>1480.7305165693513</v>
      </c>
      <c r="AV52" s="279">
        <f t="shared" si="12"/>
        <v>1438.7037237170773</v>
      </c>
      <c r="AW52" s="279">
        <f t="shared" si="12"/>
        <v>1377.6230559189373</v>
      </c>
      <c r="AX52" s="279">
        <f t="shared" si="12"/>
        <v>1274.3526488884168</v>
      </c>
      <c r="AY52" s="279">
        <f t="shared" si="12"/>
        <v>1230.0569478750908</v>
      </c>
      <c r="AZ52" s="279">
        <f t="shared" si="12"/>
        <v>1109.5872540876044</v>
      </c>
      <c r="BA52" s="279">
        <f t="shared" si="12"/>
        <v>983.73000256992009</v>
      </c>
    </row>
    <row r="53" spans="1:53" x14ac:dyDescent="0.2">
      <c r="A53" s="280" t="s">
        <v>2082</v>
      </c>
      <c r="B53" s="281" t="s">
        <v>2765</v>
      </c>
      <c r="C53" s="282">
        <f t="shared" si="12"/>
        <v>358.21525586407466</v>
      </c>
      <c r="D53" s="282">
        <f t="shared" si="12"/>
        <v>354.24242999999996</v>
      </c>
      <c r="E53" s="282">
        <f t="shared" si="12"/>
        <v>349.70983999999999</v>
      </c>
      <c r="F53" s="282">
        <f t="shared" si="12"/>
        <v>4.6000500000000031</v>
      </c>
      <c r="G53" s="282">
        <f t="shared" si="12"/>
        <v>5.0959700000000012</v>
      </c>
      <c r="H53" s="282">
        <f t="shared" si="12"/>
        <v>4.6555367189933747</v>
      </c>
      <c r="I53" s="282">
        <f t="shared" si="12"/>
        <v>3.5986799999999945</v>
      </c>
      <c r="J53" s="282">
        <f t="shared" si="12"/>
        <v>2.1000799999999913</v>
      </c>
      <c r="K53" s="282">
        <f t="shared" si="12"/>
        <v>2.9970500000000087</v>
      </c>
      <c r="L53" s="282">
        <f t="shared" si="12"/>
        <v>4.5020299999999978</v>
      </c>
      <c r="M53" s="282">
        <f t="shared" si="12"/>
        <v>5.6135279931648796</v>
      </c>
      <c r="N53" s="282">
        <f t="shared" si="12"/>
        <v>25.151379941321757</v>
      </c>
      <c r="O53" s="282">
        <f t="shared" si="12"/>
        <v>8.2643068725455251</v>
      </c>
      <c r="P53" s="282">
        <f t="shared" si="12"/>
        <v>7.3798124556726812</v>
      </c>
      <c r="Q53" s="282">
        <f t="shared" si="12"/>
        <v>3.6304267013633869</v>
      </c>
      <c r="R53" s="282">
        <f t="shared" si="12"/>
        <v>6.8559025817486514</v>
      </c>
      <c r="S53" s="282">
        <f t="shared" si="12"/>
        <v>6.5235341970248619</v>
      </c>
      <c r="T53" s="282">
        <f t="shared" si="12"/>
        <v>6.9751906397660228</v>
      </c>
      <c r="U53" s="282">
        <f t="shared" si="12"/>
        <v>7.5739607683330696</v>
      </c>
      <c r="V53" s="282">
        <f t="shared" si="12"/>
        <v>7.5809922999925696</v>
      </c>
      <c r="W53" s="282">
        <f t="shared" si="12"/>
        <v>7.4067814159864938</v>
      </c>
      <c r="X53" s="282">
        <f t="shared" si="12"/>
        <v>7.0820037566413667</v>
      </c>
      <c r="Y53" s="282">
        <f t="shared" si="12"/>
        <v>7.192761518675443</v>
      </c>
      <c r="Z53" s="282">
        <f t="shared" si="12"/>
        <v>7.0316246074092845</v>
      </c>
      <c r="AA53" s="282">
        <f t="shared" si="12"/>
        <v>6.8342997866432924</v>
      </c>
      <c r="AB53" s="282">
        <f t="shared" si="12"/>
        <v>6.6009468226859056</v>
      </c>
      <c r="AC53" s="282">
        <f t="shared" si="12"/>
        <v>6.5124391890936337</v>
      </c>
      <c r="AD53" s="282">
        <f t="shared" si="12"/>
        <v>6.3658422461677588</v>
      </c>
      <c r="AE53" s="282">
        <f t="shared" si="12"/>
        <v>6.3003453502672571</v>
      </c>
      <c r="AF53" s="282">
        <f t="shared" si="12"/>
        <v>6.3592018654545228</v>
      </c>
      <c r="AG53" s="282">
        <f t="shared" si="12"/>
        <v>6.2766324704418501</v>
      </c>
      <c r="AH53" s="282">
        <f t="shared" si="12"/>
        <v>6.2135910890464281</v>
      </c>
      <c r="AI53" s="282">
        <f t="shared" si="12"/>
        <v>6.3922002578307655</v>
      </c>
      <c r="AJ53" s="282">
        <f t="shared" si="12"/>
        <v>6.4064610716619086</v>
      </c>
      <c r="AK53" s="282">
        <f t="shared" si="12"/>
        <v>6.4743502426598951</v>
      </c>
      <c r="AL53" s="282">
        <f t="shared" si="12"/>
        <v>6.4558167289187445</v>
      </c>
      <c r="AM53" s="282">
        <f t="shared" si="12"/>
        <v>6.4143640834123161</v>
      </c>
      <c r="AN53" s="282">
        <f t="shared" si="12"/>
        <v>6.4758771504896053</v>
      </c>
      <c r="AO53" s="282">
        <f t="shared" si="12"/>
        <v>6.4813573372171938</v>
      </c>
      <c r="AP53" s="282">
        <f t="shared" si="12"/>
        <v>6.4479796761678081</v>
      </c>
      <c r="AQ53" s="282">
        <f t="shared" si="12"/>
        <v>6.4204448858196024</v>
      </c>
      <c r="AR53" s="282">
        <f t="shared" si="12"/>
        <v>6.3731401997182253</v>
      </c>
      <c r="AS53" s="282">
        <f t="shared" si="12"/>
        <v>6.3495358957307708</v>
      </c>
      <c r="AT53" s="282">
        <f t="shared" si="12"/>
        <v>6.2914270847692251</v>
      </c>
      <c r="AU53" s="282">
        <f t="shared" si="12"/>
        <v>6.2114768367928317</v>
      </c>
      <c r="AV53" s="282">
        <f t="shared" si="12"/>
        <v>6.1034593217221698</v>
      </c>
      <c r="AW53" s="282">
        <f t="shared" si="12"/>
        <v>6.0126904645625245</v>
      </c>
      <c r="AX53" s="282">
        <f t="shared" si="12"/>
        <v>5.7646751387769193</v>
      </c>
      <c r="AY53" s="282">
        <f t="shared" si="12"/>
        <v>5.6269095605287056</v>
      </c>
      <c r="AZ53" s="282">
        <f t="shared" si="12"/>
        <v>5.3705477807984874</v>
      </c>
      <c r="BA53" s="282">
        <f t="shared" si="12"/>
        <v>4.813496845685389</v>
      </c>
    </row>
    <row r="54" spans="1:53" x14ac:dyDescent="0.2">
      <c r="A54" s="280" t="s">
        <v>2766</v>
      </c>
      <c r="B54" s="281" t="s">
        <v>2767</v>
      </c>
      <c r="C54" s="282">
        <f t="shared" ref="C54:AZ59" si="13">C230-C142</f>
        <v>3819.7917596841407</v>
      </c>
      <c r="D54" s="282">
        <f t="shared" si="13"/>
        <v>3557.3331900000003</v>
      </c>
      <c r="E54" s="282">
        <f t="shared" si="13"/>
        <v>3657.2104399999994</v>
      </c>
      <c r="F54" s="282">
        <f t="shared" si="13"/>
        <v>3487.8694700000005</v>
      </c>
      <c r="G54" s="282">
        <f t="shared" si="13"/>
        <v>3737.6699200000003</v>
      </c>
      <c r="H54" s="282">
        <f t="shared" si="13"/>
        <v>3537.0694589227005</v>
      </c>
      <c r="I54" s="282">
        <f t="shared" si="13"/>
        <v>3666.1709000000001</v>
      </c>
      <c r="J54" s="282">
        <f t="shared" si="13"/>
        <v>3708.7945899999995</v>
      </c>
      <c r="K54" s="282">
        <f t="shared" si="13"/>
        <v>3638.6096300000004</v>
      </c>
      <c r="L54" s="282">
        <f t="shared" si="13"/>
        <v>2689.5669299999995</v>
      </c>
      <c r="M54" s="282">
        <f t="shared" si="13"/>
        <v>3190.1431906727635</v>
      </c>
      <c r="N54" s="282">
        <f t="shared" si="13"/>
        <v>3092.575559454725</v>
      </c>
      <c r="O54" s="282">
        <f t="shared" si="13"/>
        <v>2965.5826392184235</v>
      </c>
      <c r="P54" s="282">
        <f t="shared" si="13"/>
        <v>2969.3292324492945</v>
      </c>
      <c r="Q54" s="282">
        <f t="shared" si="13"/>
        <v>2904.9858590113727</v>
      </c>
      <c r="R54" s="282">
        <f t="shared" si="13"/>
        <v>2827.1881817742387</v>
      </c>
      <c r="S54" s="282">
        <f t="shared" si="13"/>
        <v>2779.2689248657239</v>
      </c>
      <c r="T54" s="282">
        <f t="shared" si="13"/>
        <v>2890.6816811221124</v>
      </c>
      <c r="U54" s="282">
        <f t="shared" si="13"/>
        <v>2646.4369305130331</v>
      </c>
      <c r="V54" s="282">
        <f t="shared" si="13"/>
        <v>2558.9359809447037</v>
      </c>
      <c r="W54" s="282">
        <f t="shared" si="13"/>
        <v>2489.9248242407398</v>
      </c>
      <c r="X54" s="282">
        <f t="shared" si="13"/>
        <v>2489.2191894446369</v>
      </c>
      <c r="Y54" s="282">
        <f t="shared" si="13"/>
        <v>2410.0112188657417</v>
      </c>
      <c r="Z54" s="282">
        <f t="shared" si="13"/>
        <v>2337.5329907782848</v>
      </c>
      <c r="AA54" s="282">
        <f t="shared" si="13"/>
        <v>2310.9903753564727</v>
      </c>
      <c r="AB54" s="282">
        <f t="shared" si="13"/>
        <v>2306.0850961330761</v>
      </c>
      <c r="AC54" s="282">
        <f t="shared" si="13"/>
        <v>2302.5702932342556</v>
      </c>
      <c r="AD54" s="282">
        <f t="shared" si="13"/>
        <v>2296.4381180783666</v>
      </c>
      <c r="AE54" s="282">
        <f t="shared" si="13"/>
        <v>2292.5027092419955</v>
      </c>
      <c r="AF54" s="282">
        <f t="shared" si="13"/>
        <v>2251.6388299576224</v>
      </c>
      <c r="AG54" s="282">
        <f t="shared" si="13"/>
        <v>2190.7593260246731</v>
      </c>
      <c r="AH54" s="282">
        <f t="shared" si="13"/>
        <v>2166.0572009481643</v>
      </c>
      <c r="AI54" s="282">
        <f t="shared" si="13"/>
        <v>2086.0416582300613</v>
      </c>
      <c r="AJ54" s="282">
        <f t="shared" si="13"/>
        <v>2005.6247825329845</v>
      </c>
      <c r="AK54" s="282">
        <f t="shared" si="13"/>
        <v>1929.5158448231587</v>
      </c>
      <c r="AL54" s="282">
        <f t="shared" si="13"/>
        <v>1871.9824825931155</v>
      </c>
      <c r="AM54" s="282">
        <f t="shared" si="13"/>
        <v>1850.7546965631514</v>
      </c>
      <c r="AN54" s="282">
        <f t="shared" si="13"/>
        <v>1799.708199660309</v>
      </c>
      <c r="AO54" s="282">
        <f t="shared" si="13"/>
        <v>1745.6099226715608</v>
      </c>
      <c r="AP54" s="282">
        <f t="shared" si="13"/>
        <v>1700.5628174373198</v>
      </c>
      <c r="AQ54" s="282">
        <f t="shared" si="13"/>
        <v>1654.9529418740649</v>
      </c>
      <c r="AR54" s="282">
        <f t="shared" si="13"/>
        <v>1630.3747553359988</v>
      </c>
      <c r="AS54" s="282">
        <f t="shared" si="13"/>
        <v>1594.6102840402691</v>
      </c>
      <c r="AT54" s="282">
        <f t="shared" si="13"/>
        <v>1535.4134158442093</v>
      </c>
      <c r="AU54" s="282">
        <f t="shared" si="13"/>
        <v>1474.5190397325584</v>
      </c>
      <c r="AV54" s="282">
        <f t="shared" si="13"/>
        <v>1432.600264395355</v>
      </c>
      <c r="AW54" s="282">
        <f t="shared" si="13"/>
        <v>1371.6103654543747</v>
      </c>
      <c r="AX54" s="282">
        <f t="shared" si="13"/>
        <v>1268.5879737496393</v>
      </c>
      <c r="AY54" s="282">
        <f t="shared" si="13"/>
        <v>1224.4300383145621</v>
      </c>
      <c r="AZ54" s="282">
        <f t="shared" si="13"/>
        <v>1104.2167063068064</v>
      </c>
      <c r="BA54" s="282">
        <f>BA230-BA142</f>
        <v>978.91650572423453</v>
      </c>
    </row>
    <row r="55" spans="1:53" x14ac:dyDescent="0.2">
      <c r="A55" s="283" t="s">
        <v>2768</v>
      </c>
      <c r="B55" s="284" t="s">
        <v>2769</v>
      </c>
      <c r="C55" s="285">
        <f t="shared" si="13"/>
        <v>2538.6940239432406</v>
      </c>
      <c r="D55" s="285">
        <f t="shared" si="13"/>
        <v>2396.3175299999998</v>
      </c>
      <c r="E55" s="285">
        <f t="shared" si="13"/>
        <v>2408.1336399999996</v>
      </c>
      <c r="F55" s="285">
        <f t="shared" si="13"/>
        <v>2458.8219599999998</v>
      </c>
      <c r="G55" s="285">
        <f t="shared" si="13"/>
        <v>2639.0632599999994</v>
      </c>
      <c r="H55" s="285">
        <f t="shared" si="13"/>
        <v>2515.8599433021791</v>
      </c>
      <c r="I55" s="285">
        <f t="shared" si="13"/>
        <v>2637.5026399999997</v>
      </c>
      <c r="J55" s="285">
        <f t="shared" si="13"/>
        <v>2685.5486100000007</v>
      </c>
      <c r="K55" s="285">
        <f t="shared" si="13"/>
        <v>2674.4178200000006</v>
      </c>
      <c r="L55" s="285">
        <f t="shared" si="13"/>
        <v>1913.9193700000001</v>
      </c>
      <c r="M55" s="285">
        <f t="shared" si="13"/>
        <v>2346.7066742060542</v>
      </c>
      <c r="N55" s="285">
        <f t="shared" si="13"/>
        <v>2168.8151747298784</v>
      </c>
      <c r="O55" s="285">
        <f t="shared" si="13"/>
        <v>2018.0093135281586</v>
      </c>
      <c r="P55" s="285">
        <f t="shared" si="13"/>
        <v>2020.0601008929748</v>
      </c>
      <c r="Q55" s="285">
        <f t="shared" si="13"/>
        <v>2097.7344975897622</v>
      </c>
      <c r="R55" s="285">
        <f t="shared" si="13"/>
        <v>2005.6299511446409</v>
      </c>
      <c r="S55" s="285">
        <f t="shared" si="13"/>
        <v>1961.0775710380585</v>
      </c>
      <c r="T55" s="285">
        <f t="shared" si="13"/>
        <v>2075.3529739360206</v>
      </c>
      <c r="U55" s="285">
        <f t="shared" si="13"/>
        <v>1958.9691375564316</v>
      </c>
      <c r="V55" s="285">
        <f t="shared" si="13"/>
        <v>1924.0202699224194</v>
      </c>
      <c r="W55" s="285">
        <f t="shared" si="13"/>
        <v>1879.4748993890482</v>
      </c>
      <c r="X55" s="285">
        <f t="shared" si="13"/>
        <v>1868.5216321687192</v>
      </c>
      <c r="Y55" s="285">
        <f t="shared" si="13"/>
        <v>1831.9108185875823</v>
      </c>
      <c r="Z55" s="285">
        <f t="shared" si="13"/>
        <v>1783.1371763428251</v>
      </c>
      <c r="AA55" s="285">
        <f t="shared" si="13"/>
        <v>1762.7502376382072</v>
      </c>
      <c r="AB55" s="285">
        <f t="shared" si="13"/>
        <v>1751.5446986854888</v>
      </c>
      <c r="AC55" s="285">
        <f t="shared" si="13"/>
        <v>1738.7106952074937</v>
      </c>
      <c r="AD55" s="285">
        <f t="shared" si="13"/>
        <v>1724.9526023362014</v>
      </c>
      <c r="AE55" s="285">
        <f t="shared" si="13"/>
        <v>1712.6921461499992</v>
      </c>
      <c r="AF55" s="285">
        <f t="shared" si="13"/>
        <v>1688.4855918423061</v>
      </c>
      <c r="AG55" s="285">
        <f t="shared" si="13"/>
        <v>1645.6467216691174</v>
      </c>
      <c r="AH55" s="285">
        <f t="shared" si="13"/>
        <v>1623.9314749108116</v>
      </c>
      <c r="AI55" s="285">
        <f t="shared" si="13"/>
        <v>1582.1739999016249</v>
      </c>
      <c r="AJ55" s="285">
        <f t="shared" si="13"/>
        <v>1527.8503449339782</v>
      </c>
      <c r="AK55" s="285">
        <f t="shared" si="13"/>
        <v>1480.7136451992155</v>
      </c>
      <c r="AL55" s="285">
        <f t="shared" si="13"/>
        <v>1441.6160864441251</v>
      </c>
      <c r="AM55" s="285">
        <f t="shared" si="13"/>
        <v>1424.4155155472986</v>
      </c>
      <c r="AN55" s="285">
        <f t="shared" si="13"/>
        <v>1388.6464583775924</v>
      </c>
      <c r="AO55" s="285">
        <f t="shared" si="13"/>
        <v>1349.2371051183386</v>
      </c>
      <c r="AP55" s="285">
        <f t="shared" si="13"/>
        <v>1314.8964382628437</v>
      </c>
      <c r="AQ55" s="285">
        <f t="shared" si="13"/>
        <v>1280.349594642875</v>
      </c>
      <c r="AR55" s="285">
        <f t="shared" si="13"/>
        <v>1259.8370542236617</v>
      </c>
      <c r="AS55" s="285">
        <f t="shared" si="13"/>
        <v>1232.4082020741018</v>
      </c>
      <c r="AT55" s="285">
        <f t="shared" si="13"/>
        <v>1188.8212696029821</v>
      </c>
      <c r="AU55" s="285">
        <f t="shared" si="13"/>
        <v>1144.2954419336647</v>
      </c>
      <c r="AV55" s="285">
        <f t="shared" si="13"/>
        <v>1110.1246276057252</v>
      </c>
      <c r="AW55" s="285">
        <f t="shared" si="13"/>
        <v>1062.146196936003</v>
      </c>
      <c r="AX55" s="285">
        <f t="shared" si="13"/>
        <v>987.95089228813254</v>
      </c>
      <c r="AY55" s="285">
        <f t="shared" si="13"/>
        <v>955.16821224758428</v>
      </c>
      <c r="AZ55" s="285">
        <f t="shared" si="13"/>
        <v>872.74606234742703</v>
      </c>
      <c r="BA55" s="285">
        <f t="shared" ref="BA55:BA58" si="14">BA231-BA143</f>
        <v>765.41323082300619</v>
      </c>
    </row>
    <row r="56" spans="1:53" x14ac:dyDescent="0.2">
      <c r="A56" s="283" t="s">
        <v>2770</v>
      </c>
      <c r="B56" s="284" t="s">
        <v>2771</v>
      </c>
      <c r="C56" s="285">
        <f t="shared" si="13"/>
        <v>1128.2602464889649</v>
      </c>
      <c r="D56" s="285">
        <f t="shared" si="13"/>
        <v>1030.7156600000001</v>
      </c>
      <c r="E56" s="285">
        <f t="shared" si="13"/>
        <v>1103.8989599999998</v>
      </c>
      <c r="F56" s="285">
        <f t="shared" si="13"/>
        <v>1029.0475100000001</v>
      </c>
      <c r="G56" s="285">
        <f t="shared" si="13"/>
        <v>1098.6066600000001</v>
      </c>
      <c r="H56" s="285">
        <f t="shared" si="13"/>
        <v>1021.2095156205218</v>
      </c>
      <c r="I56" s="285">
        <f t="shared" si="13"/>
        <v>1028.6682600000001</v>
      </c>
      <c r="J56" s="285">
        <f t="shared" si="13"/>
        <v>1023.2459800000001</v>
      </c>
      <c r="K56" s="285">
        <f t="shared" si="13"/>
        <v>964.1918099999998</v>
      </c>
      <c r="L56" s="285">
        <f t="shared" si="13"/>
        <v>775.64756000000011</v>
      </c>
      <c r="M56" s="285">
        <f t="shared" si="13"/>
        <v>843.43651646670889</v>
      </c>
      <c r="N56" s="285">
        <f t="shared" si="13"/>
        <v>868.77805932119713</v>
      </c>
      <c r="O56" s="285">
        <f t="shared" si="13"/>
        <v>892.54323110728978</v>
      </c>
      <c r="P56" s="285">
        <f t="shared" si="13"/>
        <v>887.26473679182243</v>
      </c>
      <c r="Q56" s="285">
        <f t="shared" si="13"/>
        <v>776.41635616700069</v>
      </c>
      <c r="R56" s="285">
        <f t="shared" si="13"/>
        <v>790.38884111970981</v>
      </c>
      <c r="S56" s="285">
        <f t="shared" si="13"/>
        <v>787.92375777274344</v>
      </c>
      <c r="T56" s="285">
        <f t="shared" si="13"/>
        <v>783.60823280927355</v>
      </c>
      <c r="U56" s="285">
        <f t="shared" si="13"/>
        <v>664.49119007218019</v>
      </c>
      <c r="V56" s="285">
        <f t="shared" si="13"/>
        <v>615.26335946861684</v>
      </c>
      <c r="W56" s="285">
        <f t="shared" si="13"/>
        <v>592.0591862390803</v>
      </c>
      <c r="X56" s="285">
        <f t="shared" si="13"/>
        <v>601.44786920561694</v>
      </c>
      <c r="Y56" s="285">
        <f t="shared" si="13"/>
        <v>561.46513781749445</v>
      </c>
      <c r="Z56" s="285">
        <f t="shared" si="13"/>
        <v>538.45257144718698</v>
      </c>
      <c r="AA56" s="285">
        <f t="shared" si="13"/>
        <v>532.31965777690243</v>
      </c>
      <c r="AB56" s="285">
        <f t="shared" si="13"/>
        <v>537.91052231209596</v>
      </c>
      <c r="AC56" s="285">
        <f t="shared" si="13"/>
        <v>546.44982142751496</v>
      </c>
      <c r="AD56" s="285">
        <f t="shared" si="13"/>
        <v>553.22932652926761</v>
      </c>
      <c r="AE56" s="285">
        <f t="shared" si="13"/>
        <v>560.64541595466608</v>
      </c>
      <c r="AF56" s="285">
        <f t="shared" si="13"/>
        <v>544.99488915372297</v>
      </c>
      <c r="AG56" s="285">
        <f t="shared" si="13"/>
        <v>528.02093855641863</v>
      </c>
      <c r="AH56" s="285">
        <f t="shared" si="13"/>
        <v>524.90219081450698</v>
      </c>
      <c r="AI56" s="285">
        <f t="shared" si="13"/>
        <v>488.94821643703727</v>
      </c>
      <c r="AJ56" s="285">
        <f t="shared" si="13"/>
        <v>464.10049704192835</v>
      </c>
      <c r="AK56" s="285">
        <f t="shared" si="13"/>
        <v>436.65662685674005</v>
      </c>
      <c r="AL56" s="285">
        <f t="shared" si="13"/>
        <v>419.05582180573072</v>
      </c>
      <c r="AM56" s="285">
        <f t="shared" si="13"/>
        <v>415.08370290208569</v>
      </c>
      <c r="AN56" s="285">
        <f t="shared" si="13"/>
        <v>400.59188066273043</v>
      </c>
      <c r="AO56" s="285">
        <f t="shared" si="13"/>
        <v>386.50625431149621</v>
      </c>
      <c r="AP56" s="285">
        <f t="shared" si="13"/>
        <v>376.16087951829081</v>
      </c>
      <c r="AQ56" s="285">
        <f t="shared" si="13"/>
        <v>365.50255385019619</v>
      </c>
      <c r="AR56" s="285">
        <f t="shared" si="13"/>
        <v>361.48660033008383</v>
      </c>
      <c r="AS56" s="285">
        <f t="shared" si="13"/>
        <v>353.41674167968233</v>
      </c>
      <c r="AT56" s="285">
        <f t="shared" si="13"/>
        <v>338.11129757175308</v>
      </c>
      <c r="AU56" s="285">
        <f t="shared" si="13"/>
        <v>322.31979519464068</v>
      </c>
      <c r="AV56" s="285">
        <f t="shared" si="13"/>
        <v>314.74826917597687</v>
      </c>
      <c r="AW56" s="285">
        <f t="shared" si="13"/>
        <v>302.14060458643456</v>
      </c>
      <c r="AX56" s="285">
        <f t="shared" si="13"/>
        <v>274.09023701587626</v>
      </c>
      <c r="AY56" s="285">
        <f t="shared" si="13"/>
        <v>263.15929988585845</v>
      </c>
      <c r="AZ56" s="285">
        <f t="shared" si="13"/>
        <v>225.97683504430324</v>
      </c>
      <c r="BA56" s="285">
        <f t="shared" si="14"/>
        <v>208.56387526749688</v>
      </c>
    </row>
    <row r="57" spans="1:53" x14ac:dyDescent="0.2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4"/>
        <v>0</v>
      </c>
    </row>
    <row r="58" spans="1:53" x14ac:dyDescent="0.2">
      <c r="A58" s="283" t="s">
        <v>2774</v>
      </c>
      <c r="B58" s="284" t="s">
        <v>2775</v>
      </c>
      <c r="C58" s="285">
        <f t="shared" si="13"/>
        <v>152.8374892519345</v>
      </c>
      <c r="D58" s="285">
        <f t="shared" si="13"/>
        <v>130.30000000000001</v>
      </c>
      <c r="E58" s="285">
        <f t="shared" si="13"/>
        <v>145.17784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54.982325403649597</v>
      </c>
      <c r="O58" s="285">
        <f t="shared" si="13"/>
        <v>55.030094582975103</v>
      </c>
      <c r="P58" s="285">
        <f t="shared" si="13"/>
        <v>62.004394764497903</v>
      </c>
      <c r="Q58" s="285">
        <f t="shared" si="13"/>
        <v>30.835005254609701</v>
      </c>
      <c r="R58" s="285">
        <f t="shared" si="13"/>
        <v>31.169389509888205</v>
      </c>
      <c r="S58" s="285">
        <f t="shared" si="13"/>
        <v>30.267596054921743</v>
      </c>
      <c r="T58" s="285">
        <f t="shared" si="13"/>
        <v>31.720474376818995</v>
      </c>
      <c r="U58" s="285">
        <f t="shared" si="13"/>
        <v>22.976602884421315</v>
      </c>
      <c r="V58" s="285">
        <f t="shared" si="13"/>
        <v>19.652351553666918</v>
      </c>
      <c r="W58" s="285">
        <f t="shared" si="13"/>
        <v>18.390738612612015</v>
      </c>
      <c r="X58" s="285">
        <f t="shared" si="13"/>
        <v>19.249688070299928</v>
      </c>
      <c r="Y58" s="285">
        <f t="shared" si="13"/>
        <v>16.635262460665349</v>
      </c>
      <c r="Z58" s="285">
        <f t="shared" si="13"/>
        <v>15.943242988272759</v>
      </c>
      <c r="AA58" s="285">
        <f t="shared" si="13"/>
        <v>15.920479941363002</v>
      </c>
      <c r="AB58" s="285">
        <f t="shared" si="13"/>
        <v>16.629875135491766</v>
      </c>
      <c r="AC58" s="285">
        <f t="shared" si="13"/>
        <v>17.409776599246062</v>
      </c>
      <c r="AD58" s="285">
        <f t="shared" si="13"/>
        <v>18.256189212898146</v>
      </c>
      <c r="AE58" s="285">
        <f t="shared" si="13"/>
        <v>19.165147137330198</v>
      </c>
      <c r="AF58" s="285">
        <f t="shared" si="13"/>
        <v>18.158348961593493</v>
      </c>
      <c r="AG58" s="285">
        <f t="shared" si="13"/>
        <v>17.091665799137797</v>
      </c>
      <c r="AH58" s="285">
        <f t="shared" si="13"/>
        <v>17.223535222844664</v>
      </c>
      <c r="AI58" s="285">
        <f t="shared" si="13"/>
        <v>14.919441891399634</v>
      </c>
      <c r="AJ58" s="285">
        <f t="shared" si="13"/>
        <v>13.673940557078152</v>
      </c>
      <c r="AK58" s="285">
        <f t="shared" si="13"/>
        <v>12.145572767203612</v>
      </c>
      <c r="AL58" s="285">
        <f t="shared" si="13"/>
        <v>11.31057434326004</v>
      </c>
      <c r="AM58" s="285">
        <f t="shared" si="13"/>
        <v>11.255478113767268</v>
      </c>
      <c r="AN58" s="285">
        <f t="shared" si="13"/>
        <v>10.469860619986303</v>
      </c>
      <c r="AO58" s="285">
        <f t="shared" si="13"/>
        <v>9.86656324172578</v>
      </c>
      <c r="AP58" s="285">
        <f t="shared" si="13"/>
        <v>9.5054996561856839</v>
      </c>
      <c r="AQ58" s="285">
        <f t="shared" si="13"/>
        <v>9.1007933809941992</v>
      </c>
      <c r="AR58" s="285">
        <f t="shared" si="13"/>
        <v>9.0511007822536786</v>
      </c>
      <c r="AS58" s="285">
        <f t="shared" si="13"/>
        <v>8.7853402864854591</v>
      </c>
      <c r="AT58" s="285">
        <f t="shared" si="13"/>
        <v>8.4808486694738949</v>
      </c>
      <c r="AU58" s="285">
        <f t="shared" si="13"/>
        <v>7.9038026042527827</v>
      </c>
      <c r="AV58" s="285">
        <f t="shared" si="13"/>
        <v>7.7273676136529392</v>
      </c>
      <c r="AW58" s="285">
        <f t="shared" si="13"/>
        <v>7.3235639319369792</v>
      </c>
      <c r="AX58" s="285">
        <f t="shared" si="13"/>
        <v>6.5468444456306667</v>
      </c>
      <c r="AY58" s="285">
        <f t="shared" si="13"/>
        <v>6.1025261811194751</v>
      </c>
      <c r="AZ58" s="285">
        <f t="shared" si="13"/>
        <v>5.4938089150759915</v>
      </c>
      <c r="BA58" s="285">
        <f t="shared" si="14"/>
        <v>4.9393996337318331</v>
      </c>
    </row>
    <row r="59" spans="1:53" x14ac:dyDescent="0.2">
      <c r="A59" s="277" t="s">
        <v>2776</v>
      </c>
      <c r="B59" s="278" t="s">
        <v>2777</v>
      </c>
      <c r="C59" s="279">
        <f t="shared" si="13"/>
        <v>0</v>
      </c>
      <c r="D59" s="279">
        <f t="shared" si="13"/>
        <v>0</v>
      </c>
      <c r="E59" s="279">
        <f t="shared" si="13"/>
        <v>0</v>
      </c>
      <c r="F59" s="279">
        <f t="shared" si="13"/>
        <v>0</v>
      </c>
      <c r="G59" s="279">
        <f t="shared" si="13"/>
        <v>0</v>
      </c>
      <c r="H59" s="279">
        <f t="shared" ref="D59:BA64" si="15">H235-H147</f>
        <v>0</v>
      </c>
      <c r="I59" s="279">
        <f t="shared" si="15"/>
        <v>0</v>
      </c>
      <c r="J59" s="279">
        <f t="shared" si="15"/>
        <v>0</v>
      </c>
      <c r="K59" s="279">
        <f t="shared" si="15"/>
        <v>0</v>
      </c>
      <c r="L59" s="279">
        <f t="shared" si="15"/>
        <v>0</v>
      </c>
      <c r="M59" s="279">
        <f t="shared" si="15"/>
        <v>0</v>
      </c>
      <c r="N59" s="279">
        <f t="shared" si="15"/>
        <v>0</v>
      </c>
      <c r="O59" s="279">
        <f t="shared" si="15"/>
        <v>0</v>
      </c>
      <c r="P59" s="279">
        <f t="shared" si="15"/>
        <v>0</v>
      </c>
      <c r="Q59" s="279">
        <f t="shared" si="15"/>
        <v>0</v>
      </c>
      <c r="R59" s="279">
        <f t="shared" si="15"/>
        <v>0</v>
      </c>
      <c r="S59" s="279">
        <f t="shared" si="15"/>
        <v>0</v>
      </c>
      <c r="T59" s="279">
        <f t="shared" si="15"/>
        <v>0</v>
      </c>
      <c r="U59" s="279">
        <f t="shared" si="15"/>
        <v>0</v>
      </c>
      <c r="V59" s="279">
        <f t="shared" si="15"/>
        <v>0</v>
      </c>
      <c r="W59" s="279">
        <f t="shared" si="15"/>
        <v>0</v>
      </c>
      <c r="X59" s="279">
        <f t="shared" si="15"/>
        <v>0</v>
      </c>
      <c r="Y59" s="279">
        <f t="shared" si="15"/>
        <v>0</v>
      </c>
      <c r="Z59" s="279">
        <f t="shared" si="15"/>
        <v>0</v>
      </c>
      <c r="AA59" s="279">
        <f t="shared" si="15"/>
        <v>0</v>
      </c>
      <c r="AB59" s="279">
        <f t="shared" si="15"/>
        <v>0</v>
      </c>
      <c r="AC59" s="279">
        <f t="shared" si="15"/>
        <v>0</v>
      </c>
      <c r="AD59" s="279">
        <f t="shared" si="15"/>
        <v>0</v>
      </c>
      <c r="AE59" s="279">
        <f t="shared" si="15"/>
        <v>0</v>
      </c>
      <c r="AF59" s="279">
        <f t="shared" si="15"/>
        <v>0</v>
      </c>
      <c r="AG59" s="279">
        <f t="shared" si="15"/>
        <v>0</v>
      </c>
      <c r="AH59" s="279">
        <f t="shared" si="15"/>
        <v>0</v>
      </c>
      <c r="AI59" s="279">
        <f t="shared" si="15"/>
        <v>0</v>
      </c>
      <c r="AJ59" s="279">
        <f t="shared" si="15"/>
        <v>0</v>
      </c>
      <c r="AK59" s="279">
        <f t="shared" si="15"/>
        <v>0</v>
      </c>
      <c r="AL59" s="279">
        <f t="shared" si="15"/>
        <v>0</v>
      </c>
      <c r="AM59" s="279">
        <f t="shared" si="15"/>
        <v>0</v>
      </c>
      <c r="AN59" s="279">
        <f t="shared" si="15"/>
        <v>0</v>
      </c>
      <c r="AO59" s="279">
        <f t="shared" si="15"/>
        <v>0</v>
      </c>
      <c r="AP59" s="279">
        <f t="shared" si="15"/>
        <v>0</v>
      </c>
      <c r="AQ59" s="279">
        <f t="shared" si="15"/>
        <v>0</v>
      </c>
      <c r="AR59" s="279">
        <f t="shared" si="15"/>
        <v>0</v>
      </c>
      <c r="AS59" s="279">
        <f t="shared" si="15"/>
        <v>0</v>
      </c>
      <c r="AT59" s="279">
        <f t="shared" si="15"/>
        <v>0</v>
      </c>
      <c r="AU59" s="279">
        <f t="shared" si="15"/>
        <v>0</v>
      </c>
      <c r="AV59" s="279">
        <f t="shared" si="15"/>
        <v>0</v>
      </c>
      <c r="AW59" s="279">
        <f t="shared" si="15"/>
        <v>0</v>
      </c>
      <c r="AX59" s="279">
        <f t="shared" si="15"/>
        <v>0</v>
      </c>
      <c r="AY59" s="279">
        <f t="shared" si="15"/>
        <v>0</v>
      </c>
      <c r="AZ59" s="279">
        <f t="shared" si="15"/>
        <v>0</v>
      </c>
      <c r="BA59" s="279">
        <f t="shared" si="15"/>
        <v>0</v>
      </c>
    </row>
    <row r="60" spans="1:53" x14ac:dyDescent="0.2">
      <c r="A60" s="277" t="s">
        <v>2778</v>
      </c>
      <c r="B60" s="278" t="s">
        <v>2779</v>
      </c>
      <c r="C60" s="279">
        <f t="shared" ref="C60:R75" si="16">C236-C148</f>
        <v>308.48924537964018</v>
      </c>
      <c r="D60" s="279">
        <f t="shared" si="15"/>
        <v>315.94214999999997</v>
      </c>
      <c r="E60" s="279">
        <f t="shared" si="15"/>
        <v>313.75840999999997</v>
      </c>
      <c r="F60" s="279">
        <f t="shared" si="15"/>
        <v>334.49023999999997</v>
      </c>
      <c r="G60" s="279">
        <f t="shared" si="15"/>
        <v>100.50873</v>
      </c>
      <c r="H60" s="279">
        <f t="shared" si="15"/>
        <v>100.84109259311221</v>
      </c>
      <c r="I60" s="279">
        <f t="shared" si="15"/>
        <v>96.410570000000007</v>
      </c>
      <c r="J60" s="279">
        <f t="shared" si="15"/>
        <v>101.59488</v>
      </c>
      <c r="K60" s="279">
        <f t="shared" si="15"/>
        <v>99.463959999999986</v>
      </c>
      <c r="L60" s="279">
        <f t="shared" si="15"/>
        <v>92.688159999999996</v>
      </c>
      <c r="M60" s="279">
        <f t="shared" si="15"/>
        <v>86.487429801173903</v>
      </c>
      <c r="N60" s="279">
        <f t="shared" si="15"/>
        <v>84.717926104188564</v>
      </c>
      <c r="O60" s="279">
        <f t="shared" si="15"/>
        <v>93.769275167708955</v>
      </c>
      <c r="P60" s="279">
        <f t="shared" si="15"/>
        <v>93.770202635209003</v>
      </c>
      <c r="Q60" s="279">
        <f t="shared" si="15"/>
        <v>97.945904042474581</v>
      </c>
      <c r="R60" s="279">
        <f t="shared" si="15"/>
        <v>97.257698392801416</v>
      </c>
      <c r="S60" s="279">
        <f t="shared" si="15"/>
        <v>100.87274341846981</v>
      </c>
      <c r="T60" s="279">
        <f t="shared" si="15"/>
        <v>97.010796242570905</v>
      </c>
      <c r="U60" s="279">
        <f t="shared" si="15"/>
        <v>116.375229442872</v>
      </c>
      <c r="V60" s="279">
        <f t="shared" si="15"/>
        <v>125.00384938608288</v>
      </c>
      <c r="W60" s="279">
        <f t="shared" si="15"/>
        <v>124.36107314092331</v>
      </c>
      <c r="X60" s="279">
        <f t="shared" si="15"/>
        <v>120.4961430503074</v>
      </c>
      <c r="Y60" s="279">
        <f t="shared" si="15"/>
        <v>129.58766972956414</v>
      </c>
      <c r="Z60" s="279">
        <f t="shared" si="15"/>
        <v>128.13587328672659</v>
      </c>
      <c r="AA60" s="279">
        <f t="shared" si="15"/>
        <v>126.51906335513941</v>
      </c>
      <c r="AB60" s="279">
        <f t="shared" si="15"/>
        <v>122.08371207802566</v>
      </c>
      <c r="AC60" s="279">
        <f t="shared" si="15"/>
        <v>118.17926490443433</v>
      </c>
      <c r="AD60" s="279">
        <f t="shared" si="15"/>
        <v>114.22237192706433</v>
      </c>
      <c r="AE60" s="279">
        <f t="shared" si="15"/>
        <v>110.65770450965552</v>
      </c>
      <c r="AF60" s="279">
        <f t="shared" si="15"/>
        <v>113.22237039168277</v>
      </c>
      <c r="AG60" s="279">
        <f t="shared" si="15"/>
        <v>114.19646499673141</v>
      </c>
      <c r="AH60" s="279">
        <f t="shared" si="15"/>
        <v>111.58325601192664</v>
      </c>
      <c r="AI60" s="279">
        <f t="shared" si="15"/>
        <v>118.83915284185619</v>
      </c>
      <c r="AJ60" s="279">
        <f t="shared" si="15"/>
        <v>120.56195313987502</v>
      </c>
      <c r="AK60" s="279">
        <f t="shared" si="15"/>
        <v>124.37562517549257</v>
      </c>
      <c r="AL60" s="279">
        <f t="shared" si="15"/>
        <v>124.66264119456869</v>
      </c>
      <c r="AM60" s="279">
        <f t="shared" si="15"/>
        <v>123.17032923438563</v>
      </c>
      <c r="AN60" s="279">
        <f t="shared" si="15"/>
        <v>125.48939212486802</v>
      </c>
      <c r="AO60" s="279">
        <f t="shared" si="15"/>
        <v>125.81941004130178</v>
      </c>
      <c r="AP60" s="279">
        <f t="shared" si="15"/>
        <v>124.55060181720344</v>
      </c>
      <c r="AQ60" s="279">
        <f t="shared" si="15"/>
        <v>123.55420048950981</v>
      </c>
      <c r="AR60" s="279">
        <f t="shared" si="15"/>
        <v>121.32919789065171</v>
      </c>
      <c r="AS60" s="279">
        <f t="shared" si="15"/>
        <v>120.26404207891957</v>
      </c>
      <c r="AT60" s="279">
        <f t="shared" si="15"/>
        <v>116.20036332387325</v>
      </c>
      <c r="AU60" s="279">
        <f t="shared" si="15"/>
        <v>115.11539642076035</v>
      </c>
      <c r="AV60" s="279">
        <f t="shared" si="15"/>
        <v>111.49269187406901</v>
      </c>
      <c r="AW60" s="279">
        <f t="shared" si="15"/>
        <v>108.37021279599999</v>
      </c>
      <c r="AX60" s="279">
        <f t="shared" si="15"/>
        <v>100.37286215875601</v>
      </c>
      <c r="AY60" s="279">
        <f t="shared" si="15"/>
        <v>91.412941487630903</v>
      </c>
      <c r="AZ60" s="279">
        <f t="shared" si="15"/>
        <v>82.748524446747822</v>
      </c>
      <c r="BA60" s="279">
        <f t="shared" si="15"/>
        <v>76.168030628675908</v>
      </c>
    </row>
    <row r="61" spans="1:53" x14ac:dyDescent="0.2">
      <c r="A61" s="277" t="s">
        <v>2780</v>
      </c>
      <c r="B61" s="278" t="s">
        <v>2781</v>
      </c>
      <c r="C61" s="279">
        <f t="shared" si="16"/>
        <v>0</v>
      </c>
      <c r="D61" s="279">
        <f t="shared" si="15"/>
        <v>0</v>
      </c>
      <c r="E61" s="279">
        <f t="shared" si="15"/>
        <v>0</v>
      </c>
      <c r="F61" s="279">
        <f t="shared" si="15"/>
        <v>0</v>
      </c>
      <c r="G61" s="279">
        <f t="shared" si="15"/>
        <v>0</v>
      </c>
      <c r="H61" s="279">
        <f t="shared" si="15"/>
        <v>0</v>
      </c>
      <c r="I61" s="279">
        <f t="shared" si="15"/>
        <v>0</v>
      </c>
      <c r="J61" s="279">
        <f t="shared" si="15"/>
        <v>0</v>
      </c>
      <c r="K61" s="279">
        <f t="shared" si="15"/>
        <v>0</v>
      </c>
      <c r="L61" s="279">
        <f t="shared" si="15"/>
        <v>0</v>
      </c>
      <c r="M61" s="279">
        <f t="shared" si="15"/>
        <v>0</v>
      </c>
      <c r="N61" s="279">
        <f t="shared" si="15"/>
        <v>0</v>
      </c>
      <c r="O61" s="279">
        <f t="shared" si="15"/>
        <v>0</v>
      </c>
      <c r="P61" s="279">
        <f t="shared" si="15"/>
        <v>0</v>
      </c>
      <c r="Q61" s="279">
        <f t="shared" si="15"/>
        <v>0</v>
      </c>
      <c r="R61" s="279">
        <f t="shared" si="15"/>
        <v>0</v>
      </c>
      <c r="S61" s="279">
        <f t="shared" si="15"/>
        <v>0</v>
      </c>
      <c r="T61" s="279">
        <f t="shared" si="15"/>
        <v>0</v>
      </c>
      <c r="U61" s="279">
        <f t="shared" si="15"/>
        <v>0</v>
      </c>
      <c r="V61" s="279">
        <f t="shared" si="15"/>
        <v>0</v>
      </c>
      <c r="W61" s="279">
        <f t="shared" si="15"/>
        <v>0</v>
      </c>
      <c r="X61" s="279">
        <f t="shared" si="15"/>
        <v>0</v>
      </c>
      <c r="Y61" s="279">
        <f t="shared" si="15"/>
        <v>0</v>
      </c>
      <c r="Z61" s="279">
        <f t="shared" si="15"/>
        <v>0</v>
      </c>
      <c r="AA61" s="279">
        <f t="shared" si="15"/>
        <v>0</v>
      </c>
      <c r="AB61" s="279">
        <f t="shared" si="15"/>
        <v>0</v>
      </c>
      <c r="AC61" s="279">
        <f t="shared" si="15"/>
        <v>0</v>
      </c>
      <c r="AD61" s="279">
        <f t="shared" si="15"/>
        <v>0</v>
      </c>
      <c r="AE61" s="279">
        <f t="shared" si="15"/>
        <v>0</v>
      </c>
      <c r="AF61" s="279">
        <f t="shared" si="15"/>
        <v>0</v>
      </c>
      <c r="AG61" s="279">
        <f t="shared" si="15"/>
        <v>0</v>
      </c>
      <c r="AH61" s="279">
        <f t="shared" si="15"/>
        <v>0</v>
      </c>
      <c r="AI61" s="279">
        <f t="shared" si="15"/>
        <v>0</v>
      </c>
      <c r="AJ61" s="279">
        <f t="shared" si="15"/>
        <v>0</v>
      </c>
      <c r="AK61" s="279">
        <f t="shared" si="15"/>
        <v>0</v>
      </c>
      <c r="AL61" s="279">
        <f t="shared" si="15"/>
        <v>0</v>
      </c>
      <c r="AM61" s="279">
        <f t="shared" si="15"/>
        <v>0</v>
      </c>
      <c r="AN61" s="279">
        <f t="shared" si="15"/>
        <v>0</v>
      </c>
      <c r="AO61" s="279">
        <f t="shared" si="15"/>
        <v>0</v>
      </c>
      <c r="AP61" s="279">
        <f t="shared" si="15"/>
        <v>0</v>
      </c>
      <c r="AQ61" s="279">
        <f t="shared" si="15"/>
        <v>0</v>
      </c>
      <c r="AR61" s="279">
        <f t="shared" si="15"/>
        <v>0</v>
      </c>
      <c r="AS61" s="279">
        <f t="shared" si="15"/>
        <v>0</v>
      </c>
      <c r="AT61" s="279">
        <f t="shared" si="15"/>
        <v>0</v>
      </c>
      <c r="AU61" s="279">
        <f t="shared" si="15"/>
        <v>0</v>
      </c>
      <c r="AV61" s="279">
        <f t="shared" si="15"/>
        <v>0</v>
      </c>
      <c r="AW61" s="279">
        <f t="shared" si="15"/>
        <v>0</v>
      </c>
      <c r="AX61" s="279">
        <f t="shared" si="15"/>
        <v>0</v>
      </c>
      <c r="AY61" s="279">
        <f t="shared" si="15"/>
        <v>0</v>
      </c>
      <c r="AZ61" s="279">
        <f t="shared" si="15"/>
        <v>0</v>
      </c>
      <c r="BA61" s="279">
        <f t="shared" si="15"/>
        <v>0</v>
      </c>
    </row>
    <row r="62" spans="1:53" x14ac:dyDescent="0.2">
      <c r="A62" s="280" t="s">
        <v>2782</v>
      </c>
      <c r="B62" s="281" t="s">
        <v>2783</v>
      </c>
      <c r="C62" s="282">
        <f t="shared" si="16"/>
        <v>0</v>
      </c>
      <c r="D62" s="282">
        <f t="shared" si="15"/>
        <v>0</v>
      </c>
      <c r="E62" s="282">
        <f t="shared" si="15"/>
        <v>0</v>
      </c>
      <c r="F62" s="282">
        <f t="shared" si="15"/>
        <v>0</v>
      </c>
      <c r="G62" s="282">
        <f t="shared" si="15"/>
        <v>0</v>
      </c>
      <c r="H62" s="282">
        <f t="shared" si="15"/>
        <v>0</v>
      </c>
      <c r="I62" s="282">
        <f t="shared" si="15"/>
        <v>0</v>
      </c>
      <c r="J62" s="282">
        <f t="shared" si="15"/>
        <v>0</v>
      </c>
      <c r="K62" s="282">
        <f t="shared" si="15"/>
        <v>0</v>
      </c>
      <c r="L62" s="282">
        <f t="shared" si="15"/>
        <v>0</v>
      </c>
      <c r="M62" s="282">
        <f t="shared" si="15"/>
        <v>0</v>
      </c>
      <c r="N62" s="282">
        <f t="shared" si="15"/>
        <v>0</v>
      </c>
      <c r="O62" s="282">
        <f t="shared" si="15"/>
        <v>0</v>
      </c>
      <c r="P62" s="282">
        <f t="shared" si="15"/>
        <v>0</v>
      </c>
      <c r="Q62" s="282">
        <f t="shared" si="15"/>
        <v>0</v>
      </c>
      <c r="R62" s="282">
        <f t="shared" si="15"/>
        <v>0</v>
      </c>
      <c r="S62" s="282">
        <f t="shared" si="15"/>
        <v>0</v>
      </c>
      <c r="T62" s="282">
        <f t="shared" si="15"/>
        <v>0</v>
      </c>
      <c r="U62" s="282">
        <f t="shared" si="15"/>
        <v>0</v>
      </c>
      <c r="V62" s="282">
        <f t="shared" si="15"/>
        <v>0</v>
      </c>
      <c r="W62" s="282">
        <f t="shared" si="15"/>
        <v>0</v>
      </c>
      <c r="X62" s="282">
        <f t="shared" si="15"/>
        <v>0</v>
      </c>
      <c r="Y62" s="282">
        <f t="shared" si="15"/>
        <v>0</v>
      </c>
      <c r="Z62" s="282">
        <f t="shared" si="15"/>
        <v>0</v>
      </c>
      <c r="AA62" s="282">
        <f t="shared" si="15"/>
        <v>0</v>
      </c>
      <c r="AB62" s="282">
        <f t="shared" si="15"/>
        <v>0</v>
      </c>
      <c r="AC62" s="282">
        <f t="shared" si="15"/>
        <v>0</v>
      </c>
      <c r="AD62" s="282">
        <f t="shared" si="15"/>
        <v>0</v>
      </c>
      <c r="AE62" s="282">
        <f t="shared" si="15"/>
        <v>0</v>
      </c>
      <c r="AF62" s="282">
        <f t="shared" si="15"/>
        <v>0</v>
      </c>
      <c r="AG62" s="282">
        <f t="shared" si="15"/>
        <v>0</v>
      </c>
      <c r="AH62" s="282">
        <f t="shared" si="15"/>
        <v>0</v>
      </c>
      <c r="AI62" s="282">
        <f t="shared" si="15"/>
        <v>0</v>
      </c>
      <c r="AJ62" s="282">
        <f t="shared" si="15"/>
        <v>0</v>
      </c>
      <c r="AK62" s="282">
        <f t="shared" si="15"/>
        <v>0</v>
      </c>
      <c r="AL62" s="282">
        <f t="shared" si="15"/>
        <v>0</v>
      </c>
      <c r="AM62" s="282">
        <f t="shared" si="15"/>
        <v>0</v>
      </c>
      <c r="AN62" s="282">
        <f t="shared" si="15"/>
        <v>0</v>
      </c>
      <c r="AO62" s="282">
        <f t="shared" si="15"/>
        <v>0</v>
      </c>
      <c r="AP62" s="282">
        <f t="shared" si="15"/>
        <v>0</v>
      </c>
      <c r="AQ62" s="282">
        <f t="shared" si="15"/>
        <v>0</v>
      </c>
      <c r="AR62" s="282">
        <f t="shared" si="15"/>
        <v>0</v>
      </c>
      <c r="AS62" s="282">
        <f t="shared" si="15"/>
        <v>0</v>
      </c>
      <c r="AT62" s="282">
        <f t="shared" si="15"/>
        <v>0</v>
      </c>
      <c r="AU62" s="282">
        <f t="shared" si="15"/>
        <v>0</v>
      </c>
      <c r="AV62" s="282">
        <f t="shared" si="15"/>
        <v>0</v>
      </c>
      <c r="AW62" s="282">
        <f t="shared" si="15"/>
        <v>0</v>
      </c>
      <c r="AX62" s="282">
        <f t="shared" si="15"/>
        <v>0</v>
      </c>
      <c r="AY62" s="282">
        <f t="shared" si="15"/>
        <v>0</v>
      </c>
      <c r="AZ62" s="282">
        <f t="shared" si="15"/>
        <v>0</v>
      </c>
      <c r="BA62" s="282">
        <f t="shared" si="15"/>
        <v>0</v>
      </c>
    </row>
    <row r="63" spans="1:53" x14ac:dyDescent="0.2">
      <c r="A63" s="280" t="s">
        <v>2784</v>
      </c>
      <c r="B63" s="281" t="s">
        <v>2785</v>
      </c>
      <c r="C63" s="282">
        <f t="shared" si="16"/>
        <v>0</v>
      </c>
      <c r="D63" s="282">
        <f t="shared" si="15"/>
        <v>0</v>
      </c>
      <c r="E63" s="282">
        <f t="shared" si="15"/>
        <v>0</v>
      </c>
      <c r="F63" s="282">
        <f t="shared" si="15"/>
        <v>0</v>
      </c>
      <c r="G63" s="282">
        <f t="shared" si="15"/>
        <v>0</v>
      </c>
      <c r="H63" s="282">
        <f t="shared" si="15"/>
        <v>0</v>
      </c>
      <c r="I63" s="282">
        <f t="shared" si="15"/>
        <v>0</v>
      </c>
      <c r="J63" s="282">
        <f t="shared" si="15"/>
        <v>0</v>
      </c>
      <c r="K63" s="282">
        <f t="shared" si="15"/>
        <v>0</v>
      </c>
      <c r="L63" s="282">
        <f t="shared" si="15"/>
        <v>0</v>
      </c>
      <c r="M63" s="282">
        <f t="shared" si="15"/>
        <v>0</v>
      </c>
      <c r="N63" s="282">
        <f t="shared" si="15"/>
        <v>0</v>
      </c>
      <c r="O63" s="282">
        <f t="shared" si="15"/>
        <v>0</v>
      </c>
      <c r="P63" s="282">
        <f t="shared" si="15"/>
        <v>0</v>
      </c>
      <c r="Q63" s="282">
        <f t="shared" si="15"/>
        <v>0</v>
      </c>
      <c r="R63" s="282">
        <f t="shared" si="15"/>
        <v>0</v>
      </c>
      <c r="S63" s="282">
        <f t="shared" si="15"/>
        <v>0</v>
      </c>
      <c r="T63" s="282">
        <f t="shared" si="15"/>
        <v>0</v>
      </c>
      <c r="U63" s="282">
        <f t="shared" si="15"/>
        <v>0</v>
      </c>
      <c r="V63" s="282">
        <f t="shared" si="15"/>
        <v>0</v>
      </c>
      <c r="W63" s="282">
        <f t="shared" si="15"/>
        <v>0</v>
      </c>
      <c r="X63" s="282">
        <f t="shared" si="15"/>
        <v>0</v>
      </c>
      <c r="Y63" s="282">
        <f t="shared" si="15"/>
        <v>0</v>
      </c>
      <c r="Z63" s="282">
        <f t="shared" si="15"/>
        <v>0</v>
      </c>
      <c r="AA63" s="282">
        <f t="shared" si="15"/>
        <v>0</v>
      </c>
      <c r="AB63" s="282">
        <f t="shared" si="15"/>
        <v>0</v>
      </c>
      <c r="AC63" s="282">
        <f t="shared" si="15"/>
        <v>0</v>
      </c>
      <c r="AD63" s="282">
        <f t="shared" si="15"/>
        <v>0</v>
      </c>
      <c r="AE63" s="282">
        <f t="shared" si="15"/>
        <v>0</v>
      </c>
      <c r="AF63" s="282">
        <f t="shared" si="15"/>
        <v>0</v>
      </c>
      <c r="AG63" s="282">
        <f t="shared" si="15"/>
        <v>0</v>
      </c>
      <c r="AH63" s="282">
        <f t="shared" si="15"/>
        <v>0</v>
      </c>
      <c r="AI63" s="282">
        <f t="shared" si="15"/>
        <v>0</v>
      </c>
      <c r="AJ63" s="282">
        <f t="shared" si="15"/>
        <v>0</v>
      </c>
      <c r="AK63" s="282">
        <f t="shared" si="15"/>
        <v>0</v>
      </c>
      <c r="AL63" s="282">
        <f t="shared" si="15"/>
        <v>0</v>
      </c>
      <c r="AM63" s="282">
        <f t="shared" si="15"/>
        <v>0</v>
      </c>
      <c r="AN63" s="282">
        <f t="shared" si="15"/>
        <v>0</v>
      </c>
      <c r="AO63" s="282">
        <f t="shared" si="15"/>
        <v>0</v>
      </c>
      <c r="AP63" s="282">
        <f t="shared" si="15"/>
        <v>0</v>
      </c>
      <c r="AQ63" s="282">
        <f t="shared" si="15"/>
        <v>0</v>
      </c>
      <c r="AR63" s="282">
        <f t="shared" si="15"/>
        <v>0</v>
      </c>
      <c r="AS63" s="282">
        <f t="shared" si="15"/>
        <v>0</v>
      </c>
      <c r="AT63" s="282">
        <f t="shared" si="15"/>
        <v>0</v>
      </c>
      <c r="AU63" s="282">
        <f t="shared" si="15"/>
        <v>0</v>
      </c>
      <c r="AV63" s="282">
        <f t="shared" si="15"/>
        <v>0</v>
      </c>
      <c r="AW63" s="282">
        <f t="shared" si="15"/>
        <v>0</v>
      </c>
      <c r="AX63" s="282">
        <f t="shared" si="15"/>
        <v>0</v>
      </c>
      <c r="AY63" s="282">
        <f t="shared" si="15"/>
        <v>0</v>
      </c>
      <c r="AZ63" s="282">
        <f t="shared" si="15"/>
        <v>0</v>
      </c>
      <c r="BA63" s="282">
        <f t="shared" si="15"/>
        <v>0</v>
      </c>
    </row>
    <row r="64" spans="1:53" x14ac:dyDescent="0.2">
      <c r="A64" s="280" t="s">
        <v>2786</v>
      </c>
      <c r="B64" s="281" t="s">
        <v>2787</v>
      </c>
      <c r="C64" s="282">
        <f t="shared" si="16"/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ref="D64:BA69" si="17">M240-M152</f>
        <v>0</v>
      </c>
      <c r="N64" s="282">
        <f t="shared" si="17"/>
        <v>0</v>
      </c>
      <c r="O64" s="282">
        <f t="shared" si="17"/>
        <v>0</v>
      </c>
      <c r="P64" s="282">
        <f t="shared" si="17"/>
        <v>0</v>
      </c>
      <c r="Q64" s="282">
        <f t="shared" si="17"/>
        <v>0</v>
      </c>
      <c r="R64" s="282">
        <f t="shared" si="17"/>
        <v>0</v>
      </c>
      <c r="S64" s="282">
        <f t="shared" si="17"/>
        <v>0</v>
      </c>
      <c r="T64" s="282">
        <f t="shared" si="17"/>
        <v>0</v>
      </c>
      <c r="U64" s="282">
        <f t="shared" si="17"/>
        <v>0</v>
      </c>
      <c r="V64" s="282">
        <f t="shared" si="17"/>
        <v>0</v>
      </c>
      <c r="W64" s="282">
        <f t="shared" si="17"/>
        <v>0</v>
      </c>
      <c r="X64" s="282">
        <f t="shared" si="17"/>
        <v>0</v>
      </c>
      <c r="Y64" s="282">
        <f t="shared" si="17"/>
        <v>0</v>
      </c>
      <c r="Z64" s="282">
        <f t="shared" si="17"/>
        <v>0</v>
      </c>
      <c r="AA64" s="282">
        <f t="shared" si="17"/>
        <v>0</v>
      </c>
      <c r="AB64" s="282">
        <f t="shared" si="17"/>
        <v>0</v>
      </c>
      <c r="AC64" s="282">
        <f t="shared" si="17"/>
        <v>0</v>
      </c>
      <c r="AD64" s="282">
        <f t="shared" si="17"/>
        <v>0</v>
      </c>
      <c r="AE64" s="282">
        <f t="shared" si="17"/>
        <v>0</v>
      </c>
      <c r="AF64" s="282">
        <f t="shared" si="17"/>
        <v>0</v>
      </c>
      <c r="AG64" s="282">
        <f t="shared" si="17"/>
        <v>0</v>
      </c>
      <c r="AH64" s="282">
        <f t="shared" si="17"/>
        <v>0</v>
      </c>
      <c r="AI64" s="282">
        <f t="shared" si="17"/>
        <v>0</v>
      </c>
      <c r="AJ64" s="282">
        <f t="shared" si="17"/>
        <v>0</v>
      </c>
      <c r="AK64" s="282">
        <f t="shared" si="17"/>
        <v>0</v>
      </c>
      <c r="AL64" s="282">
        <f t="shared" si="17"/>
        <v>0</v>
      </c>
      <c r="AM64" s="282">
        <f t="shared" si="17"/>
        <v>0</v>
      </c>
      <c r="AN64" s="282">
        <f t="shared" si="17"/>
        <v>0</v>
      </c>
      <c r="AO64" s="282">
        <f t="shared" si="17"/>
        <v>0</v>
      </c>
      <c r="AP64" s="282">
        <f t="shared" si="17"/>
        <v>0</v>
      </c>
      <c r="AQ64" s="282">
        <f t="shared" si="17"/>
        <v>0</v>
      </c>
      <c r="AR64" s="282">
        <f t="shared" si="17"/>
        <v>0</v>
      </c>
      <c r="AS64" s="282">
        <f t="shared" si="17"/>
        <v>0</v>
      </c>
      <c r="AT64" s="282">
        <f t="shared" si="17"/>
        <v>0</v>
      </c>
      <c r="AU64" s="282">
        <f t="shared" si="17"/>
        <v>0</v>
      </c>
      <c r="AV64" s="282">
        <f t="shared" si="17"/>
        <v>0</v>
      </c>
      <c r="AW64" s="282">
        <f t="shared" si="17"/>
        <v>0</v>
      </c>
      <c r="AX64" s="282">
        <f t="shared" si="17"/>
        <v>0</v>
      </c>
      <c r="AY64" s="282">
        <f t="shared" si="17"/>
        <v>0</v>
      </c>
      <c r="AZ64" s="282">
        <f t="shared" si="17"/>
        <v>0</v>
      </c>
      <c r="BA64" s="282">
        <f t="shared" si="17"/>
        <v>0</v>
      </c>
    </row>
    <row r="65" spans="1:53" x14ac:dyDescent="0.2">
      <c r="A65" s="283" t="s">
        <v>2788</v>
      </c>
      <c r="B65" s="284" t="s">
        <v>2789</v>
      </c>
      <c r="C65" s="285">
        <f t="shared" si="16"/>
        <v>0</v>
      </c>
      <c r="D65" s="285">
        <f t="shared" si="17"/>
        <v>0</v>
      </c>
      <c r="E65" s="285">
        <f t="shared" si="17"/>
        <v>0</v>
      </c>
      <c r="F65" s="285">
        <f t="shared" si="17"/>
        <v>0</v>
      </c>
      <c r="G65" s="285">
        <f t="shared" si="17"/>
        <v>0</v>
      </c>
      <c r="H65" s="285">
        <f t="shared" si="17"/>
        <v>0</v>
      </c>
      <c r="I65" s="285">
        <f t="shared" si="17"/>
        <v>0</v>
      </c>
      <c r="J65" s="285">
        <f t="shared" si="17"/>
        <v>0</v>
      </c>
      <c r="K65" s="285">
        <f t="shared" si="17"/>
        <v>0</v>
      </c>
      <c r="L65" s="285">
        <f t="shared" si="17"/>
        <v>0</v>
      </c>
      <c r="M65" s="285">
        <f t="shared" si="17"/>
        <v>0</v>
      </c>
      <c r="N65" s="285">
        <f t="shared" si="17"/>
        <v>0</v>
      </c>
      <c r="O65" s="285">
        <f t="shared" si="17"/>
        <v>0</v>
      </c>
      <c r="P65" s="285">
        <f t="shared" si="17"/>
        <v>0</v>
      </c>
      <c r="Q65" s="285">
        <f t="shared" si="17"/>
        <v>0</v>
      </c>
      <c r="R65" s="285">
        <f t="shared" si="17"/>
        <v>0</v>
      </c>
      <c r="S65" s="285">
        <f t="shared" si="17"/>
        <v>0</v>
      </c>
      <c r="T65" s="285">
        <f t="shared" si="17"/>
        <v>0</v>
      </c>
      <c r="U65" s="285">
        <f t="shared" si="17"/>
        <v>0</v>
      </c>
      <c r="V65" s="285">
        <f t="shared" si="17"/>
        <v>0</v>
      </c>
      <c r="W65" s="285">
        <f t="shared" si="17"/>
        <v>0</v>
      </c>
      <c r="X65" s="285">
        <f t="shared" si="17"/>
        <v>0</v>
      </c>
      <c r="Y65" s="285">
        <f t="shared" si="17"/>
        <v>0</v>
      </c>
      <c r="Z65" s="285">
        <f t="shared" si="17"/>
        <v>0</v>
      </c>
      <c r="AA65" s="285">
        <f t="shared" si="17"/>
        <v>0</v>
      </c>
      <c r="AB65" s="285">
        <f t="shared" si="17"/>
        <v>0</v>
      </c>
      <c r="AC65" s="285">
        <f t="shared" si="17"/>
        <v>0</v>
      </c>
      <c r="AD65" s="285">
        <f t="shared" si="17"/>
        <v>0</v>
      </c>
      <c r="AE65" s="285">
        <f t="shared" si="17"/>
        <v>0</v>
      </c>
      <c r="AF65" s="285">
        <f t="shared" si="17"/>
        <v>0</v>
      </c>
      <c r="AG65" s="285">
        <f t="shared" si="17"/>
        <v>0</v>
      </c>
      <c r="AH65" s="285">
        <f t="shared" si="17"/>
        <v>0</v>
      </c>
      <c r="AI65" s="285">
        <f t="shared" si="17"/>
        <v>0</v>
      </c>
      <c r="AJ65" s="285">
        <f t="shared" si="17"/>
        <v>0</v>
      </c>
      <c r="AK65" s="285">
        <f t="shared" si="17"/>
        <v>0</v>
      </c>
      <c r="AL65" s="285">
        <f t="shared" si="17"/>
        <v>0</v>
      </c>
      <c r="AM65" s="285">
        <f t="shared" si="17"/>
        <v>0</v>
      </c>
      <c r="AN65" s="285">
        <f t="shared" si="17"/>
        <v>0</v>
      </c>
      <c r="AO65" s="285">
        <f t="shared" si="17"/>
        <v>0</v>
      </c>
      <c r="AP65" s="285">
        <f t="shared" si="17"/>
        <v>0</v>
      </c>
      <c r="AQ65" s="285">
        <f t="shared" si="17"/>
        <v>0</v>
      </c>
      <c r="AR65" s="285">
        <f t="shared" si="17"/>
        <v>0</v>
      </c>
      <c r="AS65" s="285">
        <f t="shared" si="17"/>
        <v>0</v>
      </c>
      <c r="AT65" s="285">
        <f t="shared" si="17"/>
        <v>0</v>
      </c>
      <c r="AU65" s="285">
        <f t="shared" si="17"/>
        <v>0</v>
      </c>
      <c r="AV65" s="285">
        <f t="shared" si="17"/>
        <v>0</v>
      </c>
      <c r="AW65" s="285">
        <f t="shared" si="17"/>
        <v>0</v>
      </c>
      <c r="AX65" s="285">
        <f t="shared" si="17"/>
        <v>0</v>
      </c>
      <c r="AY65" s="285">
        <f t="shared" si="17"/>
        <v>0</v>
      </c>
      <c r="AZ65" s="285">
        <f t="shared" si="17"/>
        <v>0</v>
      </c>
      <c r="BA65" s="285">
        <f t="shared" si="17"/>
        <v>0</v>
      </c>
    </row>
    <row r="66" spans="1:53" x14ac:dyDescent="0.2">
      <c r="A66" s="283" t="s">
        <v>2790</v>
      </c>
      <c r="B66" s="284" t="s">
        <v>2791</v>
      </c>
      <c r="C66" s="285">
        <f t="shared" si="16"/>
        <v>0</v>
      </c>
      <c r="D66" s="285">
        <f t="shared" si="17"/>
        <v>0</v>
      </c>
      <c r="E66" s="285">
        <f t="shared" si="17"/>
        <v>0</v>
      </c>
      <c r="F66" s="285">
        <f t="shared" si="17"/>
        <v>0</v>
      </c>
      <c r="G66" s="285">
        <f t="shared" si="17"/>
        <v>0</v>
      </c>
      <c r="H66" s="285">
        <f t="shared" si="17"/>
        <v>0</v>
      </c>
      <c r="I66" s="285">
        <f t="shared" si="17"/>
        <v>0</v>
      </c>
      <c r="J66" s="285">
        <f t="shared" si="17"/>
        <v>0</v>
      </c>
      <c r="K66" s="285">
        <f t="shared" si="17"/>
        <v>0</v>
      </c>
      <c r="L66" s="285">
        <f t="shared" si="17"/>
        <v>0</v>
      </c>
      <c r="M66" s="285">
        <f t="shared" si="17"/>
        <v>0</v>
      </c>
      <c r="N66" s="285">
        <f t="shared" si="17"/>
        <v>0</v>
      </c>
      <c r="O66" s="285">
        <f t="shared" si="17"/>
        <v>0</v>
      </c>
      <c r="P66" s="285">
        <f t="shared" si="17"/>
        <v>0</v>
      </c>
      <c r="Q66" s="285">
        <f t="shared" si="17"/>
        <v>0</v>
      </c>
      <c r="R66" s="285">
        <f t="shared" si="17"/>
        <v>0</v>
      </c>
      <c r="S66" s="285">
        <f t="shared" si="17"/>
        <v>0</v>
      </c>
      <c r="T66" s="285">
        <f t="shared" si="17"/>
        <v>0</v>
      </c>
      <c r="U66" s="285">
        <f t="shared" si="17"/>
        <v>0</v>
      </c>
      <c r="V66" s="285">
        <f t="shared" si="17"/>
        <v>0</v>
      </c>
      <c r="W66" s="285">
        <f t="shared" si="17"/>
        <v>0</v>
      </c>
      <c r="X66" s="285">
        <f t="shared" si="17"/>
        <v>0</v>
      </c>
      <c r="Y66" s="285">
        <f t="shared" si="17"/>
        <v>0</v>
      </c>
      <c r="Z66" s="285">
        <f t="shared" si="17"/>
        <v>0</v>
      </c>
      <c r="AA66" s="285">
        <f t="shared" si="17"/>
        <v>0</v>
      </c>
      <c r="AB66" s="285">
        <f t="shared" si="17"/>
        <v>0</v>
      </c>
      <c r="AC66" s="285">
        <f t="shared" si="17"/>
        <v>0</v>
      </c>
      <c r="AD66" s="285">
        <f t="shared" si="17"/>
        <v>0</v>
      </c>
      <c r="AE66" s="285">
        <f t="shared" si="17"/>
        <v>0</v>
      </c>
      <c r="AF66" s="285">
        <f t="shared" si="17"/>
        <v>0</v>
      </c>
      <c r="AG66" s="285">
        <f t="shared" si="17"/>
        <v>0</v>
      </c>
      <c r="AH66" s="285">
        <f t="shared" si="17"/>
        <v>0</v>
      </c>
      <c r="AI66" s="285">
        <f t="shared" si="17"/>
        <v>0</v>
      </c>
      <c r="AJ66" s="285">
        <f t="shared" si="17"/>
        <v>0</v>
      </c>
      <c r="AK66" s="285">
        <f t="shared" si="17"/>
        <v>0</v>
      </c>
      <c r="AL66" s="285">
        <f t="shared" si="17"/>
        <v>0</v>
      </c>
      <c r="AM66" s="285">
        <f t="shared" si="17"/>
        <v>0</v>
      </c>
      <c r="AN66" s="285">
        <f t="shared" si="17"/>
        <v>0</v>
      </c>
      <c r="AO66" s="285">
        <f t="shared" si="17"/>
        <v>0</v>
      </c>
      <c r="AP66" s="285">
        <f t="shared" si="17"/>
        <v>0</v>
      </c>
      <c r="AQ66" s="285">
        <f t="shared" si="17"/>
        <v>0</v>
      </c>
      <c r="AR66" s="285">
        <f t="shared" si="17"/>
        <v>0</v>
      </c>
      <c r="AS66" s="285">
        <f t="shared" si="17"/>
        <v>0</v>
      </c>
      <c r="AT66" s="285">
        <f t="shared" si="17"/>
        <v>0</v>
      </c>
      <c r="AU66" s="285">
        <f t="shared" si="17"/>
        <v>0</v>
      </c>
      <c r="AV66" s="285">
        <f t="shared" si="17"/>
        <v>0</v>
      </c>
      <c r="AW66" s="285">
        <f t="shared" si="17"/>
        <v>0</v>
      </c>
      <c r="AX66" s="285">
        <f t="shared" si="17"/>
        <v>0</v>
      </c>
      <c r="AY66" s="285">
        <f t="shared" si="17"/>
        <v>0</v>
      </c>
      <c r="AZ66" s="285">
        <f t="shared" si="17"/>
        <v>0</v>
      </c>
      <c r="BA66" s="285">
        <f t="shared" si="17"/>
        <v>0</v>
      </c>
    </row>
    <row r="67" spans="1:53" x14ac:dyDescent="0.2">
      <c r="A67" s="280" t="s">
        <v>2792</v>
      </c>
      <c r="B67" s="281" t="s">
        <v>2793</v>
      </c>
      <c r="C67" s="282">
        <f t="shared" si="16"/>
        <v>0</v>
      </c>
      <c r="D67" s="282">
        <f t="shared" si="16"/>
        <v>0</v>
      </c>
      <c r="E67" s="282">
        <f t="shared" si="16"/>
        <v>0</v>
      </c>
      <c r="F67" s="282">
        <f t="shared" si="16"/>
        <v>0</v>
      </c>
      <c r="G67" s="282">
        <f t="shared" si="16"/>
        <v>0</v>
      </c>
      <c r="H67" s="282">
        <f t="shared" si="16"/>
        <v>0</v>
      </c>
      <c r="I67" s="282">
        <f t="shared" si="16"/>
        <v>0</v>
      </c>
      <c r="J67" s="282">
        <f t="shared" si="16"/>
        <v>0</v>
      </c>
      <c r="K67" s="282">
        <f t="shared" si="16"/>
        <v>0</v>
      </c>
      <c r="L67" s="282">
        <f t="shared" si="16"/>
        <v>0</v>
      </c>
      <c r="M67" s="282">
        <f t="shared" si="16"/>
        <v>0</v>
      </c>
      <c r="N67" s="282">
        <f t="shared" si="16"/>
        <v>0</v>
      </c>
      <c r="O67" s="282">
        <f t="shared" si="16"/>
        <v>0</v>
      </c>
      <c r="P67" s="282">
        <f t="shared" si="16"/>
        <v>0</v>
      </c>
      <c r="Q67" s="282">
        <f t="shared" si="16"/>
        <v>0</v>
      </c>
      <c r="R67" s="282">
        <f t="shared" si="16"/>
        <v>0</v>
      </c>
      <c r="S67" s="282">
        <f t="shared" si="17"/>
        <v>0</v>
      </c>
      <c r="T67" s="282">
        <f t="shared" si="17"/>
        <v>0</v>
      </c>
      <c r="U67" s="282">
        <f t="shared" si="17"/>
        <v>0</v>
      </c>
      <c r="V67" s="282">
        <f t="shared" si="17"/>
        <v>0</v>
      </c>
      <c r="W67" s="282">
        <f t="shared" si="17"/>
        <v>0</v>
      </c>
      <c r="X67" s="282">
        <f t="shared" si="17"/>
        <v>0</v>
      </c>
      <c r="Y67" s="282">
        <f t="shared" si="17"/>
        <v>0</v>
      </c>
      <c r="Z67" s="282">
        <f t="shared" si="17"/>
        <v>0</v>
      </c>
      <c r="AA67" s="282">
        <f t="shared" si="17"/>
        <v>0</v>
      </c>
      <c r="AB67" s="282">
        <f t="shared" si="17"/>
        <v>0</v>
      </c>
      <c r="AC67" s="282">
        <f t="shared" si="17"/>
        <v>0</v>
      </c>
      <c r="AD67" s="282">
        <f t="shared" si="17"/>
        <v>0</v>
      </c>
      <c r="AE67" s="282">
        <f t="shared" si="17"/>
        <v>0</v>
      </c>
      <c r="AF67" s="282">
        <f t="shared" si="17"/>
        <v>0</v>
      </c>
      <c r="AG67" s="282">
        <f t="shared" si="17"/>
        <v>0</v>
      </c>
      <c r="AH67" s="282">
        <f t="shared" si="17"/>
        <v>0</v>
      </c>
      <c r="AI67" s="282">
        <f t="shared" si="17"/>
        <v>0</v>
      </c>
      <c r="AJ67" s="282">
        <f t="shared" si="17"/>
        <v>0</v>
      </c>
      <c r="AK67" s="282">
        <f t="shared" si="17"/>
        <v>0</v>
      </c>
      <c r="AL67" s="282">
        <f t="shared" si="17"/>
        <v>0</v>
      </c>
      <c r="AM67" s="282">
        <f t="shared" si="17"/>
        <v>0</v>
      </c>
      <c r="AN67" s="282">
        <f t="shared" si="17"/>
        <v>0</v>
      </c>
      <c r="AO67" s="282">
        <f t="shared" si="17"/>
        <v>0</v>
      </c>
      <c r="AP67" s="282">
        <f t="shared" si="17"/>
        <v>0</v>
      </c>
      <c r="AQ67" s="282">
        <f t="shared" si="17"/>
        <v>0</v>
      </c>
      <c r="AR67" s="282">
        <f t="shared" si="17"/>
        <v>0</v>
      </c>
      <c r="AS67" s="282">
        <f t="shared" si="17"/>
        <v>0</v>
      </c>
      <c r="AT67" s="282">
        <f t="shared" si="17"/>
        <v>0</v>
      </c>
      <c r="AU67" s="282">
        <f t="shared" si="17"/>
        <v>0</v>
      </c>
      <c r="AV67" s="282">
        <f t="shared" si="17"/>
        <v>0</v>
      </c>
      <c r="AW67" s="282">
        <f t="shared" si="17"/>
        <v>0</v>
      </c>
      <c r="AX67" s="282">
        <f t="shared" si="17"/>
        <v>0</v>
      </c>
      <c r="AY67" s="282">
        <f t="shared" si="17"/>
        <v>0</v>
      </c>
      <c r="AZ67" s="282">
        <f t="shared" si="17"/>
        <v>0</v>
      </c>
      <c r="BA67" s="282">
        <f t="shared" si="17"/>
        <v>0</v>
      </c>
    </row>
    <row r="68" spans="1:53" x14ac:dyDescent="0.2">
      <c r="A68" s="280" t="s">
        <v>2794</v>
      </c>
      <c r="B68" s="281" t="s">
        <v>2795</v>
      </c>
      <c r="C68" s="282">
        <f t="shared" si="16"/>
        <v>0</v>
      </c>
      <c r="D68" s="282">
        <f t="shared" si="17"/>
        <v>0</v>
      </c>
      <c r="E68" s="282">
        <f t="shared" si="17"/>
        <v>0</v>
      </c>
      <c r="F68" s="282">
        <f t="shared" si="17"/>
        <v>0</v>
      </c>
      <c r="G68" s="282">
        <f t="shared" si="17"/>
        <v>0</v>
      </c>
      <c r="H68" s="282">
        <f t="shared" si="17"/>
        <v>0</v>
      </c>
      <c r="I68" s="282">
        <f t="shared" si="17"/>
        <v>0</v>
      </c>
      <c r="J68" s="282">
        <f t="shared" si="17"/>
        <v>0</v>
      </c>
      <c r="K68" s="282">
        <f t="shared" si="17"/>
        <v>0</v>
      </c>
      <c r="L68" s="282">
        <f t="shared" si="17"/>
        <v>0</v>
      </c>
      <c r="M68" s="282">
        <f t="shared" si="17"/>
        <v>0</v>
      </c>
      <c r="N68" s="282">
        <f t="shared" si="17"/>
        <v>0</v>
      </c>
      <c r="O68" s="282">
        <f t="shared" si="17"/>
        <v>0</v>
      </c>
      <c r="P68" s="282">
        <f t="shared" si="17"/>
        <v>0</v>
      </c>
      <c r="Q68" s="282">
        <f t="shared" si="17"/>
        <v>0</v>
      </c>
      <c r="R68" s="282">
        <f t="shared" si="17"/>
        <v>0</v>
      </c>
      <c r="S68" s="282">
        <f t="shared" si="17"/>
        <v>0</v>
      </c>
      <c r="T68" s="282">
        <f t="shared" si="17"/>
        <v>0</v>
      </c>
      <c r="U68" s="282">
        <f t="shared" si="17"/>
        <v>0</v>
      </c>
      <c r="V68" s="282">
        <f t="shared" si="17"/>
        <v>0</v>
      </c>
      <c r="W68" s="282">
        <f t="shared" si="17"/>
        <v>0</v>
      </c>
      <c r="X68" s="282">
        <f t="shared" si="17"/>
        <v>0</v>
      </c>
      <c r="Y68" s="282">
        <f t="shared" si="17"/>
        <v>0</v>
      </c>
      <c r="Z68" s="282">
        <f t="shared" si="17"/>
        <v>0</v>
      </c>
      <c r="AA68" s="282">
        <f t="shared" si="17"/>
        <v>0</v>
      </c>
      <c r="AB68" s="282">
        <f t="shared" si="17"/>
        <v>0</v>
      </c>
      <c r="AC68" s="282">
        <f t="shared" si="17"/>
        <v>0</v>
      </c>
      <c r="AD68" s="282">
        <f t="shared" si="17"/>
        <v>0</v>
      </c>
      <c r="AE68" s="282">
        <f t="shared" si="17"/>
        <v>0</v>
      </c>
      <c r="AF68" s="282">
        <f t="shared" si="17"/>
        <v>0</v>
      </c>
      <c r="AG68" s="282">
        <f t="shared" si="17"/>
        <v>0</v>
      </c>
      <c r="AH68" s="282">
        <f t="shared" si="17"/>
        <v>0</v>
      </c>
      <c r="AI68" s="282">
        <f t="shared" si="17"/>
        <v>0</v>
      </c>
      <c r="AJ68" s="282">
        <f t="shared" si="17"/>
        <v>0</v>
      </c>
      <c r="AK68" s="282">
        <f t="shared" si="17"/>
        <v>0</v>
      </c>
      <c r="AL68" s="282">
        <f t="shared" si="17"/>
        <v>0</v>
      </c>
      <c r="AM68" s="282">
        <f t="shared" si="17"/>
        <v>0</v>
      </c>
      <c r="AN68" s="282">
        <f t="shared" si="17"/>
        <v>0</v>
      </c>
      <c r="AO68" s="282">
        <f t="shared" si="17"/>
        <v>0</v>
      </c>
      <c r="AP68" s="282">
        <f t="shared" si="17"/>
        <v>0</v>
      </c>
      <c r="AQ68" s="282">
        <f t="shared" si="17"/>
        <v>0</v>
      </c>
      <c r="AR68" s="282">
        <f t="shared" si="17"/>
        <v>0</v>
      </c>
      <c r="AS68" s="282">
        <f t="shared" si="17"/>
        <v>0</v>
      </c>
      <c r="AT68" s="282">
        <f t="shared" si="17"/>
        <v>0</v>
      </c>
      <c r="AU68" s="282">
        <f t="shared" si="17"/>
        <v>0</v>
      </c>
      <c r="AV68" s="282">
        <f t="shared" si="17"/>
        <v>0</v>
      </c>
      <c r="AW68" s="282">
        <f t="shared" si="17"/>
        <v>0</v>
      </c>
      <c r="AX68" s="282">
        <f t="shared" si="17"/>
        <v>0</v>
      </c>
      <c r="AY68" s="282">
        <f t="shared" si="17"/>
        <v>0</v>
      </c>
      <c r="AZ68" s="282">
        <f t="shared" si="17"/>
        <v>0</v>
      </c>
      <c r="BA68" s="282">
        <f t="shared" si="17"/>
        <v>0</v>
      </c>
    </row>
    <row r="69" spans="1:53" x14ac:dyDescent="0.2">
      <c r="A69" s="283" t="s">
        <v>2796</v>
      </c>
      <c r="B69" s="284" t="s">
        <v>2797</v>
      </c>
      <c r="C69" s="285">
        <f t="shared" si="16"/>
        <v>0</v>
      </c>
      <c r="D69" s="285">
        <f t="shared" si="17"/>
        <v>0</v>
      </c>
      <c r="E69" s="285">
        <f t="shared" si="17"/>
        <v>0</v>
      </c>
      <c r="F69" s="285">
        <f t="shared" si="17"/>
        <v>0</v>
      </c>
      <c r="G69" s="285">
        <f t="shared" si="17"/>
        <v>0</v>
      </c>
      <c r="H69" s="285">
        <f t="shared" si="17"/>
        <v>0</v>
      </c>
      <c r="I69" s="285">
        <f t="shared" si="17"/>
        <v>0</v>
      </c>
      <c r="J69" s="285">
        <f t="shared" si="17"/>
        <v>0</v>
      </c>
      <c r="K69" s="285">
        <f t="shared" si="17"/>
        <v>0</v>
      </c>
      <c r="L69" s="285">
        <f t="shared" si="17"/>
        <v>0</v>
      </c>
      <c r="M69" s="285">
        <f t="shared" si="17"/>
        <v>0</v>
      </c>
      <c r="N69" s="285">
        <f t="shared" si="17"/>
        <v>0</v>
      </c>
      <c r="O69" s="285">
        <f t="shared" si="17"/>
        <v>0</v>
      </c>
      <c r="P69" s="285">
        <f t="shared" si="17"/>
        <v>0</v>
      </c>
      <c r="Q69" s="285">
        <f t="shared" si="17"/>
        <v>0</v>
      </c>
      <c r="R69" s="285">
        <f t="shared" si="17"/>
        <v>0</v>
      </c>
      <c r="S69" s="285">
        <f t="shared" si="17"/>
        <v>0</v>
      </c>
      <c r="T69" s="285">
        <f t="shared" si="17"/>
        <v>0</v>
      </c>
      <c r="U69" s="285">
        <f t="shared" si="17"/>
        <v>0</v>
      </c>
      <c r="V69" s="285">
        <f t="shared" si="17"/>
        <v>0</v>
      </c>
      <c r="W69" s="285">
        <f t="shared" si="17"/>
        <v>0</v>
      </c>
      <c r="X69" s="285">
        <f t="shared" si="17"/>
        <v>0</v>
      </c>
      <c r="Y69" s="285">
        <f t="shared" si="17"/>
        <v>0</v>
      </c>
      <c r="Z69" s="285">
        <f t="shared" si="17"/>
        <v>0</v>
      </c>
      <c r="AA69" s="285">
        <f t="shared" si="17"/>
        <v>0</v>
      </c>
      <c r="AB69" s="285">
        <f t="shared" si="17"/>
        <v>0</v>
      </c>
      <c r="AC69" s="285">
        <f t="shared" si="17"/>
        <v>0</v>
      </c>
      <c r="AD69" s="285">
        <f t="shared" si="17"/>
        <v>0</v>
      </c>
      <c r="AE69" s="285">
        <f t="shared" si="17"/>
        <v>0</v>
      </c>
      <c r="AF69" s="285">
        <f t="shared" si="17"/>
        <v>0</v>
      </c>
      <c r="AG69" s="285">
        <f t="shared" ref="AG69:BA69" si="18">AG245-AG157</f>
        <v>0</v>
      </c>
      <c r="AH69" s="285">
        <f t="shared" si="18"/>
        <v>0</v>
      </c>
      <c r="AI69" s="285">
        <f t="shared" si="18"/>
        <v>0</v>
      </c>
      <c r="AJ69" s="285">
        <f t="shared" si="18"/>
        <v>0</v>
      </c>
      <c r="AK69" s="285">
        <f t="shared" si="18"/>
        <v>0</v>
      </c>
      <c r="AL69" s="285">
        <f t="shared" si="18"/>
        <v>0</v>
      </c>
      <c r="AM69" s="285">
        <f t="shared" si="18"/>
        <v>0</v>
      </c>
      <c r="AN69" s="285">
        <f t="shared" si="18"/>
        <v>0</v>
      </c>
      <c r="AO69" s="285">
        <f t="shared" si="18"/>
        <v>0</v>
      </c>
      <c r="AP69" s="285">
        <f t="shared" si="18"/>
        <v>0</v>
      </c>
      <c r="AQ69" s="285">
        <f t="shared" si="18"/>
        <v>0</v>
      </c>
      <c r="AR69" s="285">
        <f t="shared" si="18"/>
        <v>0</v>
      </c>
      <c r="AS69" s="285">
        <f t="shared" si="18"/>
        <v>0</v>
      </c>
      <c r="AT69" s="285">
        <f t="shared" si="18"/>
        <v>0</v>
      </c>
      <c r="AU69" s="285">
        <f t="shared" si="18"/>
        <v>0</v>
      </c>
      <c r="AV69" s="285">
        <f t="shared" si="18"/>
        <v>0</v>
      </c>
      <c r="AW69" s="285">
        <f t="shared" si="18"/>
        <v>0</v>
      </c>
      <c r="AX69" s="285">
        <f t="shared" si="18"/>
        <v>0</v>
      </c>
      <c r="AY69" s="285">
        <f t="shared" si="18"/>
        <v>0</v>
      </c>
      <c r="AZ69" s="285">
        <f t="shared" si="18"/>
        <v>0</v>
      </c>
      <c r="BA69" s="285">
        <f t="shared" si="18"/>
        <v>0</v>
      </c>
    </row>
    <row r="70" spans="1:53" x14ac:dyDescent="0.2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ref="S70:BA75" si="19">S246-S158</f>
        <v>0</v>
      </c>
      <c r="T70" s="285">
        <f t="shared" si="19"/>
        <v>0</v>
      </c>
      <c r="U70" s="285">
        <f t="shared" si="19"/>
        <v>0</v>
      </c>
      <c r="V70" s="285">
        <f t="shared" si="19"/>
        <v>0</v>
      </c>
      <c r="W70" s="285">
        <f t="shared" si="19"/>
        <v>0</v>
      </c>
      <c r="X70" s="285">
        <f t="shared" si="19"/>
        <v>0</v>
      </c>
      <c r="Y70" s="285">
        <f t="shared" si="19"/>
        <v>0</v>
      </c>
      <c r="Z70" s="285">
        <f t="shared" si="19"/>
        <v>0</v>
      </c>
      <c r="AA70" s="285">
        <f t="shared" si="19"/>
        <v>0</v>
      </c>
      <c r="AB70" s="285">
        <f t="shared" si="19"/>
        <v>0</v>
      </c>
      <c r="AC70" s="285">
        <f t="shared" si="19"/>
        <v>0</v>
      </c>
      <c r="AD70" s="285">
        <f t="shared" si="19"/>
        <v>0</v>
      </c>
      <c r="AE70" s="285">
        <f t="shared" si="19"/>
        <v>0</v>
      </c>
      <c r="AF70" s="285">
        <f t="shared" si="19"/>
        <v>0</v>
      </c>
      <c r="AG70" s="285">
        <f t="shared" si="19"/>
        <v>0</v>
      </c>
      <c r="AH70" s="285">
        <f t="shared" si="19"/>
        <v>0</v>
      </c>
      <c r="AI70" s="285">
        <f t="shared" si="19"/>
        <v>0</v>
      </c>
      <c r="AJ70" s="285">
        <f t="shared" si="19"/>
        <v>0</v>
      </c>
      <c r="AK70" s="285">
        <f t="shared" si="19"/>
        <v>0</v>
      </c>
      <c r="AL70" s="285">
        <f t="shared" si="19"/>
        <v>0</v>
      </c>
      <c r="AM70" s="285">
        <f t="shared" si="19"/>
        <v>0</v>
      </c>
      <c r="AN70" s="285">
        <f t="shared" si="19"/>
        <v>0</v>
      </c>
      <c r="AO70" s="285">
        <f t="shared" si="19"/>
        <v>0</v>
      </c>
      <c r="AP70" s="285">
        <f t="shared" si="19"/>
        <v>0</v>
      </c>
      <c r="AQ70" s="285">
        <f t="shared" si="19"/>
        <v>0</v>
      </c>
      <c r="AR70" s="285">
        <f t="shared" si="19"/>
        <v>0</v>
      </c>
      <c r="AS70" s="285">
        <f t="shared" si="19"/>
        <v>0</v>
      </c>
      <c r="AT70" s="285">
        <f t="shared" si="19"/>
        <v>0</v>
      </c>
      <c r="AU70" s="285">
        <f t="shared" si="19"/>
        <v>0</v>
      </c>
      <c r="AV70" s="285">
        <f t="shared" si="19"/>
        <v>0</v>
      </c>
      <c r="AW70" s="285">
        <f t="shared" si="19"/>
        <v>0</v>
      </c>
      <c r="AX70" s="285">
        <f t="shared" si="19"/>
        <v>0</v>
      </c>
      <c r="AY70" s="285">
        <f t="shared" si="19"/>
        <v>0</v>
      </c>
      <c r="AZ70" s="285">
        <f t="shared" si="19"/>
        <v>0</v>
      </c>
      <c r="BA70" s="285">
        <f t="shared" si="19"/>
        <v>0</v>
      </c>
    </row>
    <row r="71" spans="1:53" x14ac:dyDescent="0.2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9"/>
        <v>0</v>
      </c>
      <c r="T71" s="285">
        <f t="shared" si="19"/>
        <v>0</v>
      </c>
      <c r="U71" s="285">
        <f t="shared" si="19"/>
        <v>0</v>
      </c>
      <c r="V71" s="285">
        <f t="shared" si="19"/>
        <v>0</v>
      </c>
      <c r="W71" s="285">
        <f t="shared" si="19"/>
        <v>0</v>
      </c>
      <c r="X71" s="285">
        <f t="shared" si="19"/>
        <v>0</v>
      </c>
      <c r="Y71" s="285">
        <f t="shared" si="19"/>
        <v>0</v>
      </c>
      <c r="Z71" s="285">
        <f t="shared" si="19"/>
        <v>0</v>
      </c>
      <c r="AA71" s="285">
        <f t="shared" si="19"/>
        <v>0</v>
      </c>
      <c r="AB71" s="285">
        <f t="shared" si="19"/>
        <v>0</v>
      </c>
      <c r="AC71" s="285">
        <f t="shared" si="19"/>
        <v>0</v>
      </c>
      <c r="AD71" s="285">
        <f t="shared" si="19"/>
        <v>0</v>
      </c>
      <c r="AE71" s="285">
        <f t="shared" si="19"/>
        <v>0</v>
      </c>
      <c r="AF71" s="285">
        <f t="shared" si="19"/>
        <v>0</v>
      </c>
      <c r="AG71" s="285">
        <f t="shared" si="19"/>
        <v>0</v>
      </c>
      <c r="AH71" s="285">
        <f t="shared" si="19"/>
        <v>0</v>
      </c>
      <c r="AI71" s="285">
        <f t="shared" si="19"/>
        <v>0</v>
      </c>
      <c r="AJ71" s="285">
        <f t="shared" si="19"/>
        <v>0</v>
      </c>
      <c r="AK71" s="285">
        <f t="shared" si="19"/>
        <v>0</v>
      </c>
      <c r="AL71" s="285">
        <f t="shared" si="19"/>
        <v>0</v>
      </c>
      <c r="AM71" s="285">
        <f t="shared" si="19"/>
        <v>0</v>
      </c>
      <c r="AN71" s="285">
        <f t="shared" si="19"/>
        <v>0</v>
      </c>
      <c r="AO71" s="285">
        <f t="shared" si="19"/>
        <v>0</v>
      </c>
      <c r="AP71" s="285">
        <f t="shared" si="19"/>
        <v>0</v>
      </c>
      <c r="AQ71" s="285">
        <f t="shared" si="19"/>
        <v>0</v>
      </c>
      <c r="AR71" s="285">
        <f t="shared" si="19"/>
        <v>0</v>
      </c>
      <c r="AS71" s="285">
        <f t="shared" si="19"/>
        <v>0</v>
      </c>
      <c r="AT71" s="285">
        <f t="shared" si="19"/>
        <v>0</v>
      </c>
      <c r="AU71" s="285">
        <f t="shared" si="19"/>
        <v>0</v>
      </c>
      <c r="AV71" s="285">
        <f t="shared" si="19"/>
        <v>0</v>
      </c>
      <c r="AW71" s="285">
        <f t="shared" si="19"/>
        <v>0</v>
      </c>
      <c r="AX71" s="285">
        <f t="shared" si="19"/>
        <v>0</v>
      </c>
      <c r="AY71" s="285">
        <f t="shared" si="19"/>
        <v>0</v>
      </c>
      <c r="AZ71" s="285">
        <f t="shared" si="19"/>
        <v>0</v>
      </c>
      <c r="BA71" s="285">
        <f t="shared" si="19"/>
        <v>0</v>
      </c>
    </row>
    <row r="72" spans="1:53" x14ac:dyDescent="0.2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9"/>
        <v>0</v>
      </c>
      <c r="T72" s="285">
        <f t="shared" si="19"/>
        <v>0</v>
      </c>
      <c r="U72" s="285">
        <f t="shared" si="19"/>
        <v>0</v>
      </c>
      <c r="V72" s="285">
        <f t="shared" si="19"/>
        <v>0</v>
      </c>
      <c r="W72" s="285">
        <f t="shared" si="19"/>
        <v>0</v>
      </c>
      <c r="X72" s="285">
        <f t="shared" si="19"/>
        <v>0</v>
      </c>
      <c r="Y72" s="285">
        <f t="shared" si="19"/>
        <v>0</v>
      </c>
      <c r="Z72" s="285">
        <f t="shared" si="19"/>
        <v>0</v>
      </c>
      <c r="AA72" s="285">
        <f t="shared" si="19"/>
        <v>0</v>
      </c>
      <c r="AB72" s="285">
        <f t="shared" si="19"/>
        <v>0</v>
      </c>
      <c r="AC72" s="285">
        <f t="shared" si="19"/>
        <v>0</v>
      </c>
      <c r="AD72" s="285">
        <f t="shared" si="19"/>
        <v>0</v>
      </c>
      <c r="AE72" s="285">
        <f t="shared" si="19"/>
        <v>0</v>
      </c>
      <c r="AF72" s="285">
        <f t="shared" si="19"/>
        <v>0</v>
      </c>
      <c r="AG72" s="285">
        <f t="shared" si="19"/>
        <v>0</v>
      </c>
      <c r="AH72" s="285">
        <f t="shared" si="19"/>
        <v>0</v>
      </c>
      <c r="AI72" s="285">
        <f t="shared" si="19"/>
        <v>0</v>
      </c>
      <c r="AJ72" s="285">
        <f t="shared" si="19"/>
        <v>0</v>
      </c>
      <c r="AK72" s="285">
        <f t="shared" si="19"/>
        <v>0</v>
      </c>
      <c r="AL72" s="285">
        <f t="shared" si="19"/>
        <v>0</v>
      </c>
      <c r="AM72" s="285">
        <f t="shared" si="19"/>
        <v>0</v>
      </c>
      <c r="AN72" s="285">
        <f t="shared" si="19"/>
        <v>0</v>
      </c>
      <c r="AO72" s="285">
        <f t="shared" si="19"/>
        <v>0</v>
      </c>
      <c r="AP72" s="285">
        <f t="shared" si="19"/>
        <v>0</v>
      </c>
      <c r="AQ72" s="285">
        <f t="shared" si="19"/>
        <v>0</v>
      </c>
      <c r="AR72" s="285">
        <f t="shared" si="19"/>
        <v>0</v>
      </c>
      <c r="AS72" s="285">
        <f t="shared" si="19"/>
        <v>0</v>
      </c>
      <c r="AT72" s="285">
        <f t="shared" si="19"/>
        <v>0</v>
      </c>
      <c r="AU72" s="285">
        <f t="shared" si="19"/>
        <v>0</v>
      </c>
      <c r="AV72" s="285">
        <f t="shared" si="19"/>
        <v>0</v>
      </c>
      <c r="AW72" s="285">
        <f t="shared" si="19"/>
        <v>0</v>
      </c>
      <c r="AX72" s="285">
        <f t="shared" si="19"/>
        <v>0</v>
      </c>
      <c r="AY72" s="285">
        <f t="shared" si="19"/>
        <v>0</v>
      </c>
      <c r="AZ72" s="285">
        <f t="shared" si="19"/>
        <v>0</v>
      </c>
      <c r="BA72" s="285">
        <f t="shared" si="19"/>
        <v>0</v>
      </c>
    </row>
    <row r="73" spans="1:53" x14ac:dyDescent="0.2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9"/>
        <v>0</v>
      </c>
      <c r="T73" s="285">
        <f t="shared" si="19"/>
        <v>0</v>
      </c>
      <c r="U73" s="285">
        <f t="shared" si="19"/>
        <v>0</v>
      </c>
      <c r="V73" s="285">
        <f t="shared" si="19"/>
        <v>0</v>
      </c>
      <c r="W73" s="285">
        <f t="shared" si="19"/>
        <v>0</v>
      </c>
      <c r="X73" s="285">
        <f t="shared" si="19"/>
        <v>0</v>
      </c>
      <c r="Y73" s="285">
        <f t="shared" si="19"/>
        <v>0</v>
      </c>
      <c r="Z73" s="285">
        <f t="shared" si="19"/>
        <v>0</v>
      </c>
      <c r="AA73" s="285">
        <f t="shared" si="19"/>
        <v>0</v>
      </c>
      <c r="AB73" s="285">
        <f t="shared" si="19"/>
        <v>0</v>
      </c>
      <c r="AC73" s="285">
        <f t="shared" si="19"/>
        <v>0</v>
      </c>
      <c r="AD73" s="285">
        <f t="shared" si="19"/>
        <v>0</v>
      </c>
      <c r="AE73" s="285">
        <f t="shared" si="19"/>
        <v>0</v>
      </c>
      <c r="AF73" s="285">
        <f t="shared" si="19"/>
        <v>0</v>
      </c>
      <c r="AG73" s="285">
        <f t="shared" si="19"/>
        <v>0</v>
      </c>
      <c r="AH73" s="285">
        <f t="shared" si="19"/>
        <v>0</v>
      </c>
      <c r="AI73" s="285">
        <f t="shared" si="19"/>
        <v>0</v>
      </c>
      <c r="AJ73" s="285">
        <f t="shared" si="19"/>
        <v>0</v>
      </c>
      <c r="AK73" s="285">
        <f t="shared" si="19"/>
        <v>0</v>
      </c>
      <c r="AL73" s="285">
        <f t="shared" si="19"/>
        <v>0</v>
      </c>
      <c r="AM73" s="285">
        <f t="shared" si="19"/>
        <v>0</v>
      </c>
      <c r="AN73" s="285">
        <f t="shared" si="19"/>
        <v>0</v>
      </c>
      <c r="AO73" s="285">
        <f t="shared" si="19"/>
        <v>0</v>
      </c>
      <c r="AP73" s="285">
        <f t="shared" si="19"/>
        <v>0</v>
      </c>
      <c r="AQ73" s="285">
        <f t="shared" si="19"/>
        <v>0</v>
      </c>
      <c r="AR73" s="285">
        <f t="shared" si="19"/>
        <v>0</v>
      </c>
      <c r="AS73" s="285">
        <f t="shared" si="19"/>
        <v>0</v>
      </c>
      <c r="AT73" s="285">
        <f t="shared" si="19"/>
        <v>0</v>
      </c>
      <c r="AU73" s="285">
        <f t="shared" si="19"/>
        <v>0</v>
      </c>
      <c r="AV73" s="285">
        <f t="shared" si="19"/>
        <v>0</v>
      </c>
      <c r="AW73" s="285">
        <f t="shared" si="19"/>
        <v>0</v>
      </c>
      <c r="AX73" s="285">
        <f t="shared" si="19"/>
        <v>0</v>
      </c>
      <c r="AY73" s="285">
        <f t="shared" si="19"/>
        <v>0</v>
      </c>
      <c r="AZ73" s="285">
        <f t="shared" si="19"/>
        <v>0</v>
      </c>
      <c r="BA73" s="285">
        <f t="shared" si="19"/>
        <v>0</v>
      </c>
    </row>
    <row r="74" spans="1:53" x14ac:dyDescent="0.2">
      <c r="A74" s="286" t="s">
        <v>2806</v>
      </c>
      <c r="B74" s="287" t="s">
        <v>2807</v>
      </c>
      <c r="C74" s="288">
        <f t="shared" si="16"/>
        <v>0</v>
      </c>
      <c r="D74" s="288">
        <f t="shared" si="16"/>
        <v>0</v>
      </c>
      <c r="E74" s="288">
        <f t="shared" si="16"/>
        <v>0</v>
      </c>
      <c r="F74" s="288">
        <f t="shared" si="16"/>
        <v>0</v>
      </c>
      <c r="G74" s="288">
        <f t="shared" si="16"/>
        <v>0</v>
      </c>
      <c r="H74" s="288">
        <f t="shared" si="16"/>
        <v>0</v>
      </c>
      <c r="I74" s="288">
        <f t="shared" si="16"/>
        <v>0</v>
      </c>
      <c r="J74" s="288">
        <f t="shared" si="16"/>
        <v>0</v>
      </c>
      <c r="K74" s="288">
        <f t="shared" si="16"/>
        <v>0</v>
      </c>
      <c r="L74" s="288">
        <f t="shared" si="16"/>
        <v>0</v>
      </c>
      <c r="M74" s="288">
        <f t="shared" si="16"/>
        <v>0</v>
      </c>
      <c r="N74" s="288">
        <f t="shared" si="16"/>
        <v>0</v>
      </c>
      <c r="O74" s="288">
        <f t="shared" si="16"/>
        <v>0</v>
      </c>
      <c r="P74" s="288">
        <f t="shared" si="16"/>
        <v>0</v>
      </c>
      <c r="Q74" s="288">
        <f t="shared" si="16"/>
        <v>0</v>
      </c>
      <c r="R74" s="288">
        <f t="shared" si="16"/>
        <v>0</v>
      </c>
      <c r="S74" s="288">
        <f t="shared" si="19"/>
        <v>0</v>
      </c>
      <c r="T74" s="288">
        <f t="shared" si="19"/>
        <v>0</v>
      </c>
      <c r="U74" s="288">
        <f t="shared" si="19"/>
        <v>0</v>
      </c>
      <c r="V74" s="288">
        <f t="shared" si="19"/>
        <v>0</v>
      </c>
      <c r="W74" s="288">
        <f t="shared" si="19"/>
        <v>0</v>
      </c>
      <c r="X74" s="288">
        <f t="shared" si="19"/>
        <v>0</v>
      </c>
      <c r="Y74" s="288">
        <f t="shared" si="19"/>
        <v>0</v>
      </c>
      <c r="Z74" s="288">
        <f t="shared" si="19"/>
        <v>0</v>
      </c>
      <c r="AA74" s="288">
        <f t="shared" si="19"/>
        <v>0</v>
      </c>
      <c r="AB74" s="288">
        <f t="shared" si="19"/>
        <v>0</v>
      </c>
      <c r="AC74" s="288">
        <f t="shared" si="19"/>
        <v>0</v>
      </c>
      <c r="AD74" s="288">
        <f t="shared" si="19"/>
        <v>0</v>
      </c>
      <c r="AE74" s="288">
        <f t="shared" si="19"/>
        <v>0</v>
      </c>
      <c r="AF74" s="288">
        <f t="shared" si="19"/>
        <v>0</v>
      </c>
      <c r="AG74" s="288">
        <f t="shared" si="19"/>
        <v>0</v>
      </c>
      <c r="AH74" s="288">
        <f t="shared" si="19"/>
        <v>0</v>
      </c>
      <c r="AI74" s="288">
        <f t="shared" si="19"/>
        <v>0</v>
      </c>
      <c r="AJ74" s="288">
        <f t="shared" si="19"/>
        <v>0</v>
      </c>
      <c r="AK74" s="288">
        <f t="shared" si="19"/>
        <v>0</v>
      </c>
      <c r="AL74" s="288">
        <f t="shared" si="19"/>
        <v>0</v>
      </c>
      <c r="AM74" s="288">
        <f t="shared" si="19"/>
        <v>0</v>
      </c>
      <c r="AN74" s="288">
        <f t="shared" si="19"/>
        <v>0</v>
      </c>
      <c r="AO74" s="288">
        <f t="shared" si="19"/>
        <v>0</v>
      </c>
      <c r="AP74" s="288">
        <f t="shared" si="19"/>
        <v>0</v>
      </c>
      <c r="AQ74" s="288">
        <f t="shared" si="19"/>
        <v>0</v>
      </c>
      <c r="AR74" s="288">
        <f t="shared" si="19"/>
        <v>0</v>
      </c>
      <c r="AS74" s="288">
        <f t="shared" si="19"/>
        <v>0</v>
      </c>
      <c r="AT74" s="288">
        <f t="shared" si="19"/>
        <v>0</v>
      </c>
      <c r="AU74" s="288">
        <f t="shared" si="19"/>
        <v>0</v>
      </c>
      <c r="AV74" s="288">
        <f t="shared" si="19"/>
        <v>0</v>
      </c>
      <c r="AW74" s="288">
        <f t="shared" si="19"/>
        <v>0</v>
      </c>
      <c r="AX74" s="288">
        <f t="shared" si="19"/>
        <v>0</v>
      </c>
      <c r="AY74" s="288">
        <f t="shared" si="19"/>
        <v>0</v>
      </c>
      <c r="AZ74" s="288">
        <f t="shared" si="19"/>
        <v>0</v>
      </c>
      <c r="BA74" s="288">
        <f t="shared" si="19"/>
        <v>0</v>
      </c>
    </row>
    <row r="75" spans="1:53" x14ac:dyDescent="0.2">
      <c r="A75" s="286" t="s">
        <v>2808</v>
      </c>
      <c r="B75" s="287" t="s">
        <v>2809</v>
      </c>
      <c r="C75" s="288">
        <f t="shared" si="16"/>
        <v>0</v>
      </c>
      <c r="D75" s="288">
        <f t="shared" si="16"/>
        <v>0</v>
      </c>
      <c r="E75" s="288">
        <f t="shared" si="16"/>
        <v>0</v>
      </c>
      <c r="F75" s="288">
        <f t="shared" si="16"/>
        <v>0</v>
      </c>
      <c r="G75" s="288">
        <f t="shared" si="16"/>
        <v>0</v>
      </c>
      <c r="H75" s="288">
        <f t="shared" si="16"/>
        <v>0</v>
      </c>
      <c r="I75" s="288">
        <f t="shared" si="16"/>
        <v>0</v>
      </c>
      <c r="J75" s="288">
        <f t="shared" si="16"/>
        <v>0</v>
      </c>
      <c r="K75" s="288">
        <f t="shared" si="16"/>
        <v>0</v>
      </c>
      <c r="L75" s="288">
        <f t="shared" si="16"/>
        <v>0</v>
      </c>
      <c r="M75" s="288">
        <f t="shared" si="16"/>
        <v>0</v>
      </c>
      <c r="N75" s="288">
        <f t="shared" si="16"/>
        <v>0</v>
      </c>
      <c r="O75" s="288">
        <f t="shared" si="16"/>
        <v>0</v>
      </c>
      <c r="P75" s="288">
        <f t="shared" si="16"/>
        <v>0</v>
      </c>
      <c r="Q75" s="288">
        <f t="shared" si="16"/>
        <v>0</v>
      </c>
      <c r="R75" s="288">
        <f t="shared" si="16"/>
        <v>0</v>
      </c>
      <c r="S75" s="288">
        <f t="shared" si="19"/>
        <v>0</v>
      </c>
      <c r="T75" s="288">
        <f t="shared" si="19"/>
        <v>0</v>
      </c>
      <c r="U75" s="288">
        <f t="shared" si="19"/>
        <v>0</v>
      </c>
      <c r="V75" s="288">
        <f t="shared" si="19"/>
        <v>0</v>
      </c>
      <c r="W75" s="288">
        <f t="shared" si="19"/>
        <v>0</v>
      </c>
      <c r="X75" s="288">
        <f t="shared" si="19"/>
        <v>0</v>
      </c>
      <c r="Y75" s="288">
        <f t="shared" si="19"/>
        <v>0</v>
      </c>
      <c r="Z75" s="288">
        <f t="shared" si="19"/>
        <v>0</v>
      </c>
      <c r="AA75" s="288">
        <f t="shared" si="19"/>
        <v>0</v>
      </c>
      <c r="AB75" s="288">
        <f t="shared" si="19"/>
        <v>0</v>
      </c>
      <c r="AC75" s="288">
        <f t="shared" si="19"/>
        <v>0</v>
      </c>
      <c r="AD75" s="288">
        <f t="shared" si="19"/>
        <v>0</v>
      </c>
      <c r="AE75" s="288">
        <f t="shared" si="19"/>
        <v>0</v>
      </c>
      <c r="AF75" s="288">
        <f t="shared" si="19"/>
        <v>0</v>
      </c>
      <c r="AG75" s="288">
        <f t="shared" si="19"/>
        <v>0</v>
      </c>
      <c r="AH75" s="288">
        <f t="shared" si="19"/>
        <v>0</v>
      </c>
      <c r="AI75" s="288">
        <f t="shared" si="19"/>
        <v>0</v>
      </c>
      <c r="AJ75" s="288">
        <f t="shared" si="19"/>
        <v>0</v>
      </c>
      <c r="AK75" s="288">
        <f t="shared" si="19"/>
        <v>0</v>
      </c>
      <c r="AL75" s="288">
        <f t="shared" si="19"/>
        <v>0</v>
      </c>
      <c r="AM75" s="288">
        <f t="shared" si="19"/>
        <v>0</v>
      </c>
      <c r="AN75" s="288">
        <f t="shared" si="19"/>
        <v>0</v>
      </c>
      <c r="AO75" s="288">
        <f t="shared" si="19"/>
        <v>0</v>
      </c>
      <c r="AP75" s="288">
        <f t="shared" si="19"/>
        <v>0</v>
      </c>
      <c r="AQ75" s="288">
        <f t="shared" si="19"/>
        <v>0</v>
      </c>
      <c r="AR75" s="288">
        <f t="shared" si="19"/>
        <v>0</v>
      </c>
      <c r="AS75" s="288">
        <f t="shared" si="19"/>
        <v>0</v>
      </c>
      <c r="AT75" s="288">
        <f t="shared" si="19"/>
        <v>0</v>
      </c>
      <c r="AU75" s="288">
        <f t="shared" si="19"/>
        <v>0</v>
      </c>
      <c r="AV75" s="288">
        <f t="shared" si="19"/>
        <v>0</v>
      </c>
      <c r="AW75" s="288">
        <f t="shared" si="19"/>
        <v>0</v>
      </c>
      <c r="AX75" s="288">
        <f t="shared" si="19"/>
        <v>0</v>
      </c>
      <c r="AY75" s="288">
        <f t="shared" si="19"/>
        <v>0</v>
      </c>
      <c r="AZ75" s="288">
        <f t="shared" si="19"/>
        <v>0</v>
      </c>
      <c r="BA75" s="288">
        <f t="shared" si="19"/>
        <v>0</v>
      </c>
    </row>
    <row r="76" spans="1:53" x14ac:dyDescent="0.2">
      <c r="A76" s="286" t="s">
        <v>2810</v>
      </c>
      <c r="B76" s="287" t="s">
        <v>2811</v>
      </c>
      <c r="C76" s="288">
        <f t="shared" ref="C76:BA80" si="20">C252-C164</f>
        <v>0</v>
      </c>
      <c r="D76" s="288">
        <f t="shared" si="20"/>
        <v>0</v>
      </c>
      <c r="E76" s="288">
        <f t="shared" si="20"/>
        <v>0</v>
      </c>
      <c r="F76" s="288">
        <f t="shared" si="20"/>
        <v>0</v>
      </c>
      <c r="G76" s="288">
        <f t="shared" si="20"/>
        <v>0</v>
      </c>
      <c r="H76" s="288">
        <f t="shared" si="20"/>
        <v>0</v>
      </c>
      <c r="I76" s="288">
        <f t="shared" si="20"/>
        <v>0</v>
      </c>
      <c r="J76" s="288">
        <f t="shared" si="20"/>
        <v>0</v>
      </c>
      <c r="K76" s="288">
        <f t="shared" si="20"/>
        <v>0</v>
      </c>
      <c r="L76" s="288">
        <f t="shared" si="20"/>
        <v>0</v>
      </c>
      <c r="M76" s="288">
        <f t="shared" si="20"/>
        <v>0</v>
      </c>
      <c r="N76" s="288">
        <f t="shared" si="20"/>
        <v>0</v>
      </c>
      <c r="O76" s="288">
        <f t="shared" si="20"/>
        <v>0</v>
      </c>
      <c r="P76" s="288">
        <f t="shared" si="20"/>
        <v>0</v>
      </c>
      <c r="Q76" s="288">
        <f t="shared" si="20"/>
        <v>0</v>
      </c>
      <c r="R76" s="288">
        <f t="shared" si="20"/>
        <v>0</v>
      </c>
      <c r="S76" s="288">
        <f t="shared" si="20"/>
        <v>0</v>
      </c>
      <c r="T76" s="288">
        <f t="shared" si="20"/>
        <v>0</v>
      </c>
      <c r="U76" s="288">
        <f t="shared" si="20"/>
        <v>0</v>
      </c>
      <c r="V76" s="288">
        <f t="shared" si="20"/>
        <v>0</v>
      </c>
      <c r="W76" s="288">
        <f t="shared" si="20"/>
        <v>0</v>
      </c>
      <c r="X76" s="288">
        <f t="shared" si="20"/>
        <v>0</v>
      </c>
      <c r="Y76" s="288">
        <f t="shared" si="20"/>
        <v>0</v>
      </c>
      <c r="Z76" s="288">
        <f t="shared" si="20"/>
        <v>0</v>
      </c>
      <c r="AA76" s="288">
        <f t="shared" si="20"/>
        <v>0</v>
      </c>
      <c r="AB76" s="288">
        <f t="shared" si="20"/>
        <v>0</v>
      </c>
      <c r="AC76" s="288">
        <f t="shared" si="20"/>
        <v>0</v>
      </c>
      <c r="AD76" s="288">
        <f t="shared" si="20"/>
        <v>0</v>
      </c>
      <c r="AE76" s="288">
        <f t="shared" si="20"/>
        <v>0</v>
      </c>
      <c r="AF76" s="288">
        <f t="shared" si="20"/>
        <v>0</v>
      </c>
      <c r="AG76" s="288">
        <f t="shared" si="20"/>
        <v>0</v>
      </c>
      <c r="AH76" s="288">
        <f t="shared" si="20"/>
        <v>0</v>
      </c>
      <c r="AI76" s="288">
        <f t="shared" si="20"/>
        <v>0</v>
      </c>
      <c r="AJ76" s="288">
        <f t="shared" si="20"/>
        <v>0</v>
      </c>
      <c r="AK76" s="288">
        <f t="shared" si="20"/>
        <v>0</v>
      </c>
      <c r="AL76" s="288">
        <f t="shared" si="20"/>
        <v>0</v>
      </c>
      <c r="AM76" s="288">
        <f t="shared" si="20"/>
        <v>0</v>
      </c>
      <c r="AN76" s="288">
        <f t="shared" si="20"/>
        <v>0</v>
      </c>
      <c r="AO76" s="288">
        <f t="shared" si="20"/>
        <v>0</v>
      </c>
      <c r="AP76" s="288">
        <f t="shared" si="20"/>
        <v>0</v>
      </c>
      <c r="AQ76" s="288">
        <f t="shared" si="20"/>
        <v>0</v>
      </c>
      <c r="AR76" s="288">
        <f t="shared" si="20"/>
        <v>0</v>
      </c>
      <c r="AS76" s="288">
        <f t="shared" si="20"/>
        <v>0</v>
      </c>
      <c r="AT76" s="288">
        <f t="shared" si="20"/>
        <v>0</v>
      </c>
      <c r="AU76" s="288">
        <f t="shared" si="20"/>
        <v>0</v>
      </c>
      <c r="AV76" s="288">
        <f t="shared" si="20"/>
        <v>0</v>
      </c>
      <c r="AW76" s="288">
        <f t="shared" si="20"/>
        <v>0</v>
      </c>
      <c r="AX76" s="288">
        <f t="shared" si="20"/>
        <v>0</v>
      </c>
      <c r="AY76" s="288">
        <f t="shared" si="20"/>
        <v>0</v>
      </c>
      <c r="AZ76" s="288">
        <f t="shared" si="20"/>
        <v>0</v>
      </c>
      <c r="BA76" s="288">
        <f t="shared" si="20"/>
        <v>0</v>
      </c>
    </row>
    <row r="77" spans="1:53" x14ac:dyDescent="0.2">
      <c r="A77" s="286" t="s">
        <v>2812</v>
      </c>
      <c r="B77" s="287" t="s">
        <v>2813</v>
      </c>
      <c r="C77" s="288">
        <f t="shared" si="20"/>
        <v>0</v>
      </c>
      <c r="D77" s="288">
        <f t="shared" si="20"/>
        <v>0</v>
      </c>
      <c r="E77" s="288">
        <f t="shared" si="20"/>
        <v>0</v>
      </c>
      <c r="F77" s="288">
        <f t="shared" si="20"/>
        <v>0</v>
      </c>
      <c r="G77" s="288">
        <f t="shared" si="20"/>
        <v>0</v>
      </c>
      <c r="H77" s="288">
        <f t="shared" si="20"/>
        <v>0</v>
      </c>
      <c r="I77" s="288">
        <f t="shared" si="20"/>
        <v>0</v>
      </c>
      <c r="J77" s="288">
        <f t="shared" si="20"/>
        <v>0</v>
      </c>
      <c r="K77" s="288">
        <f t="shared" si="20"/>
        <v>0</v>
      </c>
      <c r="L77" s="288">
        <f t="shared" si="20"/>
        <v>0</v>
      </c>
      <c r="M77" s="288">
        <f t="shared" si="20"/>
        <v>0</v>
      </c>
      <c r="N77" s="288">
        <f t="shared" si="20"/>
        <v>0</v>
      </c>
      <c r="O77" s="288">
        <f t="shared" si="20"/>
        <v>0</v>
      </c>
      <c r="P77" s="288">
        <f t="shared" si="20"/>
        <v>0</v>
      </c>
      <c r="Q77" s="288">
        <f t="shared" si="20"/>
        <v>0</v>
      </c>
      <c r="R77" s="288">
        <f t="shared" si="20"/>
        <v>0</v>
      </c>
      <c r="S77" s="288">
        <f t="shared" si="20"/>
        <v>0</v>
      </c>
      <c r="T77" s="288">
        <f t="shared" si="20"/>
        <v>0</v>
      </c>
      <c r="U77" s="288">
        <f t="shared" si="20"/>
        <v>0</v>
      </c>
      <c r="V77" s="288">
        <f t="shared" si="20"/>
        <v>0</v>
      </c>
      <c r="W77" s="288">
        <f t="shared" si="20"/>
        <v>0</v>
      </c>
      <c r="X77" s="288">
        <f t="shared" si="20"/>
        <v>0</v>
      </c>
      <c r="Y77" s="288">
        <f t="shared" si="20"/>
        <v>0</v>
      </c>
      <c r="Z77" s="288">
        <f t="shared" si="20"/>
        <v>0</v>
      </c>
      <c r="AA77" s="288">
        <f t="shared" si="20"/>
        <v>0</v>
      </c>
      <c r="AB77" s="288">
        <f t="shared" si="20"/>
        <v>0</v>
      </c>
      <c r="AC77" s="288">
        <f t="shared" si="20"/>
        <v>0</v>
      </c>
      <c r="AD77" s="288">
        <f t="shared" si="20"/>
        <v>0</v>
      </c>
      <c r="AE77" s="288">
        <f t="shared" si="20"/>
        <v>0</v>
      </c>
      <c r="AF77" s="288">
        <f t="shared" si="20"/>
        <v>0</v>
      </c>
      <c r="AG77" s="288">
        <f t="shared" si="20"/>
        <v>0</v>
      </c>
      <c r="AH77" s="288">
        <f t="shared" si="20"/>
        <v>0</v>
      </c>
      <c r="AI77" s="288">
        <f t="shared" si="20"/>
        <v>0</v>
      </c>
      <c r="AJ77" s="288">
        <f t="shared" si="20"/>
        <v>0</v>
      </c>
      <c r="AK77" s="288">
        <f t="shared" si="20"/>
        <v>0</v>
      </c>
      <c r="AL77" s="288">
        <f t="shared" si="20"/>
        <v>0</v>
      </c>
      <c r="AM77" s="288">
        <f t="shared" si="20"/>
        <v>0</v>
      </c>
      <c r="AN77" s="288">
        <f t="shared" si="20"/>
        <v>0</v>
      </c>
      <c r="AO77" s="288">
        <f t="shared" si="20"/>
        <v>0</v>
      </c>
      <c r="AP77" s="288">
        <f t="shared" si="20"/>
        <v>0</v>
      </c>
      <c r="AQ77" s="288">
        <f t="shared" si="20"/>
        <v>0</v>
      </c>
      <c r="AR77" s="288">
        <f t="shared" si="20"/>
        <v>0</v>
      </c>
      <c r="AS77" s="288">
        <f t="shared" si="20"/>
        <v>0</v>
      </c>
      <c r="AT77" s="288">
        <f t="shared" si="20"/>
        <v>0</v>
      </c>
      <c r="AU77" s="288">
        <f t="shared" si="20"/>
        <v>0</v>
      </c>
      <c r="AV77" s="288">
        <f t="shared" si="20"/>
        <v>0</v>
      </c>
      <c r="AW77" s="288">
        <f t="shared" si="20"/>
        <v>0</v>
      </c>
      <c r="AX77" s="288">
        <f t="shared" si="20"/>
        <v>0</v>
      </c>
      <c r="AY77" s="288">
        <f t="shared" si="20"/>
        <v>0</v>
      </c>
      <c r="AZ77" s="288">
        <f t="shared" si="20"/>
        <v>0</v>
      </c>
      <c r="BA77" s="288">
        <f t="shared" si="20"/>
        <v>0</v>
      </c>
    </row>
    <row r="78" spans="1:53" x14ac:dyDescent="0.2">
      <c r="A78" s="280" t="s">
        <v>2814</v>
      </c>
      <c r="B78" s="281" t="s">
        <v>2815</v>
      </c>
      <c r="C78" s="282">
        <f t="shared" si="20"/>
        <v>0</v>
      </c>
      <c r="D78" s="282">
        <f t="shared" si="20"/>
        <v>0</v>
      </c>
      <c r="E78" s="282">
        <f t="shared" si="20"/>
        <v>0</v>
      </c>
      <c r="F78" s="282">
        <f t="shared" si="20"/>
        <v>0</v>
      </c>
      <c r="G78" s="282">
        <f t="shared" si="20"/>
        <v>0</v>
      </c>
      <c r="H78" s="282">
        <f t="shared" si="20"/>
        <v>0</v>
      </c>
      <c r="I78" s="282">
        <f t="shared" si="20"/>
        <v>0</v>
      </c>
      <c r="J78" s="282">
        <f t="shared" si="20"/>
        <v>0</v>
      </c>
      <c r="K78" s="282">
        <f t="shared" si="20"/>
        <v>0</v>
      </c>
      <c r="L78" s="282">
        <f t="shared" si="20"/>
        <v>0</v>
      </c>
      <c r="M78" s="282">
        <f t="shared" si="20"/>
        <v>0</v>
      </c>
      <c r="N78" s="282">
        <f t="shared" si="20"/>
        <v>0</v>
      </c>
      <c r="O78" s="282">
        <f t="shared" si="20"/>
        <v>0</v>
      </c>
      <c r="P78" s="282">
        <f t="shared" si="20"/>
        <v>0</v>
      </c>
      <c r="Q78" s="282">
        <f t="shared" si="20"/>
        <v>0</v>
      </c>
      <c r="R78" s="282">
        <f t="shared" si="20"/>
        <v>0</v>
      </c>
      <c r="S78" s="282">
        <f t="shared" si="20"/>
        <v>0</v>
      </c>
      <c r="T78" s="282">
        <f t="shared" si="20"/>
        <v>0</v>
      </c>
      <c r="U78" s="282">
        <f t="shared" si="20"/>
        <v>0</v>
      </c>
      <c r="V78" s="282">
        <f t="shared" si="20"/>
        <v>0</v>
      </c>
      <c r="W78" s="282">
        <f t="shared" si="20"/>
        <v>0</v>
      </c>
      <c r="X78" s="282">
        <f t="shared" si="20"/>
        <v>0</v>
      </c>
      <c r="Y78" s="282">
        <f t="shared" si="20"/>
        <v>0</v>
      </c>
      <c r="Z78" s="282">
        <f t="shared" si="20"/>
        <v>0</v>
      </c>
      <c r="AA78" s="282">
        <f t="shared" si="20"/>
        <v>0</v>
      </c>
      <c r="AB78" s="282">
        <f t="shared" si="20"/>
        <v>0</v>
      </c>
      <c r="AC78" s="282">
        <f t="shared" si="20"/>
        <v>0</v>
      </c>
      <c r="AD78" s="282">
        <f t="shared" si="20"/>
        <v>0</v>
      </c>
      <c r="AE78" s="282">
        <f t="shared" si="20"/>
        <v>0</v>
      </c>
      <c r="AF78" s="282">
        <f t="shared" si="20"/>
        <v>0</v>
      </c>
      <c r="AG78" s="282">
        <f t="shared" si="20"/>
        <v>0</v>
      </c>
      <c r="AH78" s="282">
        <f t="shared" si="20"/>
        <v>0</v>
      </c>
      <c r="AI78" s="282">
        <f t="shared" si="20"/>
        <v>0</v>
      </c>
      <c r="AJ78" s="282">
        <f t="shared" si="20"/>
        <v>0</v>
      </c>
      <c r="AK78" s="282">
        <f t="shared" si="20"/>
        <v>0</v>
      </c>
      <c r="AL78" s="282">
        <f t="shared" si="20"/>
        <v>0</v>
      </c>
      <c r="AM78" s="282">
        <f t="shared" si="20"/>
        <v>0</v>
      </c>
      <c r="AN78" s="282">
        <f t="shared" si="20"/>
        <v>0</v>
      </c>
      <c r="AO78" s="282">
        <f t="shared" si="20"/>
        <v>0</v>
      </c>
      <c r="AP78" s="282">
        <f t="shared" si="20"/>
        <v>0</v>
      </c>
      <c r="AQ78" s="282">
        <f t="shared" si="20"/>
        <v>0</v>
      </c>
      <c r="AR78" s="282">
        <f t="shared" si="20"/>
        <v>0</v>
      </c>
      <c r="AS78" s="282">
        <f t="shared" si="20"/>
        <v>0</v>
      </c>
      <c r="AT78" s="282">
        <f t="shared" si="20"/>
        <v>0</v>
      </c>
      <c r="AU78" s="282">
        <f t="shared" si="20"/>
        <v>0</v>
      </c>
      <c r="AV78" s="282">
        <f t="shared" si="20"/>
        <v>0</v>
      </c>
      <c r="AW78" s="282">
        <f t="shared" si="20"/>
        <v>0</v>
      </c>
      <c r="AX78" s="282">
        <f t="shared" si="20"/>
        <v>0</v>
      </c>
      <c r="AY78" s="282">
        <f t="shared" si="20"/>
        <v>0</v>
      </c>
      <c r="AZ78" s="282">
        <f t="shared" si="20"/>
        <v>0</v>
      </c>
      <c r="BA78" s="282">
        <f t="shared" si="20"/>
        <v>0</v>
      </c>
    </row>
    <row r="79" spans="1:53" x14ac:dyDescent="0.2">
      <c r="A79" s="277" t="s">
        <v>2658</v>
      </c>
      <c r="B79" s="278" t="s">
        <v>2816</v>
      </c>
      <c r="C79" s="279">
        <f t="shared" si="20"/>
        <v>168.00759124136141</v>
      </c>
      <c r="D79" s="279">
        <f t="shared" si="20"/>
        <v>155.79939999999999</v>
      </c>
      <c r="E79" s="279">
        <f t="shared" si="20"/>
        <v>150.99690999999996</v>
      </c>
      <c r="F79" s="279">
        <f t="shared" si="20"/>
        <v>157.39381999999998</v>
      </c>
      <c r="G79" s="279">
        <f t="shared" si="20"/>
        <v>165.57796999999999</v>
      </c>
      <c r="H79" s="279">
        <f t="shared" si="20"/>
        <v>241.02008598387454</v>
      </c>
      <c r="I79" s="279">
        <f t="shared" si="20"/>
        <v>250.71884999999997</v>
      </c>
      <c r="J79" s="279">
        <f t="shared" si="20"/>
        <v>262.98567000000003</v>
      </c>
      <c r="K79" s="279">
        <f t="shared" si="20"/>
        <v>258.89295000000004</v>
      </c>
      <c r="L79" s="279">
        <f t="shared" si="20"/>
        <v>204.80113</v>
      </c>
      <c r="M79" s="279">
        <f t="shared" si="20"/>
        <v>246.41657012283503</v>
      </c>
      <c r="N79" s="279">
        <f t="shared" si="20"/>
        <v>254.44483798722754</v>
      </c>
      <c r="O79" s="279">
        <f t="shared" si="20"/>
        <v>258.31541732407999</v>
      </c>
      <c r="P79" s="279">
        <f t="shared" si="20"/>
        <v>266.69901224402827</v>
      </c>
      <c r="Q79" s="279">
        <f t="shared" si="20"/>
        <v>1106.4247775736546</v>
      </c>
      <c r="R79" s="279">
        <f t="shared" si="20"/>
        <v>1089.0593724741259</v>
      </c>
      <c r="S79" s="279">
        <f t="shared" si="20"/>
        <v>1058.9407751447341</v>
      </c>
      <c r="T79" s="279">
        <f t="shared" si="20"/>
        <v>1110.5618751828058</v>
      </c>
      <c r="U79" s="279">
        <f t="shared" si="20"/>
        <v>1117.0954896464341</v>
      </c>
      <c r="V79" s="279">
        <f t="shared" si="20"/>
        <v>1144.529780333088</v>
      </c>
      <c r="W79" s="279">
        <f t="shared" si="20"/>
        <v>1134.0314598662653</v>
      </c>
      <c r="X79" s="279">
        <f t="shared" si="20"/>
        <v>1124.4997981340825</v>
      </c>
      <c r="Y79" s="279">
        <f t="shared" si="20"/>
        <v>1153.609447264535</v>
      </c>
      <c r="Z79" s="279">
        <f t="shared" si="20"/>
        <v>1146.8683561235644</v>
      </c>
      <c r="AA79" s="279">
        <f t="shared" si="20"/>
        <v>1139.5223571967599</v>
      </c>
      <c r="AB79" s="279">
        <f t="shared" si="20"/>
        <v>1123.6236796848423</v>
      </c>
      <c r="AC79" s="279">
        <f t="shared" si="20"/>
        <v>1114.1467177988718</v>
      </c>
      <c r="AD79" s="279">
        <f t="shared" si="20"/>
        <v>1107.3426076968879</v>
      </c>
      <c r="AE79" s="279">
        <f t="shared" si="20"/>
        <v>1104.5615190162985</v>
      </c>
      <c r="AF79" s="279">
        <f t="shared" si="20"/>
        <v>1118.8203281715134</v>
      </c>
      <c r="AG79" s="279">
        <f t="shared" si="20"/>
        <v>1113.8677042085139</v>
      </c>
      <c r="AH79" s="279">
        <f t="shared" si="20"/>
        <v>1104.3231431018817</v>
      </c>
      <c r="AI79" s="279">
        <f t="shared" si="20"/>
        <v>1125.7861405714063</v>
      </c>
      <c r="AJ79" s="279">
        <f t="shared" si="20"/>
        <v>1120.6903634832963</v>
      </c>
      <c r="AK79" s="279">
        <f t="shared" si="20"/>
        <v>1119.3510183972683</v>
      </c>
      <c r="AL79" s="279">
        <f t="shared" si="20"/>
        <v>1109.0963308454129</v>
      </c>
      <c r="AM79" s="279">
        <f t="shared" si="20"/>
        <v>1103.1183719634651</v>
      </c>
      <c r="AN79" s="279">
        <f t="shared" si="20"/>
        <v>1105.6056688626049</v>
      </c>
      <c r="AO79" s="279">
        <f t="shared" si="20"/>
        <v>1100.868170102972</v>
      </c>
      <c r="AP79" s="279">
        <f t="shared" si="20"/>
        <v>1093.3670815866703</v>
      </c>
      <c r="AQ79" s="279">
        <f t="shared" si="20"/>
        <v>1083.8274738934381</v>
      </c>
      <c r="AR79" s="279">
        <f t="shared" si="20"/>
        <v>1073.1137993971345</v>
      </c>
      <c r="AS79" s="279">
        <f t="shared" si="20"/>
        <v>1065.2793045407018</v>
      </c>
      <c r="AT79" s="279">
        <f t="shared" si="20"/>
        <v>1048.1537805119733</v>
      </c>
      <c r="AU79" s="279">
        <f t="shared" si="20"/>
        <v>1025.6157702151006</v>
      </c>
      <c r="AV79" s="279">
        <f t="shared" si="20"/>
        <v>998.09862275214596</v>
      </c>
      <c r="AW79" s="279">
        <f t="shared" si="20"/>
        <v>970.02326913363254</v>
      </c>
      <c r="AX79" s="279">
        <f t="shared" si="20"/>
        <v>934.36315848253798</v>
      </c>
      <c r="AY79" s="279">
        <f t="shared" si="20"/>
        <v>874.26912209824445</v>
      </c>
      <c r="AZ79" s="279">
        <f t="shared" si="20"/>
        <v>835.89708658730876</v>
      </c>
      <c r="BA79" s="279">
        <f t="shared" si="20"/>
        <v>777.80241119167385</v>
      </c>
    </row>
    <row r="80" spans="1:53" x14ac:dyDescent="0.2">
      <c r="A80" s="277" t="s">
        <v>2817</v>
      </c>
      <c r="B80" s="278">
        <v>7200</v>
      </c>
      <c r="C80" s="279">
        <f t="shared" si="20"/>
        <v>0</v>
      </c>
      <c r="D80" s="279">
        <f t="shared" si="20"/>
        <v>0</v>
      </c>
      <c r="E80" s="279">
        <f t="shared" si="20"/>
        <v>0</v>
      </c>
      <c r="F80" s="279">
        <f t="shared" si="20"/>
        <v>0</v>
      </c>
      <c r="G80" s="279">
        <f t="shared" si="20"/>
        <v>0</v>
      </c>
      <c r="H80" s="279">
        <f t="shared" si="20"/>
        <v>0</v>
      </c>
      <c r="I80" s="279">
        <f t="shared" si="20"/>
        <v>0</v>
      </c>
      <c r="J80" s="279">
        <f t="shared" si="20"/>
        <v>0</v>
      </c>
      <c r="K80" s="279">
        <f t="shared" si="20"/>
        <v>0</v>
      </c>
      <c r="L80" s="279">
        <f t="shared" si="20"/>
        <v>0</v>
      </c>
      <c r="M80" s="279">
        <f t="shared" si="20"/>
        <v>0</v>
      </c>
      <c r="N80" s="279">
        <f t="shared" si="20"/>
        <v>0.21496130696474999</v>
      </c>
      <c r="O80" s="279">
        <f t="shared" si="20"/>
        <v>0</v>
      </c>
      <c r="P80" s="279">
        <f t="shared" si="20"/>
        <v>0</v>
      </c>
      <c r="Q80" s="279">
        <f t="shared" si="20"/>
        <v>0</v>
      </c>
      <c r="R80" s="279">
        <f t="shared" si="20"/>
        <v>2.3884937491346632E-2</v>
      </c>
      <c r="S80" s="279">
        <f t="shared" si="20"/>
        <v>2.2356465201218121E-2</v>
      </c>
      <c r="T80" s="279">
        <f t="shared" si="20"/>
        <v>2.4273984227158443E-2</v>
      </c>
      <c r="U80" s="279">
        <f t="shared" si="20"/>
        <v>2.6034419956552805E-2</v>
      </c>
      <c r="V80" s="279">
        <f t="shared" si="20"/>
        <v>2.62921339585791E-2</v>
      </c>
      <c r="W80" s="279">
        <f t="shared" si="20"/>
        <v>2.5401511502476444E-2</v>
      </c>
      <c r="X80" s="279">
        <f t="shared" si="20"/>
        <v>2.410417010644823E-2</v>
      </c>
      <c r="Y80" s="279">
        <f t="shared" si="20"/>
        <v>2.4141845424234209E-2</v>
      </c>
      <c r="Z80" s="279">
        <f t="shared" si="20"/>
        <v>2.2974576435128815E-2</v>
      </c>
      <c r="AA80" s="279">
        <f t="shared" si="20"/>
        <v>2.1973274005049833E-2</v>
      </c>
      <c r="AB80" s="279">
        <f t="shared" si="20"/>
        <v>2.0740609864482788E-2</v>
      </c>
      <c r="AC80" s="279">
        <f t="shared" si="20"/>
        <v>1.9664448028304207E-2</v>
      </c>
      <c r="AD80" s="279">
        <f t="shared" si="20"/>
        <v>1.8677729923840716E-2</v>
      </c>
      <c r="AE80" s="279">
        <f t="shared" si="20"/>
        <v>1.777525645576385E-2</v>
      </c>
      <c r="AF80" s="279">
        <f t="shared" si="20"/>
        <v>1.7336051014267544E-2</v>
      </c>
      <c r="AG80" s="279">
        <f t="shared" si="20"/>
        <v>1.664783544756783E-2</v>
      </c>
      <c r="AH80" s="279">
        <f t="shared" si="20"/>
        <v>1.5786167712897595E-2</v>
      </c>
      <c r="AI80" s="279">
        <f t="shared" si="20"/>
        <v>1.5709660756812637E-2</v>
      </c>
      <c r="AJ80" s="279">
        <f t="shared" si="20"/>
        <v>1.5011964483007781E-2</v>
      </c>
      <c r="AK80" s="279">
        <f t="shared" si="20"/>
        <v>1.4629738430857152E-2</v>
      </c>
      <c r="AL80" s="279">
        <f t="shared" si="20"/>
        <v>1.4128682747028269E-2</v>
      </c>
      <c r="AM80" s="279">
        <f t="shared" si="20"/>
        <v>1.3550563916824446E-2</v>
      </c>
      <c r="AN80" s="279">
        <f t="shared" si="20"/>
        <v>1.3065974055333116E-2</v>
      </c>
      <c r="AO80" s="279">
        <f t="shared" si="20"/>
        <v>1.2500484080813926E-2</v>
      </c>
      <c r="AP80" s="279">
        <f t="shared" si="20"/>
        <v>1.1923111164898449E-2</v>
      </c>
      <c r="AQ80" s="279">
        <f t="shared" si="20"/>
        <v>1.1381343501979248E-2</v>
      </c>
      <c r="AR80" s="279">
        <f t="shared" si="20"/>
        <v>1.0865691294978627E-2</v>
      </c>
      <c r="AS80" s="279">
        <f t="shared" si="20"/>
        <v>1.0400895880637782E-2</v>
      </c>
      <c r="AT80" s="279">
        <f t="shared" si="20"/>
        <v>9.7985546995480281E-3</v>
      </c>
      <c r="AU80" s="279">
        <f t="shared" si="20"/>
        <v>9.3195374733217925E-3</v>
      </c>
      <c r="AV80" s="279">
        <f t="shared" si="20"/>
        <v>8.7711464343737926E-3</v>
      </c>
      <c r="AW80" s="279">
        <f t="shared" si="20"/>
        <v>8.2023279714581454E-3</v>
      </c>
      <c r="AX80" s="279">
        <f t="shared" si="20"/>
        <v>7.7741588551182858E-3</v>
      </c>
      <c r="AY80" s="279">
        <f t="shared" si="20"/>
        <v>7.4358322835027229E-3</v>
      </c>
      <c r="AZ80" s="279">
        <f t="shared" si="20"/>
        <v>7.0083857420539693E-3</v>
      </c>
      <c r="BA80" s="279">
        <f t="shared" si="20"/>
        <v>5.7277146652792476E-3</v>
      </c>
    </row>
    <row r="81" spans="1:53" x14ac:dyDescent="0.2">
      <c r="A81" s="280" t="s">
        <v>2818</v>
      </c>
      <c r="B81" s="281" t="s">
        <v>2819</v>
      </c>
      <c r="C81" s="282">
        <f t="shared" ref="C81:BA85" si="21">C257-C169</f>
        <v>0</v>
      </c>
      <c r="D81" s="282">
        <f t="shared" si="21"/>
        <v>0</v>
      </c>
      <c r="E81" s="282">
        <f t="shared" si="21"/>
        <v>0</v>
      </c>
      <c r="F81" s="282">
        <f t="shared" si="21"/>
        <v>0</v>
      </c>
      <c r="G81" s="282">
        <f t="shared" si="21"/>
        <v>0</v>
      </c>
      <c r="H81" s="282">
        <f t="shared" si="21"/>
        <v>0</v>
      </c>
      <c r="I81" s="282">
        <f t="shared" si="21"/>
        <v>0</v>
      </c>
      <c r="J81" s="282">
        <f t="shared" si="21"/>
        <v>0</v>
      </c>
      <c r="K81" s="282">
        <f t="shared" si="21"/>
        <v>0</v>
      </c>
      <c r="L81" s="282">
        <f t="shared" si="21"/>
        <v>0</v>
      </c>
      <c r="M81" s="282">
        <f t="shared" si="21"/>
        <v>0</v>
      </c>
      <c r="N81" s="282">
        <f t="shared" si="21"/>
        <v>0.21496130696474999</v>
      </c>
      <c r="O81" s="282">
        <f t="shared" si="21"/>
        <v>0</v>
      </c>
      <c r="P81" s="282">
        <f t="shared" si="21"/>
        <v>0</v>
      </c>
      <c r="Q81" s="282">
        <f t="shared" si="21"/>
        <v>0</v>
      </c>
      <c r="R81" s="282">
        <f t="shared" si="21"/>
        <v>2.3884937491346632E-2</v>
      </c>
      <c r="S81" s="282">
        <f t="shared" si="21"/>
        <v>2.2356465201218121E-2</v>
      </c>
      <c r="T81" s="282">
        <f t="shared" si="21"/>
        <v>2.4273984227158443E-2</v>
      </c>
      <c r="U81" s="282">
        <f t="shared" si="21"/>
        <v>2.6034419956552805E-2</v>
      </c>
      <c r="V81" s="282">
        <f t="shared" si="21"/>
        <v>2.62921339585791E-2</v>
      </c>
      <c r="W81" s="282">
        <f t="shared" si="21"/>
        <v>2.5401511502476444E-2</v>
      </c>
      <c r="X81" s="282">
        <f t="shared" si="21"/>
        <v>2.410417010644823E-2</v>
      </c>
      <c r="Y81" s="282">
        <f t="shared" si="21"/>
        <v>2.4141845424234209E-2</v>
      </c>
      <c r="Z81" s="282">
        <f t="shared" si="21"/>
        <v>2.2974576435128815E-2</v>
      </c>
      <c r="AA81" s="282">
        <f t="shared" si="21"/>
        <v>2.1973274005049833E-2</v>
      </c>
      <c r="AB81" s="282">
        <f t="shared" si="21"/>
        <v>2.0740609864482788E-2</v>
      </c>
      <c r="AC81" s="282">
        <f t="shared" si="21"/>
        <v>1.9664448028304207E-2</v>
      </c>
      <c r="AD81" s="282">
        <f t="shared" si="21"/>
        <v>1.8677729923840716E-2</v>
      </c>
      <c r="AE81" s="282">
        <f t="shared" si="21"/>
        <v>1.777525645576385E-2</v>
      </c>
      <c r="AF81" s="282">
        <f t="shared" si="21"/>
        <v>1.7336051014267544E-2</v>
      </c>
      <c r="AG81" s="282">
        <f t="shared" si="21"/>
        <v>1.664783544756783E-2</v>
      </c>
      <c r="AH81" s="282">
        <f t="shared" si="21"/>
        <v>1.5786167712897595E-2</v>
      </c>
      <c r="AI81" s="282">
        <f t="shared" si="21"/>
        <v>1.5709660756812637E-2</v>
      </c>
      <c r="AJ81" s="282">
        <f t="shared" si="21"/>
        <v>1.5011964483007781E-2</v>
      </c>
      <c r="AK81" s="282">
        <f t="shared" si="21"/>
        <v>1.4629738430857152E-2</v>
      </c>
      <c r="AL81" s="282">
        <f t="shared" si="21"/>
        <v>1.4128682747028269E-2</v>
      </c>
      <c r="AM81" s="282">
        <f t="shared" si="21"/>
        <v>1.3550563916824446E-2</v>
      </c>
      <c r="AN81" s="282">
        <f t="shared" si="21"/>
        <v>1.3065974055333116E-2</v>
      </c>
      <c r="AO81" s="282">
        <f t="shared" si="21"/>
        <v>1.2500484080813926E-2</v>
      </c>
      <c r="AP81" s="282">
        <f t="shared" si="21"/>
        <v>1.1923111164898449E-2</v>
      </c>
      <c r="AQ81" s="282">
        <f t="shared" si="21"/>
        <v>1.1381343501979248E-2</v>
      </c>
      <c r="AR81" s="282">
        <f t="shared" si="21"/>
        <v>1.0865691294978627E-2</v>
      </c>
      <c r="AS81" s="282">
        <f t="shared" si="21"/>
        <v>1.0400895880637782E-2</v>
      </c>
      <c r="AT81" s="282">
        <f t="shared" si="21"/>
        <v>9.7985546995480281E-3</v>
      </c>
      <c r="AU81" s="282">
        <f t="shared" si="21"/>
        <v>9.3195374733217925E-3</v>
      </c>
      <c r="AV81" s="282">
        <f t="shared" si="21"/>
        <v>8.7711464343737926E-3</v>
      </c>
      <c r="AW81" s="282">
        <f t="shared" si="21"/>
        <v>8.2023279714581454E-3</v>
      </c>
      <c r="AX81" s="282">
        <f t="shared" si="21"/>
        <v>7.7741588551182858E-3</v>
      </c>
      <c r="AY81" s="282">
        <f t="shared" si="21"/>
        <v>7.4358322835027229E-3</v>
      </c>
      <c r="AZ81" s="282">
        <f t="shared" si="21"/>
        <v>7.0083857420539693E-3</v>
      </c>
      <c r="BA81" s="282">
        <f t="shared" si="21"/>
        <v>5.7277146652792476E-3</v>
      </c>
    </row>
    <row r="82" spans="1:53" x14ac:dyDescent="0.2">
      <c r="A82" s="280" t="s">
        <v>2820</v>
      </c>
      <c r="B82" s="281" t="s">
        <v>2821</v>
      </c>
      <c r="C82" s="282">
        <f t="shared" si="21"/>
        <v>0</v>
      </c>
      <c r="D82" s="282">
        <f t="shared" si="21"/>
        <v>0</v>
      </c>
      <c r="E82" s="282">
        <f t="shared" si="21"/>
        <v>0</v>
      </c>
      <c r="F82" s="282">
        <f t="shared" si="21"/>
        <v>0</v>
      </c>
      <c r="G82" s="282">
        <f t="shared" si="21"/>
        <v>0</v>
      </c>
      <c r="H82" s="282">
        <f t="shared" si="21"/>
        <v>0</v>
      </c>
      <c r="I82" s="282">
        <f t="shared" si="21"/>
        <v>0</v>
      </c>
      <c r="J82" s="282">
        <f t="shared" si="21"/>
        <v>0</v>
      </c>
      <c r="K82" s="282">
        <f t="shared" si="21"/>
        <v>0</v>
      </c>
      <c r="L82" s="282">
        <f t="shared" si="21"/>
        <v>0</v>
      </c>
      <c r="M82" s="282">
        <f t="shared" si="21"/>
        <v>0</v>
      </c>
      <c r="N82" s="282">
        <f t="shared" si="21"/>
        <v>0</v>
      </c>
      <c r="O82" s="282">
        <f t="shared" si="21"/>
        <v>0</v>
      </c>
      <c r="P82" s="282">
        <f t="shared" si="21"/>
        <v>0</v>
      </c>
      <c r="Q82" s="282">
        <f t="shared" si="21"/>
        <v>0</v>
      </c>
      <c r="R82" s="282">
        <f t="shared" si="21"/>
        <v>0</v>
      </c>
      <c r="S82" s="282">
        <f t="shared" si="21"/>
        <v>0</v>
      </c>
      <c r="T82" s="282">
        <f t="shared" si="21"/>
        <v>0</v>
      </c>
      <c r="U82" s="282">
        <f t="shared" si="21"/>
        <v>0</v>
      </c>
      <c r="V82" s="282">
        <f t="shared" si="21"/>
        <v>0</v>
      </c>
      <c r="W82" s="282">
        <f t="shared" si="21"/>
        <v>0</v>
      </c>
      <c r="X82" s="282">
        <f t="shared" si="21"/>
        <v>0</v>
      </c>
      <c r="Y82" s="282">
        <f t="shared" si="21"/>
        <v>0</v>
      </c>
      <c r="Z82" s="282">
        <f t="shared" si="21"/>
        <v>0</v>
      </c>
      <c r="AA82" s="282">
        <f t="shared" si="21"/>
        <v>0</v>
      </c>
      <c r="AB82" s="282">
        <f t="shared" si="21"/>
        <v>0</v>
      </c>
      <c r="AC82" s="282">
        <f t="shared" si="21"/>
        <v>0</v>
      </c>
      <c r="AD82" s="282">
        <f t="shared" si="21"/>
        <v>0</v>
      </c>
      <c r="AE82" s="282">
        <f t="shared" si="21"/>
        <v>0</v>
      </c>
      <c r="AF82" s="282">
        <f t="shared" si="21"/>
        <v>0</v>
      </c>
      <c r="AG82" s="282">
        <f t="shared" si="21"/>
        <v>0</v>
      </c>
      <c r="AH82" s="282">
        <f t="shared" si="21"/>
        <v>0</v>
      </c>
      <c r="AI82" s="282">
        <f t="shared" si="21"/>
        <v>0</v>
      </c>
      <c r="AJ82" s="282">
        <f t="shared" si="21"/>
        <v>0</v>
      </c>
      <c r="AK82" s="282">
        <f t="shared" si="21"/>
        <v>0</v>
      </c>
      <c r="AL82" s="282">
        <f t="shared" si="21"/>
        <v>0</v>
      </c>
      <c r="AM82" s="282">
        <f t="shared" si="21"/>
        <v>0</v>
      </c>
      <c r="AN82" s="282">
        <f t="shared" si="21"/>
        <v>0</v>
      </c>
      <c r="AO82" s="282">
        <f t="shared" si="21"/>
        <v>0</v>
      </c>
      <c r="AP82" s="282">
        <f t="shared" si="21"/>
        <v>0</v>
      </c>
      <c r="AQ82" s="282">
        <f t="shared" si="21"/>
        <v>0</v>
      </c>
      <c r="AR82" s="282">
        <f t="shared" si="21"/>
        <v>0</v>
      </c>
      <c r="AS82" s="282">
        <f t="shared" si="21"/>
        <v>0</v>
      </c>
      <c r="AT82" s="282">
        <f t="shared" si="21"/>
        <v>0</v>
      </c>
      <c r="AU82" s="282">
        <f t="shared" si="21"/>
        <v>0</v>
      </c>
      <c r="AV82" s="282">
        <f t="shared" si="21"/>
        <v>0</v>
      </c>
      <c r="AW82" s="282">
        <f t="shared" si="21"/>
        <v>0</v>
      </c>
      <c r="AX82" s="282">
        <f t="shared" si="21"/>
        <v>0</v>
      </c>
      <c r="AY82" s="282">
        <f t="shared" si="21"/>
        <v>0</v>
      </c>
      <c r="AZ82" s="282">
        <f t="shared" si="21"/>
        <v>0</v>
      </c>
      <c r="BA82" s="282">
        <f t="shared" si="21"/>
        <v>0</v>
      </c>
    </row>
    <row r="83" spans="1:53" x14ac:dyDescent="0.2">
      <c r="A83" s="277" t="s">
        <v>2083</v>
      </c>
      <c r="B83" s="278" t="s">
        <v>2822</v>
      </c>
      <c r="C83" s="279">
        <f t="shared" si="21"/>
        <v>0</v>
      </c>
      <c r="D83" s="279">
        <f t="shared" si="21"/>
        <v>0</v>
      </c>
      <c r="E83" s="279">
        <f t="shared" si="21"/>
        <v>0</v>
      </c>
      <c r="F83" s="279">
        <f t="shared" si="21"/>
        <v>0</v>
      </c>
      <c r="G83" s="279">
        <f t="shared" si="21"/>
        <v>0</v>
      </c>
      <c r="H83" s="279">
        <f t="shared" si="21"/>
        <v>0</v>
      </c>
      <c r="I83" s="279">
        <f t="shared" si="21"/>
        <v>0</v>
      </c>
      <c r="J83" s="279">
        <f t="shared" si="21"/>
        <v>0</v>
      </c>
      <c r="K83" s="279">
        <f t="shared" si="21"/>
        <v>0</v>
      </c>
      <c r="L83" s="279">
        <f t="shared" si="21"/>
        <v>0</v>
      </c>
      <c r="M83" s="279">
        <f t="shared" si="21"/>
        <v>0</v>
      </c>
      <c r="N83" s="279">
        <f t="shared" si="21"/>
        <v>0</v>
      </c>
      <c r="O83" s="279">
        <f t="shared" si="21"/>
        <v>0</v>
      </c>
      <c r="P83" s="279">
        <f t="shared" si="21"/>
        <v>0</v>
      </c>
      <c r="Q83" s="279">
        <f t="shared" si="21"/>
        <v>0</v>
      </c>
      <c r="R83" s="279">
        <f t="shared" si="21"/>
        <v>0</v>
      </c>
      <c r="S83" s="279">
        <f t="shared" si="21"/>
        <v>0</v>
      </c>
      <c r="T83" s="279">
        <f t="shared" si="21"/>
        <v>0</v>
      </c>
      <c r="U83" s="279">
        <f t="shared" si="21"/>
        <v>0</v>
      </c>
      <c r="V83" s="279">
        <f t="shared" si="21"/>
        <v>0</v>
      </c>
      <c r="W83" s="279">
        <f t="shared" si="21"/>
        <v>0</v>
      </c>
      <c r="X83" s="279">
        <f t="shared" si="21"/>
        <v>0</v>
      </c>
      <c r="Y83" s="279">
        <f t="shared" si="21"/>
        <v>0</v>
      </c>
      <c r="Z83" s="279">
        <f t="shared" si="21"/>
        <v>0</v>
      </c>
      <c r="AA83" s="279">
        <f t="shared" si="21"/>
        <v>0</v>
      </c>
      <c r="AB83" s="279">
        <f t="shared" si="21"/>
        <v>0</v>
      </c>
      <c r="AC83" s="279">
        <f t="shared" si="21"/>
        <v>0</v>
      </c>
      <c r="AD83" s="279">
        <f t="shared" si="21"/>
        <v>0</v>
      </c>
      <c r="AE83" s="279">
        <f t="shared" si="21"/>
        <v>0</v>
      </c>
      <c r="AF83" s="279">
        <f t="shared" si="21"/>
        <v>0</v>
      </c>
      <c r="AG83" s="279">
        <f t="shared" si="21"/>
        <v>0</v>
      </c>
      <c r="AH83" s="279">
        <f t="shared" si="21"/>
        <v>0</v>
      </c>
      <c r="AI83" s="279">
        <f t="shared" si="21"/>
        <v>0</v>
      </c>
      <c r="AJ83" s="279">
        <f t="shared" si="21"/>
        <v>0</v>
      </c>
      <c r="AK83" s="279">
        <f t="shared" si="21"/>
        <v>0</v>
      </c>
      <c r="AL83" s="279">
        <f t="shared" si="21"/>
        <v>0</v>
      </c>
      <c r="AM83" s="279">
        <f t="shared" si="21"/>
        <v>0</v>
      </c>
      <c r="AN83" s="279">
        <f t="shared" si="21"/>
        <v>0</v>
      </c>
      <c r="AO83" s="279">
        <f t="shared" si="21"/>
        <v>0</v>
      </c>
      <c r="AP83" s="279">
        <f t="shared" si="21"/>
        <v>0</v>
      </c>
      <c r="AQ83" s="279">
        <f t="shared" si="21"/>
        <v>0</v>
      </c>
      <c r="AR83" s="279">
        <f t="shared" si="21"/>
        <v>0</v>
      </c>
      <c r="AS83" s="279">
        <f t="shared" si="21"/>
        <v>0</v>
      </c>
      <c r="AT83" s="279">
        <f t="shared" si="21"/>
        <v>0</v>
      </c>
      <c r="AU83" s="279">
        <f t="shared" si="21"/>
        <v>0</v>
      </c>
      <c r="AV83" s="279">
        <f t="shared" si="21"/>
        <v>0</v>
      </c>
      <c r="AW83" s="279">
        <f t="shared" si="21"/>
        <v>0</v>
      </c>
      <c r="AX83" s="279">
        <f t="shared" si="21"/>
        <v>0</v>
      </c>
      <c r="AY83" s="279">
        <f t="shared" si="21"/>
        <v>0</v>
      </c>
      <c r="AZ83" s="279">
        <f t="shared" si="21"/>
        <v>0</v>
      </c>
      <c r="BA83" s="279">
        <f t="shared" si="21"/>
        <v>0</v>
      </c>
    </row>
    <row r="84" spans="1:53" x14ac:dyDescent="0.2">
      <c r="A84" s="289" t="s">
        <v>2823</v>
      </c>
      <c r="B84" s="290" t="s">
        <v>2824</v>
      </c>
      <c r="C84" s="291">
        <f t="shared" si="21"/>
        <v>0</v>
      </c>
      <c r="D84" s="291">
        <f t="shared" si="21"/>
        <v>0</v>
      </c>
      <c r="E84" s="291">
        <f t="shared" si="21"/>
        <v>0</v>
      </c>
      <c r="F84" s="291">
        <f t="shared" si="21"/>
        <v>0</v>
      </c>
      <c r="G84" s="291">
        <f t="shared" si="21"/>
        <v>0</v>
      </c>
      <c r="H84" s="291">
        <f t="shared" si="21"/>
        <v>0</v>
      </c>
      <c r="I84" s="291">
        <f t="shared" si="21"/>
        <v>0</v>
      </c>
      <c r="J84" s="291">
        <f t="shared" si="21"/>
        <v>0</v>
      </c>
      <c r="K84" s="291">
        <f t="shared" si="21"/>
        <v>0</v>
      </c>
      <c r="L84" s="291">
        <f t="shared" si="21"/>
        <v>0</v>
      </c>
      <c r="M84" s="291">
        <f t="shared" si="21"/>
        <v>0</v>
      </c>
      <c r="N84" s="291">
        <f t="shared" si="21"/>
        <v>0</v>
      </c>
      <c r="O84" s="291">
        <f t="shared" si="21"/>
        <v>0</v>
      </c>
      <c r="P84" s="291">
        <f t="shared" si="21"/>
        <v>0</v>
      </c>
      <c r="Q84" s="291">
        <f t="shared" si="21"/>
        <v>0</v>
      </c>
      <c r="R84" s="291">
        <f t="shared" si="21"/>
        <v>0</v>
      </c>
      <c r="S84" s="291">
        <f t="shared" si="21"/>
        <v>0</v>
      </c>
      <c r="T84" s="291">
        <f t="shared" si="21"/>
        <v>0</v>
      </c>
      <c r="U84" s="291">
        <f t="shared" si="21"/>
        <v>0</v>
      </c>
      <c r="V84" s="291">
        <f t="shared" si="21"/>
        <v>0</v>
      </c>
      <c r="W84" s="291">
        <f t="shared" si="21"/>
        <v>0</v>
      </c>
      <c r="X84" s="291">
        <f t="shared" si="21"/>
        <v>0</v>
      </c>
      <c r="Y84" s="291">
        <f t="shared" si="21"/>
        <v>0</v>
      </c>
      <c r="Z84" s="291">
        <f t="shared" si="21"/>
        <v>0</v>
      </c>
      <c r="AA84" s="291">
        <f t="shared" si="21"/>
        <v>0</v>
      </c>
      <c r="AB84" s="291">
        <f t="shared" si="21"/>
        <v>0</v>
      </c>
      <c r="AC84" s="291">
        <f t="shared" si="21"/>
        <v>0</v>
      </c>
      <c r="AD84" s="291">
        <f t="shared" si="21"/>
        <v>0</v>
      </c>
      <c r="AE84" s="291">
        <f t="shared" si="21"/>
        <v>0</v>
      </c>
      <c r="AF84" s="291">
        <f t="shared" si="21"/>
        <v>0</v>
      </c>
      <c r="AG84" s="291">
        <f t="shared" si="21"/>
        <v>0</v>
      </c>
      <c r="AH84" s="291">
        <f t="shared" si="21"/>
        <v>0</v>
      </c>
      <c r="AI84" s="291">
        <f t="shared" si="21"/>
        <v>0</v>
      </c>
      <c r="AJ84" s="291">
        <f t="shared" si="21"/>
        <v>0</v>
      </c>
      <c r="AK84" s="291">
        <f t="shared" si="21"/>
        <v>0</v>
      </c>
      <c r="AL84" s="291">
        <f t="shared" si="21"/>
        <v>0</v>
      </c>
      <c r="AM84" s="291">
        <f t="shared" si="21"/>
        <v>0</v>
      </c>
      <c r="AN84" s="291">
        <f t="shared" si="21"/>
        <v>0</v>
      </c>
      <c r="AO84" s="291">
        <f t="shared" si="21"/>
        <v>0</v>
      </c>
      <c r="AP84" s="291">
        <f t="shared" si="21"/>
        <v>0</v>
      </c>
      <c r="AQ84" s="291">
        <f t="shared" si="21"/>
        <v>0</v>
      </c>
      <c r="AR84" s="291">
        <f t="shared" si="21"/>
        <v>0</v>
      </c>
      <c r="AS84" s="291">
        <f t="shared" si="21"/>
        <v>0</v>
      </c>
      <c r="AT84" s="291">
        <f t="shared" si="21"/>
        <v>0</v>
      </c>
      <c r="AU84" s="291">
        <f t="shared" si="21"/>
        <v>0</v>
      </c>
      <c r="AV84" s="291">
        <f t="shared" si="21"/>
        <v>0</v>
      </c>
      <c r="AW84" s="291">
        <f t="shared" si="21"/>
        <v>0</v>
      </c>
      <c r="AX84" s="291">
        <f t="shared" si="21"/>
        <v>0</v>
      </c>
      <c r="AY84" s="291">
        <f t="shared" si="21"/>
        <v>0</v>
      </c>
      <c r="AZ84" s="291">
        <f t="shared" si="21"/>
        <v>0</v>
      </c>
      <c r="BA84" s="291">
        <f t="shared" si="21"/>
        <v>0</v>
      </c>
    </row>
    <row r="85" spans="1:53" x14ac:dyDescent="0.2">
      <c r="A85" s="292" t="s">
        <v>2825</v>
      </c>
      <c r="B85" s="293" t="s">
        <v>2826</v>
      </c>
      <c r="C85" s="294">
        <f t="shared" si="21"/>
        <v>0</v>
      </c>
      <c r="D85" s="294">
        <f t="shared" si="21"/>
        <v>0</v>
      </c>
      <c r="E85" s="294">
        <f t="shared" si="21"/>
        <v>0</v>
      </c>
      <c r="F85" s="294">
        <f t="shared" si="21"/>
        <v>0</v>
      </c>
      <c r="G85" s="294">
        <f t="shared" si="21"/>
        <v>0</v>
      </c>
      <c r="H85" s="294">
        <f t="shared" si="21"/>
        <v>0</v>
      </c>
      <c r="I85" s="294">
        <f t="shared" si="21"/>
        <v>0</v>
      </c>
      <c r="J85" s="294">
        <f t="shared" si="21"/>
        <v>0</v>
      </c>
      <c r="K85" s="294">
        <f t="shared" si="21"/>
        <v>0</v>
      </c>
      <c r="L85" s="294">
        <f t="shared" si="21"/>
        <v>0</v>
      </c>
      <c r="M85" s="294">
        <f t="shared" si="21"/>
        <v>0</v>
      </c>
      <c r="N85" s="294">
        <f t="shared" si="21"/>
        <v>0</v>
      </c>
      <c r="O85" s="294">
        <f t="shared" si="21"/>
        <v>0</v>
      </c>
      <c r="P85" s="294">
        <f t="shared" si="21"/>
        <v>0</v>
      </c>
      <c r="Q85" s="294">
        <f t="shared" si="21"/>
        <v>0</v>
      </c>
      <c r="R85" s="294">
        <f t="shared" si="21"/>
        <v>0</v>
      </c>
      <c r="S85" s="294">
        <f t="shared" si="21"/>
        <v>0</v>
      </c>
      <c r="T85" s="294">
        <f t="shared" si="21"/>
        <v>0</v>
      </c>
      <c r="U85" s="294">
        <f t="shared" si="21"/>
        <v>0</v>
      </c>
      <c r="V85" s="294">
        <f t="shared" si="21"/>
        <v>0</v>
      </c>
      <c r="W85" s="294">
        <f t="shared" si="21"/>
        <v>0</v>
      </c>
      <c r="X85" s="294">
        <f t="shared" si="21"/>
        <v>0</v>
      </c>
      <c r="Y85" s="294">
        <f t="shared" si="21"/>
        <v>0</v>
      </c>
      <c r="Z85" s="294">
        <f t="shared" si="21"/>
        <v>0</v>
      </c>
      <c r="AA85" s="294">
        <f t="shared" si="21"/>
        <v>0</v>
      </c>
      <c r="AB85" s="294">
        <f t="shared" si="21"/>
        <v>0</v>
      </c>
      <c r="AC85" s="294">
        <f t="shared" si="21"/>
        <v>0</v>
      </c>
      <c r="AD85" s="294">
        <f t="shared" si="21"/>
        <v>0</v>
      </c>
      <c r="AE85" s="294">
        <f t="shared" si="21"/>
        <v>0</v>
      </c>
      <c r="AF85" s="294">
        <f t="shared" si="21"/>
        <v>0</v>
      </c>
      <c r="AG85" s="294">
        <f t="shared" si="21"/>
        <v>0</v>
      </c>
      <c r="AH85" s="294">
        <f t="shared" si="21"/>
        <v>0</v>
      </c>
      <c r="AI85" s="294">
        <f t="shared" si="21"/>
        <v>0</v>
      </c>
      <c r="AJ85" s="294">
        <f t="shared" si="21"/>
        <v>0</v>
      </c>
      <c r="AK85" s="294">
        <f t="shared" si="21"/>
        <v>0</v>
      </c>
      <c r="AL85" s="294">
        <f t="shared" si="21"/>
        <v>0</v>
      </c>
      <c r="AM85" s="294">
        <f t="shared" si="21"/>
        <v>0</v>
      </c>
      <c r="AN85" s="294">
        <f t="shared" si="21"/>
        <v>0</v>
      </c>
      <c r="AO85" s="294">
        <f t="shared" si="21"/>
        <v>0</v>
      </c>
      <c r="AP85" s="294">
        <f t="shared" si="21"/>
        <v>0</v>
      </c>
      <c r="AQ85" s="294">
        <f t="shared" si="21"/>
        <v>0</v>
      </c>
      <c r="AR85" s="294">
        <f t="shared" si="21"/>
        <v>0</v>
      </c>
      <c r="AS85" s="294">
        <f t="shared" si="21"/>
        <v>0</v>
      </c>
      <c r="AT85" s="294">
        <f t="shared" si="21"/>
        <v>0</v>
      </c>
      <c r="AU85" s="294">
        <f t="shared" si="21"/>
        <v>0</v>
      </c>
      <c r="AV85" s="294">
        <f t="shared" si="21"/>
        <v>0</v>
      </c>
      <c r="AW85" s="294">
        <f t="shared" si="21"/>
        <v>0</v>
      </c>
      <c r="AX85" s="294">
        <f t="shared" si="21"/>
        <v>0</v>
      </c>
      <c r="AY85" s="294">
        <f t="shared" si="21"/>
        <v>0</v>
      </c>
      <c r="AZ85" s="294">
        <f t="shared" si="21"/>
        <v>0</v>
      </c>
      <c r="BA85" s="294">
        <f t="shared" si="21"/>
        <v>0</v>
      </c>
    </row>
    <row r="89" spans="1:53" x14ac:dyDescent="0.2">
      <c r="A89" s="269" t="s">
        <v>2884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652.57522834095437</v>
      </c>
      <c r="D90" s="307">
        <v>526.08322999999996</v>
      </c>
      <c r="E90" s="307">
        <v>434.59978000000007</v>
      </c>
      <c r="F90" s="307">
        <v>466.71189000000004</v>
      </c>
      <c r="G90" s="307">
        <v>457.76432</v>
      </c>
      <c r="H90" s="307">
        <v>475.92499807444591</v>
      </c>
      <c r="I90" s="307">
        <v>467.40969999999999</v>
      </c>
      <c r="J90" s="307">
        <v>484.40380999999991</v>
      </c>
      <c r="K90" s="307">
        <v>485.99892000000006</v>
      </c>
      <c r="L90" s="307">
        <v>419.07291000000004</v>
      </c>
      <c r="M90" s="307">
        <v>436.84956583839204</v>
      </c>
      <c r="N90" s="307">
        <v>409.85728003681936</v>
      </c>
      <c r="O90" s="307">
        <v>405.32324412480733</v>
      </c>
      <c r="P90" s="307">
        <v>412.29693149296526</v>
      </c>
      <c r="Q90" s="307">
        <v>413.36308480838971</v>
      </c>
      <c r="R90" s="307">
        <v>356.1485616849024</v>
      </c>
      <c r="S90" s="307">
        <v>244.54178604459773</v>
      </c>
      <c r="T90" s="307">
        <v>233.19890661265993</v>
      </c>
      <c r="U90" s="307">
        <v>215.18576212190578</v>
      </c>
      <c r="V90" s="307">
        <v>211.45901542735311</v>
      </c>
      <c r="W90" s="307">
        <v>208.59721048170044</v>
      </c>
      <c r="X90" s="307">
        <v>208.05592821701379</v>
      </c>
      <c r="Y90" s="307">
        <v>206.87811053265142</v>
      </c>
      <c r="Z90" s="307">
        <v>201.83912622997056</v>
      </c>
      <c r="AA90" s="307">
        <v>198.9296676726332</v>
      </c>
      <c r="AB90" s="307">
        <v>200.02385125389625</v>
      </c>
      <c r="AC90" s="307">
        <v>202.89338466485324</v>
      </c>
      <c r="AD90" s="307">
        <v>206.17805212265853</v>
      </c>
      <c r="AE90" s="307">
        <v>207.03460900656074</v>
      </c>
      <c r="AF90" s="307">
        <v>207.98725210688664</v>
      </c>
      <c r="AG90" s="307">
        <v>208.37959911996302</v>
      </c>
      <c r="AH90" s="307">
        <v>209.54623442796301</v>
      </c>
      <c r="AI90" s="307">
        <v>207.77586628638841</v>
      </c>
      <c r="AJ90" s="307">
        <v>202.34517803514132</v>
      </c>
      <c r="AK90" s="307">
        <v>197.89124373263883</v>
      </c>
      <c r="AL90" s="307">
        <v>192.36105576937302</v>
      </c>
      <c r="AM90" s="307">
        <v>190.3087947125284</v>
      </c>
      <c r="AN90" s="307">
        <v>187.8484123069469</v>
      </c>
      <c r="AO90" s="307">
        <v>183.94077504659288</v>
      </c>
      <c r="AP90" s="307">
        <v>180.18768406252673</v>
      </c>
      <c r="AQ90" s="307">
        <v>176.58877366801357</v>
      </c>
      <c r="AR90" s="307">
        <v>173.57255971281671</v>
      </c>
      <c r="AS90" s="307">
        <v>170.20403855888108</v>
      </c>
      <c r="AT90" s="307">
        <v>162.64050622396164</v>
      </c>
      <c r="AU90" s="307">
        <v>153.5436154318256</v>
      </c>
      <c r="AV90" s="307">
        <v>149.21107042705773</v>
      </c>
      <c r="AW90" s="307">
        <v>144.41656038012636</v>
      </c>
      <c r="AX90" s="307">
        <v>140.72446008821498</v>
      </c>
      <c r="AY90" s="307">
        <v>137.05584545532702</v>
      </c>
      <c r="AZ90" s="307">
        <v>131.43908483283764</v>
      </c>
      <c r="BA90" s="308">
        <v>126.5332302205327</v>
      </c>
    </row>
    <row r="91" spans="1:53" x14ac:dyDescent="0.2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0.99975000000000003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0.99975000000000003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0.99975000000000003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577.17089123951484</v>
      </c>
      <c r="D140" s="309">
        <v>449.98641999999995</v>
      </c>
      <c r="E140" s="309">
        <v>391.40181999999999</v>
      </c>
      <c r="F140" s="309">
        <v>424.41003000000006</v>
      </c>
      <c r="G140" s="309">
        <v>416.56430999999998</v>
      </c>
      <c r="H140" s="309">
        <v>431.64223101881976</v>
      </c>
      <c r="I140" s="309">
        <v>424.71024</v>
      </c>
      <c r="J140" s="309">
        <v>443.2025799999999</v>
      </c>
      <c r="K140" s="309">
        <v>447.09932000000003</v>
      </c>
      <c r="L140" s="309">
        <v>379.17583999999999</v>
      </c>
      <c r="M140" s="309">
        <v>411.31690483079024</v>
      </c>
      <c r="N140" s="309">
        <v>388.09847878710207</v>
      </c>
      <c r="O140" s="309">
        <v>373.60417104399022</v>
      </c>
      <c r="P140" s="309">
        <v>374.63163258477243</v>
      </c>
      <c r="Q140" s="309">
        <v>375.53051583507454</v>
      </c>
      <c r="R140" s="309">
        <v>326.57962341854216</v>
      </c>
      <c r="S140" s="309">
        <v>224.23890754667588</v>
      </c>
      <c r="T140" s="309">
        <v>213.83776125019983</v>
      </c>
      <c r="U140" s="309">
        <v>193.60344278174807</v>
      </c>
      <c r="V140" s="309">
        <v>188.1230360257928</v>
      </c>
      <c r="W140" s="309">
        <v>184.78855463890193</v>
      </c>
      <c r="X140" s="309">
        <v>184.78985199176944</v>
      </c>
      <c r="Y140" s="309">
        <v>181.51071789079634</v>
      </c>
      <c r="Z140" s="309">
        <v>176.47524919326068</v>
      </c>
      <c r="AA140" s="309">
        <v>173.88548830657314</v>
      </c>
      <c r="AB140" s="309">
        <v>175.50435003518314</v>
      </c>
      <c r="AC140" s="309">
        <v>178.5995161765351</v>
      </c>
      <c r="AD140" s="309">
        <v>182.0261019288325</v>
      </c>
      <c r="AE140" s="309">
        <v>183.26498176824614</v>
      </c>
      <c r="AF140" s="309">
        <v>183.17011983267125</v>
      </c>
      <c r="AG140" s="309">
        <v>182.68862457720999</v>
      </c>
      <c r="AH140" s="309">
        <v>183.8507840713373</v>
      </c>
      <c r="AI140" s="309">
        <v>180.00604434764401</v>
      </c>
      <c r="AJ140" s="309">
        <v>174.01103319705433</v>
      </c>
      <c r="AK140" s="309">
        <v>168.34806664452051</v>
      </c>
      <c r="AL140" s="309">
        <v>162.62802383678209</v>
      </c>
      <c r="AM140" s="309">
        <v>160.84116023840173</v>
      </c>
      <c r="AN140" s="309">
        <v>157.50578903019974</v>
      </c>
      <c r="AO140" s="309">
        <v>153.24750096365605</v>
      </c>
      <c r="AP140" s="309">
        <v>149.53117617145725</v>
      </c>
      <c r="AQ140" s="309">
        <v>145.91152822864484</v>
      </c>
      <c r="AR140" s="309">
        <v>143.43731220124351</v>
      </c>
      <c r="AS140" s="309">
        <v>140.2313241321306</v>
      </c>
      <c r="AT140" s="309">
        <v>133.58921532857525</v>
      </c>
      <c r="AU140" s="309">
        <v>125.32503344290181</v>
      </c>
      <c r="AV140" s="309">
        <v>121.82605562874647</v>
      </c>
      <c r="AW140" s="309">
        <v>117.49938867107878</v>
      </c>
      <c r="AX140" s="309">
        <v>113.20516526700072</v>
      </c>
      <c r="AY140" s="309">
        <v>110.29045472508295</v>
      </c>
      <c r="AZ140" s="309">
        <v>104.71559525816615</v>
      </c>
      <c r="BA140" s="310">
        <v>100.02640793726658</v>
      </c>
    </row>
    <row r="141" spans="1:53" x14ac:dyDescent="0.2">
      <c r="A141" s="280" t="s">
        <v>2082</v>
      </c>
      <c r="B141" s="281" t="s">
        <v>2765</v>
      </c>
      <c r="C141" s="282">
        <v>56.415182822585713</v>
      </c>
      <c r="D141" s="311">
        <v>29.006909999999998</v>
      </c>
      <c r="E141" s="311">
        <v>17.199880000000004</v>
      </c>
      <c r="F141" s="311">
        <v>41.710030000000003</v>
      </c>
      <c r="G141" s="311">
        <v>56.287199999999999</v>
      </c>
      <c r="H141" s="311">
        <v>72.800155925669415</v>
      </c>
      <c r="I141" s="311">
        <v>47.310240000000007</v>
      </c>
      <c r="J141" s="311">
        <v>55.600479999999997</v>
      </c>
      <c r="K141" s="311">
        <v>55.599319999999999</v>
      </c>
      <c r="L141" s="311">
        <v>34.800280000000001</v>
      </c>
      <c r="M141" s="311">
        <v>49.632563567772898</v>
      </c>
      <c r="N141" s="311">
        <v>35.060358982000594</v>
      </c>
      <c r="O141" s="311">
        <v>20.542166649225749</v>
      </c>
      <c r="P141" s="311">
        <v>28.090121167938737</v>
      </c>
      <c r="Q141" s="311">
        <v>26.128103683527812</v>
      </c>
      <c r="R141" s="311">
        <v>24.959504604518642</v>
      </c>
      <c r="S141" s="311">
        <v>17.137909545111302</v>
      </c>
      <c r="T141" s="311">
        <v>16.342981018457778</v>
      </c>
      <c r="U141" s="311">
        <v>18.841575784014417</v>
      </c>
      <c r="V141" s="311">
        <v>19.036863161289634</v>
      </c>
      <c r="W141" s="311">
        <v>18.531891561356147</v>
      </c>
      <c r="X141" s="311">
        <v>17.609625812342983</v>
      </c>
      <c r="Y141" s="311">
        <v>18.325519895600834</v>
      </c>
      <c r="Z141" s="311">
        <v>17.77063690042759</v>
      </c>
      <c r="AA141" s="311">
        <v>17.174033545901555</v>
      </c>
      <c r="AB141" s="311">
        <v>16.615479829290109</v>
      </c>
      <c r="AC141" s="311">
        <v>16.462762764120914</v>
      </c>
      <c r="AD141" s="311">
        <v>16.361963318216056</v>
      </c>
      <c r="AE141" s="311">
        <v>16.076117668531985</v>
      </c>
      <c r="AF141" s="311">
        <v>16.535351858569637</v>
      </c>
      <c r="AG141" s="311">
        <v>16.830672410398048</v>
      </c>
      <c r="AH141" s="311">
        <v>16.755468701050063</v>
      </c>
      <c r="AI141" s="311">
        <v>17.588856228346238</v>
      </c>
      <c r="AJ141" s="311">
        <v>17.604273279932396</v>
      </c>
      <c r="AK141" s="311">
        <v>17.893503933603156</v>
      </c>
      <c r="AL141" s="311">
        <v>17.721534787829597</v>
      </c>
      <c r="AM141" s="311">
        <v>17.487725852095899</v>
      </c>
      <c r="AN141" s="311">
        <v>17.675740468525809</v>
      </c>
      <c r="AO141" s="311">
        <v>17.605126696252114</v>
      </c>
      <c r="AP141" s="311">
        <v>17.394116795893002</v>
      </c>
      <c r="AQ141" s="311">
        <v>17.255180329428047</v>
      </c>
      <c r="AR141" s="311">
        <v>16.941210069532008</v>
      </c>
      <c r="AS141" s="311">
        <v>16.731763850867996</v>
      </c>
      <c r="AT141" s="311">
        <v>16.097771958175709</v>
      </c>
      <c r="AU141" s="311">
        <v>15.407064736072163</v>
      </c>
      <c r="AV141" s="311">
        <v>14.930002875791224</v>
      </c>
      <c r="AW141" s="311">
        <v>14.538265673746483</v>
      </c>
      <c r="AX141" s="311">
        <v>14.487876234127967</v>
      </c>
      <c r="AY141" s="311">
        <v>14.082288992769683</v>
      </c>
      <c r="AZ141" s="311">
        <v>13.765658155542242</v>
      </c>
      <c r="BA141" s="312">
        <v>13.428781445671227</v>
      </c>
    </row>
    <row r="142" spans="1:53" x14ac:dyDescent="0.2">
      <c r="A142" s="280" t="s">
        <v>2766</v>
      </c>
      <c r="B142" s="281" t="s">
        <v>2767</v>
      </c>
      <c r="C142" s="282">
        <v>520.75570841692911</v>
      </c>
      <c r="D142" s="311">
        <v>420.97951</v>
      </c>
      <c r="E142" s="311">
        <v>374.20193999999998</v>
      </c>
      <c r="F142" s="311">
        <v>382.70000000000005</v>
      </c>
      <c r="G142" s="311">
        <v>360.27710999999994</v>
      </c>
      <c r="H142" s="311">
        <v>358.84207509315036</v>
      </c>
      <c r="I142" s="311">
        <v>377.4</v>
      </c>
      <c r="J142" s="311">
        <v>387.60210000000001</v>
      </c>
      <c r="K142" s="311">
        <v>391.5</v>
      </c>
      <c r="L142" s="311">
        <v>344.37556000000006</v>
      </c>
      <c r="M142" s="311">
        <v>361.68434126301736</v>
      </c>
      <c r="N142" s="311">
        <v>353.03811980510147</v>
      </c>
      <c r="O142" s="311">
        <v>353.06200439476447</v>
      </c>
      <c r="P142" s="311">
        <v>346.54151141683377</v>
      </c>
      <c r="Q142" s="311">
        <v>349.40241215154674</v>
      </c>
      <c r="R142" s="311">
        <v>301.6201188140235</v>
      </c>
      <c r="S142" s="311">
        <v>207.10099800156459</v>
      </c>
      <c r="T142" s="311">
        <v>197.49478023174208</v>
      </c>
      <c r="U142" s="311">
        <v>174.76186699773365</v>
      </c>
      <c r="V142" s="311">
        <v>169.08617286450317</v>
      </c>
      <c r="W142" s="311">
        <v>166.2566630775458</v>
      </c>
      <c r="X142" s="311">
        <v>167.18022617942646</v>
      </c>
      <c r="Y142" s="311">
        <v>163.18519799519552</v>
      </c>
      <c r="Z142" s="311">
        <v>158.7046122928331</v>
      </c>
      <c r="AA142" s="311">
        <v>156.71145476067159</v>
      </c>
      <c r="AB142" s="311">
        <v>158.88887020589303</v>
      </c>
      <c r="AC142" s="311">
        <v>162.13675341241418</v>
      </c>
      <c r="AD142" s="311">
        <v>165.66413861061648</v>
      </c>
      <c r="AE142" s="311">
        <v>167.18886409971415</v>
      </c>
      <c r="AF142" s="311">
        <v>166.63476797410163</v>
      </c>
      <c r="AG142" s="311">
        <v>165.85795216681194</v>
      </c>
      <c r="AH142" s="311">
        <v>167.09531537028724</v>
      </c>
      <c r="AI142" s="311">
        <v>162.41718811929778</v>
      </c>
      <c r="AJ142" s="311">
        <v>156.40675991712195</v>
      </c>
      <c r="AK142" s="311">
        <v>150.45456271091737</v>
      </c>
      <c r="AL142" s="311">
        <v>144.90648904895249</v>
      </c>
      <c r="AM142" s="311">
        <v>143.35343438630585</v>
      </c>
      <c r="AN142" s="311">
        <v>139.83004856167389</v>
      </c>
      <c r="AO142" s="311">
        <v>135.64237426740397</v>
      </c>
      <c r="AP142" s="311">
        <v>132.13705937556423</v>
      </c>
      <c r="AQ142" s="311">
        <v>128.65634789921677</v>
      </c>
      <c r="AR142" s="311">
        <v>126.49610213171151</v>
      </c>
      <c r="AS142" s="311">
        <v>123.49956028126259</v>
      </c>
      <c r="AT142" s="311">
        <v>117.49144337039952</v>
      </c>
      <c r="AU142" s="311">
        <v>109.91796870682967</v>
      </c>
      <c r="AV142" s="311">
        <v>106.89605275295526</v>
      </c>
      <c r="AW142" s="311">
        <v>102.96112299733228</v>
      </c>
      <c r="AX142" s="311">
        <v>98.717289032872756</v>
      </c>
      <c r="AY142" s="311">
        <v>96.208165732313276</v>
      </c>
      <c r="AZ142" s="311">
        <v>90.949937102623892</v>
      </c>
      <c r="BA142" s="312">
        <v>86.597626491595364</v>
      </c>
    </row>
    <row r="143" spans="1:53" x14ac:dyDescent="0.2">
      <c r="A143" s="283" t="s">
        <v>2768</v>
      </c>
      <c r="B143" s="284" t="s">
        <v>2769</v>
      </c>
      <c r="C143" s="285">
        <v>429.87484475016691</v>
      </c>
      <c r="D143" s="313">
        <v>365.17950999999999</v>
      </c>
      <c r="E143" s="313">
        <v>330.4</v>
      </c>
      <c r="F143" s="313">
        <v>345.59999999999997</v>
      </c>
      <c r="G143" s="313">
        <v>334.77616999999992</v>
      </c>
      <c r="H143" s="313">
        <v>334.36037068883201</v>
      </c>
      <c r="I143" s="313">
        <v>331.3</v>
      </c>
      <c r="J143" s="313">
        <v>327.2</v>
      </c>
      <c r="K143" s="313">
        <v>336.59999999999997</v>
      </c>
      <c r="L143" s="313">
        <v>300.87556000000001</v>
      </c>
      <c r="M143" s="313">
        <v>298.77233209133499</v>
      </c>
      <c r="N143" s="313">
        <v>296.52718066303595</v>
      </c>
      <c r="O143" s="313">
        <v>295.309066590236</v>
      </c>
      <c r="P143" s="313">
        <v>281.93369637909603</v>
      </c>
      <c r="Q143" s="313">
        <v>288.25786261490776</v>
      </c>
      <c r="R143" s="313">
        <v>246.47060128273463</v>
      </c>
      <c r="S143" s="313">
        <v>169.23376233789483</v>
      </c>
      <c r="T143" s="313">
        <v>161.38398666944573</v>
      </c>
      <c r="U143" s="313">
        <v>146.09587931314761</v>
      </c>
      <c r="V143" s="313">
        <v>143.23201197023613</v>
      </c>
      <c r="W143" s="313">
        <v>141.28834613266469</v>
      </c>
      <c r="X143" s="313">
        <v>141.49517084439745</v>
      </c>
      <c r="Y143" s="313">
        <v>139.50863044783424</v>
      </c>
      <c r="Z143" s="313">
        <v>135.93819795190629</v>
      </c>
      <c r="AA143" s="313">
        <v>134.17569688281353</v>
      </c>
      <c r="AB143" s="313">
        <v>135.59269480002192</v>
      </c>
      <c r="AC143" s="313">
        <v>137.81772522137416</v>
      </c>
      <c r="AD143" s="313">
        <v>140.22252377665586</v>
      </c>
      <c r="AE143" s="313">
        <v>140.87713152147614</v>
      </c>
      <c r="AF143" s="313">
        <v>140.94280680941347</v>
      </c>
      <c r="AG143" s="313">
        <v>140.65528698094755</v>
      </c>
      <c r="AH143" s="313">
        <v>141.50059594351634</v>
      </c>
      <c r="AI143" s="313">
        <v>138.81321694996819</v>
      </c>
      <c r="AJ143" s="313">
        <v>134.18812369845713</v>
      </c>
      <c r="AK143" s="313">
        <v>129.69732543564677</v>
      </c>
      <c r="AL143" s="313">
        <v>125.17675679501698</v>
      </c>
      <c r="AM143" s="313">
        <v>123.80893210904163</v>
      </c>
      <c r="AN143" s="313">
        <v>121.06421122402057</v>
      </c>
      <c r="AO143" s="313">
        <v>117.63224597490319</v>
      </c>
      <c r="AP143" s="313">
        <v>114.68376910712666</v>
      </c>
      <c r="AQ143" s="313">
        <v>111.76317528309821</v>
      </c>
      <c r="AR143" s="313">
        <v>109.85667632078055</v>
      </c>
      <c r="AS143" s="313">
        <v>107.31066548949774</v>
      </c>
      <c r="AT143" s="313">
        <v>102.1426808901671</v>
      </c>
      <c r="AU143" s="313">
        <v>95.67244664967771</v>
      </c>
      <c r="AV143" s="313">
        <v>93.01484337336673</v>
      </c>
      <c r="AW143" s="313">
        <v>89.641235523460239</v>
      </c>
      <c r="AX143" s="313">
        <v>86.115006917656757</v>
      </c>
      <c r="AY143" s="313">
        <v>83.907124751175431</v>
      </c>
      <c r="AZ143" s="313">
        <v>79.44059089266203</v>
      </c>
      <c r="BA143" s="314">
        <v>75.712923397686339</v>
      </c>
    </row>
    <row r="144" spans="1:53" x14ac:dyDescent="0.2">
      <c r="A144" s="283" t="s">
        <v>2770</v>
      </c>
      <c r="B144" s="284" t="s">
        <v>2771</v>
      </c>
      <c r="C144" s="285">
        <v>90.880863666762195</v>
      </c>
      <c r="D144" s="313">
        <v>55.8</v>
      </c>
      <c r="E144" s="313">
        <v>43.801939999999995</v>
      </c>
      <c r="F144" s="313">
        <v>37.100000000000009</v>
      </c>
      <c r="G144" s="313">
        <v>25.50094</v>
      </c>
      <c r="H144" s="313">
        <v>24.481704404318297</v>
      </c>
      <c r="I144" s="313">
        <v>46.100000000000009</v>
      </c>
      <c r="J144" s="313">
        <v>60.40209999999999</v>
      </c>
      <c r="K144" s="313">
        <v>54.9</v>
      </c>
      <c r="L144" s="313">
        <v>43.5</v>
      </c>
      <c r="M144" s="313">
        <v>62.912009171682392</v>
      </c>
      <c r="N144" s="313">
        <v>56.510939142065503</v>
      </c>
      <c r="O144" s="313">
        <v>57.7529378045285</v>
      </c>
      <c r="P144" s="313">
        <v>64.607815037737751</v>
      </c>
      <c r="Q144" s="313">
        <v>61.14454953663892</v>
      </c>
      <c r="R144" s="313">
        <v>55.149517531288801</v>
      </c>
      <c r="S144" s="313">
        <v>37.867235663669739</v>
      </c>
      <c r="T144" s="313">
        <v>36.110793562296323</v>
      </c>
      <c r="U144" s="313">
        <v>28.665987684586042</v>
      </c>
      <c r="V144" s="313">
        <v>25.854160894267054</v>
      </c>
      <c r="W144" s="313">
        <v>24.968316944881103</v>
      </c>
      <c r="X144" s="313">
        <v>25.685055335028988</v>
      </c>
      <c r="Y144" s="313">
        <v>23.67656754736128</v>
      </c>
      <c r="Z144" s="313">
        <v>22.766414340926829</v>
      </c>
      <c r="AA144" s="313">
        <v>22.535757877858067</v>
      </c>
      <c r="AB144" s="313">
        <v>23.296175405871125</v>
      </c>
      <c r="AC144" s="313">
        <v>24.319028191040051</v>
      </c>
      <c r="AD144" s="313">
        <v>25.441614833960585</v>
      </c>
      <c r="AE144" s="313">
        <v>26.311732578237997</v>
      </c>
      <c r="AF144" s="313">
        <v>25.691961164688156</v>
      </c>
      <c r="AG144" s="313">
        <v>25.202665185864397</v>
      </c>
      <c r="AH144" s="313">
        <v>25.594719426770883</v>
      </c>
      <c r="AI144" s="313">
        <v>23.603971169329579</v>
      </c>
      <c r="AJ144" s="313">
        <v>22.218636218664809</v>
      </c>
      <c r="AK144" s="313">
        <v>20.757237275270601</v>
      </c>
      <c r="AL144" s="313">
        <v>19.729732253935513</v>
      </c>
      <c r="AM144" s="313">
        <v>19.544502277264204</v>
      </c>
      <c r="AN144" s="313">
        <v>18.765837337653323</v>
      </c>
      <c r="AO144" s="313">
        <v>18.01012829250077</v>
      </c>
      <c r="AP144" s="313">
        <v>17.453290268437577</v>
      </c>
      <c r="AQ144" s="313">
        <v>16.89317261611858</v>
      </c>
      <c r="AR144" s="313">
        <v>16.639425810930966</v>
      </c>
      <c r="AS144" s="313">
        <v>16.188894791764845</v>
      </c>
      <c r="AT144" s="313">
        <v>15.348762480232431</v>
      </c>
      <c r="AU144" s="313">
        <v>14.245522057151977</v>
      </c>
      <c r="AV144" s="313">
        <v>13.881209379588524</v>
      </c>
      <c r="AW144" s="313">
        <v>13.319887473872056</v>
      </c>
      <c r="AX144" s="313">
        <v>12.60228211521599</v>
      </c>
      <c r="AY144" s="313">
        <v>12.301040981137826</v>
      </c>
      <c r="AZ144" s="313">
        <v>11.50934620996185</v>
      </c>
      <c r="BA144" s="314">
        <v>10.884703093909017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75.404337101439481</v>
      </c>
      <c r="D167" s="309">
        <v>76.096810000000005</v>
      </c>
      <c r="E167" s="309">
        <v>43.197960000000009</v>
      </c>
      <c r="F167" s="309">
        <v>42.301859999999998</v>
      </c>
      <c r="G167" s="309">
        <v>40.20026</v>
      </c>
      <c r="H167" s="309">
        <v>44.282767055626138</v>
      </c>
      <c r="I167" s="309">
        <v>42.699460000000002</v>
      </c>
      <c r="J167" s="309">
        <v>41.201229999999995</v>
      </c>
      <c r="K167" s="309">
        <v>38.8996</v>
      </c>
      <c r="L167" s="309">
        <v>39.897069999999999</v>
      </c>
      <c r="M167" s="309">
        <v>25.532661007601792</v>
      </c>
      <c r="N167" s="309">
        <v>21.758801249717319</v>
      </c>
      <c r="O167" s="309">
        <v>31.719073080817115</v>
      </c>
      <c r="P167" s="309">
        <v>37.665298908192852</v>
      </c>
      <c r="Q167" s="309">
        <v>37.832568973315148</v>
      </c>
      <c r="R167" s="309">
        <v>29.568938266360327</v>
      </c>
      <c r="S167" s="309">
        <v>20.302878497921871</v>
      </c>
      <c r="T167" s="309">
        <v>19.361145362460057</v>
      </c>
      <c r="U167" s="309">
        <v>21.582319340157731</v>
      </c>
      <c r="V167" s="309">
        <v>23.335979401560312</v>
      </c>
      <c r="W167" s="309">
        <v>23.808655842798515</v>
      </c>
      <c r="X167" s="309">
        <v>23.266076225244362</v>
      </c>
      <c r="Y167" s="309">
        <v>25.367392641855059</v>
      </c>
      <c r="Z167" s="309">
        <v>25.363877036709855</v>
      </c>
      <c r="AA167" s="309">
        <v>25.044179366060067</v>
      </c>
      <c r="AB167" s="309">
        <v>24.519501218713138</v>
      </c>
      <c r="AC167" s="309">
        <v>24.293868488318143</v>
      </c>
      <c r="AD167" s="309">
        <v>24.151950193826067</v>
      </c>
      <c r="AE167" s="309">
        <v>23.769627238314591</v>
      </c>
      <c r="AF167" s="309">
        <v>24.817132274215378</v>
      </c>
      <c r="AG167" s="309">
        <v>25.690974542753008</v>
      </c>
      <c r="AH167" s="309">
        <v>25.695450356625702</v>
      </c>
      <c r="AI167" s="309">
        <v>27.769821938744425</v>
      </c>
      <c r="AJ167" s="309">
        <v>28.334144838086992</v>
      </c>
      <c r="AK167" s="309">
        <v>29.543177088118309</v>
      </c>
      <c r="AL167" s="309">
        <v>29.733031932590933</v>
      </c>
      <c r="AM167" s="309">
        <v>29.467634474126651</v>
      </c>
      <c r="AN167" s="309">
        <v>30.342623276747162</v>
      </c>
      <c r="AO167" s="309">
        <v>30.693274082936817</v>
      </c>
      <c r="AP167" s="309">
        <v>30.656507891069477</v>
      </c>
      <c r="AQ167" s="309">
        <v>30.677245439368736</v>
      </c>
      <c r="AR167" s="309">
        <v>30.135247511573176</v>
      </c>
      <c r="AS167" s="309">
        <v>29.972714426750464</v>
      </c>
      <c r="AT167" s="309">
        <v>29.051290895386419</v>
      </c>
      <c r="AU167" s="309">
        <v>28.218581988923773</v>
      </c>
      <c r="AV167" s="309">
        <v>27.385014798311261</v>
      </c>
      <c r="AW167" s="309">
        <v>26.917171709047569</v>
      </c>
      <c r="AX167" s="309">
        <v>27.519294821214256</v>
      </c>
      <c r="AY167" s="309">
        <v>26.765390730244061</v>
      </c>
      <c r="AZ167" s="309">
        <v>26.723489574671486</v>
      </c>
      <c r="BA167" s="310">
        <v>26.506822283266104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2885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5507.164271173966</v>
      </c>
      <c r="D178" s="307">
        <v>5207.5027100000007</v>
      </c>
      <c r="E178" s="307">
        <v>5159.3846699999995</v>
      </c>
      <c r="F178" s="307">
        <v>4871.10412</v>
      </c>
      <c r="G178" s="307">
        <v>4707.3154400000021</v>
      </c>
      <c r="H178" s="307">
        <v>4936.520467106594</v>
      </c>
      <c r="I178" s="307">
        <v>4755.7876199999992</v>
      </c>
      <c r="J178" s="307">
        <v>4897.8681899999965</v>
      </c>
      <c r="K178" s="307">
        <v>4818.763670000003</v>
      </c>
      <c r="L178" s="307">
        <v>3792.0346300000024</v>
      </c>
      <c r="M178" s="307">
        <v>4320.3665889914155</v>
      </c>
      <c r="N178" s="307">
        <v>4080.6145037874862</v>
      </c>
      <c r="O178" s="307">
        <v>4161.4035913550697</v>
      </c>
      <c r="P178" s="307">
        <v>3854.8895514707906</v>
      </c>
      <c r="Q178" s="307">
        <v>4608.8603526355691</v>
      </c>
      <c r="R178" s="307">
        <v>4455.5320147315624</v>
      </c>
      <c r="S178" s="307">
        <v>4266.8330795865249</v>
      </c>
      <c r="T178" s="307">
        <v>4421.7164172706844</v>
      </c>
      <c r="U178" s="307">
        <v>4179.5831049320241</v>
      </c>
      <c r="V178" s="307">
        <v>4125.137459823638</v>
      </c>
      <c r="W178" s="307">
        <v>4041.2712822801486</v>
      </c>
      <c r="X178" s="307">
        <v>4024.9729445481098</v>
      </c>
      <c r="Y178" s="307">
        <v>3983.1962000624808</v>
      </c>
      <c r="Z178" s="307">
        <v>3896.0036657811515</v>
      </c>
      <c r="AA178" s="307">
        <v>3856.4977319415702</v>
      </c>
      <c r="AB178" s="307">
        <v>3831.108332649062</v>
      </c>
      <c r="AC178" s="307">
        <v>3815.8676412668856</v>
      </c>
      <c r="AD178" s="307">
        <v>3800.6569704643512</v>
      </c>
      <c r="AE178" s="307">
        <v>3790.2270522028002</v>
      </c>
      <c r="AF178" s="307">
        <v>3766.5608205300787</v>
      </c>
      <c r="AG178" s="307">
        <v>3700.2218030280096</v>
      </c>
      <c r="AH178" s="307">
        <v>3663.5557922220487</v>
      </c>
      <c r="AI178" s="307">
        <v>3610.6092965799012</v>
      </c>
      <c r="AJ178" s="307">
        <v>3519.9795828085271</v>
      </c>
      <c r="AK178" s="307">
        <v>3441.0875189330623</v>
      </c>
      <c r="AL178" s="307">
        <v>3367.066743387144</v>
      </c>
      <c r="AM178" s="307">
        <v>3335.676081007809</v>
      </c>
      <c r="AN178" s="307">
        <v>3286.1942320829962</v>
      </c>
      <c r="AO178" s="307">
        <v>3222.6474093109819</v>
      </c>
      <c r="AP178" s="307">
        <v>3163.8874737172919</v>
      </c>
      <c r="AQ178" s="307">
        <v>3102.9281486314271</v>
      </c>
      <c r="AR178" s="307">
        <v>3061.5333383794787</v>
      </c>
      <c r="AS178" s="307">
        <v>3012.5749855170729</v>
      </c>
      <c r="AT178" s="307">
        <v>2923.1096161753126</v>
      </c>
      <c r="AU178" s="307">
        <v>2827.9534419299339</v>
      </c>
      <c r="AV178" s="307">
        <v>2749.0853685800121</v>
      </c>
      <c r="AW178" s="307">
        <v>2650.3205405081053</v>
      </c>
      <c r="AX178" s="307">
        <v>2497.3847046492256</v>
      </c>
      <c r="AY178" s="307">
        <v>2379.5026769008578</v>
      </c>
      <c r="AZ178" s="307">
        <v>2203.9696728846952</v>
      </c>
      <c r="BA178" s="308">
        <v>2002.1155019165701</v>
      </c>
    </row>
    <row r="179" spans="1:53" x14ac:dyDescent="0.2">
      <c r="A179" s="277" t="s">
        <v>2670</v>
      </c>
      <c r="B179" s="278" t="s">
        <v>2671</v>
      </c>
      <c r="C179" s="279">
        <v>183.93905919177223</v>
      </c>
      <c r="D179" s="309">
        <v>274.20175</v>
      </c>
      <c r="E179" s="309">
        <v>173.6980099999991</v>
      </c>
      <c r="F179" s="309">
        <v>359.5948900000007</v>
      </c>
      <c r="G179" s="309">
        <v>206.70183000000173</v>
      </c>
      <c r="H179" s="309">
        <v>549.61503567806506</v>
      </c>
      <c r="I179" s="309">
        <v>269.47866999999923</v>
      </c>
      <c r="J179" s="309">
        <v>314.98876999999732</v>
      </c>
      <c r="K179" s="309">
        <v>331.8010300000019</v>
      </c>
      <c r="L179" s="309">
        <v>379.30342000000184</v>
      </c>
      <c r="M179" s="309">
        <v>353.83166473203818</v>
      </c>
      <c r="N179" s="309">
        <v>212.63754266449087</v>
      </c>
      <c r="O179" s="309">
        <v>429.13361358683647</v>
      </c>
      <c r="P179" s="309">
        <v>104.39922492320656</v>
      </c>
      <c r="Q179" s="309">
        <v>81.49512396419972</v>
      </c>
      <c r="R179" s="309">
        <v>77.983446530424317</v>
      </c>
      <c r="S179" s="309">
        <v>75.540268477401284</v>
      </c>
      <c r="T179" s="309">
        <v>82.142828709586055</v>
      </c>
      <c r="U179" s="309">
        <v>75.683881072315501</v>
      </c>
      <c r="V179" s="309">
        <v>76.386432378799526</v>
      </c>
      <c r="W179" s="309">
        <v>75.753889716389025</v>
      </c>
      <c r="X179" s="309">
        <v>74.483083060273756</v>
      </c>
      <c r="Y179" s="309">
        <v>74.726990210518139</v>
      </c>
      <c r="Z179" s="309">
        <v>73.425508931919111</v>
      </c>
      <c r="AA179" s="309">
        <v>72.556197566132113</v>
      </c>
      <c r="AB179" s="309">
        <v>71.585633050024711</v>
      </c>
      <c r="AC179" s="309">
        <v>70.494644408360713</v>
      </c>
      <c r="AD179" s="309">
        <v>69.07295362220114</v>
      </c>
      <c r="AE179" s="309">
        <v>68.161177667368449</v>
      </c>
      <c r="AF179" s="309">
        <v>67.513288795743136</v>
      </c>
      <c r="AG179" s="309">
        <v>65.721949172438627</v>
      </c>
      <c r="AH179" s="309">
        <v>64.825303251801998</v>
      </c>
      <c r="AI179" s="309">
        <v>64.722633111042342</v>
      </c>
      <c r="AJ179" s="309">
        <v>63.276074498529084</v>
      </c>
      <c r="AK179" s="309">
        <v>62.364402408493596</v>
      </c>
      <c r="AL179" s="309">
        <v>61.38574282171313</v>
      </c>
      <c r="AM179" s="309">
        <v>60.795823623634817</v>
      </c>
      <c r="AN179" s="309">
        <v>59.925728635528131</v>
      </c>
      <c r="AO179" s="309">
        <v>58.77403226530636</v>
      </c>
      <c r="AP179" s="309">
        <v>57.61631345236529</v>
      </c>
      <c r="AQ179" s="309">
        <v>56.42526042996645</v>
      </c>
      <c r="AR179" s="309">
        <v>55.61913535913483</v>
      </c>
      <c r="AS179" s="309">
        <v>54.714358362582026</v>
      </c>
      <c r="AT179" s="309">
        <v>53.256714889455957</v>
      </c>
      <c r="AU179" s="309">
        <v>51.78826820112814</v>
      </c>
      <c r="AV179" s="309">
        <v>50.438964898155724</v>
      </c>
      <c r="AW179" s="309">
        <v>48.760515488994095</v>
      </c>
      <c r="AX179" s="309">
        <v>46.423436954272958</v>
      </c>
      <c r="AY179" s="309">
        <v>45.578227256550178</v>
      </c>
      <c r="AZ179" s="309">
        <v>43.15747552050167</v>
      </c>
      <c r="BA179" s="310">
        <v>36.745534470263479</v>
      </c>
    </row>
    <row r="180" spans="1:53" x14ac:dyDescent="0.2">
      <c r="A180" s="280" t="s">
        <v>2672</v>
      </c>
      <c r="B180" s="281" t="s">
        <v>2673</v>
      </c>
      <c r="C180" s="282">
        <v>183.93905919177223</v>
      </c>
      <c r="D180" s="311">
        <v>274.20175</v>
      </c>
      <c r="E180" s="311">
        <v>173.6980099999991</v>
      </c>
      <c r="F180" s="311">
        <v>359.5948900000007</v>
      </c>
      <c r="G180" s="311">
        <v>206.70183000000173</v>
      </c>
      <c r="H180" s="311">
        <v>549.61503567806506</v>
      </c>
      <c r="I180" s="311">
        <v>269.47866999999923</v>
      </c>
      <c r="J180" s="311">
        <v>314.98876999999732</v>
      </c>
      <c r="K180" s="311">
        <v>331.8010300000019</v>
      </c>
      <c r="L180" s="311">
        <v>379.30342000000184</v>
      </c>
      <c r="M180" s="311">
        <v>353.83166473203818</v>
      </c>
      <c r="N180" s="311">
        <v>212.63754266449087</v>
      </c>
      <c r="O180" s="311">
        <v>429.13361358683647</v>
      </c>
      <c r="P180" s="311">
        <v>104.39922492320656</v>
      </c>
      <c r="Q180" s="311">
        <v>81.49512396419972</v>
      </c>
      <c r="R180" s="311">
        <v>77.983446530424317</v>
      </c>
      <c r="S180" s="311">
        <v>75.540268477401284</v>
      </c>
      <c r="T180" s="311">
        <v>82.142828709586055</v>
      </c>
      <c r="U180" s="311">
        <v>75.683881072315501</v>
      </c>
      <c r="V180" s="311">
        <v>76.386432378799526</v>
      </c>
      <c r="W180" s="311">
        <v>75.753889716389025</v>
      </c>
      <c r="X180" s="311">
        <v>74.483083060273756</v>
      </c>
      <c r="Y180" s="311">
        <v>74.726990210518139</v>
      </c>
      <c r="Z180" s="311">
        <v>73.425508931919111</v>
      </c>
      <c r="AA180" s="311">
        <v>72.556197566132113</v>
      </c>
      <c r="AB180" s="311">
        <v>71.585633050024711</v>
      </c>
      <c r="AC180" s="311">
        <v>70.494644408360713</v>
      </c>
      <c r="AD180" s="311">
        <v>69.07295362220114</v>
      </c>
      <c r="AE180" s="311">
        <v>68.161177667368449</v>
      </c>
      <c r="AF180" s="311">
        <v>67.513288795743136</v>
      </c>
      <c r="AG180" s="311">
        <v>65.721949172438627</v>
      </c>
      <c r="AH180" s="311">
        <v>64.825303251801998</v>
      </c>
      <c r="AI180" s="311">
        <v>64.722633111042342</v>
      </c>
      <c r="AJ180" s="311">
        <v>63.276074498529084</v>
      </c>
      <c r="AK180" s="311">
        <v>62.364402408493596</v>
      </c>
      <c r="AL180" s="311">
        <v>61.38574282171313</v>
      </c>
      <c r="AM180" s="311">
        <v>60.795823623634817</v>
      </c>
      <c r="AN180" s="311">
        <v>59.925728635528131</v>
      </c>
      <c r="AO180" s="311">
        <v>58.77403226530636</v>
      </c>
      <c r="AP180" s="311">
        <v>57.61631345236529</v>
      </c>
      <c r="AQ180" s="311">
        <v>56.42526042996645</v>
      </c>
      <c r="AR180" s="311">
        <v>55.61913535913483</v>
      </c>
      <c r="AS180" s="311">
        <v>54.714358362582026</v>
      </c>
      <c r="AT180" s="311">
        <v>53.256714889455957</v>
      </c>
      <c r="AU180" s="311">
        <v>51.78826820112814</v>
      </c>
      <c r="AV180" s="311">
        <v>50.438964898155724</v>
      </c>
      <c r="AW180" s="311">
        <v>48.760515488994095</v>
      </c>
      <c r="AX180" s="311">
        <v>46.423436954272958</v>
      </c>
      <c r="AY180" s="311">
        <v>45.578227256550178</v>
      </c>
      <c r="AZ180" s="311">
        <v>43.15747552050167</v>
      </c>
      <c r="BA180" s="312">
        <v>36.745534470263479</v>
      </c>
    </row>
    <row r="181" spans="1:53" x14ac:dyDescent="0.2">
      <c r="A181" s="283" t="s">
        <v>2674</v>
      </c>
      <c r="B181" s="284" t="s">
        <v>2675</v>
      </c>
      <c r="C181" s="285">
        <v>36.929539290033198</v>
      </c>
      <c r="D181" s="313">
        <v>121.00067999999999</v>
      </c>
      <c r="E181" s="313">
        <v>94.012049999999093</v>
      </c>
      <c r="F181" s="313">
        <v>273.19484000000068</v>
      </c>
      <c r="G181" s="313">
        <v>152.20134000000172</v>
      </c>
      <c r="H181" s="313">
        <v>325.0042577008129</v>
      </c>
      <c r="I181" s="313">
        <v>99.28011000000032</v>
      </c>
      <c r="J181" s="313">
        <v>103.28850000000038</v>
      </c>
      <c r="K181" s="313">
        <v>89.001010000000463</v>
      </c>
      <c r="L181" s="313">
        <v>92.099910000001387</v>
      </c>
      <c r="M181" s="313">
        <v>46.269803644811404</v>
      </c>
      <c r="N181" s="313">
        <v>111.34289563753475</v>
      </c>
      <c r="O181" s="313">
        <v>81.804836701435903</v>
      </c>
      <c r="P181" s="313">
        <v>72.919335747703002</v>
      </c>
      <c r="Q181" s="313">
        <v>51.63938688576139</v>
      </c>
      <c r="R181" s="313">
        <v>47.458864462295871</v>
      </c>
      <c r="S181" s="313">
        <v>46.128869103810324</v>
      </c>
      <c r="T181" s="313">
        <v>51.233079450652596</v>
      </c>
      <c r="U181" s="313">
        <v>47.202721058412585</v>
      </c>
      <c r="V181" s="313">
        <v>47.572008919186047</v>
      </c>
      <c r="W181" s="313">
        <v>46.877228932838875</v>
      </c>
      <c r="X181" s="313">
        <v>45.936038671711295</v>
      </c>
      <c r="Y181" s="313">
        <v>46.169003148950885</v>
      </c>
      <c r="Z181" s="313">
        <v>45.085194151065338</v>
      </c>
      <c r="AA181" s="313">
        <v>44.471629547730139</v>
      </c>
      <c r="AB181" s="313">
        <v>43.691136140961888</v>
      </c>
      <c r="AC181" s="313">
        <v>42.717263100199673</v>
      </c>
      <c r="AD181" s="313">
        <v>41.824018510852696</v>
      </c>
      <c r="AE181" s="313">
        <v>41.033483955310849</v>
      </c>
      <c r="AF181" s="313">
        <v>40.625805378251037</v>
      </c>
      <c r="AG181" s="313">
        <v>39.653455400778327</v>
      </c>
      <c r="AH181" s="313">
        <v>38.834894195346791</v>
      </c>
      <c r="AI181" s="313">
        <v>38.757126846571268</v>
      </c>
      <c r="AJ181" s="313">
        <v>37.585108664562398</v>
      </c>
      <c r="AK181" s="313">
        <v>36.980573589286251</v>
      </c>
      <c r="AL181" s="313">
        <v>36.369288405589124</v>
      </c>
      <c r="AM181" s="313">
        <v>35.867042554047977</v>
      </c>
      <c r="AN181" s="313">
        <v>35.150130612705112</v>
      </c>
      <c r="AO181" s="313">
        <v>34.246011359583122</v>
      </c>
      <c r="AP181" s="313">
        <v>33.34957534245013</v>
      </c>
      <c r="AQ181" s="313">
        <v>32.487020343748384</v>
      </c>
      <c r="AR181" s="313">
        <v>31.808471208626738</v>
      </c>
      <c r="AS181" s="313">
        <v>31.098441877399896</v>
      </c>
      <c r="AT181" s="313">
        <v>29.911118082262423</v>
      </c>
      <c r="AU181" s="313">
        <v>28.908181273139704</v>
      </c>
      <c r="AV181" s="313">
        <v>27.843271065820115</v>
      </c>
      <c r="AW181" s="313">
        <v>26.523584910097522</v>
      </c>
      <c r="AX181" s="313">
        <v>25.383431737443576</v>
      </c>
      <c r="AY181" s="313">
        <v>24.793813963545151</v>
      </c>
      <c r="AZ181" s="313">
        <v>23.609875388030083</v>
      </c>
      <c r="BA181" s="314">
        <v>19.523539996176147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0.62086299767908315</v>
      </c>
      <c r="I182" s="315">
        <v>0.6</v>
      </c>
      <c r="J182" s="315">
        <v>0</v>
      </c>
      <c r="K182" s="315">
        <v>0.60056000000000154</v>
      </c>
      <c r="L182" s="315">
        <v>0</v>
      </c>
      <c r="M182" s="315">
        <v>0</v>
      </c>
      <c r="N182" s="315">
        <v>0.71653768988248989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">
      <c r="A183" s="286" t="s">
        <v>2678</v>
      </c>
      <c r="B183" s="287" t="s">
        <v>2679</v>
      </c>
      <c r="C183" s="288">
        <v>36.929539290033198</v>
      </c>
      <c r="D183" s="315">
        <v>49.599999999999994</v>
      </c>
      <c r="E183" s="315">
        <v>83.598969999999099</v>
      </c>
      <c r="F183" s="315">
        <v>271.49481000000071</v>
      </c>
      <c r="G183" s="315">
        <v>147.79881000000171</v>
      </c>
      <c r="H183" s="315">
        <v>317.38301436632628</v>
      </c>
      <c r="I183" s="315">
        <v>95.879650000000311</v>
      </c>
      <c r="J183" s="315">
        <v>101.58871000000039</v>
      </c>
      <c r="K183" s="315">
        <v>87.30043000000046</v>
      </c>
      <c r="L183" s="315">
        <v>78.098730000001382</v>
      </c>
      <c r="M183" s="315">
        <v>39.194611636570293</v>
      </c>
      <c r="N183" s="315">
        <v>109.00245879437861</v>
      </c>
      <c r="O183" s="315">
        <v>79.631173720512109</v>
      </c>
      <c r="P183" s="315">
        <v>71.295797380229288</v>
      </c>
      <c r="Q183" s="315">
        <v>50.563893842958841</v>
      </c>
      <c r="R183" s="315">
        <v>47.458864462295871</v>
      </c>
      <c r="S183" s="315">
        <v>46.128869103810324</v>
      </c>
      <c r="T183" s="315">
        <v>51.233079450652596</v>
      </c>
      <c r="U183" s="315">
        <v>47.202721058412585</v>
      </c>
      <c r="V183" s="315">
        <v>47.572008919186047</v>
      </c>
      <c r="W183" s="315">
        <v>46.877228932838875</v>
      </c>
      <c r="X183" s="315">
        <v>45.936038671711295</v>
      </c>
      <c r="Y183" s="315">
        <v>46.169003148950885</v>
      </c>
      <c r="Z183" s="315">
        <v>45.085194151065338</v>
      </c>
      <c r="AA183" s="315">
        <v>44.471629547730139</v>
      </c>
      <c r="AB183" s="315">
        <v>43.691136140961888</v>
      </c>
      <c r="AC183" s="315">
        <v>42.717263100199673</v>
      </c>
      <c r="AD183" s="315">
        <v>41.824018510852696</v>
      </c>
      <c r="AE183" s="315">
        <v>41.033483955310849</v>
      </c>
      <c r="AF183" s="315">
        <v>40.625805378251037</v>
      </c>
      <c r="AG183" s="315">
        <v>39.653455400778327</v>
      </c>
      <c r="AH183" s="315">
        <v>38.834894195346791</v>
      </c>
      <c r="AI183" s="315">
        <v>38.757126846571268</v>
      </c>
      <c r="AJ183" s="315">
        <v>37.585108664562398</v>
      </c>
      <c r="AK183" s="315">
        <v>36.980573589286251</v>
      </c>
      <c r="AL183" s="315">
        <v>36.369288405589124</v>
      </c>
      <c r="AM183" s="315">
        <v>35.867042554047977</v>
      </c>
      <c r="AN183" s="315">
        <v>35.150130612705112</v>
      </c>
      <c r="AO183" s="315">
        <v>34.246011359583122</v>
      </c>
      <c r="AP183" s="315">
        <v>33.34957534245013</v>
      </c>
      <c r="AQ183" s="315">
        <v>32.487020343748384</v>
      </c>
      <c r="AR183" s="315">
        <v>31.808471208626738</v>
      </c>
      <c r="AS183" s="315">
        <v>31.098441877399896</v>
      </c>
      <c r="AT183" s="315">
        <v>29.911118082262423</v>
      </c>
      <c r="AU183" s="315">
        <v>28.908181273139704</v>
      </c>
      <c r="AV183" s="315">
        <v>27.843271065820115</v>
      </c>
      <c r="AW183" s="315">
        <v>26.523584910097522</v>
      </c>
      <c r="AX183" s="315">
        <v>25.383431737443576</v>
      </c>
      <c r="AY183" s="315">
        <v>24.793813963545151</v>
      </c>
      <c r="AZ183" s="315">
        <v>23.609875388030083</v>
      </c>
      <c r="BA183" s="316">
        <v>19.523539996176147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15">
        <v>71.400679999999994</v>
      </c>
      <c r="E184" s="315">
        <v>10.413079999999999</v>
      </c>
      <c r="F184" s="315">
        <v>1.7000299999999999</v>
      </c>
      <c r="G184" s="315">
        <v>4.4025299999999987</v>
      </c>
      <c r="H184" s="315">
        <v>7.0003803368075666</v>
      </c>
      <c r="I184" s="315">
        <v>2.8004599999999997</v>
      </c>
      <c r="J184" s="315">
        <v>1.6997899999999997</v>
      </c>
      <c r="K184" s="315">
        <v>1.10002</v>
      </c>
      <c r="L184" s="315">
        <v>14.00118</v>
      </c>
      <c r="M184" s="315">
        <v>7.0751920082411166</v>
      </c>
      <c r="N184" s="315">
        <v>1.6238991532736311</v>
      </c>
      <c r="O184" s="315">
        <v>2.1736629809238073</v>
      </c>
      <c r="P184" s="315">
        <v>1.6235383674736992</v>
      </c>
      <c r="Q184" s="315">
        <v>1.0754930428025464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147.00951990173905</v>
      </c>
      <c r="D187" s="313">
        <v>153.20106999999999</v>
      </c>
      <c r="E187" s="313">
        <v>79.685959999999994</v>
      </c>
      <c r="F187" s="313">
        <v>86.400050000000007</v>
      </c>
      <c r="G187" s="313">
        <v>54.500489999999999</v>
      </c>
      <c r="H187" s="313">
        <v>224.61077797725213</v>
      </c>
      <c r="I187" s="313">
        <v>164.7985599999989</v>
      </c>
      <c r="J187" s="313">
        <v>209.00026999999693</v>
      </c>
      <c r="K187" s="313">
        <v>238.30002000000144</v>
      </c>
      <c r="L187" s="313">
        <v>287.20351000000045</v>
      </c>
      <c r="M187" s="313">
        <v>235.52593866437402</v>
      </c>
      <c r="N187" s="313">
        <v>85.077010645949102</v>
      </c>
      <c r="O187" s="313">
        <v>338.32428658254406</v>
      </c>
      <c r="P187" s="313">
        <v>22.477236148774864</v>
      </c>
      <c r="Q187" s="313">
        <v>19.059902550875524</v>
      </c>
      <c r="R187" s="313">
        <v>17.008662669909739</v>
      </c>
      <c r="S187" s="313">
        <v>16.388383941797745</v>
      </c>
      <c r="T187" s="313">
        <v>17.223282441125534</v>
      </c>
      <c r="U187" s="313">
        <v>16.153061778774756</v>
      </c>
      <c r="V187" s="313">
        <v>16.345356831149601</v>
      </c>
      <c r="W187" s="313">
        <v>16.384061916987296</v>
      </c>
      <c r="X187" s="313">
        <v>16.213224391432437</v>
      </c>
      <c r="Y187" s="313">
        <v>16.216988668608259</v>
      </c>
      <c r="Z187" s="313">
        <v>16.092370883039873</v>
      </c>
      <c r="AA187" s="313">
        <v>15.950805340972925</v>
      </c>
      <c r="AB187" s="313">
        <v>15.848300827203717</v>
      </c>
      <c r="AC187" s="313">
        <v>15.803014038549213</v>
      </c>
      <c r="AD187" s="313">
        <v>15.523615237495459</v>
      </c>
      <c r="AE187" s="313">
        <v>15.476574360607531</v>
      </c>
      <c r="AF187" s="313">
        <v>15.354394903885456</v>
      </c>
      <c r="AG187" s="313">
        <v>14.901638043396657</v>
      </c>
      <c r="AH187" s="313">
        <v>14.863574851699589</v>
      </c>
      <c r="AI187" s="313">
        <v>14.843414123018199</v>
      </c>
      <c r="AJ187" s="313">
        <v>14.685972063101318</v>
      </c>
      <c r="AK187" s="313">
        <v>14.505938553638046</v>
      </c>
      <c r="AL187" s="313">
        <v>14.295261508337948</v>
      </c>
      <c r="AM187" s="313">
        <v>14.248469154260384</v>
      </c>
      <c r="AN187" s="313">
        <v>14.157774063734355</v>
      </c>
      <c r="AO187" s="313">
        <v>14.014911291207266</v>
      </c>
      <c r="AP187" s="313">
        <v>13.866507910931624</v>
      </c>
      <c r="AQ187" s="313">
        <v>13.678354920151781</v>
      </c>
      <c r="AR187" s="313">
        <v>13.60867757377142</v>
      </c>
      <c r="AS187" s="313">
        <v>13.497888140905268</v>
      </c>
      <c r="AT187" s="313">
        <v>13.343777193926577</v>
      </c>
      <c r="AU187" s="313">
        <v>13.075739037004926</v>
      </c>
      <c r="AV187" s="313">
        <v>12.91639835278859</v>
      </c>
      <c r="AW187" s="313">
        <v>12.710713117525795</v>
      </c>
      <c r="AX187" s="313">
        <v>12.021197190780981</v>
      </c>
      <c r="AY187" s="313">
        <v>11.877433420390982</v>
      </c>
      <c r="AZ187" s="313">
        <v>11.166171013742579</v>
      </c>
      <c r="BA187" s="314">
        <v>9.8354948794138775</v>
      </c>
    </row>
    <row r="188" spans="1:53" x14ac:dyDescent="0.2">
      <c r="A188" s="286" t="s">
        <v>2687</v>
      </c>
      <c r="B188" s="287" t="s">
        <v>2688</v>
      </c>
      <c r="C188" s="288">
        <v>147.00951990173905</v>
      </c>
      <c r="D188" s="315">
        <v>153.20106999999999</v>
      </c>
      <c r="E188" s="315">
        <v>79.685959999999994</v>
      </c>
      <c r="F188" s="315">
        <v>86.400050000000007</v>
      </c>
      <c r="G188" s="315">
        <v>54.500489999999999</v>
      </c>
      <c r="H188" s="315">
        <v>224.61077797725213</v>
      </c>
      <c r="I188" s="315">
        <v>164.7985599999989</v>
      </c>
      <c r="J188" s="315">
        <v>209.00026999999693</v>
      </c>
      <c r="K188" s="315">
        <v>238.30002000000144</v>
      </c>
      <c r="L188" s="315">
        <v>287.20351000000045</v>
      </c>
      <c r="M188" s="315">
        <v>235.52593866437402</v>
      </c>
      <c r="N188" s="315">
        <v>85.077010645949102</v>
      </c>
      <c r="O188" s="315">
        <v>338.32428658254406</v>
      </c>
      <c r="P188" s="315">
        <v>22.477236148774864</v>
      </c>
      <c r="Q188" s="315">
        <v>19.059902550875524</v>
      </c>
      <c r="R188" s="315">
        <v>17.008662669909739</v>
      </c>
      <c r="S188" s="315">
        <v>16.388383941797745</v>
      </c>
      <c r="T188" s="315">
        <v>17.223282441125534</v>
      </c>
      <c r="U188" s="315">
        <v>16.153061778774756</v>
      </c>
      <c r="V188" s="315">
        <v>16.345356831149601</v>
      </c>
      <c r="W188" s="315">
        <v>16.384061916987296</v>
      </c>
      <c r="X188" s="315">
        <v>16.213224391432437</v>
      </c>
      <c r="Y188" s="315">
        <v>16.216988668608259</v>
      </c>
      <c r="Z188" s="315">
        <v>16.092370883039873</v>
      </c>
      <c r="AA188" s="315">
        <v>15.950805340972925</v>
      </c>
      <c r="AB188" s="315">
        <v>15.848300827203717</v>
      </c>
      <c r="AC188" s="315">
        <v>15.803014038549213</v>
      </c>
      <c r="AD188" s="315">
        <v>15.523615237495459</v>
      </c>
      <c r="AE188" s="315">
        <v>15.476574360607531</v>
      </c>
      <c r="AF188" s="315">
        <v>15.354394903885456</v>
      </c>
      <c r="AG188" s="315">
        <v>14.901638043396657</v>
      </c>
      <c r="AH188" s="315">
        <v>14.863574851699589</v>
      </c>
      <c r="AI188" s="315">
        <v>14.843414123018199</v>
      </c>
      <c r="AJ188" s="315">
        <v>14.685972063101318</v>
      </c>
      <c r="AK188" s="315">
        <v>14.505938553638046</v>
      </c>
      <c r="AL188" s="315">
        <v>14.295261508337948</v>
      </c>
      <c r="AM188" s="315">
        <v>14.248469154260384</v>
      </c>
      <c r="AN188" s="315">
        <v>14.157774063734355</v>
      </c>
      <c r="AO188" s="315">
        <v>14.014911291207266</v>
      </c>
      <c r="AP188" s="315">
        <v>13.866507910931624</v>
      </c>
      <c r="AQ188" s="315">
        <v>13.678354920151781</v>
      </c>
      <c r="AR188" s="315">
        <v>13.60867757377142</v>
      </c>
      <c r="AS188" s="315">
        <v>13.497888140905268</v>
      </c>
      <c r="AT188" s="315">
        <v>13.343777193926577</v>
      </c>
      <c r="AU188" s="315">
        <v>13.075739037004926</v>
      </c>
      <c r="AV188" s="315">
        <v>12.91639835278859</v>
      </c>
      <c r="AW188" s="315">
        <v>12.710713117525795</v>
      </c>
      <c r="AX188" s="315">
        <v>12.021197190780981</v>
      </c>
      <c r="AY188" s="315">
        <v>11.877433420390982</v>
      </c>
      <c r="AZ188" s="315">
        <v>11.166171013742579</v>
      </c>
      <c r="BA188" s="316">
        <v>9.8354948794138775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5.3999999999999995</v>
      </c>
      <c r="J190" s="313">
        <v>2.6999999999999997</v>
      </c>
      <c r="K190" s="313">
        <v>4.5</v>
      </c>
      <c r="L190" s="313">
        <v>0</v>
      </c>
      <c r="M190" s="313">
        <v>72.035922422852792</v>
      </c>
      <c r="N190" s="313">
        <v>16.217636381006997</v>
      </c>
      <c r="O190" s="313">
        <v>9.004490302856599</v>
      </c>
      <c r="P190" s="313">
        <v>9.0026530267286926</v>
      </c>
      <c r="Q190" s="313">
        <v>10.7958345275628</v>
      </c>
      <c r="R190" s="313">
        <v>13.515919398218701</v>
      </c>
      <c r="S190" s="313">
        <v>13.02301543179323</v>
      </c>
      <c r="T190" s="313">
        <v>13.686466817807933</v>
      </c>
      <c r="U190" s="313">
        <v>12.328098235128154</v>
      </c>
      <c r="V190" s="313">
        <v>12.469066628463885</v>
      </c>
      <c r="W190" s="313">
        <v>12.492598866562856</v>
      </c>
      <c r="X190" s="313">
        <v>12.333819997130039</v>
      </c>
      <c r="Y190" s="313">
        <v>12.340998392958999</v>
      </c>
      <c r="Z190" s="313">
        <v>12.247943897813888</v>
      </c>
      <c r="AA190" s="313">
        <v>12.133762677429058</v>
      </c>
      <c r="AB190" s="313">
        <v>12.046196081859097</v>
      </c>
      <c r="AC190" s="313">
        <v>11.974367269611829</v>
      </c>
      <c r="AD190" s="313">
        <v>11.725319873853003</v>
      </c>
      <c r="AE190" s="313">
        <v>11.651119351450074</v>
      </c>
      <c r="AF190" s="313">
        <v>11.533088513606637</v>
      </c>
      <c r="AG190" s="313">
        <v>11.166855728263636</v>
      </c>
      <c r="AH190" s="313">
        <v>11.126834204755614</v>
      </c>
      <c r="AI190" s="313">
        <v>11.122092141452864</v>
      </c>
      <c r="AJ190" s="313">
        <v>11.004993770865367</v>
      </c>
      <c r="AK190" s="313">
        <v>10.877890265569294</v>
      </c>
      <c r="AL190" s="313">
        <v>10.721192907786062</v>
      </c>
      <c r="AM190" s="313">
        <v>10.680311915326465</v>
      </c>
      <c r="AN190" s="313">
        <v>10.617823959088669</v>
      </c>
      <c r="AO190" s="313">
        <v>10.513109614515967</v>
      </c>
      <c r="AP190" s="313">
        <v>10.400230198983531</v>
      </c>
      <c r="AQ190" s="313">
        <v>10.259885166066276</v>
      </c>
      <c r="AR190" s="313">
        <v>10.201986576736669</v>
      </c>
      <c r="AS190" s="313">
        <v>10.11802834427686</v>
      </c>
      <c r="AT190" s="313">
        <v>10.001819613266958</v>
      </c>
      <c r="AU190" s="313">
        <v>9.8043478909835056</v>
      </c>
      <c r="AV190" s="313">
        <v>9.6792954795470187</v>
      </c>
      <c r="AW190" s="313">
        <v>9.5262174613707824</v>
      </c>
      <c r="AX190" s="313">
        <v>9.018808026048406</v>
      </c>
      <c r="AY190" s="313">
        <v>8.9069798726140466</v>
      </c>
      <c r="AZ190" s="313">
        <v>8.3814291187290113</v>
      </c>
      <c r="BA190" s="314">
        <v>7.3864995946734506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16.14613147202358</v>
      </c>
      <c r="D197" s="309">
        <v>23.900560000000002</v>
      </c>
      <c r="E197" s="309">
        <v>79.411280000000005</v>
      </c>
      <c r="F197" s="309">
        <v>60.443759999999955</v>
      </c>
      <c r="G197" s="309">
        <v>34.996449999999896</v>
      </c>
      <c r="H197" s="309">
        <v>27.394259135402752</v>
      </c>
      <c r="I197" s="309">
        <v>2.0002500000000509</v>
      </c>
      <c r="J197" s="309">
        <v>23.000389999999747</v>
      </c>
      <c r="K197" s="309">
        <v>1.0001300000003539</v>
      </c>
      <c r="L197" s="309">
        <v>2.1000500000000102</v>
      </c>
      <c r="M197" s="309">
        <v>1.0246398310485307</v>
      </c>
      <c r="N197" s="309">
        <v>1.0150162917477488</v>
      </c>
      <c r="O197" s="309">
        <v>1.0150950606667948</v>
      </c>
      <c r="P197" s="309">
        <v>1.0151352704137087</v>
      </c>
      <c r="Q197" s="309">
        <v>1.01517653411509</v>
      </c>
      <c r="R197" s="309">
        <v>1.0149663558284301</v>
      </c>
      <c r="S197" s="309">
        <v>1.1226909733726891</v>
      </c>
      <c r="T197" s="309">
        <v>1.1208647769554485</v>
      </c>
      <c r="U197" s="309">
        <v>1.2058169471738212</v>
      </c>
      <c r="V197" s="309">
        <v>1.2151169196603804</v>
      </c>
      <c r="W197" s="309">
        <v>1.1706419066414921</v>
      </c>
      <c r="X197" s="309">
        <v>1.1126947150487028</v>
      </c>
      <c r="Y197" s="309">
        <v>1.1658600953706713</v>
      </c>
      <c r="Z197" s="309">
        <v>1.1472112468413367</v>
      </c>
      <c r="AA197" s="309">
        <v>1.1237977337846816</v>
      </c>
      <c r="AB197" s="309">
        <v>1.0846730166457723</v>
      </c>
      <c r="AC197" s="309">
        <v>1.0512326189888617</v>
      </c>
      <c r="AD197" s="309">
        <v>1.0183470410799338</v>
      </c>
      <c r="AE197" s="309">
        <v>0.99121215419862396</v>
      </c>
      <c r="AF197" s="309">
        <v>1.002213190161406</v>
      </c>
      <c r="AG197" s="309">
        <v>1.003479199799767</v>
      </c>
      <c r="AH197" s="309">
        <v>0.99127722355165759</v>
      </c>
      <c r="AI197" s="309">
        <v>1.0359356205589636</v>
      </c>
      <c r="AJ197" s="309">
        <v>1.0597580825560977</v>
      </c>
      <c r="AK197" s="309">
        <v>1.1004044149198264</v>
      </c>
      <c r="AL197" s="309">
        <v>1.108544751294448</v>
      </c>
      <c r="AM197" s="309">
        <v>1.1001502633144793</v>
      </c>
      <c r="AN197" s="309">
        <v>1.127887368194388</v>
      </c>
      <c r="AO197" s="309">
        <v>1.1412413619509172</v>
      </c>
      <c r="AP197" s="309">
        <v>1.1430725738726719</v>
      </c>
      <c r="AQ197" s="309">
        <v>1.1476720471122068</v>
      </c>
      <c r="AR197" s="309">
        <v>1.1398847927286726</v>
      </c>
      <c r="AS197" s="309">
        <v>1.1430211441075004</v>
      </c>
      <c r="AT197" s="309">
        <v>1.1436097423690277</v>
      </c>
      <c r="AU197" s="309">
        <v>1.1505555542949346</v>
      </c>
      <c r="AV197" s="309">
        <v>1.1315237650723324</v>
      </c>
      <c r="AW197" s="309">
        <v>1.1187244624431356</v>
      </c>
      <c r="AX197" s="309">
        <v>1.1403639181716279</v>
      </c>
      <c r="AY197" s="309">
        <v>1.1221568957308692</v>
      </c>
      <c r="AZ197" s="309">
        <v>1.1332390239525594</v>
      </c>
      <c r="BA197" s="310">
        <v>1.1305651208386838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16.14613147202358</v>
      </c>
      <c r="D206" s="311">
        <v>23.900560000000002</v>
      </c>
      <c r="E206" s="311">
        <v>79.411280000000005</v>
      </c>
      <c r="F206" s="311">
        <v>60.443759999999955</v>
      </c>
      <c r="G206" s="311">
        <v>34.996449999999896</v>
      </c>
      <c r="H206" s="311">
        <v>27.394259135402752</v>
      </c>
      <c r="I206" s="311">
        <v>2.0002500000000509</v>
      </c>
      <c r="J206" s="311">
        <v>23.000389999999747</v>
      </c>
      <c r="K206" s="311">
        <v>1.0001300000003539</v>
      </c>
      <c r="L206" s="311">
        <v>2.1000500000000102</v>
      </c>
      <c r="M206" s="311">
        <v>1.0246398310485307</v>
      </c>
      <c r="N206" s="311">
        <v>1.0150162917477488</v>
      </c>
      <c r="O206" s="311">
        <v>1.0150950606667948</v>
      </c>
      <c r="P206" s="311">
        <v>1.0151352704137087</v>
      </c>
      <c r="Q206" s="311">
        <v>1.01517653411509</v>
      </c>
      <c r="R206" s="311">
        <v>1.0149663558284301</v>
      </c>
      <c r="S206" s="311">
        <v>1.1226909733726891</v>
      </c>
      <c r="T206" s="311">
        <v>1.1208647769554485</v>
      </c>
      <c r="U206" s="311">
        <v>1.2058169471738212</v>
      </c>
      <c r="V206" s="311">
        <v>1.2151169196603804</v>
      </c>
      <c r="W206" s="311">
        <v>1.1706419066414921</v>
      </c>
      <c r="X206" s="311">
        <v>1.1126947150487028</v>
      </c>
      <c r="Y206" s="311">
        <v>1.1658600953706713</v>
      </c>
      <c r="Z206" s="311">
        <v>1.1472112468413367</v>
      </c>
      <c r="AA206" s="311">
        <v>1.1237977337846816</v>
      </c>
      <c r="AB206" s="311">
        <v>1.0846730166457723</v>
      </c>
      <c r="AC206" s="311">
        <v>1.0512326189888617</v>
      </c>
      <c r="AD206" s="311">
        <v>1.0183470410799338</v>
      </c>
      <c r="AE206" s="311">
        <v>0.99121215419862396</v>
      </c>
      <c r="AF206" s="311">
        <v>1.002213190161406</v>
      </c>
      <c r="AG206" s="311">
        <v>1.003479199799767</v>
      </c>
      <c r="AH206" s="311">
        <v>0.99127722355165759</v>
      </c>
      <c r="AI206" s="311">
        <v>1.0359356205589636</v>
      </c>
      <c r="AJ206" s="311">
        <v>1.0597580825560977</v>
      </c>
      <c r="AK206" s="311">
        <v>1.1004044149198264</v>
      </c>
      <c r="AL206" s="311">
        <v>1.108544751294448</v>
      </c>
      <c r="AM206" s="311">
        <v>1.1001502633144793</v>
      </c>
      <c r="AN206" s="311">
        <v>1.127887368194388</v>
      </c>
      <c r="AO206" s="311">
        <v>1.1412413619509172</v>
      </c>
      <c r="AP206" s="311">
        <v>1.1430725738726719</v>
      </c>
      <c r="AQ206" s="311">
        <v>1.1476720471122068</v>
      </c>
      <c r="AR206" s="311">
        <v>1.1398847927286726</v>
      </c>
      <c r="AS206" s="311">
        <v>1.1430211441075004</v>
      </c>
      <c r="AT206" s="311">
        <v>1.1436097423690277</v>
      </c>
      <c r="AU206" s="311">
        <v>1.1505555542949346</v>
      </c>
      <c r="AV206" s="311">
        <v>1.1315237650723324</v>
      </c>
      <c r="AW206" s="311">
        <v>1.1187244624431356</v>
      </c>
      <c r="AX206" s="311">
        <v>1.1403639181716279</v>
      </c>
      <c r="AY206" s="311">
        <v>1.1221568957308692</v>
      </c>
      <c r="AZ206" s="311">
        <v>1.1332390239525594</v>
      </c>
      <c r="BA206" s="312">
        <v>1.1305651208386838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13">
        <v>0</v>
      </c>
      <c r="E210" s="313">
        <v>45.006390000000003</v>
      </c>
      <c r="F210" s="313">
        <v>47.195619999999955</v>
      </c>
      <c r="G210" s="313">
        <v>32.996799999999894</v>
      </c>
      <c r="H210" s="313">
        <v>26.367272960317905</v>
      </c>
      <c r="I210" s="313">
        <v>0</v>
      </c>
      <c r="J210" s="313">
        <v>22.000369999999744</v>
      </c>
      <c r="K210" s="313">
        <v>0</v>
      </c>
      <c r="L210" s="313">
        <v>1.1000500000000102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3.1288812458202004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3.0812609264995512</v>
      </c>
      <c r="D219" s="313">
        <v>1.0017499999999999</v>
      </c>
      <c r="E219" s="313">
        <v>0</v>
      </c>
      <c r="F219" s="313">
        <v>1.0341299999999998</v>
      </c>
      <c r="G219" s="313">
        <v>0.9998999999999999</v>
      </c>
      <c r="H219" s="313">
        <v>1.0269861750848508</v>
      </c>
      <c r="I219" s="313">
        <v>2.0002500000000509</v>
      </c>
      <c r="J219" s="313">
        <v>1.0000199999999999</v>
      </c>
      <c r="K219" s="313">
        <v>1.0001300000003539</v>
      </c>
      <c r="L219" s="313">
        <v>1</v>
      </c>
      <c r="M219" s="313">
        <v>1.0246398310485307</v>
      </c>
      <c r="N219" s="313">
        <v>1.0150162917477488</v>
      </c>
      <c r="O219" s="313">
        <v>1.0150950606667948</v>
      </c>
      <c r="P219" s="313">
        <v>1.0151352704137087</v>
      </c>
      <c r="Q219" s="313">
        <v>1.01517653411509</v>
      </c>
      <c r="R219" s="313">
        <v>1.0149663558284301</v>
      </c>
      <c r="S219" s="313">
        <v>1.1226909733726891</v>
      </c>
      <c r="T219" s="313">
        <v>1.1208647769554485</v>
      </c>
      <c r="U219" s="313">
        <v>1.2058169471738212</v>
      </c>
      <c r="V219" s="313">
        <v>1.2151169196603804</v>
      </c>
      <c r="W219" s="313">
        <v>1.1706419066414921</v>
      </c>
      <c r="X219" s="313">
        <v>1.1126947150487028</v>
      </c>
      <c r="Y219" s="313">
        <v>1.1658600953706713</v>
      </c>
      <c r="Z219" s="313">
        <v>1.1472112468413367</v>
      </c>
      <c r="AA219" s="313">
        <v>1.1237977337846816</v>
      </c>
      <c r="AB219" s="313">
        <v>1.0846730166457723</v>
      </c>
      <c r="AC219" s="313">
        <v>1.0512326189888617</v>
      </c>
      <c r="AD219" s="313">
        <v>1.0183470410799338</v>
      </c>
      <c r="AE219" s="313">
        <v>0.99121215419862396</v>
      </c>
      <c r="AF219" s="313">
        <v>1.002213190161406</v>
      </c>
      <c r="AG219" s="313">
        <v>1.003479199799767</v>
      </c>
      <c r="AH219" s="313">
        <v>0.99127722355165759</v>
      </c>
      <c r="AI219" s="313">
        <v>1.0359356205589636</v>
      </c>
      <c r="AJ219" s="313">
        <v>1.0597580825560977</v>
      </c>
      <c r="AK219" s="313">
        <v>1.1004044149198264</v>
      </c>
      <c r="AL219" s="313">
        <v>1.108544751294448</v>
      </c>
      <c r="AM219" s="313">
        <v>1.1001502633144793</v>
      </c>
      <c r="AN219" s="313">
        <v>1.127887368194388</v>
      </c>
      <c r="AO219" s="313">
        <v>1.1412413619509172</v>
      </c>
      <c r="AP219" s="313">
        <v>1.1430725738726719</v>
      </c>
      <c r="AQ219" s="313">
        <v>1.1476720471122068</v>
      </c>
      <c r="AR219" s="313">
        <v>1.1398847927286726</v>
      </c>
      <c r="AS219" s="313">
        <v>1.1430211441075004</v>
      </c>
      <c r="AT219" s="313">
        <v>1.1436097423690277</v>
      </c>
      <c r="AU219" s="313">
        <v>1.1505555542949346</v>
      </c>
      <c r="AV219" s="313">
        <v>1.1315237650723324</v>
      </c>
      <c r="AW219" s="313">
        <v>1.1187244624431356</v>
      </c>
      <c r="AX219" s="313">
        <v>1.1403639181716279</v>
      </c>
      <c r="AY219" s="313">
        <v>1.1221568957308692</v>
      </c>
      <c r="AZ219" s="313">
        <v>1.1332390239525594</v>
      </c>
      <c r="BA219" s="314">
        <v>1.1305651208386838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0.99975000000000003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9.9359892997038308</v>
      </c>
      <c r="D221" s="313">
        <v>22.898810000000001</v>
      </c>
      <c r="E221" s="313">
        <v>34.404890000000009</v>
      </c>
      <c r="F221" s="313">
        <v>12.21401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9.9359892997038308</v>
      </c>
      <c r="D225" s="315">
        <v>22.898810000000001</v>
      </c>
      <c r="E225" s="315">
        <v>34.404890000000009</v>
      </c>
      <c r="F225" s="315">
        <v>12.21401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4755.1779067877296</v>
      </c>
      <c r="D228" s="309">
        <v>4361.5620399999998</v>
      </c>
      <c r="E228" s="309">
        <v>4398.3220999999985</v>
      </c>
      <c r="F228" s="309">
        <v>3916.8795500000006</v>
      </c>
      <c r="G228" s="309">
        <v>4159.3301999999994</v>
      </c>
      <c r="H228" s="309">
        <v>3973.3672266605136</v>
      </c>
      <c r="I228" s="309">
        <v>4094.4798200000005</v>
      </c>
      <c r="J228" s="309">
        <v>4154.0972500000007</v>
      </c>
      <c r="K228" s="309">
        <v>4088.7060000000001</v>
      </c>
      <c r="L228" s="309">
        <v>3073.2447999999999</v>
      </c>
      <c r="M228" s="309">
        <v>3607.0736234967189</v>
      </c>
      <c r="N228" s="309">
        <v>3505.8254181831494</v>
      </c>
      <c r="O228" s="309">
        <v>3347.4511171349595</v>
      </c>
      <c r="P228" s="309">
        <v>3351.3406774897398</v>
      </c>
      <c r="Q228" s="309">
        <v>3284.1468015478104</v>
      </c>
      <c r="R228" s="309">
        <v>3160.62370777453</v>
      </c>
      <c r="S228" s="309">
        <v>3010.0313666094248</v>
      </c>
      <c r="T228" s="309">
        <v>3111.4946330120788</v>
      </c>
      <c r="U228" s="309">
        <v>2847.6143340631143</v>
      </c>
      <c r="V228" s="309">
        <v>2754.6400092704885</v>
      </c>
      <c r="W228" s="309">
        <v>2682.1201602956289</v>
      </c>
      <c r="X228" s="309">
        <v>2681.0910451930472</v>
      </c>
      <c r="Y228" s="309">
        <v>2598.7146982752138</v>
      </c>
      <c r="Z228" s="309">
        <v>2521.0398645789546</v>
      </c>
      <c r="AA228" s="309">
        <v>2491.7101634496894</v>
      </c>
      <c r="AB228" s="309">
        <v>2488.1903929909458</v>
      </c>
      <c r="AC228" s="309">
        <v>2487.6822485998832</v>
      </c>
      <c r="AD228" s="309">
        <v>2484.830062253367</v>
      </c>
      <c r="AE228" s="309">
        <v>2482.0680363605084</v>
      </c>
      <c r="AF228" s="309">
        <v>2441.1681516557478</v>
      </c>
      <c r="AG228" s="309">
        <v>2379.724583072325</v>
      </c>
      <c r="AH228" s="309">
        <v>2356.1215761085477</v>
      </c>
      <c r="AI228" s="309">
        <v>2272.4399028355365</v>
      </c>
      <c r="AJ228" s="309">
        <v>2186.0422768017015</v>
      </c>
      <c r="AK228" s="309">
        <v>2104.3382617103393</v>
      </c>
      <c r="AL228" s="309">
        <v>2041.0663231588167</v>
      </c>
      <c r="AM228" s="309">
        <v>2018.0102208849655</v>
      </c>
      <c r="AN228" s="309">
        <v>1963.6898658409987</v>
      </c>
      <c r="AO228" s="309">
        <v>1905.3387809724341</v>
      </c>
      <c r="AP228" s="309">
        <v>1856.541973284945</v>
      </c>
      <c r="AQ228" s="309">
        <v>1807.2849149885299</v>
      </c>
      <c r="AR228" s="309">
        <v>1780.1852077369608</v>
      </c>
      <c r="AS228" s="309">
        <v>1741.1911440681306</v>
      </c>
      <c r="AT228" s="309">
        <v>1675.2940582575532</v>
      </c>
      <c r="AU228" s="309">
        <v>1606.055550012253</v>
      </c>
      <c r="AV228" s="309">
        <v>1560.5297793458237</v>
      </c>
      <c r="AW228" s="309">
        <v>1495.1224445900161</v>
      </c>
      <c r="AX228" s="309">
        <v>1387.5578141554174</v>
      </c>
      <c r="AY228" s="309">
        <v>1340.3474026001738</v>
      </c>
      <c r="AZ228" s="309">
        <v>1214.3028493457705</v>
      </c>
      <c r="BA228" s="310">
        <v>1083.7564105071867</v>
      </c>
    </row>
    <row r="229" spans="1:53" x14ac:dyDescent="0.2">
      <c r="A229" s="280" t="s">
        <v>2082</v>
      </c>
      <c r="B229" s="281" t="s">
        <v>2765</v>
      </c>
      <c r="C229" s="282">
        <v>414.6304386866604</v>
      </c>
      <c r="D229" s="311">
        <v>383.24933999999996</v>
      </c>
      <c r="E229" s="311">
        <v>366.90971999999999</v>
      </c>
      <c r="F229" s="311">
        <v>46.310080000000006</v>
      </c>
      <c r="G229" s="311">
        <v>61.38317</v>
      </c>
      <c r="H229" s="311">
        <v>77.45569264466279</v>
      </c>
      <c r="I229" s="311">
        <v>50.908920000000002</v>
      </c>
      <c r="J229" s="311">
        <v>57.700559999999989</v>
      </c>
      <c r="K229" s="311">
        <v>58.596370000000007</v>
      </c>
      <c r="L229" s="311">
        <v>39.302309999999999</v>
      </c>
      <c r="M229" s="311">
        <v>55.246091560937778</v>
      </c>
      <c r="N229" s="311">
        <v>60.211738923322351</v>
      </c>
      <c r="O229" s="311">
        <v>28.806473521771274</v>
      </c>
      <c r="P229" s="311">
        <v>35.469933623611418</v>
      </c>
      <c r="Q229" s="311">
        <v>29.758530384891198</v>
      </c>
      <c r="R229" s="311">
        <v>31.815407186267294</v>
      </c>
      <c r="S229" s="311">
        <v>23.661443742136164</v>
      </c>
      <c r="T229" s="311">
        <v>23.3181716582238</v>
      </c>
      <c r="U229" s="311">
        <v>26.415536552347486</v>
      </c>
      <c r="V229" s="311">
        <v>26.617855461282204</v>
      </c>
      <c r="W229" s="311">
        <v>25.938672977342641</v>
      </c>
      <c r="X229" s="311">
        <v>24.69162956898435</v>
      </c>
      <c r="Y229" s="311">
        <v>25.518281414276277</v>
      </c>
      <c r="Z229" s="311">
        <v>24.802261507836874</v>
      </c>
      <c r="AA229" s="311">
        <v>24.008333332544847</v>
      </c>
      <c r="AB229" s="311">
        <v>23.216426651976015</v>
      </c>
      <c r="AC229" s="311">
        <v>22.975201953214548</v>
      </c>
      <c r="AD229" s="311">
        <v>22.727805564383814</v>
      </c>
      <c r="AE229" s="311">
        <v>22.376463018799242</v>
      </c>
      <c r="AF229" s="311">
        <v>22.89455372402416</v>
      </c>
      <c r="AG229" s="311">
        <v>23.107304880839898</v>
      </c>
      <c r="AH229" s="311">
        <v>22.969059790096491</v>
      </c>
      <c r="AI229" s="311">
        <v>23.981056486177003</v>
      </c>
      <c r="AJ229" s="311">
        <v>24.010734351594305</v>
      </c>
      <c r="AK229" s="311">
        <v>24.367854176263052</v>
      </c>
      <c r="AL229" s="311">
        <v>24.177351516748342</v>
      </c>
      <c r="AM229" s="311">
        <v>23.902089935508215</v>
      </c>
      <c r="AN229" s="311">
        <v>24.151617619015415</v>
      </c>
      <c r="AO229" s="311">
        <v>24.086484033469308</v>
      </c>
      <c r="AP229" s="311">
        <v>23.84209647206081</v>
      </c>
      <c r="AQ229" s="311">
        <v>23.675625215247649</v>
      </c>
      <c r="AR229" s="311">
        <v>23.314350269250234</v>
      </c>
      <c r="AS229" s="311">
        <v>23.081299746598766</v>
      </c>
      <c r="AT229" s="311">
        <v>22.389199042944934</v>
      </c>
      <c r="AU229" s="311">
        <v>21.618541572864995</v>
      </c>
      <c r="AV229" s="311">
        <v>21.033462197513394</v>
      </c>
      <c r="AW229" s="311">
        <v>20.550956138309008</v>
      </c>
      <c r="AX229" s="311">
        <v>20.252551372904886</v>
      </c>
      <c r="AY229" s="311">
        <v>19.709198553298389</v>
      </c>
      <c r="AZ229" s="311">
        <v>19.13620593634073</v>
      </c>
      <c r="BA229" s="312">
        <v>18.242278291356616</v>
      </c>
    </row>
    <row r="230" spans="1:53" x14ac:dyDescent="0.2">
      <c r="A230" s="280" t="s">
        <v>2766</v>
      </c>
      <c r="B230" s="281" t="s">
        <v>2767</v>
      </c>
      <c r="C230" s="282">
        <v>4340.5474681010701</v>
      </c>
      <c r="D230" s="311">
        <v>3978.3127000000004</v>
      </c>
      <c r="E230" s="311">
        <v>4031.4123799999993</v>
      </c>
      <c r="F230" s="311">
        <v>3870.5694700000004</v>
      </c>
      <c r="G230" s="311">
        <v>4097.9470300000003</v>
      </c>
      <c r="H230" s="311">
        <v>3895.911534015851</v>
      </c>
      <c r="I230" s="311">
        <v>4043.5709000000002</v>
      </c>
      <c r="J230" s="311">
        <v>4096.3966899999996</v>
      </c>
      <c r="K230" s="311">
        <v>4030.1096300000004</v>
      </c>
      <c r="L230" s="311">
        <v>3033.9424899999995</v>
      </c>
      <c r="M230" s="311">
        <v>3551.8275319357808</v>
      </c>
      <c r="N230" s="311">
        <v>3445.6136792598263</v>
      </c>
      <c r="O230" s="311">
        <v>3318.6446436131882</v>
      </c>
      <c r="P230" s="311">
        <v>3315.8707438661281</v>
      </c>
      <c r="Q230" s="311">
        <v>3254.3882711629194</v>
      </c>
      <c r="R230" s="311">
        <v>3128.8083005882622</v>
      </c>
      <c r="S230" s="311">
        <v>2986.3699228672886</v>
      </c>
      <c r="T230" s="311">
        <v>3088.1764613538544</v>
      </c>
      <c r="U230" s="311">
        <v>2821.1987975107668</v>
      </c>
      <c r="V230" s="311">
        <v>2728.0221538092069</v>
      </c>
      <c r="W230" s="311">
        <v>2656.1814873182857</v>
      </c>
      <c r="X230" s="311">
        <v>2656.3994156240633</v>
      </c>
      <c r="Y230" s="311">
        <v>2573.1964168609375</v>
      </c>
      <c r="Z230" s="311">
        <v>2496.237603071118</v>
      </c>
      <c r="AA230" s="311">
        <v>2467.7018301171443</v>
      </c>
      <c r="AB230" s="311">
        <v>2464.9739663389691</v>
      </c>
      <c r="AC230" s="311">
        <v>2464.7070466466698</v>
      </c>
      <c r="AD230" s="311">
        <v>2462.1022566889833</v>
      </c>
      <c r="AE230" s="311">
        <v>2459.6915733417095</v>
      </c>
      <c r="AF230" s="311">
        <v>2418.273597931724</v>
      </c>
      <c r="AG230" s="311">
        <v>2356.6172781914852</v>
      </c>
      <c r="AH230" s="311">
        <v>2333.1525163184515</v>
      </c>
      <c r="AI230" s="311">
        <v>2248.4588463493592</v>
      </c>
      <c r="AJ230" s="311">
        <v>2162.0315424501064</v>
      </c>
      <c r="AK230" s="311">
        <v>2079.970407534076</v>
      </c>
      <c r="AL230" s="311">
        <v>2016.8889716420681</v>
      </c>
      <c r="AM230" s="311">
        <v>1994.1081309494573</v>
      </c>
      <c r="AN230" s="311">
        <v>1939.5382482219829</v>
      </c>
      <c r="AO230" s="311">
        <v>1881.2522969389647</v>
      </c>
      <c r="AP230" s="311">
        <v>1832.699876812884</v>
      </c>
      <c r="AQ230" s="311">
        <v>1783.6092897732817</v>
      </c>
      <c r="AR230" s="311">
        <v>1756.8708574677103</v>
      </c>
      <c r="AS230" s="311">
        <v>1718.1098443215317</v>
      </c>
      <c r="AT230" s="311">
        <v>1652.9048592146089</v>
      </c>
      <c r="AU230" s="311">
        <v>1584.4370084393881</v>
      </c>
      <c r="AV230" s="311">
        <v>1539.4963171483103</v>
      </c>
      <c r="AW230" s="311">
        <v>1474.571488451707</v>
      </c>
      <c r="AX230" s="311">
        <v>1367.305262782512</v>
      </c>
      <c r="AY230" s="311">
        <v>1320.6382040468754</v>
      </c>
      <c r="AZ230" s="311">
        <v>1195.1666434094302</v>
      </c>
      <c r="BA230" s="312">
        <v>1065.5141322158299</v>
      </c>
    </row>
    <row r="231" spans="1:53" x14ac:dyDescent="0.2">
      <c r="A231" s="283" t="s">
        <v>2768</v>
      </c>
      <c r="B231" s="284" t="s">
        <v>2769</v>
      </c>
      <c r="C231" s="285">
        <v>2968.5688686934077</v>
      </c>
      <c r="D231" s="313">
        <v>2761.4970399999997</v>
      </c>
      <c r="E231" s="313">
        <v>2738.5336399999997</v>
      </c>
      <c r="F231" s="313">
        <v>2804.4219599999997</v>
      </c>
      <c r="G231" s="313">
        <v>2973.8394299999995</v>
      </c>
      <c r="H231" s="313">
        <v>2850.2203139910112</v>
      </c>
      <c r="I231" s="313">
        <v>2968.8026399999999</v>
      </c>
      <c r="J231" s="313">
        <v>3012.7486100000006</v>
      </c>
      <c r="K231" s="313">
        <v>3011.0178200000005</v>
      </c>
      <c r="L231" s="313">
        <v>2214.79493</v>
      </c>
      <c r="M231" s="313">
        <v>2645.4790062973893</v>
      </c>
      <c r="N231" s="313">
        <v>2465.3423553929142</v>
      </c>
      <c r="O231" s="313">
        <v>2313.3183801183945</v>
      </c>
      <c r="P231" s="313">
        <v>2301.9937972720709</v>
      </c>
      <c r="Q231" s="313">
        <v>2385.9923602046701</v>
      </c>
      <c r="R231" s="313">
        <v>2252.1005524273755</v>
      </c>
      <c r="S231" s="313">
        <v>2130.3113333759534</v>
      </c>
      <c r="T231" s="313">
        <v>2236.7369606054663</v>
      </c>
      <c r="U231" s="313">
        <v>2105.0650168695793</v>
      </c>
      <c r="V231" s="313">
        <v>2067.2522818926554</v>
      </c>
      <c r="W231" s="313">
        <v>2020.7632455217129</v>
      </c>
      <c r="X231" s="313">
        <v>2010.0168030131167</v>
      </c>
      <c r="Y231" s="313">
        <v>1971.4194490354166</v>
      </c>
      <c r="Z231" s="313">
        <v>1919.0753742947313</v>
      </c>
      <c r="AA231" s="313">
        <v>1896.9259345210207</v>
      </c>
      <c r="AB231" s="313">
        <v>1887.1373934855108</v>
      </c>
      <c r="AC231" s="313">
        <v>1876.5284204288678</v>
      </c>
      <c r="AD231" s="313">
        <v>1865.1751261128572</v>
      </c>
      <c r="AE231" s="313">
        <v>1853.5692776714752</v>
      </c>
      <c r="AF231" s="313">
        <v>1829.4283986517196</v>
      </c>
      <c r="AG231" s="313">
        <v>1786.3020086500649</v>
      </c>
      <c r="AH231" s="313">
        <v>1765.432070854328</v>
      </c>
      <c r="AI231" s="313">
        <v>1720.9872168515931</v>
      </c>
      <c r="AJ231" s="313">
        <v>1662.0384686324353</v>
      </c>
      <c r="AK231" s="313">
        <v>1610.4109706348622</v>
      </c>
      <c r="AL231" s="313">
        <v>1566.792843239142</v>
      </c>
      <c r="AM231" s="313">
        <v>1548.2244476563403</v>
      </c>
      <c r="AN231" s="313">
        <v>1509.7106696016128</v>
      </c>
      <c r="AO231" s="313">
        <v>1466.8693510932417</v>
      </c>
      <c r="AP231" s="313">
        <v>1429.5802073699704</v>
      </c>
      <c r="AQ231" s="313">
        <v>1392.1127699259732</v>
      </c>
      <c r="AR231" s="313">
        <v>1369.6937305444421</v>
      </c>
      <c r="AS231" s="313">
        <v>1339.7188675635996</v>
      </c>
      <c r="AT231" s="313">
        <v>1290.9639504931492</v>
      </c>
      <c r="AU231" s="313">
        <v>1239.9678885833425</v>
      </c>
      <c r="AV231" s="313">
        <v>1203.139470979092</v>
      </c>
      <c r="AW231" s="313">
        <v>1151.7874324594632</v>
      </c>
      <c r="AX231" s="313">
        <v>1074.0658992057893</v>
      </c>
      <c r="AY231" s="313">
        <v>1039.0753369987597</v>
      </c>
      <c r="AZ231" s="313">
        <v>952.18665324008907</v>
      </c>
      <c r="BA231" s="314">
        <v>841.12615422069257</v>
      </c>
    </row>
    <row r="232" spans="1:53" x14ac:dyDescent="0.2">
      <c r="A232" s="283" t="s">
        <v>2770</v>
      </c>
      <c r="B232" s="284" t="s">
        <v>2771</v>
      </c>
      <c r="C232" s="285">
        <v>1219.1411101557271</v>
      </c>
      <c r="D232" s="313">
        <v>1086.51566</v>
      </c>
      <c r="E232" s="313">
        <v>1147.7008999999998</v>
      </c>
      <c r="F232" s="313">
        <v>1066.14751</v>
      </c>
      <c r="G232" s="313">
        <v>1124.1076</v>
      </c>
      <c r="H232" s="313">
        <v>1045.69122002484</v>
      </c>
      <c r="I232" s="313">
        <v>1074.7682600000001</v>
      </c>
      <c r="J232" s="313">
        <v>1083.6480800000002</v>
      </c>
      <c r="K232" s="313">
        <v>1019.0918099999998</v>
      </c>
      <c r="L232" s="313">
        <v>819.14756000000011</v>
      </c>
      <c r="M232" s="313">
        <v>906.34852563839127</v>
      </c>
      <c r="N232" s="313">
        <v>925.2889984632626</v>
      </c>
      <c r="O232" s="313">
        <v>950.29616891181831</v>
      </c>
      <c r="P232" s="313">
        <v>951.87255182956017</v>
      </c>
      <c r="Q232" s="313">
        <v>837.56090570363961</v>
      </c>
      <c r="R232" s="313">
        <v>845.53835865099859</v>
      </c>
      <c r="S232" s="313">
        <v>825.79099343641315</v>
      </c>
      <c r="T232" s="313">
        <v>819.71902637156984</v>
      </c>
      <c r="U232" s="313">
        <v>693.15717775676626</v>
      </c>
      <c r="V232" s="313">
        <v>641.11752036288385</v>
      </c>
      <c r="W232" s="313">
        <v>617.02750318396136</v>
      </c>
      <c r="X232" s="313">
        <v>627.13292454064594</v>
      </c>
      <c r="Y232" s="313">
        <v>585.14170536485574</v>
      </c>
      <c r="Z232" s="313">
        <v>561.21898578811386</v>
      </c>
      <c r="AA232" s="313">
        <v>554.85541565476046</v>
      </c>
      <c r="AB232" s="313">
        <v>561.20669771796713</v>
      </c>
      <c r="AC232" s="313">
        <v>570.76884961855501</v>
      </c>
      <c r="AD232" s="313">
        <v>578.67094136322817</v>
      </c>
      <c r="AE232" s="313">
        <v>586.95714853290406</v>
      </c>
      <c r="AF232" s="313">
        <v>570.68685031841108</v>
      </c>
      <c r="AG232" s="313">
        <v>553.22360374228299</v>
      </c>
      <c r="AH232" s="313">
        <v>550.49691024127787</v>
      </c>
      <c r="AI232" s="313">
        <v>512.55218760636683</v>
      </c>
      <c r="AJ232" s="313">
        <v>486.31913326059316</v>
      </c>
      <c r="AK232" s="313">
        <v>457.41386413201064</v>
      </c>
      <c r="AL232" s="313">
        <v>438.78555405966625</v>
      </c>
      <c r="AM232" s="313">
        <v>434.62820517934989</v>
      </c>
      <c r="AN232" s="313">
        <v>419.35771800038373</v>
      </c>
      <c r="AO232" s="313">
        <v>404.51638260399699</v>
      </c>
      <c r="AP232" s="313">
        <v>393.61416978672838</v>
      </c>
      <c r="AQ232" s="313">
        <v>382.39572646631478</v>
      </c>
      <c r="AR232" s="313">
        <v>378.12602614101479</v>
      </c>
      <c r="AS232" s="313">
        <v>369.60563647144716</v>
      </c>
      <c r="AT232" s="313">
        <v>353.46006005198552</v>
      </c>
      <c r="AU232" s="313">
        <v>336.56531725179264</v>
      </c>
      <c r="AV232" s="313">
        <v>328.62947855556541</v>
      </c>
      <c r="AW232" s="313">
        <v>315.46049206030659</v>
      </c>
      <c r="AX232" s="313">
        <v>286.69251913109224</v>
      </c>
      <c r="AY232" s="313">
        <v>275.46034086699626</v>
      </c>
      <c r="AZ232" s="313">
        <v>237.48618125426509</v>
      </c>
      <c r="BA232" s="314">
        <v>219.44857836140591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152.8374892519345</v>
      </c>
      <c r="D234" s="313">
        <v>130.30000000000001</v>
      </c>
      <c r="E234" s="313">
        <v>145.17784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54.982325403649597</v>
      </c>
      <c r="O234" s="313">
        <v>55.030094582975103</v>
      </c>
      <c r="P234" s="313">
        <v>62.004394764497903</v>
      </c>
      <c r="Q234" s="313">
        <v>30.835005254609701</v>
      </c>
      <c r="R234" s="313">
        <v>31.169389509888205</v>
      </c>
      <c r="S234" s="313">
        <v>30.267596054921743</v>
      </c>
      <c r="T234" s="313">
        <v>31.720474376818995</v>
      </c>
      <c r="U234" s="313">
        <v>22.976602884421315</v>
      </c>
      <c r="V234" s="313">
        <v>19.652351553666918</v>
      </c>
      <c r="W234" s="313">
        <v>18.390738612612015</v>
      </c>
      <c r="X234" s="313">
        <v>19.249688070299928</v>
      </c>
      <c r="Y234" s="313">
        <v>16.635262460665349</v>
      </c>
      <c r="Z234" s="313">
        <v>15.943242988272759</v>
      </c>
      <c r="AA234" s="313">
        <v>15.920479941363002</v>
      </c>
      <c r="AB234" s="313">
        <v>16.629875135491766</v>
      </c>
      <c r="AC234" s="313">
        <v>17.409776599246062</v>
      </c>
      <c r="AD234" s="313">
        <v>18.256189212898146</v>
      </c>
      <c r="AE234" s="313">
        <v>19.165147137330198</v>
      </c>
      <c r="AF234" s="313">
        <v>18.158348961593493</v>
      </c>
      <c r="AG234" s="313">
        <v>17.091665799137797</v>
      </c>
      <c r="AH234" s="313">
        <v>17.223535222844664</v>
      </c>
      <c r="AI234" s="313">
        <v>14.919441891399634</v>
      </c>
      <c r="AJ234" s="313">
        <v>13.673940557078152</v>
      </c>
      <c r="AK234" s="313">
        <v>12.145572767203612</v>
      </c>
      <c r="AL234" s="313">
        <v>11.31057434326004</v>
      </c>
      <c r="AM234" s="313">
        <v>11.255478113767268</v>
      </c>
      <c r="AN234" s="313">
        <v>10.469860619986303</v>
      </c>
      <c r="AO234" s="313">
        <v>9.86656324172578</v>
      </c>
      <c r="AP234" s="313">
        <v>9.5054996561856839</v>
      </c>
      <c r="AQ234" s="313">
        <v>9.1007933809941992</v>
      </c>
      <c r="AR234" s="313">
        <v>9.0511007822536786</v>
      </c>
      <c r="AS234" s="313">
        <v>8.7853402864854591</v>
      </c>
      <c r="AT234" s="313">
        <v>8.4808486694738949</v>
      </c>
      <c r="AU234" s="313">
        <v>7.9038026042527827</v>
      </c>
      <c r="AV234" s="313">
        <v>7.7273676136529392</v>
      </c>
      <c r="AW234" s="313">
        <v>7.3235639319369792</v>
      </c>
      <c r="AX234" s="313">
        <v>6.5468444456306667</v>
      </c>
      <c r="AY234" s="313">
        <v>6.1025261811194751</v>
      </c>
      <c r="AZ234" s="313">
        <v>5.4938089150759915</v>
      </c>
      <c r="BA234" s="314">
        <v>4.9393996337318331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308.48924537964018</v>
      </c>
      <c r="D236" s="309">
        <v>315.94214999999997</v>
      </c>
      <c r="E236" s="309">
        <v>313.75840999999997</v>
      </c>
      <c r="F236" s="309">
        <v>334.49023999999997</v>
      </c>
      <c r="G236" s="309">
        <v>100.50873</v>
      </c>
      <c r="H236" s="309">
        <v>100.84109259311221</v>
      </c>
      <c r="I236" s="309">
        <v>96.410570000000007</v>
      </c>
      <c r="J236" s="309">
        <v>101.59488</v>
      </c>
      <c r="K236" s="309">
        <v>99.463959999999986</v>
      </c>
      <c r="L236" s="309">
        <v>92.688159999999996</v>
      </c>
      <c r="M236" s="309">
        <v>86.487429801173903</v>
      </c>
      <c r="N236" s="309">
        <v>84.717926104188564</v>
      </c>
      <c r="O236" s="309">
        <v>93.769275167708955</v>
      </c>
      <c r="P236" s="309">
        <v>93.770202635209003</v>
      </c>
      <c r="Q236" s="309">
        <v>97.945904042474581</v>
      </c>
      <c r="R236" s="309">
        <v>97.257698392801416</v>
      </c>
      <c r="S236" s="309">
        <v>100.87274341846981</v>
      </c>
      <c r="T236" s="309">
        <v>97.010796242570905</v>
      </c>
      <c r="U236" s="309">
        <v>116.375229442872</v>
      </c>
      <c r="V236" s="309">
        <v>125.00384938608288</v>
      </c>
      <c r="W236" s="309">
        <v>124.36107314092331</v>
      </c>
      <c r="X236" s="309">
        <v>120.4961430503074</v>
      </c>
      <c r="Y236" s="309">
        <v>129.58766972956414</v>
      </c>
      <c r="Z236" s="309">
        <v>128.13587328672659</v>
      </c>
      <c r="AA236" s="309">
        <v>126.51906335513941</v>
      </c>
      <c r="AB236" s="309">
        <v>122.08371207802566</v>
      </c>
      <c r="AC236" s="309">
        <v>118.17926490443433</v>
      </c>
      <c r="AD236" s="309">
        <v>114.22237192706433</v>
      </c>
      <c r="AE236" s="309">
        <v>110.65770450965552</v>
      </c>
      <c r="AF236" s="309">
        <v>113.22237039168277</v>
      </c>
      <c r="AG236" s="309">
        <v>114.19646499673141</v>
      </c>
      <c r="AH236" s="309">
        <v>111.58325601192664</v>
      </c>
      <c r="AI236" s="309">
        <v>118.83915284185619</v>
      </c>
      <c r="AJ236" s="309">
        <v>120.56195313987502</v>
      </c>
      <c r="AK236" s="309">
        <v>124.37562517549257</v>
      </c>
      <c r="AL236" s="309">
        <v>124.66264119456869</v>
      </c>
      <c r="AM236" s="309">
        <v>123.17032923438563</v>
      </c>
      <c r="AN236" s="309">
        <v>125.48939212486802</v>
      </c>
      <c r="AO236" s="309">
        <v>125.81941004130178</v>
      </c>
      <c r="AP236" s="309">
        <v>124.55060181720344</v>
      </c>
      <c r="AQ236" s="309">
        <v>123.55420048950981</v>
      </c>
      <c r="AR236" s="309">
        <v>121.32919789065171</v>
      </c>
      <c r="AS236" s="309">
        <v>120.26404207891957</v>
      </c>
      <c r="AT236" s="309">
        <v>116.20036332387325</v>
      </c>
      <c r="AU236" s="309">
        <v>115.11539642076035</v>
      </c>
      <c r="AV236" s="309">
        <v>111.49269187406901</v>
      </c>
      <c r="AW236" s="309">
        <v>108.37021279599999</v>
      </c>
      <c r="AX236" s="309">
        <v>100.37286215875601</v>
      </c>
      <c r="AY236" s="309">
        <v>91.412941487630903</v>
      </c>
      <c r="AZ236" s="309">
        <v>82.748524446747822</v>
      </c>
      <c r="BA236" s="310">
        <v>76.168030628675908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">
      <c r="A255" s="277" t="s">
        <v>2658</v>
      </c>
      <c r="B255" s="278" t="s">
        <v>2816</v>
      </c>
      <c r="C255" s="279">
        <v>243.41192834280088</v>
      </c>
      <c r="D255" s="309">
        <v>231.89621</v>
      </c>
      <c r="E255" s="309">
        <v>194.19486999999998</v>
      </c>
      <c r="F255" s="309">
        <v>199.69567999999998</v>
      </c>
      <c r="G255" s="309">
        <v>205.77822999999998</v>
      </c>
      <c r="H255" s="309">
        <v>285.30285303950069</v>
      </c>
      <c r="I255" s="309">
        <v>293.41830999999996</v>
      </c>
      <c r="J255" s="309">
        <v>304.18690000000004</v>
      </c>
      <c r="K255" s="309">
        <v>297.79255000000006</v>
      </c>
      <c r="L255" s="309">
        <v>244.69820000000001</v>
      </c>
      <c r="M255" s="309">
        <v>271.94923113043683</v>
      </c>
      <c r="N255" s="309">
        <v>276.20363923694487</v>
      </c>
      <c r="O255" s="309">
        <v>290.0344904048971</v>
      </c>
      <c r="P255" s="309">
        <v>304.36431115222109</v>
      </c>
      <c r="Q255" s="309">
        <v>1144.2573465469698</v>
      </c>
      <c r="R255" s="309">
        <v>1118.6283107404863</v>
      </c>
      <c r="S255" s="309">
        <v>1079.243653642656</v>
      </c>
      <c r="T255" s="309">
        <v>1129.9230205452659</v>
      </c>
      <c r="U255" s="309">
        <v>1138.6778089865918</v>
      </c>
      <c r="V255" s="309">
        <v>1167.8657597346482</v>
      </c>
      <c r="W255" s="309">
        <v>1157.8401157090639</v>
      </c>
      <c r="X255" s="309">
        <v>1147.765874359327</v>
      </c>
      <c r="Y255" s="309">
        <v>1178.9768399063901</v>
      </c>
      <c r="Z255" s="309">
        <v>1172.2322331602743</v>
      </c>
      <c r="AA255" s="309">
        <v>1164.5665365628199</v>
      </c>
      <c r="AB255" s="309">
        <v>1148.1431809035555</v>
      </c>
      <c r="AC255" s="309">
        <v>1138.4405862871899</v>
      </c>
      <c r="AD255" s="309">
        <v>1131.4945578907138</v>
      </c>
      <c r="AE255" s="309">
        <v>1128.331146254613</v>
      </c>
      <c r="AF255" s="309">
        <v>1143.6374604457287</v>
      </c>
      <c r="AG255" s="309">
        <v>1139.5586787512671</v>
      </c>
      <c r="AH255" s="309">
        <v>1130.0185934585074</v>
      </c>
      <c r="AI255" s="309">
        <v>1153.5559625101507</v>
      </c>
      <c r="AJ255" s="309">
        <v>1149.0245083213833</v>
      </c>
      <c r="AK255" s="309">
        <v>1148.8941954853865</v>
      </c>
      <c r="AL255" s="309">
        <v>1138.8293627780038</v>
      </c>
      <c r="AM255" s="309">
        <v>1132.5860064375918</v>
      </c>
      <c r="AN255" s="309">
        <v>1135.9482921393521</v>
      </c>
      <c r="AO255" s="309">
        <v>1131.5614441859088</v>
      </c>
      <c r="AP255" s="309">
        <v>1124.0235894777397</v>
      </c>
      <c r="AQ255" s="309">
        <v>1114.5047193328069</v>
      </c>
      <c r="AR255" s="309">
        <v>1103.2490469087077</v>
      </c>
      <c r="AS255" s="309">
        <v>1095.2520189674522</v>
      </c>
      <c r="AT255" s="309">
        <v>1077.2050714073598</v>
      </c>
      <c r="AU255" s="309">
        <v>1053.8343522040243</v>
      </c>
      <c r="AV255" s="309">
        <v>1025.4836375504572</v>
      </c>
      <c r="AW255" s="309">
        <v>996.94044084268012</v>
      </c>
      <c r="AX255" s="309">
        <v>961.88245330375219</v>
      </c>
      <c r="AY255" s="309">
        <v>901.03451282848846</v>
      </c>
      <c r="AZ255" s="309">
        <v>862.62057616198024</v>
      </c>
      <c r="BA255" s="310">
        <v>804.30923347494002</v>
      </c>
    </row>
    <row r="256" spans="1:53" x14ac:dyDescent="0.2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0.21496130696474999</v>
      </c>
      <c r="O256" s="309">
        <v>0</v>
      </c>
      <c r="P256" s="309">
        <v>0</v>
      </c>
      <c r="Q256" s="309">
        <v>0</v>
      </c>
      <c r="R256" s="309">
        <v>2.3884937491346632E-2</v>
      </c>
      <c r="S256" s="309">
        <v>2.2356465201218121E-2</v>
      </c>
      <c r="T256" s="309">
        <v>2.4273984227158443E-2</v>
      </c>
      <c r="U256" s="309">
        <v>2.6034419956552805E-2</v>
      </c>
      <c r="V256" s="309">
        <v>2.62921339585791E-2</v>
      </c>
      <c r="W256" s="309">
        <v>2.5401511502476444E-2</v>
      </c>
      <c r="X256" s="309">
        <v>2.410417010644823E-2</v>
      </c>
      <c r="Y256" s="309">
        <v>2.4141845424234209E-2</v>
      </c>
      <c r="Z256" s="309">
        <v>2.2974576435128815E-2</v>
      </c>
      <c r="AA256" s="309">
        <v>2.1973274005049833E-2</v>
      </c>
      <c r="AB256" s="309">
        <v>2.0740609864482788E-2</v>
      </c>
      <c r="AC256" s="309">
        <v>1.9664448028304207E-2</v>
      </c>
      <c r="AD256" s="309">
        <v>1.8677729923840716E-2</v>
      </c>
      <c r="AE256" s="309">
        <v>1.777525645576385E-2</v>
      </c>
      <c r="AF256" s="309">
        <v>1.7336051014267544E-2</v>
      </c>
      <c r="AG256" s="309">
        <v>1.664783544756783E-2</v>
      </c>
      <c r="AH256" s="309">
        <v>1.5786167712897595E-2</v>
      </c>
      <c r="AI256" s="309">
        <v>1.5709660756812637E-2</v>
      </c>
      <c r="AJ256" s="309">
        <v>1.5011964483007781E-2</v>
      </c>
      <c r="AK256" s="309">
        <v>1.4629738430857152E-2</v>
      </c>
      <c r="AL256" s="309">
        <v>1.4128682747028269E-2</v>
      </c>
      <c r="AM256" s="309">
        <v>1.3550563916824446E-2</v>
      </c>
      <c r="AN256" s="309">
        <v>1.3065974055333116E-2</v>
      </c>
      <c r="AO256" s="309">
        <v>1.2500484080813926E-2</v>
      </c>
      <c r="AP256" s="309">
        <v>1.1923111164898449E-2</v>
      </c>
      <c r="AQ256" s="309">
        <v>1.1381343501979248E-2</v>
      </c>
      <c r="AR256" s="309">
        <v>1.0865691294978627E-2</v>
      </c>
      <c r="AS256" s="309">
        <v>1.0400895880637782E-2</v>
      </c>
      <c r="AT256" s="309">
        <v>9.7985546995480281E-3</v>
      </c>
      <c r="AU256" s="309">
        <v>9.3195374733217925E-3</v>
      </c>
      <c r="AV256" s="309">
        <v>8.7711464343737926E-3</v>
      </c>
      <c r="AW256" s="309">
        <v>8.2023279714581454E-3</v>
      </c>
      <c r="AX256" s="309">
        <v>7.7741588551182858E-3</v>
      </c>
      <c r="AY256" s="309">
        <v>7.4358322835027229E-3</v>
      </c>
      <c r="AZ256" s="309">
        <v>7.0083857420539693E-3</v>
      </c>
      <c r="BA256" s="310">
        <v>5.7277146652792476E-3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0.21496130696474999</v>
      </c>
      <c r="O257" s="311">
        <v>0</v>
      </c>
      <c r="P257" s="311">
        <v>0</v>
      </c>
      <c r="Q257" s="311">
        <v>0</v>
      </c>
      <c r="R257" s="311">
        <v>2.3884937491346632E-2</v>
      </c>
      <c r="S257" s="311">
        <v>2.2356465201218121E-2</v>
      </c>
      <c r="T257" s="311">
        <v>2.4273984227158443E-2</v>
      </c>
      <c r="U257" s="311">
        <v>2.6034419956552805E-2</v>
      </c>
      <c r="V257" s="311">
        <v>2.62921339585791E-2</v>
      </c>
      <c r="W257" s="311">
        <v>2.5401511502476444E-2</v>
      </c>
      <c r="X257" s="311">
        <v>2.410417010644823E-2</v>
      </c>
      <c r="Y257" s="311">
        <v>2.4141845424234209E-2</v>
      </c>
      <c r="Z257" s="311">
        <v>2.2974576435128815E-2</v>
      </c>
      <c r="AA257" s="311">
        <v>2.1973274005049833E-2</v>
      </c>
      <c r="AB257" s="311">
        <v>2.0740609864482788E-2</v>
      </c>
      <c r="AC257" s="311">
        <v>1.9664448028304207E-2</v>
      </c>
      <c r="AD257" s="311">
        <v>1.8677729923840716E-2</v>
      </c>
      <c r="AE257" s="311">
        <v>1.777525645576385E-2</v>
      </c>
      <c r="AF257" s="311">
        <v>1.7336051014267544E-2</v>
      </c>
      <c r="AG257" s="311">
        <v>1.664783544756783E-2</v>
      </c>
      <c r="AH257" s="311">
        <v>1.5786167712897595E-2</v>
      </c>
      <c r="AI257" s="311">
        <v>1.5709660756812637E-2</v>
      </c>
      <c r="AJ257" s="311">
        <v>1.5011964483007781E-2</v>
      </c>
      <c r="AK257" s="311">
        <v>1.4629738430857152E-2</v>
      </c>
      <c r="AL257" s="311">
        <v>1.4128682747028269E-2</v>
      </c>
      <c r="AM257" s="311">
        <v>1.3550563916824446E-2</v>
      </c>
      <c r="AN257" s="311">
        <v>1.3065974055333116E-2</v>
      </c>
      <c r="AO257" s="311">
        <v>1.2500484080813926E-2</v>
      </c>
      <c r="AP257" s="311">
        <v>1.1923111164898449E-2</v>
      </c>
      <c r="AQ257" s="311">
        <v>1.1381343501979248E-2</v>
      </c>
      <c r="AR257" s="311">
        <v>1.0865691294978627E-2</v>
      </c>
      <c r="AS257" s="311">
        <v>1.0400895880637782E-2</v>
      </c>
      <c r="AT257" s="311">
        <v>9.7985546995480281E-3</v>
      </c>
      <c r="AU257" s="311">
        <v>9.3195374733217925E-3</v>
      </c>
      <c r="AV257" s="311">
        <v>8.7711464343737926E-3</v>
      </c>
      <c r="AW257" s="311">
        <v>8.2023279714581454E-3</v>
      </c>
      <c r="AX257" s="311">
        <v>7.7741588551182858E-3</v>
      </c>
      <c r="AY257" s="311">
        <v>7.4358322835027229E-3</v>
      </c>
      <c r="AZ257" s="311">
        <v>7.0083857420539693E-3</v>
      </c>
      <c r="BA257" s="312">
        <v>5.7277146652792476E-3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2FE-B528-4B0C-87F2-D6D7B660B8FA}">
  <sheetPr>
    <tabColor theme="8" tint="0.59999389629810485"/>
    <pageSetUpPr fitToPage="1"/>
  </sheetPr>
  <dimension ref="A1:BA261"/>
  <sheetViews>
    <sheetView showGridLines="0" workbookViewId="0">
      <pane xSplit="2" ySplit="1" topLeftCell="Q30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f>C178-C90</f>
        <v>46157.938999423895</v>
      </c>
      <c r="D2" s="276">
        <f t="shared" ref="D2:BA7" si="0">D178-D90</f>
        <v>44033.708439999988</v>
      </c>
      <c r="E2" s="276">
        <f t="shared" si="0"/>
        <v>42505.282409999949</v>
      </c>
      <c r="F2" s="276">
        <f t="shared" si="0"/>
        <v>43772.143020000003</v>
      </c>
      <c r="G2" s="276">
        <f t="shared" si="0"/>
        <v>44181.954790000025</v>
      </c>
      <c r="H2" s="276">
        <f t="shared" si="0"/>
        <v>41999.641273007313</v>
      </c>
      <c r="I2" s="276">
        <f t="shared" si="0"/>
        <v>44874.625870000047</v>
      </c>
      <c r="J2" s="276">
        <f t="shared" si="0"/>
        <v>44999.108689999972</v>
      </c>
      <c r="K2" s="276">
        <f t="shared" si="0"/>
        <v>43064.647830000002</v>
      </c>
      <c r="L2" s="276">
        <f t="shared" si="0"/>
        <v>31259.363239999973</v>
      </c>
      <c r="M2" s="276">
        <f t="shared" si="0"/>
        <v>38349.463645898009</v>
      </c>
      <c r="N2" s="276">
        <f t="shared" si="0"/>
        <v>38000.977562974236</v>
      </c>
      <c r="O2" s="276">
        <f t="shared" si="0"/>
        <v>36644.240365184982</v>
      </c>
      <c r="P2" s="276">
        <f t="shared" si="0"/>
        <v>35452.424240900946</v>
      </c>
      <c r="Q2" s="276">
        <f t="shared" si="0"/>
        <v>35192.431941365132</v>
      </c>
      <c r="R2" s="276">
        <f t="shared" si="0"/>
        <v>35062.506107175708</v>
      </c>
      <c r="S2" s="276">
        <f t="shared" si="0"/>
        <v>33033.63913315261</v>
      </c>
      <c r="T2" s="276">
        <f t="shared" si="0"/>
        <v>33860.754435631679</v>
      </c>
      <c r="U2" s="276">
        <f t="shared" si="0"/>
        <v>31737.364790504649</v>
      </c>
      <c r="V2" s="276">
        <f t="shared" si="0"/>
        <v>31077.781420489275</v>
      </c>
      <c r="W2" s="276">
        <f t="shared" si="0"/>
        <v>30334.766226222564</v>
      </c>
      <c r="X2" s="276">
        <f t="shared" si="0"/>
        <v>29976.374681280417</v>
      </c>
      <c r="Y2" s="276">
        <f t="shared" si="0"/>
        <v>29423.659642251489</v>
      </c>
      <c r="Z2" s="276">
        <f t="shared" si="0"/>
        <v>28788.433125934942</v>
      </c>
      <c r="AA2" s="276">
        <f t="shared" si="0"/>
        <v>28366.003670319915</v>
      </c>
      <c r="AB2" s="276">
        <f t="shared" si="0"/>
        <v>28129.257550886643</v>
      </c>
      <c r="AC2" s="276">
        <f t="shared" si="0"/>
        <v>28024.419993483843</v>
      </c>
      <c r="AD2" s="276">
        <f t="shared" si="0"/>
        <v>27947.141722790024</v>
      </c>
      <c r="AE2" s="276">
        <f t="shared" si="0"/>
        <v>27874.065057211832</v>
      </c>
      <c r="AF2" s="276">
        <f t="shared" si="0"/>
        <v>27662.749773402844</v>
      </c>
      <c r="AG2" s="276">
        <f t="shared" si="0"/>
        <v>27295.463144400997</v>
      </c>
      <c r="AH2" s="276">
        <f t="shared" si="0"/>
        <v>27086.829004054754</v>
      </c>
      <c r="AI2" s="276">
        <f t="shared" si="0"/>
        <v>26690.575028704141</v>
      </c>
      <c r="AJ2" s="276">
        <f t="shared" si="0"/>
        <v>26164.888043135288</v>
      </c>
      <c r="AK2" s="276">
        <f t="shared" si="0"/>
        <v>25606.078826651654</v>
      </c>
      <c r="AL2" s="276">
        <f t="shared" si="0"/>
        <v>25131.764294609075</v>
      </c>
      <c r="AM2" s="276">
        <f t="shared" si="0"/>
        <v>24880.227843938475</v>
      </c>
      <c r="AN2" s="276">
        <f t="shared" si="0"/>
        <v>24541.291583524864</v>
      </c>
      <c r="AO2" s="276">
        <f t="shared" si="0"/>
        <v>24089.819800216013</v>
      </c>
      <c r="AP2" s="276">
        <f t="shared" si="0"/>
        <v>23673.093465645987</v>
      </c>
      <c r="AQ2" s="276">
        <f t="shared" si="0"/>
        <v>23212.664622108117</v>
      </c>
      <c r="AR2" s="276">
        <f t="shared" si="0"/>
        <v>22892.816725376102</v>
      </c>
      <c r="AS2" s="276">
        <f t="shared" si="0"/>
        <v>22497.041479080875</v>
      </c>
      <c r="AT2" s="276">
        <f t="shared" si="0"/>
        <v>22003.961301033687</v>
      </c>
      <c r="AU2" s="276">
        <f t="shared" si="0"/>
        <v>21284.577118172412</v>
      </c>
      <c r="AV2" s="276">
        <f t="shared" si="0"/>
        <v>20828.360514458051</v>
      </c>
      <c r="AW2" s="276">
        <f t="shared" si="0"/>
        <v>20251.951424796538</v>
      </c>
      <c r="AX2" s="276">
        <f t="shared" si="0"/>
        <v>19121.542048150597</v>
      </c>
      <c r="AY2" s="276">
        <f t="shared" si="0"/>
        <v>18427.271931073228</v>
      </c>
      <c r="AZ2" s="276">
        <f t="shared" si="0"/>
        <v>16857.569560647105</v>
      </c>
      <c r="BA2" s="276">
        <f t="shared" si="0"/>
        <v>15516.442409730031</v>
      </c>
    </row>
    <row r="3" spans="1:53" x14ac:dyDescent="0.2">
      <c r="A3" s="277" t="s">
        <v>2670</v>
      </c>
      <c r="B3" s="278" t="s">
        <v>2671</v>
      </c>
      <c r="C3" s="279">
        <f t="shared" ref="C3:R18" si="1">C179-C91</f>
        <v>45573.435454365877</v>
      </c>
      <c r="D3" s="279">
        <f t="shared" si="1"/>
        <v>43425.195619999969</v>
      </c>
      <c r="E3" s="279">
        <f t="shared" si="1"/>
        <v>41929.733079999954</v>
      </c>
      <c r="F3" s="279">
        <f t="shared" si="1"/>
        <v>43239.8416</v>
      </c>
      <c r="G3" s="279">
        <f t="shared" si="1"/>
        <v>43704.924850000025</v>
      </c>
      <c r="H3" s="279">
        <f t="shared" si="1"/>
        <v>41510.378584302875</v>
      </c>
      <c r="I3" s="279">
        <f t="shared" si="1"/>
        <v>44210.701280000052</v>
      </c>
      <c r="J3" s="279">
        <f t="shared" si="1"/>
        <v>44378.35636999998</v>
      </c>
      <c r="K3" s="279">
        <f t="shared" si="1"/>
        <v>42343.963779999991</v>
      </c>
      <c r="L3" s="279">
        <f t="shared" si="1"/>
        <v>30642.476769999972</v>
      </c>
      <c r="M3" s="279">
        <f t="shared" si="1"/>
        <v>37487.039362203461</v>
      </c>
      <c r="N3" s="279">
        <f t="shared" si="1"/>
        <v>37094.461860769661</v>
      </c>
      <c r="O3" s="279">
        <f t="shared" si="1"/>
        <v>35877.186886833209</v>
      </c>
      <c r="P3" s="279">
        <f t="shared" si="1"/>
        <v>34696.238106657162</v>
      </c>
      <c r="Q3" s="279">
        <f t="shared" si="1"/>
        <v>34568.23281425397</v>
      </c>
      <c r="R3" s="279">
        <f t="shared" si="1"/>
        <v>34614.622593331726</v>
      </c>
      <c r="S3" s="279">
        <f t="shared" si="0"/>
        <v>32641.930140469303</v>
      </c>
      <c r="T3" s="279">
        <f t="shared" si="0"/>
        <v>33468.018615671906</v>
      </c>
      <c r="U3" s="279">
        <f t="shared" si="0"/>
        <v>31371.005058867504</v>
      </c>
      <c r="V3" s="279">
        <f t="shared" si="0"/>
        <v>30715.01766791859</v>
      </c>
      <c r="W3" s="279">
        <f t="shared" si="0"/>
        <v>29976.26874578615</v>
      </c>
      <c r="X3" s="279">
        <f t="shared" si="0"/>
        <v>29618.884043851194</v>
      </c>
      <c r="Y3" s="279">
        <f t="shared" si="0"/>
        <v>29070.602859115334</v>
      </c>
      <c r="Z3" s="279">
        <f t="shared" si="0"/>
        <v>28441.066064147348</v>
      </c>
      <c r="AA3" s="279">
        <f t="shared" si="0"/>
        <v>28021.377014850936</v>
      </c>
      <c r="AB3" s="279">
        <f t="shared" si="0"/>
        <v>27785.800864744855</v>
      </c>
      <c r="AC3" s="279">
        <f t="shared" si="0"/>
        <v>27680.570543469843</v>
      </c>
      <c r="AD3" s="279">
        <f t="shared" si="0"/>
        <v>27602.903400676336</v>
      </c>
      <c r="AE3" s="279">
        <f t="shared" si="0"/>
        <v>27529.246279643685</v>
      </c>
      <c r="AF3" s="279">
        <f t="shared" si="0"/>
        <v>27319.368767276141</v>
      </c>
      <c r="AG3" s="279">
        <f t="shared" si="0"/>
        <v>26955.454247465492</v>
      </c>
      <c r="AH3" s="279">
        <f t="shared" si="0"/>
        <v>26748.552883178676</v>
      </c>
      <c r="AI3" s="279">
        <f t="shared" si="0"/>
        <v>26356.859348665712</v>
      </c>
      <c r="AJ3" s="279">
        <f t="shared" si="0"/>
        <v>25837.21492681545</v>
      </c>
      <c r="AK3" s="279">
        <f t="shared" si="0"/>
        <v>25285.050706546896</v>
      </c>
      <c r="AL3" s="279">
        <f t="shared" si="0"/>
        <v>24816.075112638122</v>
      </c>
      <c r="AM3" s="279">
        <f t="shared" si="0"/>
        <v>24567.148788319297</v>
      </c>
      <c r="AN3" s="279">
        <f t="shared" si="0"/>
        <v>24231.823064284454</v>
      </c>
      <c r="AO3" s="279">
        <f t="shared" si="0"/>
        <v>23785.494936767634</v>
      </c>
      <c r="AP3" s="279">
        <f t="shared" si="0"/>
        <v>23373.356800288879</v>
      </c>
      <c r="AQ3" s="279">
        <f t="shared" si="0"/>
        <v>22917.512735533564</v>
      </c>
      <c r="AR3" s="279">
        <f t="shared" si="0"/>
        <v>22601.084747236513</v>
      </c>
      <c r="AS3" s="279">
        <f t="shared" si="0"/>
        <v>22209.572955883763</v>
      </c>
      <c r="AT3" s="279">
        <f t="shared" si="0"/>
        <v>21721.86744788981</v>
      </c>
      <c r="AU3" s="279">
        <f t="shared" si="0"/>
        <v>21010.672511874538</v>
      </c>
      <c r="AV3" s="279">
        <f t="shared" si="0"/>
        <v>20560.000844360693</v>
      </c>
      <c r="AW3" s="279">
        <f t="shared" si="0"/>
        <v>19990.892405511891</v>
      </c>
      <c r="AX3" s="279">
        <f t="shared" si="0"/>
        <v>18871.842722814814</v>
      </c>
      <c r="AY3" s="279">
        <f t="shared" si="0"/>
        <v>18181.865856154305</v>
      </c>
      <c r="AZ3" s="279">
        <f t="shared" si="0"/>
        <v>16643.100334662289</v>
      </c>
      <c r="BA3" s="279">
        <f t="shared" si="0"/>
        <v>15314.646170566451</v>
      </c>
    </row>
    <row r="4" spans="1:53" x14ac:dyDescent="0.2">
      <c r="A4" s="280" t="s">
        <v>2672</v>
      </c>
      <c r="B4" s="281" t="s">
        <v>2673</v>
      </c>
      <c r="C4" s="282">
        <f t="shared" si="1"/>
        <v>45546.564805921269</v>
      </c>
      <c r="D4" s="282">
        <f t="shared" si="0"/>
        <v>43396.194799999976</v>
      </c>
      <c r="E4" s="282">
        <f t="shared" si="0"/>
        <v>41896.934329999953</v>
      </c>
      <c r="F4" s="282">
        <f t="shared" si="0"/>
        <v>43083.14155</v>
      </c>
      <c r="G4" s="282">
        <f t="shared" si="0"/>
        <v>43531.525830000021</v>
      </c>
      <c r="H4" s="282">
        <f t="shared" si="0"/>
        <v>41341.013311311195</v>
      </c>
      <c r="I4" s="282">
        <f t="shared" si="0"/>
        <v>44022.802530000052</v>
      </c>
      <c r="J4" s="282">
        <f t="shared" si="0"/>
        <v>44193.055139999975</v>
      </c>
      <c r="K4" s="282">
        <f t="shared" si="0"/>
        <v>42163.562949999992</v>
      </c>
      <c r="L4" s="282">
        <f t="shared" si="0"/>
        <v>30498.876379999972</v>
      </c>
      <c r="M4" s="282">
        <f t="shared" si="0"/>
        <v>37329.114382520667</v>
      </c>
      <c r="N4" s="282">
        <f t="shared" si="0"/>
        <v>36939.164176411759</v>
      </c>
      <c r="O4" s="282">
        <f t="shared" si="0"/>
        <v>35725.495762494313</v>
      </c>
      <c r="P4" s="282">
        <f t="shared" si="0"/>
        <v>34552.476295755761</v>
      </c>
      <c r="Q4" s="282">
        <f t="shared" si="0"/>
        <v>34405.196690576166</v>
      </c>
      <c r="R4" s="282">
        <f t="shared" si="0"/>
        <v>34472.079275645003</v>
      </c>
      <c r="S4" s="282">
        <f t="shared" si="0"/>
        <v>32525.366125020089</v>
      </c>
      <c r="T4" s="282">
        <f t="shared" si="0"/>
        <v>33351.173615646047</v>
      </c>
      <c r="U4" s="282">
        <f t="shared" si="0"/>
        <v>31261.994090462093</v>
      </c>
      <c r="V4" s="282">
        <f t="shared" si="0"/>
        <v>30607.061371689761</v>
      </c>
      <c r="W4" s="282">
        <f t="shared" si="0"/>
        <v>29869.56700656658</v>
      </c>
      <c r="X4" s="282">
        <f t="shared" si="0"/>
        <v>29512.467354057884</v>
      </c>
      <c r="Y4" s="282">
        <f t="shared" si="0"/>
        <v>28965.493083085006</v>
      </c>
      <c r="Z4" s="282">
        <f t="shared" si="0"/>
        <v>28337.639397564242</v>
      </c>
      <c r="AA4" s="282">
        <f t="shared" si="0"/>
        <v>27918.75485578597</v>
      </c>
      <c r="AB4" s="282">
        <f t="shared" si="0"/>
        <v>27683.517263700604</v>
      </c>
      <c r="AC4" s="282">
        <f t="shared" si="0"/>
        <v>27578.160881510248</v>
      </c>
      <c r="AD4" s="282">
        <f t="shared" si="0"/>
        <v>27500.369598406243</v>
      </c>
      <c r="AE4" s="282">
        <f t="shared" si="0"/>
        <v>27426.531098418913</v>
      </c>
      <c r="AF4" s="282">
        <f t="shared" si="0"/>
        <v>27217.073976216616</v>
      </c>
      <c r="AG4" s="282">
        <f t="shared" si="0"/>
        <v>26854.156738135469</v>
      </c>
      <c r="AH4" s="282">
        <f t="shared" si="0"/>
        <v>26647.766335654502</v>
      </c>
      <c r="AI4" s="282">
        <f t="shared" si="0"/>
        <v>26257.426481824175</v>
      </c>
      <c r="AJ4" s="282">
        <f t="shared" si="0"/>
        <v>25739.578553998694</v>
      </c>
      <c r="AK4" s="282">
        <f t="shared" si="0"/>
        <v>25189.389768707475</v>
      </c>
      <c r="AL4" s="282">
        <f t="shared" si="0"/>
        <v>24722.001151196579</v>
      </c>
      <c r="AM4" s="282">
        <f t="shared" si="0"/>
        <v>24473.848522453438</v>
      </c>
      <c r="AN4" s="282">
        <f t="shared" si="0"/>
        <v>24139.594994100622</v>
      </c>
      <c r="AO4" s="282">
        <f t="shared" si="0"/>
        <v>23694.796295460692</v>
      </c>
      <c r="AP4" s="282">
        <f t="shared" si="0"/>
        <v>23284.022085538363</v>
      </c>
      <c r="AQ4" s="282">
        <f t="shared" si="0"/>
        <v>22829.541295116029</v>
      </c>
      <c r="AR4" s="282">
        <f t="shared" si="0"/>
        <v>22514.1293619436</v>
      </c>
      <c r="AS4" s="282">
        <f t="shared" si="0"/>
        <v>22123.885438135534</v>
      </c>
      <c r="AT4" s="282">
        <f t="shared" si="0"/>
        <v>21637.779287794536</v>
      </c>
      <c r="AU4" s="282">
        <f t="shared" si="0"/>
        <v>20929.022987579978</v>
      </c>
      <c r="AV4" s="282">
        <f t="shared" si="0"/>
        <v>20480.001724751692</v>
      </c>
      <c r="AW4" s="282">
        <f t="shared" si="0"/>
        <v>19913.067499987545</v>
      </c>
      <c r="AX4" s="282">
        <f t="shared" si="0"/>
        <v>18797.40468870107</v>
      </c>
      <c r="AY4" s="282">
        <f t="shared" si="0"/>
        <v>18108.706553449825</v>
      </c>
      <c r="AZ4" s="282">
        <f t="shared" si="0"/>
        <v>16579.17291445794</v>
      </c>
      <c r="BA4" s="282">
        <f t="shared" si="0"/>
        <v>15254.484152713227</v>
      </c>
    </row>
    <row r="5" spans="1:53" x14ac:dyDescent="0.2">
      <c r="A5" s="283" t="s">
        <v>2674</v>
      </c>
      <c r="B5" s="284" t="s">
        <v>2675</v>
      </c>
      <c r="C5" s="285">
        <f t="shared" si="1"/>
        <v>45395.426091362096</v>
      </c>
      <c r="D5" s="285">
        <f t="shared" si="0"/>
        <v>43290.597319999972</v>
      </c>
      <c r="E5" s="285">
        <f t="shared" si="0"/>
        <v>41811.935329999957</v>
      </c>
      <c r="F5" s="285">
        <f t="shared" si="0"/>
        <v>42982.443579999999</v>
      </c>
      <c r="G5" s="285">
        <f t="shared" si="0"/>
        <v>43416.52512000002</v>
      </c>
      <c r="H5" s="285">
        <f t="shared" si="0"/>
        <v>41218.485978298879</v>
      </c>
      <c r="I5" s="285">
        <f t="shared" si="0"/>
        <v>43877.201740000055</v>
      </c>
      <c r="J5" s="285">
        <f t="shared" si="0"/>
        <v>44045.354839999985</v>
      </c>
      <c r="K5" s="285">
        <f t="shared" si="0"/>
        <v>42009.056150000004</v>
      </c>
      <c r="L5" s="285">
        <f t="shared" si="0"/>
        <v>30413.174859999977</v>
      </c>
      <c r="M5" s="285">
        <f t="shared" si="0"/>
        <v>37203.886212081605</v>
      </c>
      <c r="N5" s="285">
        <f t="shared" si="0"/>
        <v>36789.40752464562</v>
      </c>
      <c r="O5" s="285">
        <f t="shared" si="0"/>
        <v>35598.883381041465</v>
      </c>
      <c r="P5" s="285">
        <f t="shared" si="0"/>
        <v>34444.252040579318</v>
      </c>
      <c r="Q5" s="285">
        <f t="shared" si="0"/>
        <v>34295.591174289984</v>
      </c>
      <c r="R5" s="285">
        <f t="shared" si="0"/>
        <v>34351.58213853756</v>
      </c>
      <c r="S5" s="285">
        <f t="shared" si="0"/>
        <v>32412.72290723621</v>
      </c>
      <c r="T5" s="285">
        <f t="shared" si="0"/>
        <v>33240.622749301161</v>
      </c>
      <c r="U5" s="285">
        <f t="shared" si="0"/>
        <v>31156.547467178712</v>
      </c>
      <c r="V5" s="285">
        <f t="shared" si="0"/>
        <v>30504.779618383891</v>
      </c>
      <c r="W5" s="285">
        <f t="shared" si="0"/>
        <v>29771.383377042293</v>
      </c>
      <c r="X5" s="285">
        <f t="shared" si="0"/>
        <v>29416.668794853795</v>
      </c>
      <c r="Y5" s="285">
        <f t="shared" si="0"/>
        <v>28872.951005856212</v>
      </c>
      <c r="Z5" s="285">
        <f t="shared" si="0"/>
        <v>28248.426666832725</v>
      </c>
      <c r="AA5" s="285">
        <f t="shared" si="0"/>
        <v>27832.476216995063</v>
      </c>
      <c r="AB5" s="285">
        <f t="shared" si="0"/>
        <v>27599.042929391107</v>
      </c>
      <c r="AC5" s="285">
        <f t="shared" si="0"/>
        <v>27495.257785069953</v>
      </c>
      <c r="AD5" s="285">
        <f t="shared" si="0"/>
        <v>27418.644999585274</v>
      </c>
      <c r="AE5" s="285">
        <f t="shared" si="0"/>
        <v>27346.058098165184</v>
      </c>
      <c r="AF5" s="285">
        <f t="shared" si="0"/>
        <v>27138.209725555676</v>
      </c>
      <c r="AG5" s="285">
        <f t="shared" si="0"/>
        <v>26777.25946019476</v>
      </c>
      <c r="AH5" s="285">
        <f t="shared" si="0"/>
        <v>26572.158590077383</v>
      </c>
      <c r="AI5" s="285">
        <f t="shared" si="0"/>
        <v>26183.739217855931</v>
      </c>
      <c r="AJ5" s="285">
        <f t="shared" si="0"/>
        <v>25668.082864419328</v>
      </c>
      <c r="AK5" s="285">
        <f t="shared" si="0"/>
        <v>25120.185072378437</v>
      </c>
      <c r="AL5" s="285">
        <f t="shared" si="0"/>
        <v>24654.808339715717</v>
      </c>
      <c r="AM5" s="285">
        <f t="shared" si="0"/>
        <v>24408.056111540947</v>
      </c>
      <c r="AN5" s="285">
        <f t="shared" si="0"/>
        <v>24075.343474358811</v>
      </c>
      <c r="AO5" s="285">
        <f t="shared" si="0"/>
        <v>23632.273263646104</v>
      </c>
      <c r="AP5" s="285">
        <f t="shared" si="0"/>
        <v>23223.151032199978</v>
      </c>
      <c r="AQ5" s="285">
        <f t="shared" si="0"/>
        <v>22770.592525756379</v>
      </c>
      <c r="AR5" s="285">
        <f t="shared" si="0"/>
        <v>22456.584148023518</v>
      </c>
      <c r="AS5" s="285">
        <f t="shared" si="0"/>
        <v>22068.163567334901</v>
      </c>
      <c r="AT5" s="285">
        <f t="shared" si="0"/>
        <v>21584.335864293924</v>
      </c>
      <c r="AU5" s="285">
        <f t="shared" si="0"/>
        <v>20878.964500996226</v>
      </c>
      <c r="AV5" s="285">
        <f t="shared" si="0"/>
        <v>20431.483465509271</v>
      </c>
      <c r="AW5" s="285">
        <f t="shared" si="0"/>
        <v>19866.23732080264</v>
      </c>
      <c r="AX5" s="285">
        <f t="shared" si="0"/>
        <v>18754.529830001706</v>
      </c>
      <c r="AY5" s="285">
        <f t="shared" si="0"/>
        <v>18068.92967319192</v>
      </c>
      <c r="AZ5" s="285">
        <f t="shared" si="0"/>
        <v>16543.660452561555</v>
      </c>
      <c r="BA5" s="285">
        <f t="shared" si="0"/>
        <v>15222.391511516897</v>
      </c>
    </row>
    <row r="6" spans="1:53" x14ac:dyDescent="0.2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">
      <c r="A7" s="286" t="s">
        <v>2678</v>
      </c>
      <c r="B7" s="287" t="s">
        <v>2679</v>
      </c>
      <c r="C7" s="288">
        <f t="shared" si="1"/>
        <v>45395.426091362096</v>
      </c>
      <c r="D7" s="288">
        <f t="shared" si="0"/>
        <v>43290.597319999972</v>
      </c>
      <c r="E7" s="288">
        <f t="shared" si="0"/>
        <v>41811.935329999957</v>
      </c>
      <c r="F7" s="288">
        <f t="shared" si="0"/>
        <v>42982.443579999999</v>
      </c>
      <c r="G7" s="288">
        <f t="shared" si="0"/>
        <v>43416.52512000002</v>
      </c>
      <c r="H7" s="288">
        <f t="shared" si="0"/>
        <v>41218.485978298879</v>
      </c>
      <c r="I7" s="288">
        <f t="shared" si="0"/>
        <v>43877.201740000055</v>
      </c>
      <c r="J7" s="288">
        <f t="shared" si="0"/>
        <v>44045.354839999985</v>
      </c>
      <c r="K7" s="288">
        <f t="shared" si="0"/>
        <v>42009.056150000004</v>
      </c>
      <c r="L7" s="288">
        <f t="shared" si="0"/>
        <v>30413.174859999977</v>
      </c>
      <c r="M7" s="288">
        <f t="shared" si="0"/>
        <v>37203.886212081605</v>
      </c>
      <c r="N7" s="288">
        <f t="shared" si="0"/>
        <v>36789.40752464562</v>
      </c>
      <c r="O7" s="288">
        <f t="shared" si="0"/>
        <v>35598.883381041465</v>
      </c>
      <c r="P7" s="288">
        <f t="shared" si="0"/>
        <v>34444.252040579318</v>
      </c>
      <c r="Q7" s="288">
        <f t="shared" si="0"/>
        <v>34295.591174289984</v>
      </c>
      <c r="R7" s="288">
        <f t="shared" si="0"/>
        <v>34351.58213853756</v>
      </c>
      <c r="S7" s="288">
        <f t="shared" si="0"/>
        <v>32412.72290723621</v>
      </c>
      <c r="T7" s="288">
        <f t="shared" si="0"/>
        <v>33240.622749301161</v>
      </c>
      <c r="U7" s="288">
        <f t="shared" si="0"/>
        <v>31156.547467178712</v>
      </c>
      <c r="V7" s="288">
        <f t="shared" si="0"/>
        <v>30504.779618383891</v>
      </c>
      <c r="W7" s="288">
        <f t="shared" si="0"/>
        <v>29771.383377042293</v>
      </c>
      <c r="X7" s="288">
        <f t="shared" ref="X7:BA7" si="2">X183-X95</f>
        <v>29416.668794853795</v>
      </c>
      <c r="Y7" s="288">
        <f t="shared" si="2"/>
        <v>28872.951005856212</v>
      </c>
      <c r="Z7" s="288">
        <f t="shared" si="2"/>
        <v>28248.426666832725</v>
      </c>
      <c r="AA7" s="288">
        <f t="shared" si="2"/>
        <v>27832.476216995063</v>
      </c>
      <c r="AB7" s="288">
        <f t="shared" si="2"/>
        <v>27599.042929391107</v>
      </c>
      <c r="AC7" s="288">
        <f t="shared" si="2"/>
        <v>27495.257785069953</v>
      </c>
      <c r="AD7" s="288">
        <f t="shared" si="2"/>
        <v>27418.644999585274</v>
      </c>
      <c r="AE7" s="288">
        <f t="shared" si="2"/>
        <v>27346.058098165184</v>
      </c>
      <c r="AF7" s="288">
        <f t="shared" si="2"/>
        <v>27138.209725555676</v>
      </c>
      <c r="AG7" s="288">
        <f t="shared" si="2"/>
        <v>26777.25946019476</v>
      </c>
      <c r="AH7" s="288">
        <f t="shared" si="2"/>
        <v>26572.158590077383</v>
      </c>
      <c r="AI7" s="288">
        <f t="shared" si="2"/>
        <v>26183.739217855931</v>
      </c>
      <c r="AJ7" s="288">
        <f t="shared" si="2"/>
        <v>25668.082864419328</v>
      </c>
      <c r="AK7" s="288">
        <f t="shared" si="2"/>
        <v>25120.185072378437</v>
      </c>
      <c r="AL7" s="288">
        <f t="shared" si="2"/>
        <v>24654.808339715717</v>
      </c>
      <c r="AM7" s="288">
        <f t="shared" si="2"/>
        <v>24408.056111540947</v>
      </c>
      <c r="AN7" s="288">
        <f t="shared" si="2"/>
        <v>24075.343474358811</v>
      </c>
      <c r="AO7" s="288">
        <f t="shared" si="2"/>
        <v>23632.273263646104</v>
      </c>
      <c r="AP7" s="288">
        <f t="shared" si="2"/>
        <v>23223.151032199978</v>
      </c>
      <c r="AQ7" s="288">
        <f t="shared" si="2"/>
        <v>22770.592525756379</v>
      </c>
      <c r="AR7" s="288">
        <f t="shared" si="2"/>
        <v>22456.584148023518</v>
      </c>
      <c r="AS7" s="288">
        <f t="shared" si="2"/>
        <v>22068.163567334901</v>
      </c>
      <c r="AT7" s="288">
        <f t="shared" si="2"/>
        <v>21584.335864293924</v>
      </c>
      <c r="AU7" s="288">
        <f t="shared" si="2"/>
        <v>20878.964500996226</v>
      </c>
      <c r="AV7" s="288">
        <f t="shared" si="2"/>
        <v>20431.483465509271</v>
      </c>
      <c r="AW7" s="288">
        <f t="shared" si="2"/>
        <v>19866.23732080264</v>
      </c>
      <c r="AX7" s="288">
        <f t="shared" si="2"/>
        <v>18754.529830001706</v>
      </c>
      <c r="AY7" s="288">
        <f t="shared" si="2"/>
        <v>18068.92967319192</v>
      </c>
      <c r="AZ7" s="288">
        <f t="shared" si="2"/>
        <v>16543.660452561555</v>
      </c>
      <c r="BA7" s="288">
        <f t="shared" si="2"/>
        <v>15222.391511516897</v>
      </c>
    </row>
    <row r="8" spans="1:53" x14ac:dyDescent="0.2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">
      <c r="A11" s="283" t="s">
        <v>2665</v>
      </c>
      <c r="B11" s="284" t="s">
        <v>2686</v>
      </c>
      <c r="C11" s="285">
        <f t="shared" si="1"/>
        <v>151.13871455917734</v>
      </c>
      <c r="D11" s="285">
        <f t="shared" si="1"/>
        <v>105.59748000000025</v>
      </c>
      <c r="E11" s="285">
        <f t="shared" si="1"/>
        <v>84.999000000000038</v>
      </c>
      <c r="F11" s="285">
        <f t="shared" si="1"/>
        <v>100.69797000000003</v>
      </c>
      <c r="G11" s="285">
        <f t="shared" si="1"/>
        <v>115.00071</v>
      </c>
      <c r="H11" s="285">
        <f t="shared" si="1"/>
        <v>122.52733301231814</v>
      </c>
      <c r="I11" s="285">
        <f t="shared" si="1"/>
        <v>145.60079000000002</v>
      </c>
      <c r="J11" s="285">
        <f t="shared" si="1"/>
        <v>147.70030000000003</v>
      </c>
      <c r="K11" s="285">
        <f t="shared" si="1"/>
        <v>154.50679999999997</v>
      </c>
      <c r="L11" s="285">
        <f t="shared" si="1"/>
        <v>85.701520000000002</v>
      </c>
      <c r="M11" s="285">
        <f t="shared" si="1"/>
        <v>125.22817043905737</v>
      </c>
      <c r="N11" s="285">
        <f t="shared" si="1"/>
        <v>149.75665176613171</v>
      </c>
      <c r="O11" s="285">
        <f t="shared" si="1"/>
        <v>126.61238145284227</v>
      </c>
      <c r="P11" s="285">
        <f t="shared" si="1"/>
        <v>108.22425517643335</v>
      </c>
      <c r="Q11" s="285">
        <f t="shared" si="1"/>
        <v>109.6055162861846</v>
      </c>
      <c r="R11" s="285">
        <f t="shared" si="1"/>
        <v>120.49713710744074</v>
      </c>
      <c r="S11" s="285">
        <f t="shared" si="3"/>
        <v>112.64321778387071</v>
      </c>
      <c r="T11" s="285">
        <f t="shared" si="3"/>
        <v>110.55086634489346</v>
      </c>
      <c r="U11" s="285">
        <f t="shared" si="3"/>
        <v>105.44662328337105</v>
      </c>
      <c r="V11" s="285">
        <f t="shared" si="3"/>
        <v>102.28175330587311</v>
      </c>
      <c r="W11" s="285">
        <f t="shared" si="3"/>
        <v>98.183629524283262</v>
      </c>
      <c r="X11" s="285">
        <f t="shared" si="3"/>
        <v>95.798559204084739</v>
      </c>
      <c r="Y11" s="285">
        <f t="shared" si="3"/>
        <v>92.54207722879724</v>
      </c>
      <c r="Z11" s="285">
        <f t="shared" si="3"/>
        <v>89.212730731520139</v>
      </c>
      <c r="AA11" s="285">
        <f t="shared" si="3"/>
        <v>86.278638790910719</v>
      </c>
      <c r="AB11" s="285">
        <f t="shared" si="3"/>
        <v>84.474334309488867</v>
      </c>
      <c r="AC11" s="285">
        <f t="shared" si="3"/>
        <v>82.90309644029486</v>
      </c>
      <c r="AD11" s="285">
        <f t="shared" si="3"/>
        <v>81.724598820973995</v>
      </c>
      <c r="AE11" s="285">
        <f t="shared" si="3"/>
        <v>80.473000253719292</v>
      </c>
      <c r="AF11" s="285">
        <f t="shared" si="3"/>
        <v>78.864250660943668</v>
      </c>
      <c r="AG11" s="285">
        <f t="shared" si="3"/>
        <v>76.897277940709955</v>
      </c>
      <c r="AH11" s="285">
        <f t="shared" si="3"/>
        <v>75.607745577117271</v>
      </c>
      <c r="AI11" s="285">
        <f t="shared" si="3"/>
        <v>73.687263968241439</v>
      </c>
      <c r="AJ11" s="285">
        <f t="shared" si="3"/>
        <v>71.495689579366072</v>
      </c>
      <c r="AK11" s="285">
        <f t="shared" si="3"/>
        <v>69.204696329037859</v>
      </c>
      <c r="AL11" s="285">
        <f t="shared" si="3"/>
        <v>67.192811480863156</v>
      </c>
      <c r="AM11" s="285">
        <f t="shared" si="3"/>
        <v>65.7924109124898</v>
      </c>
      <c r="AN11" s="285">
        <f t="shared" si="3"/>
        <v>64.251519741806277</v>
      </c>
      <c r="AO11" s="285">
        <f t="shared" si="3"/>
        <v>62.523031814584762</v>
      </c>
      <c r="AP11" s="285">
        <f t="shared" si="3"/>
        <v>60.871053338390453</v>
      </c>
      <c r="AQ11" s="285">
        <f t="shared" si="3"/>
        <v>58.948769359649781</v>
      </c>
      <c r="AR11" s="285">
        <f t="shared" si="3"/>
        <v>57.54521392008256</v>
      </c>
      <c r="AS11" s="285">
        <f t="shared" si="3"/>
        <v>55.721870800635585</v>
      </c>
      <c r="AT11" s="285">
        <f t="shared" si="3"/>
        <v>53.443423500612241</v>
      </c>
      <c r="AU11" s="285">
        <f t="shared" si="3"/>
        <v>50.058486583751112</v>
      </c>
      <c r="AV11" s="285">
        <f t="shared" si="3"/>
        <v>48.518259242417869</v>
      </c>
      <c r="AW11" s="285">
        <f t="shared" si="3"/>
        <v>46.83017918490647</v>
      </c>
      <c r="AX11" s="285">
        <f t="shared" si="3"/>
        <v>42.874858699363557</v>
      </c>
      <c r="AY11" s="285">
        <f t="shared" si="3"/>
        <v>39.776880257904494</v>
      </c>
      <c r="AZ11" s="285">
        <f t="shared" si="3"/>
        <v>35.512461896386448</v>
      </c>
      <c r="BA11" s="285">
        <f t="shared" si="3"/>
        <v>32.092641196327577</v>
      </c>
    </row>
    <row r="12" spans="1:53" x14ac:dyDescent="0.2">
      <c r="A12" s="286" t="s">
        <v>2687</v>
      </c>
      <c r="B12" s="287" t="s">
        <v>2688</v>
      </c>
      <c r="C12" s="288">
        <f t="shared" si="1"/>
        <v>151.13871455917734</v>
      </c>
      <c r="D12" s="288">
        <f t="shared" si="1"/>
        <v>105.59748000000025</v>
      </c>
      <c r="E12" s="288">
        <f t="shared" si="1"/>
        <v>84.999000000000038</v>
      </c>
      <c r="F12" s="288">
        <f t="shared" si="1"/>
        <v>100.69797000000003</v>
      </c>
      <c r="G12" s="288">
        <f t="shared" si="1"/>
        <v>115.00071</v>
      </c>
      <c r="H12" s="288">
        <f t="shared" si="1"/>
        <v>122.52733301231814</v>
      </c>
      <c r="I12" s="288">
        <f t="shared" si="1"/>
        <v>145.60079000000002</v>
      </c>
      <c r="J12" s="288">
        <f t="shared" si="1"/>
        <v>147.70030000000003</v>
      </c>
      <c r="K12" s="288">
        <f t="shared" si="1"/>
        <v>154.50679999999997</v>
      </c>
      <c r="L12" s="288">
        <f t="shared" si="1"/>
        <v>85.701520000000002</v>
      </c>
      <c r="M12" s="288">
        <f t="shared" si="1"/>
        <v>125.22817043905737</v>
      </c>
      <c r="N12" s="288">
        <f t="shared" si="1"/>
        <v>149.75665176613171</v>
      </c>
      <c r="O12" s="288">
        <f t="shared" si="1"/>
        <v>126.61238145284227</v>
      </c>
      <c r="P12" s="288">
        <f t="shared" si="1"/>
        <v>108.22425517643335</v>
      </c>
      <c r="Q12" s="288">
        <f t="shared" si="1"/>
        <v>109.6055162861846</v>
      </c>
      <c r="R12" s="288">
        <f t="shared" si="1"/>
        <v>120.49713710744074</v>
      </c>
      <c r="S12" s="288">
        <f t="shared" si="3"/>
        <v>112.64321778387071</v>
      </c>
      <c r="T12" s="288">
        <f t="shared" si="3"/>
        <v>110.55086634489346</v>
      </c>
      <c r="U12" s="288">
        <f t="shared" si="3"/>
        <v>105.44662328337105</v>
      </c>
      <c r="V12" s="288">
        <f t="shared" si="3"/>
        <v>102.28175330587311</v>
      </c>
      <c r="W12" s="288">
        <f t="shared" si="3"/>
        <v>98.183629524283262</v>
      </c>
      <c r="X12" s="288">
        <f t="shared" si="3"/>
        <v>95.798559204084739</v>
      </c>
      <c r="Y12" s="288">
        <f t="shared" si="3"/>
        <v>92.54207722879724</v>
      </c>
      <c r="Z12" s="288">
        <f t="shared" si="3"/>
        <v>89.212730731520139</v>
      </c>
      <c r="AA12" s="288">
        <f t="shared" si="3"/>
        <v>86.278638790910719</v>
      </c>
      <c r="AB12" s="288">
        <f t="shared" si="3"/>
        <v>84.474334309488867</v>
      </c>
      <c r="AC12" s="288">
        <f t="shared" si="3"/>
        <v>82.90309644029486</v>
      </c>
      <c r="AD12" s="288">
        <f t="shared" si="3"/>
        <v>81.724598820973995</v>
      </c>
      <c r="AE12" s="288">
        <f t="shared" si="3"/>
        <v>80.473000253719292</v>
      </c>
      <c r="AF12" s="288">
        <f t="shared" si="3"/>
        <v>78.864250660943668</v>
      </c>
      <c r="AG12" s="288">
        <f t="shared" si="3"/>
        <v>76.897277940709955</v>
      </c>
      <c r="AH12" s="288">
        <f t="shared" si="3"/>
        <v>75.607745577117271</v>
      </c>
      <c r="AI12" s="288">
        <f t="shared" si="3"/>
        <v>73.687263968241439</v>
      </c>
      <c r="AJ12" s="288">
        <f t="shared" si="3"/>
        <v>71.495689579366072</v>
      </c>
      <c r="AK12" s="288">
        <f t="shared" si="3"/>
        <v>69.204696329037859</v>
      </c>
      <c r="AL12" s="288">
        <f t="shared" si="3"/>
        <v>67.192811480863156</v>
      </c>
      <c r="AM12" s="288">
        <f t="shared" si="3"/>
        <v>65.7924109124898</v>
      </c>
      <c r="AN12" s="288">
        <f t="shared" si="3"/>
        <v>64.251519741806277</v>
      </c>
      <c r="AO12" s="288">
        <f t="shared" si="3"/>
        <v>62.523031814584762</v>
      </c>
      <c r="AP12" s="288">
        <f t="shared" si="3"/>
        <v>60.871053338390453</v>
      </c>
      <c r="AQ12" s="288">
        <f t="shared" si="3"/>
        <v>58.948769359649781</v>
      </c>
      <c r="AR12" s="288">
        <f t="shared" si="3"/>
        <v>57.54521392008256</v>
      </c>
      <c r="AS12" s="288">
        <f t="shared" si="3"/>
        <v>55.721870800635585</v>
      </c>
      <c r="AT12" s="288">
        <f t="shared" si="3"/>
        <v>53.443423500612241</v>
      </c>
      <c r="AU12" s="288">
        <f t="shared" si="3"/>
        <v>50.058486583751112</v>
      </c>
      <c r="AV12" s="288">
        <f t="shared" si="3"/>
        <v>48.518259242417869</v>
      </c>
      <c r="AW12" s="288">
        <f t="shared" si="3"/>
        <v>46.83017918490647</v>
      </c>
      <c r="AX12" s="288">
        <f t="shared" si="3"/>
        <v>42.874858699363557</v>
      </c>
      <c r="AY12" s="288">
        <f t="shared" si="3"/>
        <v>39.776880257904494</v>
      </c>
      <c r="AZ12" s="288">
        <f t="shared" si="3"/>
        <v>35.512461896386448</v>
      </c>
      <c r="BA12" s="288">
        <f t="shared" si="3"/>
        <v>32.092641196327577</v>
      </c>
    </row>
    <row r="13" spans="1:53" x14ac:dyDescent="0.2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125.20004999999999</v>
      </c>
      <c r="G15" s="282">
        <f t="shared" si="1"/>
        <v>135.49996999999999</v>
      </c>
      <c r="H15" s="282">
        <f t="shared" si="1"/>
        <v>129.04836058964062</v>
      </c>
      <c r="I15" s="282">
        <f t="shared" si="1"/>
        <v>144.9</v>
      </c>
      <c r="J15" s="282">
        <f t="shared" si="1"/>
        <v>139.29995</v>
      </c>
      <c r="K15" s="282">
        <f t="shared" si="1"/>
        <v>140.59970999999996</v>
      </c>
      <c r="L15" s="282">
        <f t="shared" si="1"/>
        <v>124.39973000000002</v>
      </c>
      <c r="M15" s="282">
        <f t="shared" si="1"/>
        <v>136.3810985046243</v>
      </c>
      <c r="N15" s="282">
        <f t="shared" si="1"/>
        <v>134.90016374067147</v>
      </c>
      <c r="O15" s="282">
        <f t="shared" si="1"/>
        <v>130.76823150061199</v>
      </c>
      <c r="P15" s="282">
        <f t="shared" si="1"/>
        <v>122.2177925079655</v>
      </c>
      <c r="Q15" s="282">
        <f t="shared" si="1"/>
        <v>135.97488358990458</v>
      </c>
      <c r="R15" s="282">
        <f t="shared" si="1"/>
        <v>133.27602653410111</v>
      </c>
      <c r="S15" s="282">
        <f t="shared" si="3"/>
        <v>116.5640154492169</v>
      </c>
      <c r="T15" s="282">
        <f t="shared" si="3"/>
        <v>116.84500002585969</v>
      </c>
      <c r="U15" s="282">
        <f t="shared" si="3"/>
        <v>109.01096840542264</v>
      </c>
      <c r="V15" s="282">
        <f t="shared" si="3"/>
        <v>107.95629622882574</v>
      </c>
      <c r="W15" s="282">
        <f t="shared" si="3"/>
        <v>106.70173921956905</v>
      </c>
      <c r="X15" s="282">
        <f t="shared" si="3"/>
        <v>106.41668979330942</v>
      </c>
      <c r="Y15" s="282">
        <f t="shared" si="3"/>
        <v>105.10977603032357</v>
      </c>
      <c r="Z15" s="282">
        <f t="shared" si="3"/>
        <v>103.42666658310556</v>
      </c>
      <c r="AA15" s="282">
        <f t="shared" si="3"/>
        <v>102.62215906496517</v>
      </c>
      <c r="AB15" s="282">
        <f t="shared" si="3"/>
        <v>102.28360104425792</v>
      </c>
      <c r="AC15" s="282">
        <f t="shared" ref="AC15:BA15" si="4">AC191-AC103</f>
        <v>102.40966195960608</v>
      </c>
      <c r="AD15" s="282">
        <f t="shared" si="4"/>
        <v>102.53380227008815</v>
      </c>
      <c r="AE15" s="282">
        <f t="shared" si="4"/>
        <v>102.7151812247801</v>
      </c>
      <c r="AF15" s="282">
        <f t="shared" si="4"/>
        <v>102.29479105952095</v>
      </c>
      <c r="AG15" s="282">
        <f t="shared" si="4"/>
        <v>101.29750933002657</v>
      </c>
      <c r="AH15" s="282">
        <f t="shared" si="4"/>
        <v>100.78654752417481</v>
      </c>
      <c r="AI15" s="282">
        <f t="shared" si="4"/>
        <v>99.432866841533965</v>
      </c>
      <c r="AJ15" s="282">
        <f t="shared" si="4"/>
        <v>97.636372816757557</v>
      </c>
      <c r="AK15" s="282">
        <f t="shared" si="4"/>
        <v>95.660937839420029</v>
      </c>
      <c r="AL15" s="282">
        <f t="shared" si="4"/>
        <v>94.073961441544114</v>
      </c>
      <c r="AM15" s="282">
        <f t="shared" si="4"/>
        <v>93.300265865858563</v>
      </c>
      <c r="AN15" s="282">
        <f t="shared" si="4"/>
        <v>92.228070183834248</v>
      </c>
      <c r="AO15" s="282">
        <f t="shared" si="4"/>
        <v>90.698641306938626</v>
      </c>
      <c r="AP15" s="282">
        <f t="shared" si="4"/>
        <v>89.334714750512063</v>
      </c>
      <c r="AQ15" s="282">
        <f t="shared" si="4"/>
        <v>87.971440417538318</v>
      </c>
      <c r="AR15" s="282">
        <f t="shared" si="4"/>
        <v>86.95538529290998</v>
      </c>
      <c r="AS15" s="282">
        <f t="shared" si="4"/>
        <v>85.687517748226782</v>
      </c>
      <c r="AT15" s="282">
        <f t="shared" si="4"/>
        <v>84.088160095277047</v>
      </c>
      <c r="AU15" s="282">
        <f t="shared" si="4"/>
        <v>81.649524294562639</v>
      </c>
      <c r="AV15" s="282">
        <f t="shared" si="4"/>
        <v>79.999119608999237</v>
      </c>
      <c r="AW15" s="282">
        <f t="shared" si="4"/>
        <v>77.824905524349148</v>
      </c>
      <c r="AX15" s="282">
        <f t="shared" si="4"/>
        <v>74.438034113744806</v>
      </c>
      <c r="AY15" s="282">
        <f t="shared" si="4"/>
        <v>73.159302704478677</v>
      </c>
      <c r="AZ15" s="282">
        <f t="shared" si="4"/>
        <v>63.927420204352472</v>
      </c>
      <c r="BA15" s="282">
        <f t="shared" si="4"/>
        <v>60.162017853225592</v>
      </c>
    </row>
    <row r="16" spans="1:53" x14ac:dyDescent="0.2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125.20004999999999</v>
      </c>
      <c r="G16" s="285">
        <f t="shared" si="1"/>
        <v>135.49996999999999</v>
      </c>
      <c r="H16" s="285">
        <f t="shared" si="1"/>
        <v>129.04836058964062</v>
      </c>
      <c r="I16" s="285">
        <f t="shared" si="1"/>
        <v>144.9</v>
      </c>
      <c r="J16" s="285">
        <f t="shared" si="1"/>
        <v>139.29995</v>
      </c>
      <c r="K16" s="285">
        <f t="shared" si="1"/>
        <v>140.59970999999996</v>
      </c>
      <c r="L16" s="285">
        <f t="shared" si="1"/>
        <v>124.39973000000002</v>
      </c>
      <c r="M16" s="285">
        <f t="shared" si="1"/>
        <v>136.3810985046243</v>
      </c>
      <c r="N16" s="285">
        <f t="shared" si="1"/>
        <v>134.90016374067147</v>
      </c>
      <c r="O16" s="285">
        <f t="shared" si="1"/>
        <v>130.76823150061199</v>
      </c>
      <c r="P16" s="285">
        <f t="shared" si="1"/>
        <v>122.2177925079655</v>
      </c>
      <c r="Q16" s="285">
        <f t="shared" si="1"/>
        <v>135.97488358990458</v>
      </c>
      <c r="R16" s="285">
        <f t="shared" si="1"/>
        <v>133.27602653410111</v>
      </c>
      <c r="S16" s="285">
        <f t="shared" ref="S16:BA18" si="5">S192-S104</f>
        <v>116.5640154492169</v>
      </c>
      <c r="T16" s="285">
        <f t="shared" si="5"/>
        <v>116.84500002585969</v>
      </c>
      <c r="U16" s="285">
        <f t="shared" si="5"/>
        <v>109.01096840542264</v>
      </c>
      <c r="V16" s="285">
        <f t="shared" si="5"/>
        <v>107.95629622882574</v>
      </c>
      <c r="W16" s="285">
        <f t="shared" si="5"/>
        <v>106.70173921956905</v>
      </c>
      <c r="X16" s="285">
        <f t="shared" si="5"/>
        <v>106.41668979330942</v>
      </c>
      <c r="Y16" s="285">
        <f t="shared" si="5"/>
        <v>105.10977603032357</v>
      </c>
      <c r="Z16" s="285">
        <f t="shared" si="5"/>
        <v>103.42666658310556</v>
      </c>
      <c r="AA16" s="285">
        <f t="shared" si="5"/>
        <v>102.62215906496517</v>
      </c>
      <c r="AB16" s="285">
        <f t="shared" si="5"/>
        <v>102.28360104425792</v>
      </c>
      <c r="AC16" s="285">
        <f t="shared" si="5"/>
        <v>102.40966195960608</v>
      </c>
      <c r="AD16" s="285">
        <f t="shared" si="5"/>
        <v>102.53380227008815</v>
      </c>
      <c r="AE16" s="285">
        <f t="shared" si="5"/>
        <v>102.7151812247801</v>
      </c>
      <c r="AF16" s="285">
        <f t="shared" si="5"/>
        <v>102.29479105952095</v>
      </c>
      <c r="AG16" s="285">
        <f t="shared" si="5"/>
        <v>101.29750933002657</v>
      </c>
      <c r="AH16" s="285">
        <f t="shared" si="5"/>
        <v>100.78654752417481</v>
      </c>
      <c r="AI16" s="285">
        <f t="shared" si="5"/>
        <v>99.432866841533965</v>
      </c>
      <c r="AJ16" s="285">
        <f t="shared" si="5"/>
        <v>97.636372816757557</v>
      </c>
      <c r="AK16" s="285">
        <f t="shared" si="5"/>
        <v>95.660937839420029</v>
      </c>
      <c r="AL16" s="285">
        <f t="shared" si="5"/>
        <v>94.073961441544114</v>
      </c>
      <c r="AM16" s="285">
        <f t="shared" si="5"/>
        <v>93.300265865858563</v>
      </c>
      <c r="AN16" s="285">
        <f t="shared" si="5"/>
        <v>92.228070183834248</v>
      </c>
      <c r="AO16" s="285">
        <f t="shared" si="5"/>
        <v>90.698641306938626</v>
      </c>
      <c r="AP16" s="285">
        <f t="shared" si="5"/>
        <v>89.334714750512063</v>
      </c>
      <c r="AQ16" s="285">
        <f t="shared" si="5"/>
        <v>87.971440417538318</v>
      </c>
      <c r="AR16" s="285">
        <f t="shared" si="5"/>
        <v>86.95538529290998</v>
      </c>
      <c r="AS16" s="285">
        <f t="shared" si="5"/>
        <v>85.687517748226782</v>
      </c>
      <c r="AT16" s="285">
        <f t="shared" si="5"/>
        <v>84.088160095277047</v>
      </c>
      <c r="AU16" s="285">
        <f t="shared" si="5"/>
        <v>81.649524294562639</v>
      </c>
      <c r="AV16" s="285">
        <f t="shared" si="5"/>
        <v>79.999119608999237</v>
      </c>
      <c r="AW16" s="285">
        <f t="shared" si="5"/>
        <v>77.824905524349148</v>
      </c>
      <c r="AX16" s="285">
        <f t="shared" si="5"/>
        <v>74.438034113744806</v>
      </c>
      <c r="AY16" s="285">
        <f t="shared" si="5"/>
        <v>73.159302704478677</v>
      </c>
      <c r="AZ16" s="285">
        <f t="shared" si="5"/>
        <v>63.927420204352472</v>
      </c>
      <c r="BA16" s="285">
        <f t="shared" si="5"/>
        <v>60.162017853225592</v>
      </c>
    </row>
    <row r="17" spans="1:53" x14ac:dyDescent="0.2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">
      <c r="A20" s="280" t="s">
        <v>2703</v>
      </c>
      <c r="B20" s="281" t="s">
        <v>2704</v>
      </c>
      <c r="C20" s="282">
        <f t="shared" si="6"/>
        <v>26.870648444612204</v>
      </c>
      <c r="D20" s="282">
        <f t="shared" si="6"/>
        <v>29.000819999999997</v>
      </c>
      <c r="E20" s="282">
        <f t="shared" si="6"/>
        <v>32.798749999999998</v>
      </c>
      <c r="F20" s="282">
        <f t="shared" si="6"/>
        <v>31.500000000000004</v>
      </c>
      <c r="G20" s="282">
        <f t="shared" si="6"/>
        <v>37.899049999999995</v>
      </c>
      <c r="H20" s="282">
        <f t="shared" si="6"/>
        <v>40.316912402028549</v>
      </c>
      <c r="I20" s="282">
        <f t="shared" si="6"/>
        <v>42.998750000000008</v>
      </c>
      <c r="J20" s="282">
        <f t="shared" si="6"/>
        <v>46.001280000000001</v>
      </c>
      <c r="K20" s="282">
        <f t="shared" si="6"/>
        <v>39.801119999999997</v>
      </c>
      <c r="L20" s="282">
        <f t="shared" si="6"/>
        <v>19.200659999999999</v>
      </c>
      <c r="M20" s="282">
        <f t="shared" si="6"/>
        <v>21.543881178175688</v>
      </c>
      <c r="N20" s="282">
        <f t="shared" si="6"/>
        <v>20.3975206172376</v>
      </c>
      <c r="O20" s="282">
        <f t="shared" si="6"/>
        <v>20.922892838281079</v>
      </c>
      <c r="P20" s="282">
        <f t="shared" si="6"/>
        <v>21.544018393441842</v>
      </c>
      <c r="Q20" s="282">
        <f t="shared" si="6"/>
        <v>27.061240087895296</v>
      </c>
      <c r="R20" s="282">
        <f t="shared" si="6"/>
        <v>9.2672911526250115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">
      <c r="A21" s="277" t="s">
        <v>2705</v>
      </c>
      <c r="B21" s="278" t="s">
        <v>2706</v>
      </c>
      <c r="C21" s="279">
        <f t="shared" si="6"/>
        <v>534.25036097472946</v>
      </c>
      <c r="D21" s="279">
        <f t="shared" si="6"/>
        <v>558.01219999999989</v>
      </c>
      <c r="E21" s="279">
        <f t="shared" si="6"/>
        <v>525.8492500000001</v>
      </c>
      <c r="F21" s="279">
        <f t="shared" si="6"/>
        <v>532.00142000000005</v>
      </c>
      <c r="G21" s="279">
        <f t="shared" si="6"/>
        <v>476.1299600000001</v>
      </c>
      <c r="H21" s="279">
        <f t="shared" si="6"/>
        <v>488.02073387117059</v>
      </c>
      <c r="I21" s="279">
        <f t="shared" si="6"/>
        <v>662.82459999999992</v>
      </c>
      <c r="J21" s="279">
        <f t="shared" si="6"/>
        <v>619.65232000000015</v>
      </c>
      <c r="K21" s="279">
        <f t="shared" si="6"/>
        <v>720.68404999999984</v>
      </c>
      <c r="L21" s="279">
        <f t="shared" si="6"/>
        <v>616.88646999999992</v>
      </c>
      <c r="M21" s="279">
        <f t="shared" si="6"/>
        <v>862.42428369454751</v>
      </c>
      <c r="N21" s="279">
        <f t="shared" si="6"/>
        <v>906.51570220456608</v>
      </c>
      <c r="O21" s="279">
        <f t="shared" si="6"/>
        <v>767.05347835178452</v>
      </c>
      <c r="P21" s="279">
        <f t="shared" si="6"/>
        <v>756.18613424378134</v>
      </c>
      <c r="Q21" s="279">
        <f t="shared" si="6"/>
        <v>624.1991271111583</v>
      </c>
      <c r="R21" s="279">
        <f t="shared" si="6"/>
        <v>447.88351384398385</v>
      </c>
      <c r="S21" s="279">
        <f t="shared" si="6"/>
        <v>391.70899268330351</v>
      </c>
      <c r="T21" s="279">
        <f t="shared" si="6"/>
        <v>392.73581995975684</v>
      </c>
      <c r="U21" s="279">
        <f t="shared" si="6"/>
        <v>366.35973163714431</v>
      </c>
      <c r="V21" s="279">
        <f t="shared" si="6"/>
        <v>362.76375257068855</v>
      </c>
      <c r="W21" s="279">
        <f t="shared" si="6"/>
        <v>358.49748043641745</v>
      </c>
      <c r="X21" s="279">
        <f t="shared" si="6"/>
        <v>357.49063742922289</v>
      </c>
      <c r="Y21" s="279">
        <f t="shared" si="6"/>
        <v>353.05678313616039</v>
      </c>
      <c r="Z21" s="279">
        <f t="shared" si="6"/>
        <v>347.36706178759403</v>
      </c>
      <c r="AA21" s="279">
        <f t="shared" si="6"/>
        <v>344.62665546899143</v>
      </c>
      <c r="AB21" s="279">
        <f t="shared" si="6"/>
        <v>343.45668614178504</v>
      </c>
      <c r="AC21" s="279">
        <f t="shared" si="6"/>
        <v>343.84945001399706</v>
      </c>
      <c r="AD21" s="279">
        <f t="shared" si="6"/>
        <v>344.23832211368784</v>
      </c>
      <c r="AE21" s="279">
        <f t="shared" si="6"/>
        <v>344.81877756813981</v>
      </c>
      <c r="AF21" s="279">
        <f t="shared" si="6"/>
        <v>343.38100612670235</v>
      </c>
      <c r="AG21" s="279">
        <f t="shared" si="6"/>
        <v>340.00889693549863</v>
      </c>
      <c r="AH21" s="279">
        <f t="shared" si="6"/>
        <v>338.27612087608088</v>
      </c>
      <c r="AI21" s="279">
        <f t="shared" si="6"/>
        <v>333.71568003843061</v>
      </c>
      <c r="AJ21" s="279">
        <f t="shared" si="6"/>
        <v>327.67311631984251</v>
      </c>
      <c r="AK21" s="279">
        <f t="shared" si="6"/>
        <v>321.02812010476163</v>
      </c>
      <c r="AL21" s="279">
        <f t="shared" si="6"/>
        <v>315.68918197094871</v>
      </c>
      <c r="AM21" s="279">
        <f t="shared" si="6"/>
        <v>313.07905561917568</v>
      </c>
      <c r="AN21" s="279">
        <f t="shared" si="6"/>
        <v>309.46851924041545</v>
      </c>
      <c r="AO21" s="279">
        <f t="shared" si="6"/>
        <v>304.32486344838355</v>
      </c>
      <c r="AP21" s="279">
        <f t="shared" si="6"/>
        <v>299.73666535710777</v>
      </c>
      <c r="AQ21" s="279">
        <f t="shared" si="6"/>
        <v>295.15188657454837</v>
      </c>
      <c r="AR21" s="279">
        <f t="shared" si="6"/>
        <v>291.73197813958814</v>
      </c>
      <c r="AS21" s="279">
        <f t="shared" si="6"/>
        <v>287.4685231971157</v>
      </c>
      <c r="AT21" s="279">
        <f t="shared" si="6"/>
        <v>282.09385314387822</v>
      </c>
      <c r="AU21" s="279">
        <f t="shared" si="6"/>
        <v>273.90460629786838</v>
      </c>
      <c r="AV21" s="279">
        <f t="shared" si="6"/>
        <v>268.3596700973543</v>
      </c>
      <c r="AW21" s="279">
        <f t="shared" si="6"/>
        <v>261.05901928464777</v>
      </c>
      <c r="AX21" s="279">
        <f t="shared" si="6"/>
        <v>249.69932533577958</v>
      </c>
      <c r="AY21" s="279">
        <f t="shared" si="6"/>
        <v>245.40607491892473</v>
      </c>
      <c r="AZ21" s="279">
        <f t="shared" si="6"/>
        <v>214.46922598481189</v>
      </c>
      <c r="BA21" s="279">
        <f t="shared" si="6"/>
        <v>201.79623916357656</v>
      </c>
    </row>
    <row r="22" spans="1:53" x14ac:dyDescent="0.2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">
      <c r="A30" s="280" t="s">
        <v>2723</v>
      </c>
      <c r="B30" s="281" t="s">
        <v>2724</v>
      </c>
      <c r="C30" s="282">
        <f t="shared" si="8"/>
        <v>534.25036097472946</v>
      </c>
      <c r="D30" s="282">
        <f t="shared" si="8"/>
        <v>558.01219999999989</v>
      </c>
      <c r="E30" s="282">
        <f t="shared" si="8"/>
        <v>525.8492500000001</v>
      </c>
      <c r="F30" s="282">
        <f t="shared" si="8"/>
        <v>532.00142000000005</v>
      </c>
      <c r="G30" s="282">
        <f t="shared" si="8"/>
        <v>476.1299600000001</v>
      </c>
      <c r="H30" s="282">
        <f t="shared" si="8"/>
        <v>488.02073387117059</v>
      </c>
      <c r="I30" s="282">
        <f t="shared" si="8"/>
        <v>662.82459999999992</v>
      </c>
      <c r="J30" s="282">
        <f t="shared" si="8"/>
        <v>619.65232000000015</v>
      </c>
      <c r="K30" s="282">
        <f t="shared" si="8"/>
        <v>720.68404999999984</v>
      </c>
      <c r="L30" s="282">
        <f t="shared" si="8"/>
        <v>616.88646999999992</v>
      </c>
      <c r="M30" s="282">
        <f t="shared" si="8"/>
        <v>862.42428369454751</v>
      </c>
      <c r="N30" s="282">
        <f t="shared" si="8"/>
        <v>906.51570220456608</v>
      </c>
      <c r="O30" s="282">
        <f t="shared" si="8"/>
        <v>767.05347835178452</v>
      </c>
      <c r="P30" s="282">
        <f t="shared" si="8"/>
        <v>756.18613424378134</v>
      </c>
      <c r="Q30" s="282">
        <f t="shared" si="8"/>
        <v>624.1991271111583</v>
      </c>
      <c r="R30" s="282">
        <f t="shared" si="8"/>
        <v>447.88351384398385</v>
      </c>
      <c r="S30" s="282">
        <f t="shared" si="8"/>
        <v>391.70899268330351</v>
      </c>
      <c r="T30" s="282">
        <f t="shared" si="8"/>
        <v>392.73581995975684</v>
      </c>
      <c r="U30" s="282">
        <f t="shared" si="8"/>
        <v>366.35973163714431</v>
      </c>
      <c r="V30" s="282">
        <f t="shared" si="8"/>
        <v>362.76375257068855</v>
      </c>
      <c r="W30" s="282">
        <f t="shared" si="8"/>
        <v>358.49748043641745</v>
      </c>
      <c r="X30" s="282">
        <f t="shared" si="8"/>
        <v>357.49063742922289</v>
      </c>
      <c r="Y30" s="282">
        <f t="shared" si="8"/>
        <v>353.05678313616039</v>
      </c>
      <c r="Z30" s="282">
        <f t="shared" si="8"/>
        <v>347.36706178759403</v>
      </c>
      <c r="AA30" s="282">
        <f t="shared" si="8"/>
        <v>344.62665546899143</v>
      </c>
      <c r="AB30" s="282">
        <f t="shared" si="8"/>
        <v>343.45668614178504</v>
      </c>
      <c r="AC30" s="282">
        <f t="shared" si="8"/>
        <v>343.84945001399706</v>
      </c>
      <c r="AD30" s="282">
        <f t="shared" si="8"/>
        <v>344.23832211368784</v>
      </c>
      <c r="AE30" s="282">
        <f t="shared" si="8"/>
        <v>344.81877756813981</v>
      </c>
      <c r="AF30" s="282">
        <f t="shared" si="8"/>
        <v>343.38100612670235</v>
      </c>
      <c r="AG30" s="282">
        <f t="shared" si="8"/>
        <v>340.00889693549863</v>
      </c>
      <c r="AH30" s="282">
        <f t="shared" si="8"/>
        <v>338.27612087608088</v>
      </c>
      <c r="AI30" s="282">
        <f t="shared" si="8"/>
        <v>333.71568003843061</v>
      </c>
      <c r="AJ30" s="282">
        <f t="shared" si="8"/>
        <v>327.67311631984251</v>
      </c>
      <c r="AK30" s="282">
        <f t="shared" si="8"/>
        <v>321.02812010476163</v>
      </c>
      <c r="AL30" s="282">
        <f t="shared" si="8"/>
        <v>315.68918197094871</v>
      </c>
      <c r="AM30" s="282">
        <f t="shared" si="8"/>
        <v>313.07905561917568</v>
      </c>
      <c r="AN30" s="282">
        <f t="shared" si="8"/>
        <v>309.46851924041545</v>
      </c>
      <c r="AO30" s="282">
        <f t="shared" si="8"/>
        <v>304.32486344838355</v>
      </c>
      <c r="AP30" s="282">
        <f t="shared" si="8"/>
        <v>299.73666535710777</v>
      </c>
      <c r="AQ30" s="282">
        <f t="shared" si="8"/>
        <v>295.15188657454837</v>
      </c>
      <c r="AR30" s="282">
        <f t="shared" si="8"/>
        <v>291.73197813958814</v>
      </c>
      <c r="AS30" s="282">
        <f t="shared" si="8"/>
        <v>287.4685231971157</v>
      </c>
      <c r="AT30" s="282">
        <f t="shared" si="8"/>
        <v>282.09385314387822</v>
      </c>
      <c r="AU30" s="282">
        <f t="shared" si="8"/>
        <v>273.90460629786838</v>
      </c>
      <c r="AV30" s="282">
        <f t="shared" si="8"/>
        <v>268.3596700973543</v>
      </c>
      <c r="AW30" s="282">
        <f t="shared" si="8"/>
        <v>261.05901928464777</v>
      </c>
      <c r="AX30" s="282">
        <f t="shared" si="8"/>
        <v>249.69932533577958</v>
      </c>
      <c r="AY30" s="282">
        <f t="shared" si="8"/>
        <v>245.40607491892473</v>
      </c>
      <c r="AZ30" s="282">
        <f t="shared" si="8"/>
        <v>214.46922598481189</v>
      </c>
      <c r="BA30" s="282">
        <f t="shared" si="8"/>
        <v>201.79623916357656</v>
      </c>
    </row>
    <row r="31" spans="1:53" x14ac:dyDescent="0.2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">
      <c r="A45" s="283" t="s">
        <v>2751</v>
      </c>
      <c r="B45" s="284" t="s">
        <v>2752</v>
      </c>
      <c r="C45" s="285">
        <f t="shared" si="11"/>
        <v>534.25036097472946</v>
      </c>
      <c r="D45" s="285">
        <f t="shared" si="11"/>
        <v>558.01219999999989</v>
      </c>
      <c r="E45" s="285">
        <f t="shared" si="11"/>
        <v>525.84924999999998</v>
      </c>
      <c r="F45" s="285">
        <f t="shared" si="11"/>
        <v>532.00141999999994</v>
      </c>
      <c r="G45" s="285">
        <f t="shared" si="11"/>
        <v>476.1299600000001</v>
      </c>
      <c r="H45" s="285">
        <f t="shared" si="11"/>
        <v>488.02073387117059</v>
      </c>
      <c r="I45" s="285">
        <f t="shared" si="11"/>
        <v>662.82459999999992</v>
      </c>
      <c r="J45" s="285">
        <f t="shared" si="11"/>
        <v>619.65232000000015</v>
      </c>
      <c r="K45" s="285">
        <f t="shared" si="11"/>
        <v>720.68404999999984</v>
      </c>
      <c r="L45" s="285">
        <f t="shared" si="11"/>
        <v>616.88646999999992</v>
      </c>
      <c r="M45" s="285">
        <f t="shared" si="11"/>
        <v>862.42428369454751</v>
      </c>
      <c r="N45" s="285">
        <f t="shared" si="11"/>
        <v>906.51570220456608</v>
      </c>
      <c r="O45" s="285">
        <f t="shared" si="11"/>
        <v>767.05347835178452</v>
      </c>
      <c r="P45" s="285">
        <f t="shared" si="11"/>
        <v>756.18613424378134</v>
      </c>
      <c r="Q45" s="285">
        <f t="shared" si="11"/>
        <v>624.1991271111583</v>
      </c>
      <c r="R45" s="285">
        <f t="shared" si="11"/>
        <v>447.88351384398385</v>
      </c>
      <c r="S45" s="285">
        <f t="shared" si="11"/>
        <v>391.70899268330351</v>
      </c>
      <c r="T45" s="285">
        <f t="shared" si="11"/>
        <v>392.73581995975684</v>
      </c>
      <c r="U45" s="285">
        <f t="shared" si="11"/>
        <v>366.35973163714431</v>
      </c>
      <c r="V45" s="285">
        <f t="shared" si="11"/>
        <v>362.76375257068855</v>
      </c>
      <c r="W45" s="285">
        <f t="shared" si="11"/>
        <v>358.49748043641745</v>
      </c>
      <c r="X45" s="285">
        <f t="shared" si="11"/>
        <v>357.49063742922289</v>
      </c>
      <c r="Y45" s="285">
        <f t="shared" si="11"/>
        <v>353.05678313616039</v>
      </c>
      <c r="Z45" s="285">
        <f t="shared" si="11"/>
        <v>347.36706178759403</v>
      </c>
      <c r="AA45" s="285">
        <f t="shared" si="11"/>
        <v>344.62665546899143</v>
      </c>
      <c r="AB45" s="285">
        <f t="shared" si="11"/>
        <v>343.45668614178504</v>
      </c>
      <c r="AC45" s="285">
        <f t="shared" si="11"/>
        <v>343.84945001399706</v>
      </c>
      <c r="AD45" s="285">
        <f t="shared" si="11"/>
        <v>344.23832211368784</v>
      </c>
      <c r="AE45" s="285">
        <f t="shared" si="11"/>
        <v>344.81877756813981</v>
      </c>
      <c r="AF45" s="285">
        <f t="shared" si="11"/>
        <v>343.38100612670235</v>
      </c>
      <c r="AG45" s="285">
        <f t="shared" si="11"/>
        <v>340.00889693549863</v>
      </c>
      <c r="AH45" s="285">
        <f t="shared" si="11"/>
        <v>338.27612087608088</v>
      </c>
      <c r="AI45" s="285">
        <f t="shared" si="11"/>
        <v>333.71568003843061</v>
      </c>
      <c r="AJ45" s="285">
        <f t="shared" si="11"/>
        <v>327.67311631984251</v>
      </c>
      <c r="AK45" s="285">
        <f t="shared" si="11"/>
        <v>321.02812010476163</v>
      </c>
      <c r="AL45" s="285">
        <f t="shared" si="11"/>
        <v>315.68918197094871</v>
      </c>
      <c r="AM45" s="285">
        <f t="shared" si="11"/>
        <v>313.07905561917568</v>
      </c>
      <c r="AN45" s="285">
        <f t="shared" si="11"/>
        <v>309.46851924041545</v>
      </c>
      <c r="AO45" s="285">
        <f t="shared" si="11"/>
        <v>304.32486344838355</v>
      </c>
      <c r="AP45" s="285">
        <f t="shared" si="11"/>
        <v>299.73666535710777</v>
      </c>
      <c r="AQ45" s="285">
        <f t="shared" si="11"/>
        <v>295.15188657454837</v>
      </c>
      <c r="AR45" s="285">
        <f t="shared" si="11"/>
        <v>291.73197813958814</v>
      </c>
      <c r="AS45" s="285">
        <f t="shared" si="11"/>
        <v>287.4685231971157</v>
      </c>
      <c r="AT45" s="285">
        <f t="shared" si="11"/>
        <v>282.09385314387822</v>
      </c>
      <c r="AU45" s="285">
        <f t="shared" si="11"/>
        <v>273.90460629786838</v>
      </c>
      <c r="AV45" s="285">
        <f t="shared" si="11"/>
        <v>268.3596700973543</v>
      </c>
      <c r="AW45" s="285">
        <f t="shared" si="11"/>
        <v>261.05901928464777</v>
      </c>
      <c r="AX45" s="285">
        <f t="shared" si="11"/>
        <v>249.69932533577958</v>
      </c>
      <c r="AY45" s="285">
        <f t="shared" si="11"/>
        <v>245.40607491892473</v>
      </c>
      <c r="AZ45" s="285">
        <f t="shared" si="11"/>
        <v>214.46922598481189</v>
      </c>
      <c r="BA45" s="285">
        <f t="shared" si="11"/>
        <v>201.79623916357656</v>
      </c>
    </row>
    <row r="46" spans="1:53" x14ac:dyDescent="0.2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0.9553835865099809</v>
      </c>
      <c r="I47" s="288">
        <f t="shared" si="11"/>
        <v>1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">
      <c r="A49" s="286" t="s">
        <v>1112</v>
      </c>
      <c r="B49" s="287" t="s">
        <v>2758</v>
      </c>
      <c r="C49" s="288">
        <f t="shared" ref="C49:BA53" si="12">C225-C137</f>
        <v>534.25036097472946</v>
      </c>
      <c r="D49" s="288">
        <f t="shared" si="12"/>
        <v>558.01219999999989</v>
      </c>
      <c r="E49" s="288">
        <f t="shared" si="12"/>
        <v>525.84924999999998</v>
      </c>
      <c r="F49" s="288">
        <f t="shared" si="12"/>
        <v>532.00141999999994</v>
      </c>
      <c r="G49" s="288">
        <f t="shared" si="12"/>
        <v>476.1299600000001</v>
      </c>
      <c r="H49" s="288">
        <f t="shared" si="12"/>
        <v>487.06535028466061</v>
      </c>
      <c r="I49" s="288">
        <f t="shared" si="12"/>
        <v>661.82459999999992</v>
      </c>
      <c r="J49" s="288">
        <f t="shared" si="12"/>
        <v>619.65232000000015</v>
      </c>
      <c r="K49" s="288">
        <f t="shared" si="12"/>
        <v>720.68404999999984</v>
      </c>
      <c r="L49" s="288">
        <f t="shared" si="12"/>
        <v>616.88646999999992</v>
      </c>
      <c r="M49" s="288">
        <f t="shared" si="12"/>
        <v>862.42428369454751</v>
      </c>
      <c r="N49" s="288">
        <f t="shared" si="12"/>
        <v>906.51570220456608</v>
      </c>
      <c r="O49" s="288">
        <f t="shared" si="12"/>
        <v>767.05347835178452</v>
      </c>
      <c r="P49" s="288">
        <f t="shared" si="12"/>
        <v>756.18613424378134</v>
      </c>
      <c r="Q49" s="288">
        <f t="shared" si="12"/>
        <v>624.1991271111583</v>
      </c>
      <c r="R49" s="288">
        <f t="shared" si="12"/>
        <v>447.88351384398385</v>
      </c>
      <c r="S49" s="288">
        <f t="shared" si="12"/>
        <v>391.70899268330351</v>
      </c>
      <c r="T49" s="288">
        <f t="shared" si="12"/>
        <v>392.73581995975684</v>
      </c>
      <c r="U49" s="288">
        <f t="shared" si="12"/>
        <v>366.35973163714431</v>
      </c>
      <c r="V49" s="288">
        <f t="shared" si="12"/>
        <v>362.76375257068855</v>
      </c>
      <c r="W49" s="288">
        <f t="shared" si="12"/>
        <v>358.49748043641745</v>
      </c>
      <c r="X49" s="288">
        <f t="shared" si="12"/>
        <v>357.49063742922289</v>
      </c>
      <c r="Y49" s="288">
        <f t="shared" si="12"/>
        <v>353.05678313616039</v>
      </c>
      <c r="Z49" s="288">
        <f t="shared" si="12"/>
        <v>347.36706178759403</v>
      </c>
      <c r="AA49" s="288">
        <f t="shared" si="12"/>
        <v>344.62665546899143</v>
      </c>
      <c r="AB49" s="288">
        <f t="shared" si="12"/>
        <v>343.45668614178504</v>
      </c>
      <c r="AC49" s="288">
        <f t="shared" si="12"/>
        <v>343.84945001399706</v>
      </c>
      <c r="AD49" s="288">
        <f t="shared" si="12"/>
        <v>344.23832211368784</v>
      </c>
      <c r="AE49" s="288">
        <f t="shared" si="12"/>
        <v>344.81877756813981</v>
      </c>
      <c r="AF49" s="288">
        <f t="shared" si="12"/>
        <v>343.38100612670235</v>
      </c>
      <c r="AG49" s="288">
        <f t="shared" si="12"/>
        <v>340.00889693549863</v>
      </c>
      <c r="AH49" s="288">
        <f t="shared" si="12"/>
        <v>338.27612087608088</v>
      </c>
      <c r="AI49" s="288">
        <f t="shared" si="12"/>
        <v>333.71568003843061</v>
      </c>
      <c r="AJ49" s="288">
        <f t="shared" si="12"/>
        <v>327.67311631984251</v>
      </c>
      <c r="AK49" s="288">
        <f t="shared" si="12"/>
        <v>321.02812010476163</v>
      </c>
      <c r="AL49" s="288">
        <f t="shared" si="12"/>
        <v>315.68918197094871</v>
      </c>
      <c r="AM49" s="288">
        <f t="shared" si="12"/>
        <v>313.07905561917568</v>
      </c>
      <c r="AN49" s="288">
        <f t="shared" si="12"/>
        <v>309.46851924041545</v>
      </c>
      <c r="AO49" s="288">
        <f t="shared" si="12"/>
        <v>304.32486344838355</v>
      </c>
      <c r="AP49" s="288">
        <f t="shared" si="12"/>
        <v>299.73666535710777</v>
      </c>
      <c r="AQ49" s="288">
        <f t="shared" si="12"/>
        <v>295.15188657454837</v>
      </c>
      <c r="AR49" s="288">
        <f t="shared" si="12"/>
        <v>291.73197813958814</v>
      </c>
      <c r="AS49" s="288">
        <f t="shared" si="12"/>
        <v>287.4685231971157</v>
      </c>
      <c r="AT49" s="288">
        <f t="shared" si="12"/>
        <v>282.09385314387822</v>
      </c>
      <c r="AU49" s="288">
        <f t="shared" si="12"/>
        <v>273.90460629786838</v>
      </c>
      <c r="AV49" s="288">
        <f t="shared" si="12"/>
        <v>268.3596700973543</v>
      </c>
      <c r="AW49" s="288">
        <f t="shared" si="12"/>
        <v>261.05901928464777</v>
      </c>
      <c r="AX49" s="288">
        <f t="shared" si="12"/>
        <v>249.69932533577958</v>
      </c>
      <c r="AY49" s="288">
        <f t="shared" si="12"/>
        <v>245.40607491892473</v>
      </c>
      <c r="AZ49" s="288">
        <f t="shared" si="12"/>
        <v>214.46922598481189</v>
      </c>
      <c r="BA49" s="288">
        <f t="shared" si="12"/>
        <v>201.79623916357656</v>
      </c>
    </row>
    <row r="50" spans="1:53" x14ac:dyDescent="0.2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">
      <c r="A52" s="277" t="s">
        <v>2763</v>
      </c>
      <c r="B52" s="278" t="s">
        <v>2764</v>
      </c>
      <c r="C52" s="279">
        <f t="shared" si="12"/>
        <v>50.253184083279912</v>
      </c>
      <c r="D52" s="279">
        <f t="shared" si="12"/>
        <v>50.500620000000012</v>
      </c>
      <c r="E52" s="279">
        <f t="shared" si="12"/>
        <v>49.700080000000007</v>
      </c>
      <c r="F52" s="279">
        <f t="shared" si="12"/>
        <v>0.29999999999999982</v>
      </c>
      <c r="G52" s="279">
        <f t="shared" si="12"/>
        <v>0.89997999999999978</v>
      </c>
      <c r="H52" s="279">
        <f t="shared" si="12"/>
        <v>1.2419548332866661</v>
      </c>
      <c r="I52" s="279">
        <f t="shared" si="12"/>
        <v>1.09999</v>
      </c>
      <c r="J52" s="279">
        <f t="shared" si="12"/>
        <v>1.1000000000000005</v>
      </c>
      <c r="K52" s="279">
        <f t="shared" si="12"/>
        <v>0</v>
      </c>
      <c r="L52" s="279">
        <f t="shared" si="12"/>
        <v>0</v>
      </c>
      <c r="M52" s="279">
        <f t="shared" si="12"/>
        <v>0</v>
      </c>
      <c r="N52" s="279">
        <f t="shared" si="12"/>
        <v>0</v>
      </c>
      <c r="O52" s="279">
        <f t="shared" si="12"/>
        <v>0</v>
      </c>
      <c r="P52" s="279">
        <f t="shared" si="12"/>
        <v>0</v>
      </c>
      <c r="Q52" s="279">
        <f t="shared" si="12"/>
        <v>0</v>
      </c>
      <c r="R52" s="279">
        <f t="shared" si="12"/>
        <v>0</v>
      </c>
      <c r="S52" s="279">
        <f t="shared" si="12"/>
        <v>0</v>
      </c>
      <c r="T52" s="279">
        <f t="shared" si="12"/>
        <v>0</v>
      </c>
      <c r="U52" s="279">
        <f t="shared" si="12"/>
        <v>0</v>
      </c>
      <c r="V52" s="279">
        <f t="shared" si="12"/>
        <v>0</v>
      </c>
      <c r="W52" s="279">
        <f t="shared" si="12"/>
        <v>0</v>
      </c>
      <c r="X52" s="279">
        <f t="shared" si="12"/>
        <v>0</v>
      </c>
      <c r="Y52" s="279">
        <f t="shared" si="12"/>
        <v>0</v>
      </c>
      <c r="Z52" s="279">
        <f t="shared" si="12"/>
        <v>0</v>
      </c>
      <c r="AA52" s="279">
        <f t="shared" si="12"/>
        <v>0</v>
      </c>
      <c r="AB52" s="279">
        <f t="shared" si="12"/>
        <v>0</v>
      </c>
      <c r="AC52" s="279">
        <f t="shared" si="12"/>
        <v>0</v>
      </c>
      <c r="AD52" s="279">
        <f t="shared" si="12"/>
        <v>0</v>
      </c>
      <c r="AE52" s="279">
        <f t="shared" si="12"/>
        <v>0</v>
      </c>
      <c r="AF52" s="279">
        <f t="shared" si="12"/>
        <v>0</v>
      </c>
      <c r="AG52" s="279">
        <f t="shared" si="12"/>
        <v>0</v>
      </c>
      <c r="AH52" s="279">
        <f t="shared" si="12"/>
        <v>0</v>
      </c>
      <c r="AI52" s="279">
        <f t="shared" si="12"/>
        <v>0</v>
      </c>
      <c r="AJ52" s="279">
        <f t="shared" si="12"/>
        <v>0</v>
      </c>
      <c r="AK52" s="279">
        <f t="shared" si="12"/>
        <v>0</v>
      </c>
      <c r="AL52" s="279">
        <f t="shared" si="12"/>
        <v>0</v>
      </c>
      <c r="AM52" s="279">
        <f t="shared" si="12"/>
        <v>0</v>
      </c>
      <c r="AN52" s="279">
        <f t="shared" si="12"/>
        <v>0</v>
      </c>
      <c r="AO52" s="279">
        <f t="shared" si="12"/>
        <v>0</v>
      </c>
      <c r="AP52" s="279">
        <f t="shared" si="12"/>
        <v>0</v>
      </c>
      <c r="AQ52" s="279">
        <f t="shared" si="12"/>
        <v>0</v>
      </c>
      <c r="AR52" s="279">
        <f t="shared" si="12"/>
        <v>0</v>
      </c>
      <c r="AS52" s="279">
        <f t="shared" si="12"/>
        <v>0</v>
      </c>
      <c r="AT52" s="279">
        <f t="shared" si="12"/>
        <v>0</v>
      </c>
      <c r="AU52" s="279">
        <f t="shared" si="12"/>
        <v>0</v>
      </c>
      <c r="AV52" s="279">
        <f t="shared" si="12"/>
        <v>0</v>
      </c>
      <c r="AW52" s="279">
        <f t="shared" si="12"/>
        <v>0</v>
      </c>
      <c r="AX52" s="279">
        <f t="shared" si="12"/>
        <v>0</v>
      </c>
      <c r="AY52" s="279">
        <f t="shared" si="12"/>
        <v>0</v>
      </c>
      <c r="AZ52" s="279">
        <f t="shared" si="12"/>
        <v>0</v>
      </c>
      <c r="BA52" s="279">
        <f t="shared" si="12"/>
        <v>0</v>
      </c>
    </row>
    <row r="53" spans="1:53" x14ac:dyDescent="0.2">
      <c r="A53" s="280" t="s">
        <v>2082</v>
      </c>
      <c r="B53" s="281" t="s">
        <v>2765</v>
      </c>
      <c r="C53" s="282">
        <f t="shared" si="12"/>
        <v>50.253184083279912</v>
      </c>
      <c r="D53" s="282">
        <f t="shared" si="12"/>
        <v>50.500620000000012</v>
      </c>
      <c r="E53" s="282">
        <f t="shared" si="12"/>
        <v>49.700080000000007</v>
      </c>
      <c r="F53" s="282">
        <f t="shared" si="12"/>
        <v>0.29999999999999982</v>
      </c>
      <c r="G53" s="282">
        <f t="shared" si="12"/>
        <v>0.89997999999999978</v>
      </c>
      <c r="H53" s="282">
        <f t="shared" si="12"/>
        <v>1.2419548332866661</v>
      </c>
      <c r="I53" s="282">
        <f t="shared" si="12"/>
        <v>1.09999</v>
      </c>
      <c r="J53" s="282">
        <f t="shared" si="12"/>
        <v>1.1000000000000005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">
      <c r="A54" s="280" t="s">
        <v>2766</v>
      </c>
      <c r="B54" s="281" t="s">
        <v>2767</v>
      </c>
      <c r="C54" s="282">
        <f t="shared" ref="C54:BA58" si="13">C230-C142</f>
        <v>0</v>
      </c>
      <c r="D54" s="282">
        <f t="shared" si="13"/>
        <v>0</v>
      </c>
      <c r="E54" s="282">
        <f t="shared" si="13"/>
        <v>0</v>
      </c>
      <c r="F54" s="282">
        <f t="shared" si="13"/>
        <v>0</v>
      </c>
      <c r="G54" s="282">
        <f t="shared" si="13"/>
        <v>0</v>
      </c>
      <c r="H54" s="282">
        <f t="shared" si="13"/>
        <v>0</v>
      </c>
      <c r="I54" s="282">
        <f t="shared" si="13"/>
        <v>0</v>
      </c>
      <c r="J54" s="282">
        <f t="shared" si="13"/>
        <v>0</v>
      </c>
      <c r="K54" s="282">
        <f t="shared" si="13"/>
        <v>0</v>
      </c>
      <c r="L54" s="282">
        <f t="shared" si="13"/>
        <v>0</v>
      </c>
      <c r="M54" s="282">
        <f t="shared" si="13"/>
        <v>0</v>
      </c>
      <c r="N54" s="282">
        <f t="shared" si="13"/>
        <v>0</v>
      </c>
      <c r="O54" s="282">
        <f t="shared" si="13"/>
        <v>0</v>
      </c>
      <c r="P54" s="282">
        <f t="shared" si="13"/>
        <v>0</v>
      </c>
      <c r="Q54" s="282">
        <f t="shared" si="13"/>
        <v>0</v>
      </c>
      <c r="R54" s="282">
        <f t="shared" si="13"/>
        <v>0</v>
      </c>
      <c r="S54" s="282">
        <f t="shared" si="13"/>
        <v>0</v>
      </c>
      <c r="T54" s="282">
        <f t="shared" si="13"/>
        <v>0</v>
      </c>
      <c r="U54" s="282">
        <f t="shared" si="13"/>
        <v>0</v>
      </c>
      <c r="V54" s="282">
        <f t="shared" si="13"/>
        <v>0</v>
      </c>
      <c r="W54" s="282">
        <f t="shared" si="13"/>
        <v>0</v>
      </c>
      <c r="X54" s="282">
        <f t="shared" si="13"/>
        <v>0</v>
      </c>
      <c r="Y54" s="282">
        <f t="shared" si="13"/>
        <v>0</v>
      </c>
      <c r="Z54" s="282">
        <f t="shared" si="13"/>
        <v>0</v>
      </c>
      <c r="AA54" s="282">
        <f t="shared" si="13"/>
        <v>0</v>
      </c>
      <c r="AB54" s="282">
        <f t="shared" si="13"/>
        <v>0</v>
      </c>
      <c r="AC54" s="282">
        <f t="shared" si="13"/>
        <v>0</v>
      </c>
      <c r="AD54" s="282">
        <f t="shared" si="13"/>
        <v>0</v>
      </c>
      <c r="AE54" s="282">
        <f t="shared" si="13"/>
        <v>0</v>
      </c>
      <c r="AF54" s="282">
        <f t="shared" si="13"/>
        <v>0</v>
      </c>
      <c r="AG54" s="282">
        <f t="shared" si="13"/>
        <v>0</v>
      </c>
      <c r="AH54" s="282">
        <f t="shared" si="13"/>
        <v>0</v>
      </c>
      <c r="AI54" s="282">
        <f t="shared" si="13"/>
        <v>0</v>
      </c>
      <c r="AJ54" s="282">
        <f t="shared" si="13"/>
        <v>0</v>
      </c>
      <c r="AK54" s="282">
        <f t="shared" si="13"/>
        <v>0</v>
      </c>
      <c r="AL54" s="282">
        <f t="shared" si="13"/>
        <v>0</v>
      </c>
      <c r="AM54" s="282">
        <f t="shared" si="13"/>
        <v>0</v>
      </c>
      <c r="AN54" s="282">
        <f t="shared" si="13"/>
        <v>0</v>
      </c>
      <c r="AO54" s="282">
        <f t="shared" si="13"/>
        <v>0</v>
      </c>
      <c r="AP54" s="282">
        <f t="shared" si="13"/>
        <v>0</v>
      </c>
      <c r="AQ54" s="282">
        <f t="shared" si="13"/>
        <v>0</v>
      </c>
      <c r="AR54" s="282">
        <f t="shared" si="13"/>
        <v>0</v>
      </c>
      <c r="AS54" s="282">
        <f t="shared" si="13"/>
        <v>0</v>
      </c>
      <c r="AT54" s="282">
        <f t="shared" si="13"/>
        <v>0</v>
      </c>
      <c r="AU54" s="282">
        <f t="shared" si="13"/>
        <v>0</v>
      </c>
      <c r="AV54" s="282">
        <f t="shared" si="13"/>
        <v>0</v>
      </c>
      <c r="AW54" s="282">
        <f t="shared" si="13"/>
        <v>0</v>
      </c>
      <c r="AX54" s="282">
        <f t="shared" si="13"/>
        <v>0</v>
      </c>
      <c r="AY54" s="282">
        <f t="shared" si="13"/>
        <v>0</v>
      </c>
      <c r="AZ54" s="282">
        <f t="shared" si="13"/>
        <v>0</v>
      </c>
      <c r="BA54" s="282">
        <f t="shared" si="13"/>
        <v>0</v>
      </c>
    </row>
    <row r="55" spans="1:53" x14ac:dyDescent="0.2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D4A-3F2E-48B1-A443-E7B10145C336}">
  <sheetPr>
    <tabColor theme="8" tint="0.59999389629810485"/>
    <pageSetUpPr fitToPage="1"/>
  </sheetPr>
  <dimension ref="A1:BA261"/>
  <sheetViews>
    <sheetView showGridLines="0" workbookViewId="0">
      <pane xSplit="2" ySplit="1" topLeftCell="O43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2886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383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f>C178-C90</f>
        <v>41345.21940201796</v>
      </c>
      <c r="D2" s="276">
        <f t="shared" ref="D2:BA7" si="0">D178-D90</f>
        <v>39185.954689999999</v>
      </c>
      <c r="E2" s="276">
        <f t="shared" si="0"/>
        <v>37988.854100000055</v>
      </c>
      <c r="F2" s="276">
        <f t="shared" si="0"/>
        <v>39419.116939999985</v>
      </c>
      <c r="G2" s="276">
        <f t="shared" si="0"/>
        <v>40913.921340000015</v>
      </c>
      <c r="H2" s="276">
        <f t="shared" si="0"/>
        <v>39372.447204720833</v>
      </c>
      <c r="I2" s="276">
        <f t="shared" si="0"/>
        <v>41022.573130000019</v>
      </c>
      <c r="J2" s="276">
        <f t="shared" si="0"/>
        <v>40952.087949999979</v>
      </c>
      <c r="K2" s="276">
        <f t="shared" si="0"/>
        <v>39382.635549999999</v>
      </c>
      <c r="L2" s="276">
        <f t="shared" si="0"/>
        <v>28859.920299999972</v>
      </c>
      <c r="M2" s="276">
        <f t="shared" si="0"/>
        <v>34944.240445583557</v>
      </c>
      <c r="N2" s="276">
        <f t="shared" si="0"/>
        <v>34721.34684255888</v>
      </c>
      <c r="O2" s="276">
        <f t="shared" si="0"/>
        <v>33637.021636220852</v>
      </c>
      <c r="P2" s="276">
        <f t="shared" si="0"/>
        <v>32744.047265850084</v>
      </c>
      <c r="Q2" s="276">
        <f t="shared" si="0"/>
        <v>32689.866805329926</v>
      </c>
      <c r="R2" s="276">
        <f t="shared" si="0"/>
        <v>32646.394274638125</v>
      </c>
      <c r="S2" s="276">
        <f t="shared" si="0"/>
        <v>30596.075784562887</v>
      </c>
      <c r="T2" s="276">
        <f t="shared" si="0"/>
        <v>31391.885892197472</v>
      </c>
      <c r="U2" s="276">
        <f t="shared" si="0"/>
        <v>29453.849685929883</v>
      </c>
      <c r="V2" s="276">
        <f t="shared" si="0"/>
        <v>28861.749447422997</v>
      </c>
      <c r="W2" s="276">
        <f t="shared" si="0"/>
        <v>28192.726757466742</v>
      </c>
      <c r="X2" s="276">
        <f t="shared" si="0"/>
        <v>27880.539430896679</v>
      </c>
      <c r="Y2" s="276">
        <f t="shared" si="0"/>
        <v>27386.134820923042</v>
      </c>
      <c r="Z2" s="276">
        <f t="shared" si="0"/>
        <v>26814.823087784345</v>
      </c>
      <c r="AA2" s="276">
        <f t="shared" si="0"/>
        <v>26439.08103121466</v>
      </c>
      <c r="AB2" s="276">
        <f t="shared" si="0"/>
        <v>26238.018347443562</v>
      </c>
      <c r="AC2" s="276">
        <f t="shared" si="0"/>
        <v>26159.714875635502</v>
      </c>
      <c r="AD2" s="276">
        <f t="shared" si="0"/>
        <v>26107.640441597745</v>
      </c>
      <c r="AE2" s="276">
        <f t="shared" si="0"/>
        <v>26058.584611150909</v>
      </c>
      <c r="AF2" s="276">
        <f t="shared" si="0"/>
        <v>25880.178204681306</v>
      </c>
      <c r="AG2" s="276">
        <f t="shared" si="0"/>
        <v>25555.067211474416</v>
      </c>
      <c r="AH2" s="276">
        <f t="shared" si="0"/>
        <v>25378.6598612901</v>
      </c>
      <c r="AI2" s="276">
        <f t="shared" si="0"/>
        <v>25025.801341062459</v>
      </c>
      <c r="AJ2" s="276">
        <f t="shared" si="0"/>
        <v>24551.385710720053</v>
      </c>
      <c r="AK2" s="276">
        <f t="shared" si="0"/>
        <v>24044.047246868813</v>
      </c>
      <c r="AL2" s="276">
        <f t="shared" si="0"/>
        <v>23615.359312837532</v>
      </c>
      <c r="AM2" s="276">
        <f t="shared" si="0"/>
        <v>23394.951090017446</v>
      </c>
      <c r="AN2" s="276">
        <f t="shared" si="0"/>
        <v>23091.909179285005</v>
      </c>
      <c r="AO2" s="276">
        <f t="shared" si="0"/>
        <v>22681.884657432907</v>
      </c>
      <c r="AP2" s="276">
        <f t="shared" si="0"/>
        <v>22303.821406047547</v>
      </c>
      <c r="AQ2" s="276">
        <f t="shared" si="0"/>
        <v>21883.087554760823</v>
      </c>
      <c r="AR2" s="276">
        <f t="shared" si="0"/>
        <v>21595.341199213468</v>
      </c>
      <c r="AS2" s="276">
        <f t="shared" si="0"/>
        <v>21234.654816431736</v>
      </c>
      <c r="AT2" s="276">
        <f t="shared" si="0"/>
        <v>20781.492761919719</v>
      </c>
      <c r="AU2" s="276">
        <f t="shared" si="0"/>
        <v>20112.722124366886</v>
      </c>
      <c r="AV2" s="276">
        <f t="shared" si="0"/>
        <v>19693.371055608925</v>
      </c>
      <c r="AW2" s="276">
        <f t="shared" si="0"/>
        <v>19159.714864179969</v>
      </c>
      <c r="AX2" s="276">
        <f t="shared" si="0"/>
        <v>18098.647176512935</v>
      </c>
      <c r="AY2" s="276">
        <f t="shared" si="0"/>
        <v>17455.171759850909</v>
      </c>
      <c r="AZ2" s="276">
        <f t="shared" si="0"/>
        <v>15979.99057319623</v>
      </c>
      <c r="BA2" s="276">
        <f t="shared" si="0"/>
        <v>14708.620078817803</v>
      </c>
    </row>
    <row r="3" spans="1:53" x14ac:dyDescent="0.2">
      <c r="A3" s="277" t="s">
        <v>2670</v>
      </c>
      <c r="B3" s="278" t="s">
        <v>2671</v>
      </c>
      <c r="C3" s="279">
        <f t="shared" ref="C3:R18" si="1">C179-C91</f>
        <v>33040.67894458813</v>
      </c>
      <c r="D3" s="279">
        <f t="shared" si="1"/>
        <v>31636.604739999988</v>
      </c>
      <c r="E3" s="279">
        <f t="shared" si="1"/>
        <v>30640.75416000004</v>
      </c>
      <c r="F3" s="279">
        <f t="shared" si="1"/>
        <v>31960.317029999998</v>
      </c>
      <c r="G3" s="279">
        <f t="shared" si="1"/>
        <v>33431.17139000001</v>
      </c>
      <c r="H3" s="279">
        <f t="shared" si="1"/>
        <v>32228.43507335717</v>
      </c>
      <c r="I3" s="279">
        <f t="shared" si="1"/>
        <v>33457.723150000013</v>
      </c>
      <c r="J3" s="279">
        <f t="shared" si="1"/>
        <v>33200.437979999988</v>
      </c>
      <c r="K3" s="279">
        <f t="shared" si="1"/>
        <v>31956.285559999989</v>
      </c>
      <c r="L3" s="279">
        <f t="shared" si="1"/>
        <v>23279.870439999973</v>
      </c>
      <c r="M3" s="279">
        <f t="shared" si="1"/>
        <v>28208.296528809009</v>
      </c>
      <c r="N3" s="279">
        <f t="shared" si="1"/>
        <v>28065.846223255619</v>
      </c>
      <c r="O3" s="279">
        <f t="shared" si="1"/>
        <v>26983.873649871093</v>
      </c>
      <c r="P3" s="279">
        <f t="shared" si="1"/>
        <v>26241.08558019964</v>
      </c>
      <c r="Q3" s="279">
        <f t="shared" si="1"/>
        <v>26120.804516950098</v>
      </c>
      <c r="R3" s="279">
        <f t="shared" si="1"/>
        <v>26147.278004895721</v>
      </c>
      <c r="S3" s="279">
        <f t="shared" si="0"/>
        <v>24260.512384414447</v>
      </c>
      <c r="T3" s="279">
        <f t="shared" si="0"/>
        <v>24827.773988532583</v>
      </c>
      <c r="U3" s="279">
        <f t="shared" si="0"/>
        <v>23243.765353840601</v>
      </c>
      <c r="V3" s="279">
        <f t="shared" si="0"/>
        <v>22736.816580074672</v>
      </c>
      <c r="W3" s="279">
        <f t="shared" si="0"/>
        <v>22185.897043949466</v>
      </c>
      <c r="X3" s="279">
        <f t="shared" si="0"/>
        <v>21907.641568030143</v>
      </c>
      <c r="Y3" s="279">
        <f t="shared" si="0"/>
        <v>21487.781106963212</v>
      </c>
      <c r="Z3" s="279">
        <f t="shared" si="0"/>
        <v>21019.648587076179</v>
      </c>
      <c r="AA3" s="279">
        <f t="shared" si="0"/>
        <v>20688.945606577916</v>
      </c>
      <c r="AB3" s="279">
        <f t="shared" si="0"/>
        <v>20509.903986186462</v>
      </c>
      <c r="AC3" s="279">
        <f t="shared" si="0"/>
        <v>20439.901833910888</v>
      </c>
      <c r="AD3" s="279">
        <f t="shared" si="0"/>
        <v>20396.829224896173</v>
      </c>
      <c r="AE3" s="279">
        <f t="shared" si="0"/>
        <v>20354.679251405672</v>
      </c>
      <c r="AF3" s="279">
        <f t="shared" si="0"/>
        <v>20207.102875859171</v>
      </c>
      <c r="AG3" s="279">
        <f t="shared" si="0"/>
        <v>19960.143502167946</v>
      </c>
      <c r="AH3" s="279">
        <f t="shared" si="0"/>
        <v>19824.209288325284</v>
      </c>
      <c r="AI3" s="279">
        <f t="shared" si="0"/>
        <v>19557.188940894936</v>
      </c>
      <c r="AJ3" s="279">
        <f t="shared" si="0"/>
        <v>19204.114528644321</v>
      </c>
      <c r="AK3" s="279">
        <f t="shared" si="0"/>
        <v>18815.157896496214</v>
      </c>
      <c r="AL3" s="279">
        <f t="shared" si="0"/>
        <v>18488.248954628958</v>
      </c>
      <c r="AM3" s="279">
        <f t="shared" si="0"/>
        <v>18319.253932685198</v>
      </c>
      <c r="AN3" s="279">
        <f t="shared" si="0"/>
        <v>18094.450537181783</v>
      </c>
      <c r="AO3" s="279">
        <f t="shared" si="0"/>
        <v>17782.899673925305</v>
      </c>
      <c r="AP3" s="279">
        <f t="shared" si="0"/>
        <v>17493.172867942696</v>
      </c>
      <c r="AQ3" s="279">
        <f t="shared" si="0"/>
        <v>17160.311205775724</v>
      </c>
      <c r="AR3" s="279">
        <f t="shared" si="0"/>
        <v>16941.380886728421</v>
      </c>
      <c r="AS3" s="279">
        <f t="shared" si="0"/>
        <v>16661.05948013212</v>
      </c>
      <c r="AT3" s="279">
        <f t="shared" si="0"/>
        <v>16309.586806137209</v>
      </c>
      <c r="AU3" s="279">
        <f t="shared" si="0"/>
        <v>15774.201675175709</v>
      </c>
      <c r="AV3" s="279">
        <f t="shared" si="0"/>
        <v>15454.986957199728</v>
      </c>
      <c r="AW3" s="279">
        <f t="shared" si="0"/>
        <v>15045.430115717345</v>
      </c>
      <c r="AX3" s="279">
        <f t="shared" si="0"/>
        <v>14202.402061694145</v>
      </c>
      <c r="AY3" s="279">
        <f t="shared" si="0"/>
        <v>13692.843030600414</v>
      </c>
      <c r="AZ3" s="279">
        <f t="shared" si="0"/>
        <v>12532.510432686051</v>
      </c>
      <c r="BA3" s="279">
        <f t="shared" si="0"/>
        <v>11563.038572525951</v>
      </c>
    </row>
    <row r="4" spans="1:53" x14ac:dyDescent="0.2">
      <c r="A4" s="280" t="s">
        <v>2672</v>
      </c>
      <c r="B4" s="281" t="s">
        <v>2673</v>
      </c>
      <c r="C4" s="282">
        <f t="shared" si="1"/>
        <v>33040.67894458813</v>
      </c>
      <c r="D4" s="282">
        <f t="shared" si="0"/>
        <v>31636.604739999988</v>
      </c>
      <c r="E4" s="282">
        <f t="shared" si="0"/>
        <v>30640.75416000004</v>
      </c>
      <c r="F4" s="282">
        <f t="shared" si="0"/>
        <v>31960.317029999998</v>
      </c>
      <c r="G4" s="282">
        <f t="shared" si="0"/>
        <v>33431.17139000001</v>
      </c>
      <c r="H4" s="282">
        <f t="shared" si="0"/>
        <v>32228.43507335717</v>
      </c>
      <c r="I4" s="282">
        <f t="shared" si="0"/>
        <v>33457.723150000013</v>
      </c>
      <c r="J4" s="282">
        <f t="shared" si="0"/>
        <v>33200.437979999988</v>
      </c>
      <c r="K4" s="282">
        <f t="shared" si="0"/>
        <v>31956.285559999989</v>
      </c>
      <c r="L4" s="282">
        <f t="shared" si="0"/>
        <v>23279.870439999973</v>
      </c>
      <c r="M4" s="282">
        <f t="shared" si="0"/>
        <v>28208.296528809009</v>
      </c>
      <c r="N4" s="282">
        <f t="shared" si="0"/>
        <v>28065.846223255619</v>
      </c>
      <c r="O4" s="282">
        <f t="shared" si="0"/>
        <v>26983.873649871093</v>
      </c>
      <c r="P4" s="282">
        <f t="shared" si="0"/>
        <v>26241.08558019964</v>
      </c>
      <c r="Q4" s="282">
        <f t="shared" si="0"/>
        <v>26120.804516950098</v>
      </c>
      <c r="R4" s="282">
        <f t="shared" si="0"/>
        <v>26147.278004895721</v>
      </c>
      <c r="S4" s="282">
        <f t="shared" si="0"/>
        <v>24260.512384414447</v>
      </c>
      <c r="T4" s="282">
        <f t="shared" si="0"/>
        <v>24827.773988532583</v>
      </c>
      <c r="U4" s="282">
        <f t="shared" si="0"/>
        <v>23243.765353840601</v>
      </c>
      <c r="V4" s="282">
        <f t="shared" si="0"/>
        <v>22736.816580074672</v>
      </c>
      <c r="W4" s="282">
        <f t="shared" si="0"/>
        <v>22185.897043949466</v>
      </c>
      <c r="X4" s="282">
        <f t="shared" si="0"/>
        <v>21907.641568030143</v>
      </c>
      <c r="Y4" s="282">
        <f t="shared" si="0"/>
        <v>21487.781106963212</v>
      </c>
      <c r="Z4" s="282">
        <f t="shared" si="0"/>
        <v>21019.648587076179</v>
      </c>
      <c r="AA4" s="282">
        <f t="shared" si="0"/>
        <v>20688.945606577916</v>
      </c>
      <c r="AB4" s="282">
        <f t="shared" si="0"/>
        <v>20509.903986186462</v>
      </c>
      <c r="AC4" s="282">
        <f t="shared" si="0"/>
        <v>20439.901833910888</v>
      </c>
      <c r="AD4" s="282">
        <f t="shared" si="0"/>
        <v>20396.829224896173</v>
      </c>
      <c r="AE4" s="282">
        <f t="shared" si="0"/>
        <v>20354.679251405672</v>
      </c>
      <c r="AF4" s="282">
        <f t="shared" si="0"/>
        <v>20207.102875859171</v>
      </c>
      <c r="AG4" s="282">
        <f t="shared" si="0"/>
        <v>19960.143502167946</v>
      </c>
      <c r="AH4" s="282">
        <f t="shared" si="0"/>
        <v>19824.209288325284</v>
      </c>
      <c r="AI4" s="282">
        <f t="shared" si="0"/>
        <v>19557.188940894936</v>
      </c>
      <c r="AJ4" s="282">
        <f t="shared" si="0"/>
        <v>19204.114528644321</v>
      </c>
      <c r="AK4" s="282">
        <f t="shared" si="0"/>
        <v>18815.157896496214</v>
      </c>
      <c r="AL4" s="282">
        <f t="shared" si="0"/>
        <v>18488.248954628958</v>
      </c>
      <c r="AM4" s="282">
        <f t="shared" si="0"/>
        <v>18319.253932685198</v>
      </c>
      <c r="AN4" s="282">
        <f t="shared" si="0"/>
        <v>18094.450537181783</v>
      </c>
      <c r="AO4" s="282">
        <f t="shared" si="0"/>
        <v>17782.899673925305</v>
      </c>
      <c r="AP4" s="282">
        <f t="shared" si="0"/>
        <v>17493.172867942696</v>
      </c>
      <c r="AQ4" s="282">
        <f t="shared" si="0"/>
        <v>17160.311205775724</v>
      </c>
      <c r="AR4" s="282">
        <f t="shared" si="0"/>
        <v>16941.380886728421</v>
      </c>
      <c r="AS4" s="282">
        <f t="shared" si="0"/>
        <v>16661.05948013212</v>
      </c>
      <c r="AT4" s="282">
        <f t="shared" si="0"/>
        <v>16309.586806137209</v>
      </c>
      <c r="AU4" s="282">
        <f t="shared" si="0"/>
        <v>15774.201675175709</v>
      </c>
      <c r="AV4" s="282">
        <f t="shared" si="0"/>
        <v>15454.986957199728</v>
      </c>
      <c r="AW4" s="282">
        <f t="shared" si="0"/>
        <v>15045.430115717345</v>
      </c>
      <c r="AX4" s="282">
        <f t="shared" si="0"/>
        <v>14202.402061694145</v>
      </c>
      <c r="AY4" s="282">
        <f t="shared" si="0"/>
        <v>13692.843030600414</v>
      </c>
      <c r="AZ4" s="282">
        <f t="shared" si="0"/>
        <v>12532.510432686051</v>
      </c>
      <c r="BA4" s="282">
        <f t="shared" si="0"/>
        <v>11563.038572525951</v>
      </c>
    </row>
    <row r="5" spans="1:53" x14ac:dyDescent="0.2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">
      <c r="A11" s="283" t="s">
        <v>2665</v>
      </c>
      <c r="B11" s="284" t="s">
        <v>2686</v>
      </c>
      <c r="C11" s="285">
        <f t="shared" si="1"/>
        <v>32623.796246331534</v>
      </c>
      <c r="D11" s="285">
        <f t="shared" si="1"/>
        <v>31223.404659999989</v>
      </c>
      <c r="E11" s="285">
        <f t="shared" si="1"/>
        <v>30018.658650000041</v>
      </c>
      <c r="F11" s="285">
        <f t="shared" si="1"/>
        <v>31314.811299999994</v>
      </c>
      <c r="G11" s="285">
        <f t="shared" si="1"/>
        <v>32342.667560000016</v>
      </c>
      <c r="H11" s="285">
        <f t="shared" si="1"/>
        <v>31190.206803208494</v>
      </c>
      <c r="I11" s="285">
        <f t="shared" si="1"/>
        <v>32281.014790000008</v>
      </c>
      <c r="J11" s="285">
        <f t="shared" si="1"/>
        <v>32011.144489999984</v>
      </c>
      <c r="K11" s="285">
        <f t="shared" si="1"/>
        <v>30805.767929999995</v>
      </c>
      <c r="L11" s="285">
        <f t="shared" si="1"/>
        <v>22420.165279999972</v>
      </c>
      <c r="M11" s="285">
        <f t="shared" si="1"/>
        <v>27163.752886957303</v>
      </c>
      <c r="N11" s="285">
        <f t="shared" si="1"/>
        <v>27024.95302807153</v>
      </c>
      <c r="O11" s="285">
        <f t="shared" si="1"/>
        <v>25991.566224074799</v>
      </c>
      <c r="P11" s="285">
        <f t="shared" si="1"/>
        <v>25255.066708713741</v>
      </c>
      <c r="Q11" s="285">
        <f t="shared" si="1"/>
        <v>25111.396694231342</v>
      </c>
      <c r="R11" s="285">
        <f t="shared" si="1"/>
        <v>25155.004426739335</v>
      </c>
      <c r="S11" s="285">
        <f t="shared" si="3"/>
        <v>23779.924196639971</v>
      </c>
      <c r="T11" s="285">
        <f t="shared" si="3"/>
        <v>24311.982722407607</v>
      </c>
      <c r="U11" s="285">
        <f t="shared" si="3"/>
        <v>22729.933033108086</v>
      </c>
      <c r="V11" s="285">
        <f t="shared" si="3"/>
        <v>22204.03172520774</v>
      </c>
      <c r="W11" s="285">
        <f t="shared" si="3"/>
        <v>21598.693055603195</v>
      </c>
      <c r="X11" s="285">
        <f t="shared" si="3"/>
        <v>21316.875849443481</v>
      </c>
      <c r="Y11" s="285">
        <f t="shared" si="3"/>
        <v>20896.369118039336</v>
      </c>
      <c r="Z11" s="285">
        <f t="shared" si="3"/>
        <v>20431.085983040728</v>
      </c>
      <c r="AA11" s="285">
        <f t="shared" si="3"/>
        <v>20115.150111164254</v>
      </c>
      <c r="AB11" s="285">
        <f t="shared" si="3"/>
        <v>19935.804755245583</v>
      </c>
      <c r="AC11" s="285">
        <f t="shared" si="3"/>
        <v>19867.517332477739</v>
      </c>
      <c r="AD11" s="285">
        <f t="shared" si="3"/>
        <v>19823.693829443353</v>
      </c>
      <c r="AE11" s="285">
        <f t="shared" si="3"/>
        <v>19780.194783617841</v>
      </c>
      <c r="AF11" s="285">
        <f t="shared" si="3"/>
        <v>19629.509108822418</v>
      </c>
      <c r="AG11" s="285">
        <f t="shared" si="3"/>
        <v>19381.601473555187</v>
      </c>
      <c r="AH11" s="285">
        <f t="shared" si="3"/>
        <v>19251.058094217835</v>
      </c>
      <c r="AI11" s="285">
        <f t="shared" si="3"/>
        <v>18987.209506440209</v>
      </c>
      <c r="AJ11" s="285">
        <f t="shared" si="3"/>
        <v>18634.704886933032</v>
      </c>
      <c r="AK11" s="285">
        <f t="shared" si="3"/>
        <v>18251.339532638343</v>
      </c>
      <c r="AL11" s="285">
        <f t="shared" si="3"/>
        <v>17932.017431158405</v>
      </c>
      <c r="AM11" s="285">
        <f t="shared" si="3"/>
        <v>17762.818509016219</v>
      </c>
      <c r="AN11" s="285">
        <f t="shared" si="3"/>
        <v>17537.445329570477</v>
      </c>
      <c r="AO11" s="285">
        <f t="shared" si="3"/>
        <v>17226.042085857192</v>
      </c>
      <c r="AP11" s="285">
        <f t="shared" si="3"/>
        <v>16945.615490524862</v>
      </c>
      <c r="AQ11" s="285">
        <f t="shared" si="3"/>
        <v>16661.206088723226</v>
      </c>
      <c r="AR11" s="285">
        <f t="shared" si="3"/>
        <v>16444.37992936985</v>
      </c>
      <c r="AS11" s="285">
        <f t="shared" si="3"/>
        <v>16179.291130142952</v>
      </c>
      <c r="AT11" s="285">
        <f t="shared" si="3"/>
        <v>15854.935469975098</v>
      </c>
      <c r="AU11" s="285">
        <f t="shared" si="3"/>
        <v>15381.73195260584</v>
      </c>
      <c r="AV11" s="285">
        <f t="shared" si="3"/>
        <v>15067.463714002817</v>
      </c>
      <c r="AW11" s="285">
        <f t="shared" si="3"/>
        <v>14665.437769925416</v>
      </c>
      <c r="AX11" s="285">
        <f t="shared" si="3"/>
        <v>13831.306795115588</v>
      </c>
      <c r="AY11" s="285">
        <f t="shared" si="3"/>
        <v>13325.729053356736</v>
      </c>
      <c r="AZ11" s="285">
        <f t="shared" si="3"/>
        <v>12165.536546724003</v>
      </c>
      <c r="BA11" s="285">
        <f t="shared" si="3"/>
        <v>11200.835137586657</v>
      </c>
    </row>
    <row r="12" spans="1:53" x14ac:dyDescent="0.2">
      <c r="A12" s="286" t="s">
        <v>2687</v>
      </c>
      <c r="B12" s="287" t="s">
        <v>2688</v>
      </c>
      <c r="C12" s="288">
        <f t="shared" si="1"/>
        <v>32623.796246331534</v>
      </c>
      <c r="D12" s="288">
        <f t="shared" si="1"/>
        <v>31223.404659999989</v>
      </c>
      <c r="E12" s="288">
        <f t="shared" si="1"/>
        <v>30018.658650000041</v>
      </c>
      <c r="F12" s="288">
        <f t="shared" si="1"/>
        <v>31314.811299999994</v>
      </c>
      <c r="G12" s="288">
        <f t="shared" si="1"/>
        <v>32342.667560000016</v>
      </c>
      <c r="H12" s="288">
        <f t="shared" si="1"/>
        <v>31190.206803208494</v>
      </c>
      <c r="I12" s="288">
        <f t="shared" si="1"/>
        <v>32281.014790000008</v>
      </c>
      <c r="J12" s="288">
        <f t="shared" si="1"/>
        <v>32011.144489999984</v>
      </c>
      <c r="K12" s="288">
        <f t="shared" si="1"/>
        <v>30805.767929999995</v>
      </c>
      <c r="L12" s="288">
        <f t="shared" si="1"/>
        <v>22420.165279999972</v>
      </c>
      <c r="M12" s="288">
        <f t="shared" si="1"/>
        <v>27163.752886957303</v>
      </c>
      <c r="N12" s="288">
        <f t="shared" si="1"/>
        <v>27024.95302807153</v>
      </c>
      <c r="O12" s="288">
        <f t="shared" si="1"/>
        <v>25991.566224074799</v>
      </c>
      <c r="P12" s="288">
        <f t="shared" si="1"/>
        <v>25255.066708713741</v>
      </c>
      <c r="Q12" s="288">
        <f t="shared" si="1"/>
        <v>25111.396694231342</v>
      </c>
      <c r="R12" s="288">
        <f t="shared" si="1"/>
        <v>25155.004426739335</v>
      </c>
      <c r="S12" s="288">
        <f t="shared" si="3"/>
        <v>23779.924196639971</v>
      </c>
      <c r="T12" s="288">
        <f t="shared" si="3"/>
        <v>24311.982722407607</v>
      </c>
      <c r="U12" s="288">
        <f t="shared" si="3"/>
        <v>22729.933033108086</v>
      </c>
      <c r="V12" s="288">
        <f t="shared" si="3"/>
        <v>22204.03172520774</v>
      </c>
      <c r="W12" s="288">
        <f t="shared" si="3"/>
        <v>21598.693055603195</v>
      </c>
      <c r="X12" s="288">
        <f t="shared" si="3"/>
        <v>21316.875849443481</v>
      </c>
      <c r="Y12" s="288">
        <f t="shared" si="3"/>
        <v>20896.369118039336</v>
      </c>
      <c r="Z12" s="288">
        <f t="shared" si="3"/>
        <v>20431.085983040728</v>
      </c>
      <c r="AA12" s="288">
        <f t="shared" si="3"/>
        <v>20115.150111164254</v>
      </c>
      <c r="AB12" s="288">
        <f t="shared" si="3"/>
        <v>19935.804755245583</v>
      </c>
      <c r="AC12" s="288">
        <f t="shared" si="3"/>
        <v>19867.517332477739</v>
      </c>
      <c r="AD12" s="288">
        <f t="shared" si="3"/>
        <v>19823.693829443353</v>
      </c>
      <c r="AE12" s="288">
        <f t="shared" si="3"/>
        <v>19780.194783617841</v>
      </c>
      <c r="AF12" s="288">
        <f t="shared" si="3"/>
        <v>19629.509108822418</v>
      </c>
      <c r="AG12" s="288">
        <f t="shared" si="3"/>
        <v>19381.601473555187</v>
      </c>
      <c r="AH12" s="288">
        <f t="shared" si="3"/>
        <v>19251.058094217835</v>
      </c>
      <c r="AI12" s="288">
        <f t="shared" si="3"/>
        <v>18987.209506440209</v>
      </c>
      <c r="AJ12" s="288">
        <f t="shared" si="3"/>
        <v>18634.704886933032</v>
      </c>
      <c r="AK12" s="288">
        <f t="shared" si="3"/>
        <v>18251.339532638343</v>
      </c>
      <c r="AL12" s="288">
        <f t="shared" si="3"/>
        <v>17932.017431158405</v>
      </c>
      <c r="AM12" s="288">
        <f t="shared" si="3"/>
        <v>17762.818509016219</v>
      </c>
      <c r="AN12" s="288">
        <f t="shared" si="3"/>
        <v>17537.445329570477</v>
      </c>
      <c r="AO12" s="288">
        <f t="shared" si="3"/>
        <v>17226.042085857192</v>
      </c>
      <c r="AP12" s="288">
        <f t="shared" si="3"/>
        <v>16945.615490524862</v>
      </c>
      <c r="AQ12" s="288">
        <f t="shared" si="3"/>
        <v>16661.206088723226</v>
      </c>
      <c r="AR12" s="288">
        <f t="shared" si="3"/>
        <v>16444.37992936985</v>
      </c>
      <c r="AS12" s="288">
        <f t="shared" si="3"/>
        <v>16179.291130142952</v>
      </c>
      <c r="AT12" s="288">
        <f t="shared" si="3"/>
        <v>15854.935469975098</v>
      </c>
      <c r="AU12" s="288">
        <f t="shared" si="3"/>
        <v>15381.73195260584</v>
      </c>
      <c r="AV12" s="288">
        <f t="shared" si="3"/>
        <v>15067.463714002817</v>
      </c>
      <c r="AW12" s="288">
        <f t="shared" si="3"/>
        <v>14665.437769925416</v>
      </c>
      <c r="AX12" s="288">
        <f t="shared" si="3"/>
        <v>13831.306795115588</v>
      </c>
      <c r="AY12" s="288">
        <f t="shared" si="3"/>
        <v>13325.729053356736</v>
      </c>
      <c r="AZ12" s="288">
        <f t="shared" si="3"/>
        <v>12165.536546724003</v>
      </c>
      <c r="BA12" s="288">
        <f t="shared" si="3"/>
        <v>11200.835137586657</v>
      </c>
    </row>
    <row r="13" spans="1:53" x14ac:dyDescent="0.2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">
      <c r="A14" s="283" t="s">
        <v>2691</v>
      </c>
      <c r="B14" s="284" t="s">
        <v>2692</v>
      </c>
      <c r="C14" s="285">
        <f t="shared" si="1"/>
        <v>416.88269825659341</v>
      </c>
      <c r="D14" s="285">
        <f t="shared" si="1"/>
        <v>413.20008000000001</v>
      </c>
      <c r="E14" s="285">
        <f t="shared" si="1"/>
        <v>622.09550999999988</v>
      </c>
      <c r="F14" s="285">
        <f t="shared" si="1"/>
        <v>645.50573000000009</v>
      </c>
      <c r="G14" s="285">
        <f t="shared" si="1"/>
        <v>1088.5038299999999</v>
      </c>
      <c r="H14" s="285">
        <f t="shared" si="1"/>
        <v>1038.228270148682</v>
      </c>
      <c r="I14" s="285">
        <f t="shared" si="1"/>
        <v>1176.7083600000001</v>
      </c>
      <c r="J14" s="285">
        <f t="shared" si="1"/>
        <v>1189.29349</v>
      </c>
      <c r="K14" s="285">
        <f t="shared" si="1"/>
        <v>1150.5176300000001</v>
      </c>
      <c r="L14" s="285">
        <f t="shared" si="1"/>
        <v>859.70515999999998</v>
      </c>
      <c r="M14" s="285">
        <f t="shared" si="1"/>
        <v>1044.5436418517124</v>
      </c>
      <c r="N14" s="285">
        <f t="shared" si="1"/>
        <v>1040.8931951840902</v>
      </c>
      <c r="O14" s="285">
        <f t="shared" si="1"/>
        <v>992.30742579629646</v>
      </c>
      <c r="P14" s="285">
        <f t="shared" si="1"/>
        <v>986.0188714859006</v>
      </c>
      <c r="Q14" s="285">
        <f t="shared" si="1"/>
        <v>1009.4078227187616</v>
      </c>
      <c r="R14" s="285">
        <f t="shared" si="1"/>
        <v>992.27357815638265</v>
      </c>
      <c r="S14" s="285">
        <f t="shared" si="3"/>
        <v>480.58818777447283</v>
      </c>
      <c r="T14" s="285">
        <f t="shared" si="3"/>
        <v>515.79126612497078</v>
      </c>
      <c r="U14" s="285">
        <f t="shared" si="3"/>
        <v>513.83232073251327</v>
      </c>
      <c r="V14" s="285">
        <f t="shared" si="3"/>
        <v>532.78485486693114</v>
      </c>
      <c r="W14" s="285">
        <f t="shared" si="3"/>
        <v>587.20398834626099</v>
      </c>
      <c r="X14" s="285">
        <f t="shared" si="3"/>
        <v>590.76571858666193</v>
      </c>
      <c r="Y14" s="285">
        <f t="shared" si="3"/>
        <v>591.41198892386899</v>
      </c>
      <c r="Z14" s="285">
        <f t="shared" si="3"/>
        <v>588.56260403545264</v>
      </c>
      <c r="AA14" s="285">
        <f t="shared" si="3"/>
        <v>573.79549541365873</v>
      </c>
      <c r="AB14" s="285">
        <f t="shared" si="3"/>
        <v>574.09923094087924</v>
      </c>
      <c r="AC14" s="285">
        <f t="shared" si="3"/>
        <v>572.38450143315094</v>
      </c>
      <c r="AD14" s="285">
        <f t="shared" si="3"/>
        <v>573.13539545282379</v>
      </c>
      <c r="AE14" s="285">
        <f t="shared" si="3"/>
        <v>574.4844677878358</v>
      </c>
      <c r="AF14" s="285">
        <f t="shared" si="3"/>
        <v>577.59376703675719</v>
      </c>
      <c r="AG14" s="285">
        <f t="shared" si="3"/>
        <v>578.54202861275644</v>
      </c>
      <c r="AH14" s="285">
        <f t="shared" si="3"/>
        <v>573.15119410745433</v>
      </c>
      <c r="AI14" s="285">
        <f t="shared" si="3"/>
        <v>569.97943445473766</v>
      </c>
      <c r="AJ14" s="285">
        <f t="shared" si="3"/>
        <v>569.40964171128508</v>
      </c>
      <c r="AK14" s="285">
        <f t="shared" si="3"/>
        <v>563.81836385787437</v>
      </c>
      <c r="AL14" s="285">
        <f t="shared" si="3"/>
        <v>556.23152347055247</v>
      </c>
      <c r="AM14" s="285">
        <f t="shared" si="3"/>
        <v>556.43542366897282</v>
      </c>
      <c r="AN14" s="285">
        <f t="shared" si="3"/>
        <v>557.0052076112961</v>
      </c>
      <c r="AO14" s="285">
        <f t="shared" si="3"/>
        <v>556.85758806811191</v>
      </c>
      <c r="AP14" s="285">
        <f t="shared" si="3"/>
        <v>547.55737741783719</v>
      </c>
      <c r="AQ14" s="285">
        <f t="shared" si="3"/>
        <v>499.10511705249593</v>
      </c>
      <c r="AR14" s="285">
        <f t="shared" si="3"/>
        <v>497.00095735857087</v>
      </c>
      <c r="AS14" s="285">
        <f t="shared" si="3"/>
        <v>481.76834998917082</v>
      </c>
      <c r="AT14" s="285">
        <f t="shared" si="3"/>
        <v>454.6513361621096</v>
      </c>
      <c r="AU14" s="285">
        <f t="shared" si="3"/>
        <v>392.46972256986572</v>
      </c>
      <c r="AV14" s="285">
        <f t="shared" si="3"/>
        <v>387.52324319691138</v>
      </c>
      <c r="AW14" s="285">
        <f t="shared" si="3"/>
        <v>379.99234579192267</v>
      </c>
      <c r="AX14" s="285">
        <f t="shared" si="3"/>
        <v>371.0952665785544</v>
      </c>
      <c r="AY14" s="285">
        <f t="shared" si="3"/>
        <v>367.113977243676</v>
      </c>
      <c r="AZ14" s="285">
        <f t="shared" si="3"/>
        <v>366.97388596204456</v>
      </c>
      <c r="BA14" s="285">
        <f t="shared" si="3"/>
        <v>362.20343493929346</v>
      </c>
    </row>
    <row r="15" spans="1:53" x14ac:dyDescent="0.2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">
      <c r="A52" s="277" t="s">
        <v>2763</v>
      </c>
      <c r="B52" s="278" t="s">
        <v>2764</v>
      </c>
      <c r="C52" s="279">
        <f t="shared" si="12"/>
        <v>8304.5404574298191</v>
      </c>
      <c r="D52" s="279">
        <f t="shared" si="12"/>
        <v>7549.3499500000016</v>
      </c>
      <c r="E52" s="279">
        <f t="shared" si="12"/>
        <v>7348.0999400000001</v>
      </c>
      <c r="F52" s="279">
        <f t="shared" si="12"/>
        <v>7458.7999099999979</v>
      </c>
      <c r="G52" s="279">
        <f t="shared" si="12"/>
        <v>7482.7499500000004</v>
      </c>
      <c r="H52" s="279">
        <f t="shared" si="12"/>
        <v>7144.012131363661</v>
      </c>
      <c r="I52" s="279">
        <f t="shared" si="12"/>
        <v>7564.8499799999972</v>
      </c>
      <c r="J52" s="279">
        <f t="shared" si="12"/>
        <v>7751.6499700000004</v>
      </c>
      <c r="K52" s="279">
        <f t="shared" si="12"/>
        <v>7426.3499899999997</v>
      </c>
      <c r="L52" s="279">
        <f t="shared" si="12"/>
        <v>5580.0498600000001</v>
      </c>
      <c r="M52" s="279">
        <f t="shared" si="12"/>
        <v>6735.9439167745377</v>
      </c>
      <c r="N52" s="279">
        <f t="shared" si="12"/>
        <v>6655.5006193032686</v>
      </c>
      <c r="O52" s="279">
        <f t="shared" si="12"/>
        <v>6653.1479863497598</v>
      </c>
      <c r="P52" s="279">
        <f t="shared" si="12"/>
        <v>6502.9616856504435</v>
      </c>
      <c r="Q52" s="279">
        <f t="shared" si="12"/>
        <v>6569.062288379826</v>
      </c>
      <c r="R52" s="279">
        <f t="shared" si="12"/>
        <v>6499.1162697423915</v>
      </c>
      <c r="S52" s="279">
        <f t="shared" si="12"/>
        <v>6335.5634001484477</v>
      </c>
      <c r="T52" s="279">
        <f t="shared" si="12"/>
        <v>6564.1119036648943</v>
      </c>
      <c r="U52" s="279">
        <f t="shared" si="12"/>
        <v>6210.08433208929</v>
      </c>
      <c r="V52" s="279">
        <f t="shared" si="12"/>
        <v>6124.932867348336</v>
      </c>
      <c r="W52" s="279">
        <f t="shared" si="12"/>
        <v>6006.8297135172734</v>
      </c>
      <c r="X52" s="279">
        <f t="shared" si="12"/>
        <v>5972.8978628665418</v>
      </c>
      <c r="Y52" s="279">
        <f t="shared" si="12"/>
        <v>5898.3537139598329</v>
      </c>
      <c r="Z52" s="279">
        <f t="shared" si="12"/>
        <v>5795.1745007081654</v>
      </c>
      <c r="AA52" s="279">
        <f t="shared" si="12"/>
        <v>5750.1354246367464</v>
      </c>
      <c r="AB52" s="279">
        <f t="shared" si="12"/>
        <v>5728.1143612570986</v>
      </c>
      <c r="AC52" s="279">
        <f t="shared" si="12"/>
        <v>5719.8130417246084</v>
      </c>
      <c r="AD52" s="279">
        <f t="shared" si="12"/>
        <v>5710.8112167015706</v>
      </c>
      <c r="AE52" s="279">
        <f t="shared" si="12"/>
        <v>5703.9053597452385</v>
      </c>
      <c r="AF52" s="279">
        <f t="shared" si="12"/>
        <v>5673.0753288221313</v>
      </c>
      <c r="AG52" s="279">
        <f t="shared" si="12"/>
        <v>5594.923709306473</v>
      </c>
      <c r="AH52" s="279">
        <f t="shared" si="12"/>
        <v>5554.4505729648154</v>
      </c>
      <c r="AI52" s="279">
        <f t="shared" si="12"/>
        <v>5468.6124001675262</v>
      </c>
      <c r="AJ52" s="279">
        <f t="shared" si="12"/>
        <v>5347.2711820757422</v>
      </c>
      <c r="AK52" s="279">
        <f t="shared" si="12"/>
        <v>5228.8893503726013</v>
      </c>
      <c r="AL52" s="279">
        <f t="shared" si="12"/>
        <v>5127.1103582085752</v>
      </c>
      <c r="AM52" s="279">
        <f t="shared" si="12"/>
        <v>5075.6971573322444</v>
      </c>
      <c r="AN52" s="279">
        <f t="shared" si="12"/>
        <v>4997.4586421032245</v>
      </c>
      <c r="AO52" s="279">
        <f t="shared" si="12"/>
        <v>4898.9849835076011</v>
      </c>
      <c r="AP52" s="279">
        <f t="shared" si="12"/>
        <v>4810.6485381048496</v>
      </c>
      <c r="AQ52" s="279">
        <f t="shared" si="12"/>
        <v>4722.7763489851031</v>
      </c>
      <c r="AR52" s="279">
        <f t="shared" si="12"/>
        <v>4653.9603124850519</v>
      </c>
      <c r="AS52" s="279">
        <f t="shared" si="12"/>
        <v>4573.5953362996206</v>
      </c>
      <c r="AT52" s="279">
        <f t="shared" si="12"/>
        <v>4471.9059557825158</v>
      </c>
      <c r="AU52" s="279">
        <f t="shared" si="12"/>
        <v>4338.5204491911818</v>
      </c>
      <c r="AV52" s="279">
        <f t="shared" si="12"/>
        <v>4238.3840984091976</v>
      </c>
      <c r="AW52" s="279">
        <f t="shared" si="12"/>
        <v>4114.2847484626318</v>
      </c>
      <c r="AX52" s="279">
        <f t="shared" si="12"/>
        <v>3896.2451148187979</v>
      </c>
      <c r="AY52" s="279">
        <f t="shared" si="12"/>
        <v>3762.3287292505015</v>
      </c>
      <c r="AZ52" s="279">
        <f t="shared" si="12"/>
        <v>3447.4801405101816</v>
      </c>
      <c r="BA52" s="279">
        <f t="shared" si="12"/>
        <v>3145.5815062918518</v>
      </c>
    </row>
    <row r="53" spans="1:53" x14ac:dyDescent="0.2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">
      <c r="A54" s="280" t="s">
        <v>2766</v>
      </c>
      <c r="B54" s="281" t="s">
        <v>2767</v>
      </c>
      <c r="C54" s="282">
        <f t="shared" ref="C54:BA58" si="13">C230-C142</f>
        <v>8304.5404574298191</v>
      </c>
      <c r="D54" s="282">
        <f t="shared" si="13"/>
        <v>7549.3499500000016</v>
      </c>
      <c r="E54" s="282">
        <f t="shared" si="13"/>
        <v>7348.0999400000001</v>
      </c>
      <c r="F54" s="282">
        <f t="shared" si="13"/>
        <v>7458.7999099999979</v>
      </c>
      <c r="G54" s="282">
        <f t="shared" si="13"/>
        <v>7482.7499500000004</v>
      </c>
      <c r="H54" s="282">
        <f t="shared" si="13"/>
        <v>7144.012131363661</v>
      </c>
      <c r="I54" s="282">
        <f t="shared" si="13"/>
        <v>7564.8499799999972</v>
      </c>
      <c r="J54" s="282">
        <f t="shared" si="13"/>
        <v>7751.6499700000004</v>
      </c>
      <c r="K54" s="282">
        <f t="shared" si="13"/>
        <v>7426.3499899999997</v>
      </c>
      <c r="L54" s="282">
        <f t="shared" si="13"/>
        <v>5580.0498600000001</v>
      </c>
      <c r="M54" s="282">
        <f t="shared" si="13"/>
        <v>6735.9439167745377</v>
      </c>
      <c r="N54" s="282">
        <f t="shared" si="13"/>
        <v>6655.5006193032686</v>
      </c>
      <c r="O54" s="282">
        <f t="shared" si="13"/>
        <v>6653.1479863497598</v>
      </c>
      <c r="P54" s="282">
        <f t="shared" si="13"/>
        <v>6502.9616856504435</v>
      </c>
      <c r="Q54" s="282">
        <f t="shared" si="13"/>
        <v>6569.062288379826</v>
      </c>
      <c r="R54" s="282">
        <f t="shared" si="13"/>
        <v>6499.1162697423915</v>
      </c>
      <c r="S54" s="282">
        <f t="shared" si="13"/>
        <v>6335.5634001484477</v>
      </c>
      <c r="T54" s="282">
        <f t="shared" si="13"/>
        <v>6564.1119036648943</v>
      </c>
      <c r="U54" s="282">
        <f t="shared" si="13"/>
        <v>6210.08433208929</v>
      </c>
      <c r="V54" s="282">
        <f t="shared" si="13"/>
        <v>6124.932867348336</v>
      </c>
      <c r="W54" s="282">
        <f t="shared" si="13"/>
        <v>6006.8297135172734</v>
      </c>
      <c r="X54" s="282">
        <f t="shared" si="13"/>
        <v>5972.8978628665418</v>
      </c>
      <c r="Y54" s="282">
        <f t="shared" si="13"/>
        <v>5898.3537139598329</v>
      </c>
      <c r="Z54" s="282">
        <f t="shared" si="13"/>
        <v>5795.1745007081654</v>
      </c>
      <c r="AA54" s="282">
        <f t="shared" si="13"/>
        <v>5750.1354246367464</v>
      </c>
      <c r="AB54" s="282">
        <f t="shared" si="13"/>
        <v>5728.1143612570986</v>
      </c>
      <c r="AC54" s="282">
        <f t="shared" si="13"/>
        <v>5719.8130417246084</v>
      </c>
      <c r="AD54" s="282">
        <f t="shared" si="13"/>
        <v>5710.8112167015706</v>
      </c>
      <c r="AE54" s="282">
        <f t="shared" si="13"/>
        <v>5703.9053597452385</v>
      </c>
      <c r="AF54" s="282">
        <f t="shared" si="13"/>
        <v>5673.0753288221313</v>
      </c>
      <c r="AG54" s="282">
        <f t="shared" si="13"/>
        <v>5594.923709306473</v>
      </c>
      <c r="AH54" s="282">
        <f t="shared" si="13"/>
        <v>5554.4505729648154</v>
      </c>
      <c r="AI54" s="282">
        <f t="shared" si="13"/>
        <v>5468.6124001675262</v>
      </c>
      <c r="AJ54" s="282">
        <f t="shared" si="13"/>
        <v>5347.2711820757422</v>
      </c>
      <c r="AK54" s="282">
        <f t="shared" si="13"/>
        <v>5228.8893503726013</v>
      </c>
      <c r="AL54" s="282">
        <f t="shared" si="13"/>
        <v>5127.1103582085752</v>
      </c>
      <c r="AM54" s="282">
        <f t="shared" si="13"/>
        <v>5075.6971573322444</v>
      </c>
      <c r="AN54" s="282">
        <f t="shared" si="13"/>
        <v>4997.4586421032245</v>
      </c>
      <c r="AO54" s="282">
        <f t="shared" si="13"/>
        <v>4898.9849835076011</v>
      </c>
      <c r="AP54" s="282">
        <f t="shared" si="13"/>
        <v>4810.6485381048496</v>
      </c>
      <c r="AQ54" s="282">
        <f t="shared" si="13"/>
        <v>4722.7763489851031</v>
      </c>
      <c r="AR54" s="282">
        <f t="shared" si="13"/>
        <v>4653.9603124850519</v>
      </c>
      <c r="AS54" s="282">
        <f t="shared" si="13"/>
        <v>4573.5953362996206</v>
      </c>
      <c r="AT54" s="282">
        <f t="shared" si="13"/>
        <v>4471.9059557825158</v>
      </c>
      <c r="AU54" s="282">
        <f t="shared" si="13"/>
        <v>4338.5204491911818</v>
      </c>
      <c r="AV54" s="282">
        <f t="shared" si="13"/>
        <v>4238.3840984091976</v>
      </c>
      <c r="AW54" s="282">
        <f t="shared" si="13"/>
        <v>4114.2847484626318</v>
      </c>
      <c r="AX54" s="282">
        <f t="shared" si="13"/>
        <v>3896.2451148187979</v>
      </c>
      <c r="AY54" s="282">
        <f t="shared" si="13"/>
        <v>3762.3287292505015</v>
      </c>
      <c r="AZ54" s="282">
        <f t="shared" si="13"/>
        <v>3447.4801405101816</v>
      </c>
      <c r="BA54" s="282">
        <f t="shared" si="13"/>
        <v>3145.5815062918518</v>
      </c>
    </row>
    <row r="55" spans="1:53" x14ac:dyDescent="0.2">
      <c r="A55" s="283" t="s">
        <v>2768</v>
      </c>
      <c r="B55" s="284" t="s">
        <v>2769</v>
      </c>
      <c r="C55" s="285">
        <f t="shared" si="13"/>
        <v>8304.5404574298191</v>
      </c>
      <c r="D55" s="285">
        <f t="shared" si="13"/>
        <v>7549.3499500000016</v>
      </c>
      <c r="E55" s="285">
        <f t="shared" si="13"/>
        <v>7348.0999400000001</v>
      </c>
      <c r="F55" s="285">
        <f t="shared" si="13"/>
        <v>7458.7999099999979</v>
      </c>
      <c r="G55" s="285">
        <f t="shared" si="13"/>
        <v>7482.7499500000004</v>
      </c>
      <c r="H55" s="285">
        <f t="shared" si="13"/>
        <v>7144.012131363661</v>
      </c>
      <c r="I55" s="285">
        <f t="shared" si="13"/>
        <v>7564.8499799999972</v>
      </c>
      <c r="J55" s="285">
        <f t="shared" si="13"/>
        <v>7751.6499700000004</v>
      </c>
      <c r="K55" s="285">
        <f t="shared" si="13"/>
        <v>7426.3499899999997</v>
      </c>
      <c r="L55" s="285">
        <f t="shared" si="13"/>
        <v>5580.0498600000001</v>
      </c>
      <c r="M55" s="285">
        <f t="shared" si="13"/>
        <v>6735.9439167745377</v>
      </c>
      <c r="N55" s="285">
        <f t="shared" si="13"/>
        <v>6655.5006193032686</v>
      </c>
      <c r="O55" s="285">
        <f t="shared" si="13"/>
        <v>6653.1479863497598</v>
      </c>
      <c r="P55" s="285">
        <f t="shared" si="13"/>
        <v>6502.9616856504435</v>
      </c>
      <c r="Q55" s="285">
        <f t="shared" si="13"/>
        <v>6569.062288379826</v>
      </c>
      <c r="R55" s="285">
        <f t="shared" si="13"/>
        <v>6499.1162697423915</v>
      </c>
      <c r="S55" s="285">
        <f t="shared" si="13"/>
        <v>6335.5634001484477</v>
      </c>
      <c r="T55" s="285">
        <f t="shared" si="13"/>
        <v>6564.1119036648943</v>
      </c>
      <c r="U55" s="285">
        <f t="shared" si="13"/>
        <v>6210.08433208929</v>
      </c>
      <c r="V55" s="285">
        <f t="shared" si="13"/>
        <v>6124.932867348336</v>
      </c>
      <c r="W55" s="285">
        <f t="shared" si="13"/>
        <v>6006.8297135172734</v>
      </c>
      <c r="X55" s="285">
        <f t="shared" si="13"/>
        <v>5972.8978628665418</v>
      </c>
      <c r="Y55" s="285">
        <f t="shared" si="13"/>
        <v>5898.3537139598329</v>
      </c>
      <c r="Z55" s="285">
        <f t="shared" si="13"/>
        <v>5795.1745007081654</v>
      </c>
      <c r="AA55" s="285">
        <f t="shared" si="13"/>
        <v>5750.1354246367464</v>
      </c>
      <c r="AB55" s="285">
        <f t="shared" si="13"/>
        <v>5728.1143612570986</v>
      </c>
      <c r="AC55" s="285">
        <f t="shared" si="13"/>
        <v>5719.8130417246084</v>
      </c>
      <c r="AD55" s="285">
        <f t="shared" si="13"/>
        <v>5710.8112167015706</v>
      </c>
      <c r="AE55" s="285">
        <f t="shared" si="13"/>
        <v>5703.9053597452385</v>
      </c>
      <c r="AF55" s="285">
        <f t="shared" si="13"/>
        <v>5673.0753288221313</v>
      </c>
      <c r="AG55" s="285">
        <f t="shared" si="13"/>
        <v>5594.923709306473</v>
      </c>
      <c r="AH55" s="285">
        <f t="shared" si="13"/>
        <v>5554.4505729648154</v>
      </c>
      <c r="AI55" s="285">
        <f t="shared" si="13"/>
        <v>5468.6124001675262</v>
      </c>
      <c r="AJ55" s="285">
        <f t="shared" si="13"/>
        <v>5347.2711820757422</v>
      </c>
      <c r="AK55" s="285">
        <f t="shared" si="13"/>
        <v>5228.8893503726013</v>
      </c>
      <c r="AL55" s="285">
        <f t="shared" si="13"/>
        <v>5127.1103582085752</v>
      </c>
      <c r="AM55" s="285">
        <f t="shared" si="13"/>
        <v>5075.6971573322444</v>
      </c>
      <c r="AN55" s="285">
        <f t="shared" si="13"/>
        <v>4997.4586421032245</v>
      </c>
      <c r="AO55" s="285">
        <f t="shared" si="13"/>
        <v>4898.9849835076011</v>
      </c>
      <c r="AP55" s="285">
        <f t="shared" si="13"/>
        <v>4810.6485381048496</v>
      </c>
      <c r="AQ55" s="285">
        <f t="shared" si="13"/>
        <v>4722.7763489851031</v>
      </c>
      <c r="AR55" s="285">
        <f t="shared" si="13"/>
        <v>4653.9603124850519</v>
      </c>
      <c r="AS55" s="285">
        <f t="shared" si="13"/>
        <v>4573.5953362996206</v>
      </c>
      <c r="AT55" s="285">
        <f t="shared" si="13"/>
        <v>4471.9059557825158</v>
      </c>
      <c r="AU55" s="285">
        <f t="shared" si="13"/>
        <v>4338.5204491911818</v>
      </c>
      <c r="AV55" s="285">
        <f t="shared" si="13"/>
        <v>4238.3840984091976</v>
      </c>
      <c r="AW55" s="285">
        <f t="shared" si="13"/>
        <v>4114.2847484626318</v>
      </c>
      <c r="AX55" s="285">
        <f t="shared" si="13"/>
        <v>3896.2451148187979</v>
      </c>
      <c r="AY55" s="285">
        <f t="shared" si="13"/>
        <v>3762.3287292505015</v>
      </c>
      <c r="AZ55" s="285">
        <f t="shared" si="13"/>
        <v>3447.4801405101816</v>
      </c>
      <c r="BA55" s="285">
        <f t="shared" si="13"/>
        <v>3145.5815062918518</v>
      </c>
    </row>
    <row r="56" spans="1:53" x14ac:dyDescent="0.2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">
      <c r="A89" s="269" t="s">
        <v>2887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383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5412.294944795417</v>
      </c>
      <c r="D90" s="307">
        <v>4773.8516000000009</v>
      </c>
      <c r="E90" s="307">
        <v>3997.2986800000008</v>
      </c>
      <c r="F90" s="307">
        <v>4026.1</v>
      </c>
      <c r="G90" s="307">
        <v>3803.4476000000004</v>
      </c>
      <c r="H90" s="307">
        <v>3841.7148609869091</v>
      </c>
      <c r="I90" s="307">
        <v>4074.4028700000199</v>
      </c>
      <c r="J90" s="307">
        <v>3954.7</v>
      </c>
      <c r="K90" s="307">
        <v>3853.9013200000004</v>
      </c>
      <c r="L90" s="307">
        <v>3263.7488100000005</v>
      </c>
      <c r="M90" s="307">
        <v>3569.7907709945621</v>
      </c>
      <c r="N90" s="307">
        <v>3588.3490971625097</v>
      </c>
      <c r="O90" s="307">
        <v>3321.988758149469</v>
      </c>
      <c r="P90" s="307">
        <v>3386.0234005573625</v>
      </c>
      <c r="Q90" s="307">
        <v>3266.7308125383483</v>
      </c>
      <c r="R90" s="307">
        <v>2494.1843626059176</v>
      </c>
      <c r="S90" s="307">
        <v>1746.6974416433352</v>
      </c>
      <c r="T90" s="307">
        <v>1677.2508629616011</v>
      </c>
      <c r="U90" s="307">
        <v>1560.8600776115127</v>
      </c>
      <c r="V90" s="307">
        <v>1543.5894247035703</v>
      </c>
      <c r="W90" s="307">
        <v>1532.1530915100448</v>
      </c>
      <c r="X90" s="307">
        <v>1535.7682318354136</v>
      </c>
      <c r="Y90" s="307">
        <v>1534.6654577650513</v>
      </c>
      <c r="Z90" s="307">
        <v>1523.1070873947069</v>
      </c>
      <c r="AA90" s="307">
        <v>1529.5363065257022</v>
      </c>
      <c r="AB90" s="307">
        <v>1547.3663934566719</v>
      </c>
      <c r="AC90" s="307">
        <v>1577.1970035759855</v>
      </c>
      <c r="AD90" s="307">
        <v>1610.1513591811854</v>
      </c>
      <c r="AE90" s="307">
        <v>1643.8250303910957</v>
      </c>
      <c r="AF90" s="307">
        <v>1668.9266677157573</v>
      </c>
      <c r="AG90" s="307">
        <v>1680.8523743818948</v>
      </c>
      <c r="AH90" s="307">
        <v>1698.9512178560149</v>
      </c>
      <c r="AI90" s="307">
        <v>1710.6220091887917</v>
      </c>
      <c r="AJ90" s="307">
        <v>1695.5551864839338</v>
      </c>
      <c r="AK90" s="307">
        <v>1678.5373650405577</v>
      </c>
      <c r="AL90" s="307">
        <v>1659.9215379264342</v>
      </c>
      <c r="AM90" s="307">
        <v>1651.9389315208978</v>
      </c>
      <c r="AN90" s="307">
        <v>1640.2850150364818</v>
      </c>
      <c r="AO90" s="307">
        <v>1617.4947258728728</v>
      </c>
      <c r="AP90" s="307">
        <v>1595.6700390148135</v>
      </c>
      <c r="AQ90" s="307">
        <v>1574.661853556494</v>
      </c>
      <c r="AR90" s="307">
        <v>1558.4028770899279</v>
      </c>
      <c r="AS90" s="307">
        <v>1539.382828454289</v>
      </c>
      <c r="AT90" s="307">
        <v>1513.0284289655974</v>
      </c>
      <c r="AU90" s="307">
        <v>1475.188497771961</v>
      </c>
      <c r="AV90" s="307">
        <v>1447.4921439189077</v>
      </c>
      <c r="AW90" s="307">
        <v>1414.7339505873058</v>
      </c>
      <c r="AX90" s="307">
        <v>1391.7910956437295</v>
      </c>
      <c r="AY90" s="307">
        <v>1390.3676983967875</v>
      </c>
      <c r="AZ90" s="307">
        <v>1357.6767322668077</v>
      </c>
      <c r="BA90" s="308">
        <v>1321.1690568141396</v>
      </c>
    </row>
    <row r="91" spans="1:53" x14ac:dyDescent="0.2">
      <c r="A91" s="277" t="s">
        <v>2670</v>
      </c>
      <c r="B91" s="278" t="s">
        <v>2671</v>
      </c>
      <c r="C91" s="279">
        <v>4432.5013076501027</v>
      </c>
      <c r="D91" s="309">
        <v>3882.7016000000003</v>
      </c>
      <c r="E91" s="309">
        <v>3258.2986800000003</v>
      </c>
      <c r="F91" s="309">
        <v>3286</v>
      </c>
      <c r="G91" s="309">
        <v>3101.0976000000005</v>
      </c>
      <c r="H91" s="309">
        <v>3122.8125967278088</v>
      </c>
      <c r="I91" s="309">
        <v>3313.9028700000204</v>
      </c>
      <c r="J91" s="309">
        <v>3207.7999999999993</v>
      </c>
      <c r="K91" s="309">
        <v>3125.7013199999997</v>
      </c>
      <c r="L91" s="309">
        <v>2648.0988100000004</v>
      </c>
      <c r="M91" s="309">
        <v>2887.0736600745286</v>
      </c>
      <c r="N91" s="309">
        <v>2903.8884111970947</v>
      </c>
      <c r="O91" s="309">
        <v>2682.9804463122664</v>
      </c>
      <c r="P91" s="309">
        <v>2729.8659533423056</v>
      </c>
      <c r="Q91" s="309">
        <v>2611.0152304495527</v>
      </c>
      <c r="R91" s="309">
        <v>1961.0206101266842</v>
      </c>
      <c r="S91" s="309">
        <v>1355.3895039888919</v>
      </c>
      <c r="T91" s="309">
        <v>1301.9333030789501</v>
      </c>
      <c r="U91" s="309">
        <v>1217.5617050649309</v>
      </c>
      <c r="V91" s="309">
        <v>1204.7235184557571</v>
      </c>
      <c r="W91" s="309">
        <v>1195.6670847873177</v>
      </c>
      <c r="X91" s="309">
        <v>1197.573859207017</v>
      </c>
      <c r="Y91" s="309">
        <v>1199.1608062934949</v>
      </c>
      <c r="Z91" s="309">
        <v>1191.0738726362636</v>
      </c>
      <c r="AA91" s="309">
        <v>1197.2683677527971</v>
      </c>
      <c r="AB91" s="309">
        <v>1210.5641901568624</v>
      </c>
      <c r="AC91" s="309">
        <v>1233.285389851821</v>
      </c>
      <c r="AD91" s="309">
        <v>1258.4398979112</v>
      </c>
      <c r="AE91" s="309">
        <v>1285.6856613535567</v>
      </c>
      <c r="AF91" s="309">
        <v>1307.0900550497306</v>
      </c>
      <c r="AG91" s="309">
        <v>1317.4334631507695</v>
      </c>
      <c r="AH91" s="309">
        <v>1331.5370392407776</v>
      </c>
      <c r="AI91" s="309">
        <v>1344.1422403580384</v>
      </c>
      <c r="AJ91" s="309">
        <v>1335.078510301533</v>
      </c>
      <c r="AK91" s="309">
        <v>1324.6287128208482</v>
      </c>
      <c r="AL91" s="309">
        <v>1311.3160576597354</v>
      </c>
      <c r="AM91" s="309">
        <v>1305.3785069471617</v>
      </c>
      <c r="AN91" s="309">
        <v>1297.2246971135617</v>
      </c>
      <c r="AO91" s="309">
        <v>1280.134611165066</v>
      </c>
      <c r="AP91" s="309">
        <v>1263.4237676888908</v>
      </c>
      <c r="AQ91" s="309">
        <v>1247.4881229149769</v>
      </c>
      <c r="AR91" s="309">
        <v>1233.6383694075093</v>
      </c>
      <c r="AS91" s="309">
        <v>1219.3352035704495</v>
      </c>
      <c r="AT91" s="309">
        <v>1200.5003691160935</v>
      </c>
      <c r="AU91" s="309">
        <v>1174.0452381645068</v>
      </c>
      <c r="AV91" s="309">
        <v>1152.1782836953882</v>
      </c>
      <c r="AW91" s="309">
        <v>1126.9526916026937</v>
      </c>
      <c r="AX91" s="309">
        <v>1110.2945567229754</v>
      </c>
      <c r="AY91" s="309">
        <v>1110.502338576764</v>
      </c>
      <c r="AZ91" s="309">
        <v>1086.3525155978355</v>
      </c>
      <c r="BA91" s="310">
        <v>1057.8983651626545</v>
      </c>
    </row>
    <row r="92" spans="1:53" x14ac:dyDescent="0.2">
      <c r="A92" s="280" t="s">
        <v>2672</v>
      </c>
      <c r="B92" s="281" t="s">
        <v>2673</v>
      </c>
      <c r="C92" s="282">
        <v>4432.5013076501027</v>
      </c>
      <c r="D92" s="311">
        <v>3882.7016000000003</v>
      </c>
      <c r="E92" s="311">
        <v>3258.2986800000003</v>
      </c>
      <c r="F92" s="311">
        <v>3286</v>
      </c>
      <c r="G92" s="311">
        <v>3101.0976000000005</v>
      </c>
      <c r="H92" s="311">
        <v>3122.8125967278088</v>
      </c>
      <c r="I92" s="311">
        <v>3313.9028700000204</v>
      </c>
      <c r="J92" s="311">
        <v>3207.7999999999993</v>
      </c>
      <c r="K92" s="311">
        <v>3125.7013199999997</v>
      </c>
      <c r="L92" s="311">
        <v>2648.0988100000004</v>
      </c>
      <c r="M92" s="311">
        <v>2887.0736600745286</v>
      </c>
      <c r="N92" s="311">
        <v>2903.8884111970947</v>
      </c>
      <c r="O92" s="311">
        <v>2682.9804463122664</v>
      </c>
      <c r="P92" s="311">
        <v>2729.8659533423056</v>
      </c>
      <c r="Q92" s="311">
        <v>2611.0152304495527</v>
      </c>
      <c r="R92" s="311">
        <v>1961.0206101266842</v>
      </c>
      <c r="S92" s="311">
        <v>1355.3895039888919</v>
      </c>
      <c r="T92" s="311">
        <v>1301.9333030789501</v>
      </c>
      <c r="U92" s="311">
        <v>1217.5617050649309</v>
      </c>
      <c r="V92" s="311">
        <v>1204.7235184557571</v>
      </c>
      <c r="W92" s="311">
        <v>1195.6670847873177</v>
      </c>
      <c r="X92" s="311">
        <v>1197.573859207017</v>
      </c>
      <c r="Y92" s="311">
        <v>1199.1608062934949</v>
      </c>
      <c r="Z92" s="311">
        <v>1191.0738726362636</v>
      </c>
      <c r="AA92" s="311">
        <v>1197.2683677527971</v>
      </c>
      <c r="AB92" s="311">
        <v>1210.5641901568624</v>
      </c>
      <c r="AC92" s="311">
        <v>1233.285389851821</v>
      </c>
      <c r="AD92" s="311">
        <v>1258.4398979112</v>
      </c>
      <c r="AE92" s="311">
        <v>1285.6856613535567</v>
      </c>
      <c r="AF92" s="311">
        <v>1307.0900550497306</v>
      </c>
      <c r="AG92" s="311">
        <v>1317.4334631507695</v>
      </c>
      <c r="AH92" s="311">
        <v>1331.5370392407776</v>
      </c>
      <c r="AI92" s="311">
        <v>1344.1422403580384</v>
      </c>
      <c r="AJ92" s="311">
        <v>1335.078510301533</v>
      </c>
      <c r="AK92" s="311">
        <v>1324.6287128208482</v>
      </c>
      <c r="AL92" s="311">
        <v>1311.3160576597354</v>
      </c>
      <c r="AM92" s="311">
        <v>1305.3785069471617</v>
      </c>
      <c r="AN92" s="311">
        <v>1297.2246971135617</v>
      </c>
      <c r="AO92" s="311">
        <v>1280.134611165066</v>
      </c>
      <c r="AP92" s="311">
        <v>1263.4237676888908</v>
      </c>
      <c r="AQ92" s="311">
        <v>1247.4881229149769</v>
      </c>
      <c r="AR92" s="311">
        <v>1233.6383694075093</v>
      </c>
      <c r="AS92" s="311">
        <v>1219.3352035704495</v>
      </c>
      <c r="AT92" s="311">
        <v>1200.5003691160935</v>
      </c>
      <c r="AU92" s="311">
        <v>1174.0452381645068</v>
      </c>
      <c r="AV92" s="311">
        <v>1152.1782836953882</v>
      </c>
      <c r="AW92" s="311">
        <v>1126.9526916026937</v>
      </c>
      <c r="AX92" s="311">
        <v>1110.2945567229754</v>
      </c>
      <c r="AY92" s="311">
        <v>1110.502338576764</v>
      </c>
      <c r="AZ92" s="311">
        <v>1086.3525155978355</v>
      </c>
      <c r="BA92" s="312">
        <v>1057.8983651626545</v>
      </c>
    </row>
    <row r="93" spans="1:53" x14ac:dyDescent="0.2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4224.4904162772164</v>
      </c>
      <c r="D99" s="313">
        <v>3699.0016000000005</v>
      </c>
      <c r="E99" s="313">
        <v>3103.3986799999998</v>
      </c>
      <c r="F99" s="313">
        <v>3132</v>
      </c>
      <c r="G99" s="313">
        <v>2951.5976000000005</v>
      </c>
      <c r="H99" s="313">
        <v>2970.6438759864304</v>
      </c>
      <c r="I99" s="313">
        <v>3150.9028700000199</v>
      </c>
      <c r="J99" s="313">
        <v>3047.4999999999995</v>
      </c>
      <c r="K99" s="313">
        <v>2967.2013199999997</v>
      </c>
      <c r="L99" s="313">
        <v>2513.8988099999997</v>
      </c>
      <c r="M99" s="313">
        <v>2738.5115123722267</v>
      </c>
      <c r="N99" s="313">
        <v>2758.908951944205</v>
      </c>
      <c r="O99" s="313">
        <v>2547.913091769417</v>
      </c>
      <c r="P99" s="313">
        <v>2586.7017229037847</v>
      </c>
      <c r="Q99" s="313">
        <v>2472.3413028676287</v>
      </c>
      <c r="R99" s="313">
        <v>1861.0636023880772</v>
      </c>
      <c r="S99" s="313">
        <v>1254.2706824614363</v>
      </c>
      <c r="T99" s="313">
        <v>1199.3550437953274</v>
      </c>
      <c r="U99" s="313">
        <v>1113.7892179633707</v>
      </c>
      <c r="V99" s="313">
        <v>1099.9878561396172</v>
      </c>
      <c r="W99" s="313">
        <v>1090.0753795950243</v>
      </c>
      <c r="X99" s="313">
        <v>1090.679422525538</v>
      </c>
      <c r="Y99" s="313">
        <v>1091.4762503128329</v>
      </c>
      <c r="Z99" s="313">
        <v>1082.0275814087961</v>
      </c>
      <c r="AA99" s="313">
        <v>1087.2455698523775</v>
      </c>
      <c r="AB99" s="313">
        <v>1099.4590811083167</v>
      </c>
      <c r="AC99" s="313">
        <v>1120.9123591498242</v>
      </c>
      <c r="AD99" s="313">
        <v>1144.7111718184517</v>
      </c>
      <c r="AE99" s="313">
        <v>1170.5691374651083</v>
      </c>
      <c r="AF99" s="313">
        <v>1190.5766022983437</v>
      </c>
      <c r="AG99" s="313">
        <v>1199.5305616393557</v>
      </c>
      <c r="AH99" s="313">
        <v>1212.2332475385574</v>
      </c>
      <c r="AI99" s="313">
        <v>1223.4286165401656</v>
      </c>
      <c r="AJ99" s="313">
        <v>1212.936163458965</v>
      </c>
      <c r="AK99" s="313">
        <v>1201.0467244705032</v>
      </c>
      <c r="AL99" s="313">
        <v>1186.0274217464566</v>
      </c>
      <c r="AM99" s="313">
        <v>1178.633078269396</v>
      </c>
      <c r="AN99" s="313">
        <v>1169.1462825058286</v>
      </c>
      <c r="AO99" s="313">
        <v>1150.6301314423222</v>
      </c>
      <c r="AP99" s="313">
        <v>1132.4470169246242</v>
      </c>
      <c r="AQ99" s="313">
        <v>1115.0197385977808</v>
      </c>
      <c r="AR99" s="313">
        <v>1099.9645326192465</v>
      </c>
      <c r="AS99" s="313">
        <v>1084.1079063984873</v>
      </c>
      <c r="AT99" s="313">
        <v>1064.0347709128082</v>
      </c>
      <c r="AU99" s="313">
        <v>1036.0047464379481</v>
      </c>
      <c r="AV99" s="313">
        <v>1012.4469129293966</v>
      </c>
      <c r="AW99" s="313">
        <v>985.44502717131684</v>
      </c>
      <c r="AX99" s="313">
        <v>967.06344289668493</v>
      </c>
      <c r="AY99" s="313">
        <v>965.56501538712723</v>
      </c>
      <c r="AZ99" s="313">
        <v>939.72411632874889</v>
      </c>
      <c r="BA99" s="314">
        <v>909.59037836388882</v>
      </c>
    </row>
    <row r="100" spans="1:53" x14ac:dyDescent="0.2">
      <c r="A100" s="286" t="s">
        <v>2687</v>
      </c>
      <c r="B100" s="287" t="s">
        <v>2688</v>
      </c>
      <c r="C100" s="288">
        <v>4224.4904162772164</v>
      </c>
      <c r="D100" s="315">
        <v>3699.0016000000005</v>
      </c>
      <c r="E100" s="315">
        <v>3103.3986799999998</v>
      </c>
      <c r="F100" s="315">
        <v>3132</v>
      </c>
      <c r="G100" s="315">
        <v>2951.5976000000005</v>
      </c>
      <c r="H100" s="315">
        <v>2970.6438759864304</v>
      </c>
      <c r="I100" s="315">
        <v>3150.9028700000199</v>
      </c>
      <c r="J100" s="315">
        <v>3047.4999999999995</v>
      </c>
      <c r="K100" s="315">
        <v>2967.2013199999997</v>
      </c>
      <c r="L100" s="315">
        <v>2513.8988099999997</v>
      </c>
      <c r="M100" s="315">
        <v>2738.5115123722267</v>
      </c>
      <c r="N100" s="315">
        <v>2758.908951944205</v>
      </c>
      <c r="O100" s="315">
        <v>2547.913091769417</v>
      </c>
      <c r="P100" s="315">
        <v>2586.7017229037847</v>
      </c>
      <c r="Q100" s="315">
        <v>2472.3413028676287</v>
      </c>
      <c r="R100" s="315">
        <v>1861.0636023880772</v>
      </c>
      <c r="S100" s="315">
        <v>1254.2706824614363</v>
      </c>
      <c r="T100" s="315">
        <v>1199.3550437953274</v>
      </c>
      <c r="U100" s="315">
        <v>1113.7892179633707</v>
      </c>
      <c r="V100" s="315">
        <v>1099.9878561396172</v>
      </c>
      <c r="W100" s="315">
        <v>1090.0753795950243</v>
      </c>
      <c r="X100" s="315">
        <v>1090.679422525538</v>
      </c>
      <c r="Y100" s="315">
        <v>1091.4762503128329</v>
      </c>
      <c r="Z100" s="315">
        <v>1082.0275814087961</v>
      </c>
      <c r="AA100" s="315">
        <v>1087.2455698523775</v>
      </c>
      <c r="AB100" s="315">
        <v>1099.4590811083167</v>
      </c>
      <c r="AC100" s="315">
        <v>1120.9123591498242</v>
      </c>
      <c r="AD100" s="315">
        <v>1144.7111718184517</v>
      </c>
      <c r="AE100" s="315">
        <v>1170.5691374651083</v>
      </c>
      <c r="AF100" s="315">
        <v>1190.5766022983437</v>
      </c>
      <c r="AG100" s="315">
        <v>1199.5305616393557</v>
      </c>
      <c r="AH100" s="315">
        <v>1212.2332475385574</v>
      </c>
      <c r="AI100" s="315">
        <v>1223.4286165401656</v>
      </c>
      <c r="AJ100" s="315">
        <v>1212.936163458965</v>
      </c>
      <c r="AK100" s="315">
        <v>1201.0467244705032</v>
      </c>
      <c r="AL100" s="315">
        <v>1186.0274217464566</v>
      </c>
      <c r="AM100" s="315">
        <v>1178.633078269396</v>
      </c>
      <c r="AN100" s="315">
        <v>1169.1462825058286</v>
      </c>
      <c r="AO100" s="315">
        <v>1150.6301314423222</v>
      </c>
      <c r="AP100" s="315">
        <v>1132.4470169246242</v>
      </c>
      <c r="AQ100" s="315">
        <v>1115.0197385977808</v>
      </c>
      <c r="AR100" s="315">
        <v>1099.9645326192465</v>
      </c>
      <c r="AS100" s="315">
        <v>1084.1079063984873</v>
      </c>
      <c r="AT100" s="315">
        <v>1064.0347709128082</v>
      </c>
      <c r="AU100" s="315">
        <v>1036.0047464379481</v>
      </c>
      <c r="AV100" s="315">
        <v>1012.4469129293966</v>
      </c>
      <c r="AW100" s="315">
        <v>985.44502717131684</v>
      </c>
      <c r="AX100" s="315">
        <v>967.06344289668493</v>
      </c>
      <c r="AY100" s="315">
        <v>965.56501538712723</v>
      </c>
      <c r="AZ100" s="315">
        <v>939.72411632874889</v>
      </c>
      <c r="BA100" s="316">
        <v>909.59037836388882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208.01089137288596</v>
      </c>
      <c r="D102" s="313">
        <v>183.7</v>
      </c>
      <c r="E102" s="313">
        <v>154.9</v>
      </c>
      <c r="F102" s="313">
        <v>153.99999999999997</v>
      </c>
      <c r="G102" s="313">
        <v>149.5</v>
      </c>
      <c r="H102" s="313">
        <v>152.16872074137808</v>
      </c>
      <c r="I102" s="313">
        <v>163</v>
      </c>
      <c r="J102" s="313">
        <v>160.29999999999998</v>
      </c>
      <c r="K102" s="313">
        <v>158.5</v>
      </c>
      <c r="L102" s="313">
        <v>134.19999999999999</v>
      </c>
      <c r="M102" s="313">
        <v>148.56214770230176</v>
      </c>
      <c r="N102" s="313">
        <v>144.97945925288977</v>
      </c>
      <c r="O102" s="313">
        <v>135.06735454284899</v>
      </c>
      <c r="P102" s="313">
        <v>143.16423043852103</v>
      </c>
      <c r="Q102" s="313">
        <v>138.67392758192398</v>
      </c>
      <c r="R102" s="313">
        <v>99.957007738607004</v>
      </c>
      <c r="S102" s="313">
        <v>101.11882152745562</v>
      </c>
      <c r="T102" s="313">
        <v>102.57825928362267</v>
      </c>
      <c r="U102" s="313">
        <v>103.7724871015602</v>
      </c>
      <c r="V102" s="313">
        <v>104.73566231613995</v>
      </c>
      <c r="W102" s="313">
        <v>105.59170519229347</v>
      </c>
      <c r="X102" s="313">
        <v>106.89443668147902</v>
      </c>
      <c r="Y102" s="313">
        <v>107.68455598066176</v>
      </c>
      <c r="Z102" s="313">
        <v>109.04629122746755</v>
      </c>
      <c r="AA102" s="313">
        <v>110.02279790041958</v>
      </c>
      <c r="AB102" s="313">
        <v>111.10510904854587</v>
      </c>
      <c r="AC102" s="313">
        <v>112.3730307019971</v>
      </c>
      <c r="AD102" s="313">
        <v>113.72872609274856</v>
      </c>
      <c r="AE102" s="313">
        <v>115.11652388844854</v>
      </c>
      <c r="AF102" s="313">
        <v>116.51345275138701</v>
      </c>
      <c r="AG102" s="313">
        <v>117.90290151141379</v>
      </c>
      <c r="AH102" s="313">
        <v>119.30379170222027</v>
      </c>
      <c r="AI102" s="313">
        <v>120.71362381787259</v>
      </c>
      <c r="AJ102" s="313">
        <v>122.14234684256796</v>
      </c>
      <c r="AK102" s="313">
        <v>123.58198835034509</v>
      </c>
      <c r="AL102" s="313">
        <v>125.28863591327894</v>
      </c>
      <c r="AM102" s="313">
        <v>126.74542867776549</v>
      </c>
      <c r="AN102" s="313">
        <v>128.07841460773292</v>
      </c>
      <c r="AO102" s="313">
        <v>129.50447972274387</v>
      </c>
      <c r="AP102" s="313">
        <v>130.97675076426668</v>
      </c>
      <c r="AQ102" s="313">
        <v>132.4683843171959</v>
      </c>
      <c r="AR102" s="313">
        <v>133.67383678826289</v>
      </c>
      <c r="AS102" s="313">
        <v>135.22729717196231</v>
      </c>
      <c r="AT102" s="313">
        <v>136.46559820328517</v>
      </c>
      <c r="AU102" s="313">
        <v>138.04049172655886</v>
      </c>
      <c r="AV102" s="313">
        <v>139.73137076599173</v>
      </c>
      <c r="AW102" s="313">
        <v>141.50766443137678</v>
      </c>
      <c r="AX102" s="313">
        <v>143.23111382629054</v>
      </c>
      <c r="AY102" s="313">
        <v>144.93732318963683</v>
      </c>
      <c r="AZ102" s="313">
        <v>146.62839926908674</v>
      </c>
      <c r="BA102" s="314">
        <v>148.30798679876557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979.79363714531394</v>
      </c>
      <c r="D140" s="309">
        <v>891.15</v>
      </c>
      <c r="E140" s="309">
        <v>738.99999999999989</v>
      </c>
      <c r="F140" s="309">
        <v>740.10000000000014</v>
      </c>
      <c r="G140" s="309">
        <v>702.35000000000014</v>
      </c>
      <c r="H140" s="309">
        <v>718.90226425910009</v>
      </c>
      <c r="I140" s="309">
        <v>760.49999999999989</v>
      </c>
      <c r="J140" s="309">
        <v>746.9</v>
      </c>
      <c r="K140" s="309">
        <v>728.2</v>
      </c>
      <c r="L140" s="309">
        <v>615.65</v>
      </c>
      <c r="M140" s="309">
        <v>682.71711092003386</v>
      </c>
      <c r="N140" s="309">
        <v>684.460685965415</v>
      </c>
      <c r="O140" s="309">
        <v>639.008311837203</v>
      </c>
      <c r="P140" s="309">
        <v>656.157447215057</v>
      </c>
      <c r="Q140" s="309">
        <v>655.71558208879583</v>
      </c>
      <c r="R140" s="309">
        <v>533.16375247923338</v>
      </c>
      <c r="S140" s="309">
        <v>391.30793765444372</v>
      </c>
      <c r="T140" s="309">
        <v>375.31755988265087</v>
      </c>
      <c r="U140" s="309">
        <v>343.29837254658173</v>
      </c>
      <c r="V140" s="309">
        <v>338.86590624781331</v>
      </c>
      <c r="W140" s="309">
        <v>336.48600672272693</v>
      </c>
      <c r="X140" s="309">
        <v>338.19437262839642</v>
      </c>
      <c r="Y140" s="309">
        <v>335.50465147155643</v>
      </c>
      <c r="Z140" s="309">
        <v>332.03321475844336</v>
      </c>
      <c r="AA140" s="309">
        <v>332.2679387729051</v>
      </c>
      <c r="AB140" s="309">
        <v>336.80220329980932</v>
      </c>
      <c r="AC140" s="309">
        <v>343.9116137241644</v>
      </c>
      <c r="AD140" s="309">
        <v>351.71146126998536</v>
      </c>
      <c r="AE140" s="309">
        <v>358.13936903753887</v>
      </c>
      <c r="AF140" s="309">
        <v>361.83661266602655</v>
      </c>
      <c r="AG140" s="309">
        <v>363.41891123112515</v>
      </c>
      <c r="AH140" s="309">
        <v>367.41417861523712</v>
      </c>
      <c r="AI140" s="309">
        <v>366.47976883075341</v>
      </c>
      <c r="AJ140" s="309">
        <v>360.47667618240092</v>
      </c>
      <c r="AK140" s="309">
        <v>353.90865221970961</v>
      </c>
      <c r="AL140" s="309">
        <v>348.60548026669869</v>
      </c>
      <c r="AM140" s="309">
        <v>346.5604245737361</v>
      </c>
      <c r="AN140" s="309">
        <v>343.06031792292032</v>
      </c>
      <c r="AO140" s="309">
        <v>337.36011470780693</v>
      </c>
      <c r="AP140" s="309">
        <v>332.24627132592275</v>
      </c>
      <c r="AQ140" s="309">
        <v>327.17373064151701</v>
      </c>
      <c r="AR140" s="309">
        <v>324.76450768241858</v>
      </c>
      <c r="AS140" s="309">
        <v>320.04762488383938</v>
      </c>
      <c r="AT140" s="309">
        <v>312.52805984950379</v>
      </c>
      <c r="AU140" s="309">
        <v>301.14325960745396</v>
      </c>
      <c r="AV140" s="309">
        <v>295.31386022351938</v>
      </c>
      <c r="AW140" s="309">
        <v>287.78125898461207</v>
      </c>
      <c r="AX140" s="309">
        <v>281.49653892075395</v>
      </c>
      <c r="AY140" s="309">
        <v>279.86535982002363</v>
      </c>
      <c r="AZ140" s="309">
        <v>271.3242166689721</v>
      </c>
      <c r="BA140" s="310">
        <v>263.27069165148521</v>
      </c>
    </row>
    <row r="141" spans="1:53" x14ac:dyDescent="0.2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">
      <c r="A142" s="280" t="s">
        <v>2766</v>
      </c>
      <c r="B142" s="281" t="s">
        <v>2767</v>
      </c>
      <c r="C142" s="282">
        <v>979.79363714531394</v>
      </c>
      <c r="D142" s="311">
        <v>891.15</v>
      </c>
      <c r="E142" s="311">
        <v>738.99999999999989</v>
      </c>
      <c r="F142" s="311">
        <v>740.10000000000014</v>
      </c>
      <c r="G142" s="311">
        <v>702.35000000000014</v>
      </c>
      <c r="H142" s="311">
        <v>718.90226425910009</v>
      </c>
      <c r="I142" s="311">
        <v>760.49999999999989</v>
      </c>
      <c r="J142" s="311">
        <v>746.9</v>
      </c>
      <c r="K142" s="311">
        <v>728.2</v>
      </c>
      <c r="L142" s="311">
        <v>615.65</v>
      </c>
      <c r="M142" s="311">
        <v>682.71711092003386</v>
      </c>
      <c r="N142" s="311">
        <v>684.460685965415</v>
      </c>
      <c r="O142" s="311">
        <v>639.008311837203</v>
      </c>
      <c r="P142" s="311">
        <v>656.157447215057</v>
      </c>
      <c r="Q142" s="311">
        <v>655.71558208879583</v>
      </c>
      <c r="R142" s="311">
        <v>533.16375247923338</v>
      </c>
      <c r="S142" s="311">
        <v>391.30793765444372</v>
      </c>
      <c r="T142" s="311">
        <v>375.31755988265087</v>
      </c>
      <c r="U142" s="311">
        <v>343.29837254658173</v>
      </c>
      <c r="V142" s="311">
        <v>338.86590624781331</v>
      </c>
      <c r="W142" s="311">
        <v>336.48600672272693</v>
      </c>
      <c r="X142" s="311">
        <v>338.19437262839642</v>
      </c>
      <c r="Y142" s="311">
        <v>335.50465147155643</v>
      </c>
      <c r="Z142" s="311">
        <v>332.03321475844336</v>
      </c>
      <c r="AA142" s="311">
        <v>332.2679387729051</v>
      </c>
      <c r="AB142" s="311">
        <v>336.80220329980932</v>
      </c>
      <c r="AC142" s="311">
        <v>343.9116137241644</v>
      </c>
      <c r="AD142" s="311">
        <v>351.71146126998536</v>
      </c>
      <c r="AE142" s="311">
        <v>358.13936903753887</v>
      </c>
      <c r="AF142" s="311">
        <v>361.83661266602655</v>
      </c>
      <c r="AG142" s="311">
        <v>363.41891123112515</v>
      </c>
      <c r="AH142" s="311">
        <v>367.41417861523712</v>
      </c>
      <c r="AI142" s="311">
        <v>366.47976883075341</v>
      </c>
      <c r="AJ142" s="311">
        <v>360.47667618240092</v>
      </c>
      <c r="AK142" s="311">
        <v>353.90865221970961</v>
      </c>
      <c r="AL142" s="311">
        <v>348.60548026669869</v>
      </c>
      <c r="AM142" s="311">
        <v>346.5604245737361</v>
      </c>
      <c r="AN142" s="311">
        <v>343.06031792292032</v>
      </c>
      <c r="AO142" s="311">
        <v>337.36011470780693</v>
      </c>
      <c r="AP142" s="311">
        <v>332.24627132592275</v>
      </c>
      <c r="AQ142" s="311">
        <v>327.17373064151701</v>
      </c>
      <c r="AR142" s="311">
        <v>324.76450768241858</v>
      </c>
      <c r="AS142" s="311">
        <v>320.04762488383938</v>
      </c>
      <c r="AT142" s="311">
        <v>312.52805984950379</v>
      </c>
      <c r="AU142" s="311">
        <v>301.14325960745396</v>
      </c>
      <c r="AV142" s="311">
        <v>295.31386022351938</v>
      </c>
      <c r="AW142" s="311">
        <v>287.78125898461207</v>
      </c>
      <c r="AX142" s="311">
        <v>281.49653892075395</v>
      </c>
      <c r="AY142" s="311">
        <v>279.86535982002363</v>
      </c>
      <c r="AZ142" s="311">
        <v>271.3242166689721</v>
      </c>
      <c r="BA142" s="312">
        <v>263.27069165148521</v>
      </c>
    </row>
    <row r="143" spans="1:53" x14ac:dyDescent="0.2">
      <c r="A143" s="283" t="s">
        <v>2768</v>
      </c>
      <c r="B143" s="284" t="s">
        <v>2769</v>
      </c>
      <c r="C143" s="285">
        <v>979.79363714531394</v>
      </c>
      <c r="D143" s="313">
        <v>891.15</v>
      </c>
      <c r="E143" s="313">
        <v>738.99999999999989</v>
      </c>
      <c r="F143" s="313">
        <v>740.10000000000014</v>
      </c>
      <c r="G143" s="313">
        <v>702.35000000000014</v>
      </c>
      <c r="H143" s="313">
        <v>718.90226425910009</v>
      </c>
      <c r="I143" s="313">
        <v>760.49999999999989</v>
      </c>
      <c r="J143" s="313">
        <v>746.9</v>
      </c>
      <c r="K143" s="313">
        <v>728.2</v>
      </c>
      <c r="L143" s="313">
        <v>615.65</v>
      </c>
      <c r="M143" s="313">
        <v>682.71711092003386</v>
      </c>
      <c r="N143" s="313">
        <v>684.460685965415</v>
      </c>
      <c r="O143" s="313">
        <v>639.008311837203</v>
      </c>
      <c r="P143" s="313">
        <v>656.157447215057</v>
      </c>
      <c r="Q143" s="313">
        <v>655.71558208879583</v>
      </c>
      <c r="R143" s="313">
        <v>533.16375247923338</v>
      </c>
      <c r="S143" s="313">
        <v>391.30793765444372</v>
      </c>
      <c r="T143" s="313">
        <v>375.31755988265087</v>
      </c>
      <c r="U143" s="313">
        <v>343.29837254658173</v>
      </c>
      <c r="V143" s="313">
        <v>338.86590624781331</v>
      </c>
      <c r="W143" s="313">
        <v>336.48600672272693</v>
      </c>
      <c r="X143" s="313">
        <v>338.19437262839642</v>
      </c>
      <c r="Y143" s="313">
        <v>335.50465147155643</v>
      </c>
      <c r="Z143" s="313">
        <v>332.03321475844336</v>
      </c>
      <c r="AA143" s="313">
        <v>332.2679387729051</v>
      </c>
      <c r="AB143" s="313">
        <v>336.80220329980932</v>
      </c>
      <c r="AC143" s="313">
        <v>343.9116137241644</v>
      </c>
      <c r="AD143" s="313">
        <v>351.71146126998536</v>
      </c>
      <c r="AE143" s="313">
        <v>358.13936903753887</v>
      </c>
      <c r="AF143" s="313">
        <v>361.83661266602655</v>
      </c>
      <c r="AG143" s="313">
        <v>363.41891123112515</v>
      </c>
      <c r="AH143" s="313">
        <v>367.41417861523712</v>
      </c>
      <c r="AI143" s="313">
        <v>366.47976883075341</v>
      </c>
      <c r="AJ143" s="313">
        <v>360.47667618240092</v>
      </c>
      <c r="AK143" s="313">
        <v>353.90865221970961</v>
      </c>
      <c r="AL143" s="313">
        <v>348.60548026669869</v>
      </c>
      <c r="AM143" s="313">
        <v>346.5604245737361</v>
      </c>
      <c r="AN143" s="313">
        <v>343.06031792292032</v>
      </c>
      <c r="AO143" s="313">
        <v>337.36011470780693</v>
      </c>
      <c r="AP143" s="313">
        <v>332.24627132592275</v>
      </c>
      <c r="AQ143" s="313">
        <v>327.17373064151701</v>
      </c>
      <c r="AR143" s="313">
        <v>324.76450768241858</v>
      </c>
      <c r="AS143" s="313">
        <v>320.04762488383938</v>
      </c>
      <c r="AT143" s="313">
        <v>312.52805984950379</v>
      </c>
      <c r="AU143" s="313">
        <v>301.14325960745396</v>
      </c>
      <c r="AV143" s="313">
        <v>295.31386022351938</v>
      </c>
      <c r="AW143" s="313">
        <v>287.78125898461207</v>
      </c>
      <c r="AX143" s="313">
        <v>281.49653892075395</v>
      </c>
      <c r="AY143" s="313">
        <v>279.86535982002363</v>
      </c>
      <c r="AZ143" s="313">
        <v>271.3242166689721</v>
      </c>
      <c r="BA143" s="314">
        <v>263.27069165148521</v>
      </c>
    </row>
    <row r="144" spans="1:53" x14ac:dyDescent="0.2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2888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383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46757.514346813376</v>
      </c>
      <c r="D178" s="307">
        <v>43959.80629</v>
      </c>
      <c r="E178" s="307">
        <v>41986.152780000055</v>
      </c>
      <c r="F178" s="307">
        <v>43445.216939999984</v>
      </c>
      <c r="G178" s="307">
        <v>44717.368940000015</v>
      </c>
      <c r="H178" s="307">
        <v>43214.162065707744</v>
      </c>
      <c r="I178" s="307">
        <v>45096.976000000039</v>
      </c>
      <c r="J178" s="307">
        <v>44906.787949999976</v>
      </c>
      <c r="K178" s="307">
        <v>43236.536869999996</v>
      </c>
      <c r="L178" s="307">
        <v>32123.669109999973</v>
      </c>
      <c r="M178" s="307">
        <v>38514.031216578122</v>
      </c>
      <c r="N178" s="307">
        <v>38309.695939721387</v>
      </c>
      <c r="O178" s="307">
        <v>36959.010394370322</v>
      </c>
      <c r="P178" s="307">
        <v>36130.070666407446</v>
      </c>
      <c r="Q178" s="307">
        <v>35956.597617868276</v>
      </c>
      <c r="R178" s="307">
        <v>35140.578637244042</v>
      </c>
      <c r="S178" s="307">
        <v>32342.773226206224</v>
      </c>
      <c r="T178" s="307">
        <v>33069.136755159074</v>
      </c>
      <c r="U178" s="307">
        <v>31014.709763541396</v>
      </c>
      <c r="V178" s="307">
        <v>30405.338872126569</v>
      </c>
      <c r="W178" s="307">
        <v>29724.879848976787</v>
      </c>
      <c r="X178" s="307">
        <v>29416.307662732092</v>
      </c>
      <c r="Y178" s="307">
        <v>28920.800278688093</v>
      </c>
      <c r="Z178" s="307">
        <v>28337.930175179052</v>
      </c>
      <c r="AA178" s="307">
        <v>27968.617337740361</v>
      </c>
      <c r="AB178" s="307">
        <v>27785.384740900234</v>
      </c>
      <c r="AC178" s="307">
        <v>27736.911879211486</v>
      </c>
      <c r="AD178" s="307">
        <v>27717.79180077893</v>
      </c>
      <c r="AE178" s="307">
        <v>27702.409641542006</v>
      </c>
      <c r="AF178" s="307">
        <v>27549.104872397063</v>
      </c>
      <c r="AG178" s="307">
        <v>27235.919585856311</v>
      </c>
      <c r="AH178" s="307">
        <v>27077.611079146114</v>
      </c>
      <c r="AI178" s="307">
        <v>26736.423350251251</v>
      </c>
      <c r="AJ178" s="307">
        <v>26246.940897203986</v>
      </c>
      <c r="AK178" s="307">
        <v>25722.584611909369</v>
      </c>
      <c r="AL178" s="307">
        <v>25275.280850763967</v>
      </c>
      <c r="AM178" s="307">
        <v>25046.890021538344</v>
      </c>
      <c r="AN178" s="307">
        <v>24732.194194321488</v>
      </c>
      <c r="AO178" s="307">
        <v>24299.379383305779</v>
      </c>
      <c r="AP178" s="307">
        <v>23899.491445062362</v>
      </c>
      <c r="AQ178" s="307">
        <v>23457.749408317315</v>
      </c>
      <c r="AR178" s="307">
        <v>23153.744076303396</v>
      </c>
      <c r="AS178" s="307">
        <v>22774.037644886026</v>
      </c>
      <c r="AT178" s="307">
        <v>22294.521190885316</v>
      </c>
      <c r="AU178" s="307">
        <v>21587.910622138847</v>
      </c>
      <c r="AV178" s="307">
        <v>21140.863199527834</v>
      </c>
      <c r="AW178" s="307">
        <v>20574.448814767275</v>
      </c>
      <c r="AX178" s="307">
        <v>19490.438272156665</v>
      </c>
      <c r="AY178" s="307">
        <v>18845.539458247698</v>
      </c>
      <c r="AZ178" s="307">
        <v>17337.667305463037</v>
      </c>
      <c r="BA178" s="308">
        <v>16029.789135631943</v>
      </c>
    </row>
    <row r="179" spans="1:53" x14ac:dyDescent="0.2">
      <c r="A179" s="277" t="s">
        <v>2670</v>
      </c>
      <c r="B179" s="278" t="s">
        <v>2671</v>
      </c>
      <c r="C179" s="279">
        <v>37473.180252238235</v>
      </c>
      <c r="D179" s="309">
        <v>35519.306339999988</v>
      </c>
      <c r="E179" s="309">
        <v>33899.05284000004</v>
      </c>
      <c r="F179" s="309">
        <v>35246.317029999998</v>
      </c>
      <c r="G179" s="309">
        <v>36532.268990000011</v>
      </c>
      <c r="H179" s="309">
        <v>35351.24767008498</v>
      </c>
      <c r="I179" s="309">
        <v>36771.626020000032</v>
      </c>
      <c r="J179" s="309">
        <v>36408.237979999991</v>
      </c>
      <c r="K179" s="309">
        <v>35081.986879999989</v>
      </c>
      <c r="L179" s="309">
        <v>25927.969249999973</v>
      </c>
      <c r="M179" s="309">
        <v>31095.370188883539</v>
      </c>
      <c r="N179" s="309">
        <v>30969.734634452714</v>
      </c>
      <c r="O179" s="309">
        <v>29666.854096183361</v>
      </c>
      <c r="P179" s="309">
        <v>28970.951533541946</v>
      </c>
      <c r="Q179" s="309">
        <v>28731.819747399652</v>
      </c>
      <c r="R179" s="309">
        <v>28108.298615022406</v>
      </c>
      <c r="S179" s="309">
        <v>25615.901888403339</v>
      </c>
      <c r="T179" s="309">
        <v>26129.707291611532</v>
      </c>
      <c r="U179" s="309">
        <v>24461.327058905532</v>
      </c>
      <c r="V179" s="309">
        <v>23941.54009853043</v>
      </c>
      <c r="W179" s="309">
        <v>23381.564128736783</v>
      </c>
      <c r="X179" s="309">
        <v>23105.215427237159</v>
      </c>
      <c r="Y179" s="309">
        <v>22686.941913256705</v>
      </c>
      <c r="Z179" s="309">
        <v>22210.722459712444</v>
      </c>
      <c r="AA179" s="309">
        <v>21886.213974330713</v>
      </c>
      <c r="AB179" s="309">
        <v>21720.468176343325</v>
      </c>
      <c r="AC179" s="309">
        <v>21673.18722376271</v>
      </c>
      <c r="AD179" s="309">
        <v>21655.269122807375</v>
      </c>
      <c r="AE179" s="309">
        <v>21640.364912759229</v>
      </c>
      <c r="AF179" s="309">
        <v>21514.192930908903</v>
      </c>
      <c r="AG179" s="309">
        <v>21277.576965318716</v>
      </c>
      <c r="AH179" s="309">
        <v>21155.746327566063</v>
      </c>
      <c r="AI179" s="309">
        <v>20901.331181252976</v>
      </c>
      <c r="AJ179" s="309">
        <v>20539.193038945854</v>
      </c>
      <c r="AK179" s="309">
        <v>20139.786609317063</v>
      </c>
      <c r="AL179" s="309">
        <v>19799.565012288695</v>
      </c>
      <c r="AM179" s="309">
        <v>19624.632439632362</v>
      </c>
      <c r="AN179" s="309">
        <v>19391.675234295344</v>
      </c>
      <c r="AO179" s="309">
        <v>19063.034285090373</v>
      </c>
      <c r="AP179" s="309">
        <v>18756.596635631588</v>
      </c>
      <c r="AQ179" s="309">
        <v>18407.7993286907</v>
      </c>
      <c r="AR179" s="309">
        <v>18175.019256135929</v>
      </c>
      <c r="AS179" s="309">
        <v>17880.394683702569</v>
      </c>
      <c r="AT179" s="309">
        <v>17510.087175253302</v>
      </c>
      <c r="AU179" s="309">
        <v>16948.246913340216</v>
      </c>
      <c r="AV179" s="309">
        <v>16607.165240895116</v>
      </c>
      <c r="AW179" s="309">
        <v>16172.382807320038</v>
      </c>
      <c r="AX179" s="309">
        <v>15312.69661841712</v>
      </c>
      <c r="AY179" s="309">
        <v>14803.345369177177</v>
      </c>
      <c r="AZ179" s="309">
        <v>13618.862948283886</v>
      </c>
      <c r="BA179" s="310">
        <v>12620.936937688606</v>
      </c>
    </row>
    <row r="180" spans="1:53" x14ac:dyDescent="0.2">
      <c r="A180" s="280" t="s">
        <v>2672</v>
      </c>
      <c r="B180" s="281" t="s">
        <v>2673</v>
      </c>
      <c r="C180" s="282">
        <v>37473.180252238235</v>
      </c>
      <c r="D180" s="311">
        <v>35519.306339999988</v>
      </c>
      <c r="E180" s="311">
        <v>33899.05284000004</v>
      </c>
      <c r="F180" s="311">
        <v>35246.317029999998</v>
      </c>
      <c r="G180" s="311">
        <v>36532.268990000011</v>
      </c>
      <c r="H180" s="311">
        <v>35351.24767008498</v>
      </c>
      <c r="I180" s="311">
        <v>36771.626020000032</v>
      </c>
      <c r="J180" s="311">
        <v>36408.237979999991</v>
      </c>
      <c r="K180" s="311">
        <v>35081.986879999989</v>
      </c>
      <c r="L180" s="311">
        <v>25927.969249999973</v>
      </c>
      <c r="M180" s="311">
        <v>31095.370188883539</v>
      </c>
      <c r="N180" s="311">
        <v>30969.734634452714</v>
      </c>
      <c r="O180" s="311">
        <v>29666.854096183361</v>
      </c>
      <c r="P180" s="311">
        <v>28970.951533541946</v>
      </c>
      <c r="Q180" s="311">
        <v>28731.819747399652</v>
      </c>
      <c r="R180" s="311">
        <v>28108.298615022406</v>
      </c>
      <c r="S180" s="311">
        <v>25615.901888403339</v>
      </c>
      <c r="T180" s="311">
        <v>26129.707291611532</v>
      </c>
      <c r="U180" s="311">
        <v>24461.327058905532</v>
      </c>
      <c r="V180" s="311">
        <v>23941.54009853043</v>
      </c>
      <c r="W180" s="311">
        <v>23381.564128736783</v>
      </c>
      <c r="X180" s="311">
        <v>23105.215427237159</v>
      </c>
      <c r="Y180" s="311">
        <v>22686.941913256705</v>
      </c>
      <c r="Z180" s="311">
        <v>22210.722459712444</v>
      </c>
      <c r="AA180" s="311">
        <v>21886.213974330713</v>
      </c>
      <c r="AB180" s="311">
        <v>21720.468176343325</v>
      </c>
      <c r="AC180" s="311">
        <v>21673.18722376271</v>
      </c>
      <c r="AD180" s="311">
        <v>21655.269122807375</v>
      </c>
      <c r="AE180" s="311">
        <v>21640.364912759229</v>
      </c>
      <c r="AF180" s="311">
        <v>21514.192930908903</v>
      </c>
      <c r="AG180" s="311">
        <v>21277.576965318716</v>
      </c>
      <c r="AH180" s="311">
        <v>21155.746327566063</v>
      </c>
      <c r="AI180" s="311">
        <v>20901.331181252976</v>
      </c>
      <c r="AJ180" s="311">
        <v>20539.193038945854</v>
      </c>
      <c r="AK180" s="311">
        <v>20139.786609317063</v>
      </c>
      <c r="AL180" s="311">
        <v>19799.565012288695</v>
      </c>
      <c r="AM180" s="311">
        <v>19624.632439632362</v>
      </c>
      <c r="AN180" s="311">
        <v>19391.675234295344</v>
      </c>
      <c r="AO180" s="311">
        <v>19063.034285090373</v>
      </c>
      <c r="AP180" s="311">
        <v>18756.596635631588</v>
      </c>
      <c r="AQ180" s="311">
        <v>18407.7993286907</v>
      </c>
      <c r="AR180" s="311">
        <v>18175.019256135929</v>
      </c>
      <c r="AS180" s="311">
        <v>17880.394683702569</v>
      </c>
      <c r="AT180" s="311">
        <v>17510.087175253302</v>
      </c>
      <c r="AU180" s="311">
        <v>16948.246913340216</v>
      </c>
      <c r="AV180" s="311">
        <v>16607.165240895116</v>
      </c>
      <c r="AW180" s="311">
        <v>16172.382807320038</v>
      </c>
      <c r="AX180" s="311">
        <v>15312.69661841712</v>
      </c>
      <c r="AY180" s="311">
        <v>14803.345369177177</v>
      </c>
      <c r="AZ180" s="311">
        <v>13618.862948283886</v>
      </c>
      <c r="BA180" s="312">
        <v>12620.936937688606</v>
      </c>
    </row>
    <row r="181" spans="1:53" x14ac:dyDescent="0.2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36848.286662608749</v>
      </c>
      <c r="D187" s="313">
        <v>34922.406259999989</v>
      </c>
      <c r="E187" s="313">
        <v>33122.05733000004</v>
      </c>
      <c r="F187" s="313">
        <v>34446.811299999994</v>
      </c>
      <c r="G187" s="313">
        <v>35294.265160000017</v>
      </c>
      <c r="H187" s="313">
        <v>34160.850679194926</v>
      </c>
      <c r="I187" s="313">
        <v>35431.917660000028</v>
      </c>
      <c r="J187" s="313">
        <v>35058.644489999984</v>
      </c>
      <c r="K187" s="313">
        <v>33772.969249999995</v>
      </c>
      <c r="L187" s="313">
        <v>24934.064089999971</v>
      </c>
      <c r="M187" s="313">
        <v>29902.264399329531</v>
      </c>
      <c r="N187" s="313">
        <v>29783.861980015736</v>
      </c>
      <c r="O187" s="313">
        <v>28539.479315844215</v>
      </c>
      <c r="P187" s="313">
        <v>27841.768431617525</v>
      </c>
      <c r="Q187" s="313">
        <v>27583.737997098971</v>
      </c>
      <c r="R187" s="313">
        <v>27016.068029127411</v>
      </c>
      <c r="S187" s="313">
        <v>25034.194879101407</v>
      </c>
      <c r="T187" s="313">
        <v>25511.337766202934</v>
      </c>
      <c r="U187" s="313">
        <v>23843.722251071456</v>
      </c>
      <c r="V187" s="313">
        <v>23304.019581347358</v>
      </c>
      <c r="W187" s="313">
        <v>22688.768435198221</v>
      </c>
      <c r="X187" s="313">
        <v>22407.555271969017</v>
      </c>
      <c r="Y187" s="313">
        <v>21987.845368352169</v>
      </c>
      <c r="Z187" s="313">
        <v>21513.113564449523</v>
      </c>
      <c r="AA187" s="313">
        <v>21202.395681016631</v>
      </c>
      <c r="AB187" s="313">
        <v>21035.263836353901</v>
      </c>
      <c r="AC187" s="313">
        <v>20988.429691627563</v>
      </c>
      <c r="AD187" s="313">
        <v>20968.405001261806</v>
      </c>
      <c r="AE187" s="313">
        <v>20950.763921082947</v>
      </c>
      <c r="AF187" s="313">
        <v>20820.085711120762</v>
      </c>
      <c r="AG187" s="313">
        <v>20581.132035194543</v>
      </c>
      <c r="AH187" s="313">
        <v>20463.29134175639</v>
      </c>
      <c r="AI187" s="313">
        <v>20210.638122980374</v>
      </c>
      <c r="AJ187" s="313">
        <v>19847.641050391998</v>
      </c>
      <c r="AK187" s="313">
        <v>19452.386257108847</v>
      </c>
      <c r="AL187" s="313">
        <v>19118.044852904863</v>
      </c>
      <c r="AM187" s="313">
        <v>18941.451587285614</v>
      </c>
      <c r="AN187" s="313">
        <v>18706.591612076307</v>
      </c>
      <c r="AO187" s="313">
        <v>18376.672217299514</v>
      </c>
      <c r="AP187" s="313">
        <v>18078.062507449486</v>
      </c>
      <c r="AQ187" s="313">
        <v>17776.225827321006</v>
      </c>
      <c r="AR187" s="313">
        <v>17544.344461989098</v>
      </c>
      <c r="AS187" s="313">
        <v>17263.399036541439</v>
      </c>
      <c r="AT187" s="313">
        <v>16918.970240887906</v>
      </c>
      <c r="AU187" s="313">
        <v>16417.736699043788</v>
      </c>
      <c r="AV187" s="313">
        <v>16079.910626932215</v>
      </c>
      <c r="AW187" s="313">
        <v>15650.882797096734</v>
      </c>
      <c r="AX187" s="313">
        <v>14798.370238012272</v>
      </c>
      <c r="AY187" s="313">
        <v>14291.294068743862</v>
      </c>
      <c r="AZ187" s="313">
        <v>13105.260663052752</v>
      </c>
      <c r="BA187" s="314">
        <v>12110.425515950546</v>
      </c>
    </row>
    <row r="188" spans="1:53" x14ac:dyDescent="0.2">
      <c r="A188" s="286" t="s">
        <v>2687</v>
      </c>
      <c r="B188" s="287" t="s">
        <v>2688</v>
      </c>
      <c r="C188" s="288">
        <v>36848.286662608749</v>
      </c>
      <c r="D188" s="315">
        <v>34922.406259999989</v>
      </c>
      <c r="E188" s="315">
        <v>33122.05733000004</v>
      </c>
      <c r="F188" s="315">
        <v>34446.811299999994</v>
      </c>
      <c r="G188" s="315">
        <v>35294.265160000017</v>
      </c>
      <c r="H188" s="315">
        <v>34160.850679194926</v>
      </c>
      <c r="I188" s="315">
        <v>35431.917660000028</v>
      </c>
      <c r="J188" s="315">
        <v>35058.644489999984</v>
      </c>
      <c r="K188" s="315">
        <v>33772.969249999995</v>
      </c>
      <c r="L188" s="315">
        <v>24934.064089999971</v>
      </c>
      <c r="M188" s="315">
        <v>29902.264399329531</v>
      </c>
      <c r="N188" s="315">
        <v>29783.861980015736</v>
      </c>
      <c r="O188" s="315">
        <v>28539.479315844215</v>
      </c>
      <c r="P188" s="315">
        <v>27841.768431617525</v>
      </c>
      <c r="Q188" s="315">
        <v>27583.737997098971</v>
      </c>
      <c r="R188" s="315">
        <v>27016.068029127411</v>
      </c>
      <c r="S188" s="315">
        <v>25034.194879101407</v>
      </c>
      <c r="T188" s="315">
        <v>25511.337766202934</v>
      </c>
      <c r="U188" s="315">
        <v>23843.722251071456</v>
      </c>
      <c r="V188" s="315">
        <v>23304.019581347358</v>
      </c>
      <c r="W188" s="315">
        <v>22688.768435198221</v>
      </c>
      <c r="X188" s="315">
        <v>22407.555271969017</v>
      </c>
      <c r="Y188" s="315">
        <v>21987.845368352169</v>
      </c>
      <c r="Z188" s="315">
        <v>21513.113564449523</v>
      </c>
      <c r="AA188" s="315">
        <v>21202.395681016631</v>
      </c>
      <c r="AB188" s="315">
        <v>21035.263836353901</v>
      </c>
      <c r="AC188" s="315">
        <v>20988.429691627563</v>
      </c>
      <c r="AD188" s="315">
        <v>20968.405001261806</v>
      </c>
      <c r="AE188" s="315">
        <v>20950.763921082947</v>
      </c>
      <c r="AF188" s="315">
        <v>20820.085711120762</v>
      </c>
      <c r="AG188" s="315">
        <v>20581.132035194543</v>
      </c>
      <c r="AH188" s="315">
        <v>20463.29134175639</v>
      </c>
      <c r="AI188" s="315">
        <v>20210.638122980374</v>
      </c>
      <c r="AJ188" s="315">
        <v>19847.641050391998</v>
      </c>
      <c r="AK188" s="315">
        <v>19452.386257108847</v>
      </c>
      <c r="AL188" s="315">
        <v>19118.044852904863</v>
      </c>
      <c r="AM188" s="315">
        <v>18941.451587285614</v>
      </c>
      <c r="AN188" s="315">
        <v>18706.591612076307</v>
      </c>
      <c r="AO188" s="315">
        <v>18376.672217299514</v>
      </c>
      <c r="AP188" s="315">
        <v>18078.062507449486</v>
      </c>
      <c r="AQ188" s="315">
        <v>17776.225827321006</v>
      </c>
      <c r="AR188" s="315">
        <v>17544.344461989098</v>
      </c>
      <c r="AS188" s="315">
        <v>17263.399036541439</v>
      </c>
      <c r="AT188" s="315">
        <v>16918.970240887906</v>
      </c>
      <c r="AU188" s="315">
        <v>16417.736699043788</v>
      </c>
      <c r="AV188" s="315">
        <v>16079.910626932215</v>
      </c>
      <c r="AW188" s="315">
        <v>15650.882797096734</v>
      </c>
      <c r="AX188" s="315">
        <v>14798.370238012272</v>
      </c>
      <c r="AY188" s="315">
        <v>14291.294068743862</v>
      </c>
      <c r="AZ188" s="315">
        <v>13105.260663052752</v>
      </c>
      <c r="BA188" s="316">
        <v>12110.425515950546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624.89358962947938</v>
      </c>
      <c r="D190" s="313">
        <v>596.90008</v>
      </c>
      <c r="E190" s="313">
        <v>776.99550999999985</v>
      </c>
      <c r="F190" s="313">
        <v>799.50573000000009</v>
      </c>
      <c r="G190" s="313">
        <v>1238.0038299999999</v>
      </c>
      <c r="H190" s="313">
        <v>1190.3969908900601</v>
      </c>
      <c r="I190" s="313">
        <v>1339.7083600000001</v>
      </c>
      <c r="J190" s="313">
        <v>1349.59349</v>
      </c>
      <c r="K190" s="313">
        <v>1309.0176300000001</v>
      </c>
      <c r="L190" s="313">
        <v>993.90516000000002</v>
      </c>
      <c r="M190" s="313">
        <v>1193.1057895540141</v>
      </c>
      <c r="N190" s="313">
        <v>1185.8726544369799</v>
      </c>
      <c r="O190" s="313">
        <v>1127.3747803391454</v>
      </c>
      <c r="P190" s="313">
        <v>1129.1831019244216</v>
      </c>
      <c r="Q190" s="313">
        <v>1148.0817503006856</v>
      </c>
      <c r="R190" s="313">
        <v>1092.2305858949896</v>
      </c>
      <c r="S190" s="313">
        <v>581.70700930192845</v>
      </c>
      <c r="T190" s="313">
        <v>618.3695254085934</v>
      </c>
      <c r="U190" s="313">
        <v>617.60480783407343</v>
      </c>
      <c r="V190" s="313">
        <v>637.52051718307109</v>
      </c>
      <c r="W190" s="313">
        <v>692.79569353855447</v>
      </c>
      <c r="X190" s="313">
        <v>697.66015526814101</v>
      </c>
      <c r="Y190" s="313">
        <v>699.09654490453079</v>
      </c>
      <c r="Z190" s="313">
        <v>697.60889526292021</v>
      </c>
      <c r="AA190" s="313">
        <v>683.81829331407835</v>
      </c>
      <c r="AB190" s="313">
        <v>685.20433998942508</v>
      </c>
      <c r="AC190" s="313">
        <v>684.75753213514804</v>
      </c>
      <c r="AD190" s="313">
        <v>686.86412154557229</v>
      </c>
      <c r="AE190" s="313">
        <v>689.60099167628437</v>
      </c>
      <c r="AF190" s="313">
        <v>694.10721978814422</v>
      </c>
      <c r="AG190" s="313">
        <v>696.44493012417024</v>
      </c>
      <c r="AH190" s="313">
        <v>692.45498580967455</v>
      </c>
      <c r="AI190" s="313">
        <v>690.6930582726103</v>
      </c>
      <c r="AJ190" s="313">
        <v>691.55198855385299</v>
      </c>
      <c r="AK190" s="313">
        <v>687.40035220821949</v>
      </c>
      <c r="AL190" s="313">
        <v>681.52015938383136</v>
      </c>
      <c r="AM190" s="313">
        <v>683.18085234673833</v>
      </c>
      <c r="AN190" s="313">
        <v>685.08362221902905</v>
      </c>
      <c r="AO190" s="313">
        <v>686.3620677908558</v>
      </c>
      <c r="AP190" s="313">
        <v>678.53412818210381</v>
      </c>
      <c r="AQ190" s="313">
        <v>631.57350136969183</v>
      </c>
      <c r="AR190" s="313">
        <v>630.67479414683373</v>
      </c>
      <c r="AS190" s="313">
        <v>616.99564716113309</v>
      </c>
      <c r="AT190" s="313">
        <v>591.11693436539474</v>
      </c>
      <c r="AU190" s="313">
        <v>530.51021429642458</v>
      </c>
      <c r="AV190" s="313">
        <v>527.25461396290314</v>
      </c>
      <c r="AW190" s="313">
        <v>521.50001022329945</v>
      </c>
      <c r="AX190" s="313">
        <v>514.32638040484494</v>
      </c>
      <c r="AY190" s="313">
        <v>512.0513004333128</v>
      </c>
      <c r="AZ190" s="313">
        <v>513.6022852311313</v>
      </c>
      <c r="BA190" s="314">
        <v>510.51142173805903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9284.3340945751333</v>
      </c>
      <c r="D228" s="309">
        <v>8440.4999500000013</v>
      </c>
      <c r="E228" s="309">
        <v>8087.0999400000001</v>
      </c>
      <c r="F228" s="309">
        <v>8198.8999099999983</v>
      </c>
      <c r="G228" s="309">
        <v>8185.0999500000007</v>
      </c>
      <c r="H228" s="309">
        <v>7862.9143956227608</v>
      </c>
      <c r="I228" s="309">
        <v>8325.3499799999972</v>
      </c>
      <c r="J228" s="309">
        <v>8498.54997</v>
      </c>
      <c r="K228" s="309">
        <v>8154.5499899999995</v>
      </c>
      <c r="L228" s="309">
        <v>6195.6998599999997</v>
      </c>
      <c r="M228" s="309">
        <v>7418.6610276945712</v>
      </c>
      <c r="N228" s="309">
        <v>7339.9613052686836</v>
      </c>
      <c r="O228" s="309">
        <v>7292.1562981869629</v>
      </c>
      <c r="P228" s="309">
        <v>7159.1191328655004</v>
      </c>
      <c r="Q228" s="309">
        <v>7224.7778704686216</v>
      </c>
      <c r="R228" s="309">
        <v>7032.2800222216247</v>
      </c>
      <c r="S228" s="309">
        <v>6726.8713378028915</v>
      </c>
      <c r="T228" s="309">
        <v>6939.4294635475453</v>
      </c>
      <c r="U228" s="309">
        <v>6553.382704635872</v>
      </c>
      <c r="V228" s="309">
        <v>6463.7987735961497</v>
      </c>
      <c r="W228" s="309">
        <v>6343.3157202400007</v>
      </c>
      <c r="X228" s="309">
        <v>6311.092235494938</v>
      </c>
      <c r="Y228" s="309">
        <v>6233.8583654313898</v>
      </c>
      <c r="Z228" s="309">
        <v>6127.2077154666085</v>
      </c>
      <c r="AA228" s="309">
        <v>6082.4033634096513</v>
      </c>
      <c r="AB228" s="309">
        <v>6064.9165645569083</v>
      </c>
      <c r="AC228" s="309">
        <v>6063.7246554487729</v>
      </c>
      <c r="AD228" s="309">
        <v>6062.5226779715558</v>
      </c>
      <c r="AE228" s="309">
        <v>6062.0447287827774</v>
      </c>
      <c r="AF228" s="309">
        <v>6034.9119414881579</v>
      </c>
      <c r="AG228" s="309">
        <v>5958.3426205375981</v>
      </c>
      <c r="AH228" s="309">
        <v>5921.8647515800521</v>
      </c>
      <c r="AI228" s="309">
        <v>5835.0921689982797</v>
      </c>
      <c r="AJ228" s="309">
        <v>5707.7478582581434</v>
      </c>
      <c r="AK228" s="309">
        <v>5582.7980025923107</v>
      </c>
      <c r="AL228" s="309">
        <v>5475.7158384752738</v>
      </c>
      <c r="AM228" s="309">
        <v>5422.2575819059803</v>
      </c>
      <c r="AN228" s="309">
        <v>5340.5189600261447</v>
      </c>
      <c r="AO228" s="309">
        <v>5236.3450982154081</v>
      </c>
      <c r="AP228" s="309">
        <v>5142.8948094307725</v>
      </c>
      <c r="AQ228" s="309">
        <v>5049.9500796266202</v>
      </c>
      <c r="AR228" s="309">
        <v>4978.7248201674702</v>
      </c>
      <c r="AS228" s="309">
        <v>4893.6429611834601</v>
      </c>
      <c r="AT228" s="309">
        <v>4784.4340156320195</v>
      </c>
      <c r="AU228" s="309">
        <v>4639.6637087986355</v>
      </c>
      <c r="AV228" s="309">
        <v>4533.697958632717</v>
      </c>
      <c r="AW228" s="309">
        <v>4402.0660074472435</v>
      </c>
      <c r="AX228" s="309">
        <v>4177.741653739552</v>
      </c>
      <c r="AY228" s="309">
        <v>4042.194089070525</v>
      </c>
      <c r="AZ228" s="309">
        <v>3718.8043571791536</v>
      </c>
      <c r="BA228" s="310">
        <v>3408.8521979433372</v>
      </c>
    </row>
    <row r="229" spans="1:53" x14ac:dyDescent="0.2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">
      <c r="A230" s="280" t="s">
        <v>2766</v>
      </c>
      <c r="B230" s="281" t="s">
        <v>2767</v>
      </c>
      <c r="C230" s="282">
        <v>9284.3340945751333</v>
      </c>
      <c r="D230" s="311">
        <v>8440.4999500000013</v>
      </c>
      <c r="E230" s="311">
        <v>8087.0999400000001</v>
      </c>
      <c r="F230" s="311">
        <v>8198.8999099999983</v>
      </c>
      <c r="G230" s="311">
        <v>8185.0999500000007</v>
      </c>
      <c r="H230" s="311">
        <v>7862.9143956227608</v>
      </c>
      <c r="I230" s="311">
        <v>8325.3499799999972</v>
      </c>
      <c r="J230" s="311">
        <v>8498.54997</v>
      </c>
      <c r="K230" s="311">
        <v>8154.5499899999995</v>
      </c>
      <c r="L230" s="311">
        <v>6195.6998599999997</v>
      </c>
      <c r="M230" s="311">
        <v>7418.6610276945712</v>
      </c>
      <c r="N230" s="311">
        <v>7339.9613052686836</v>
      </c>
      <c r="O230" s="311">
        <v>7292.1562981869629</v>
      </c>
      <c r="P230" s="311">
        <v>7159.1191328655004</v>
      </c>
      <c r="Q230" s="311">
        <v>7224.7778704686216</v>
      </c>
      <c r="R230" s="311">
        <v>7032.2800222216247</v>
      </c>
      <c r="S230" s="311">
        <v>6726.8713378028915</v>
      </c>
      <c r="T230" s="311">
        <v>6939.4294635475453</v>
      </c>
      <c r="U230" s="311">
        <v>6553.382704635872</v>
      </c>
      <c r="V230" s="311">
        <v>6463.7987735961497</v>
      </c>
      <c r="W230" s="311">
        <v>6343.3157202400007</v>
      </c>
      <c r="X230" s="311">
        <v>6311.092235494938</v>
      </c>
      <c r="Y230" s="311">
        <v>6233.8583654313898</v>
      </c>
      <c r="Z230" s="311">
        <v>6127.2077154666085</v>
      </c>
      <c r="AA230" s="311">
        <v>6082.4033634096513</v>
      </c>
      <c r="AB230" s="311">
        <v>6064.9165645569083</v>
      </c>
      <c r="AC230" s="311">
        <v>6063.7246554487729</v>
      </c>
      <c r="AD230" s="311">
        <v>6062.5226779715558</v>
      </c>
      <c r="AE230" s="311">
        <v>6062.0447287827774</v>
      </c>
      <c r="AF230" s="311">
        <v>6034.9119414881579</v>
      </c>
      <c r="AG230" s="311">
        <v>5958.3426205375981</v>
      </c>
      <c r="AH230" s="311">
        <v>5921.8647515800521</v>
      </c>
      <c r="AI230" s="311">
        <v>5835.0921689982797</v>
      </c>
      <c r="AJ230" s="311">
        <v>5707.7478582581434</v>
      </c>
      <c r="AK230" s="311">
        <v>5582.7980025923107</v>
      </c>
      <c r="AL230" s="311">
        <v>5475.7158384752738</v>
      </c>
      <c r="AM230" s="311">
        <v>5422.2575819059803</v>
      </c>
      <c r="AN230" s="311">
        <v>5340.5189600261447</v>
      </c>
      <c r="AO230" s="311">
        <v>5236.3450982154081</v>
      </c>
      <c r="AP230" s="311">
        <v>5142.8948094307725</v>
      </c>
      <c r="AQ230" s="311">
        <v>5049.9500796266202</v>
      </c>
      <c r="AR230" s="311">
        <v>4978.7248201674702</v>
      </c>
      <c r="AS230" s="311">
        <v>4893.6429611834601</v>
      </c>
      <c r="AT230" s="311">
        <v>4784.4340156320195</v>
      </c>
      <c r="AU230" s="311">
        <v>4639.6637087986355</v>
      </c>
      <c r="AV230" s="311">
        <v>4533.697958632717</v>
      </c>
      <c r="AW230" s="311">
        <v>4402.0660074472435</v>
      </c>
      <c r="AX230" s="311">
        <v>4177.741653739552</v>
      </c>
      <c r="AY230" s="311">
        <v>4042.194089070525</v>
      </c>
      <c r="AZ230" s="311">
        <v>3718.8043571791536</v>
      </c>
      <c r="BA230" s="312">
        <v>3408.8521979433372</v>
      </c>
    </row>
    <row r="231" spans="1:53" x14ac:dyDescent="0.2">
      <c r="A231" s="283" t="s">
        <v>2768</v>
      </c>
      <c r="B231" s="284" t="s">
        <v>2769</v>
      </c>
      <c r="C231" s="285">
        <v>9284.3340945751333</v>
      </c>
      <c r="D231" s="313">
        <v>8440.4999500000013</v>
      </c>
      <c r="E231" s="313">
        <v>8087.0999400000001</v>
      </c>
      <c r="F231" s="313">
        <v>8198.8999099999983</v>
      </c>
      <c r="G231" s="313">
        <v>8185.0999500000007</v>
      </c>
      <c r="H231" s="313">
        <v>7862.9143956227608</v>
      </c>
      <c r="I231" s="313">
        <v>8325.3499799999972</v>
      </c>
      <c r="J231" s="313">
        <v>8498.54997</v>
      </c>
      <c r="K231" s="313">
        <v>8154.5499899999995</v>
      </c>
      <c r="L231" s="313">
        <v>6195.6998599999997</v>
      </c>
      <c r="M231" s="313">
        <v>7418.6610276945712</v>
      </c>
      <c r="N231" s="313">
        <v>7339.9613052686836</v>
      </c>
      <c r="O231" s="313">
        <v>7292.1562981869629</v>
      </c>
      <c r="P231" s="313">
        <v>7159.1191328655004</v>
      </c>
      <c r="Q231" s="313">
        <v>7224.7778704686216</v>
      </c>
      <c r="R231" s="313">
        <v>7032.2800222216247</v>
      </c>
      <c r="S231" s="313">
        <v>6726.8713378028915</v>
      </c>
      <c r="T231" s="313">
        <v>6939.4294635475453</v>
      </c>
      <c r="U231" s="313">
        <v>6553.382704635872</v>
      </c>
      <c r="V231" s="313">
        <v>6463.7987735961497</v>
      </c>
      <c r="W231" s="313">
        <v>6343.3157202400007</v>
      </c>
      <c r="X231" s="313">
        <v>6311.092235494938</v>
      </c>
      <c r="Y231" s="313">
        <v>6233.8583654313898</v>
      </c>
      <c r="Z231" s="313">
        <v>6127.2077154666085</v>
      </c>
      <c r="AA231" s="313">
        <v>6082.4033634096513</v>
      </c>
      <c r="AB231" s="313">
        <v>6064.9165645569083</v>
      </c>
      <c r="AC231" s="313">
        <v>6063.7246554487729</v>
      </c>
      <c r="AD231" s="313">
        <v>6062.5226779715558</v>
      </c>
      <c r="AE231" s="313">
        <v>6062.0447287827774</v>
      </c>
      <c r="AF231" s="313">
        <v>6034.9119414881579</v>
      </c>
      <c r="AG231" s="313">
        <v>5958.3426205375981</v>
      </c>
      <c r="AH231" s="313">
        <v>5921.8647515800521</v>
      </c>
      <c r="AI231" s="313">
        <v>5835.0921689982797</v>
      </c>
      <c r="AJ231" s="313">
        <v>5707.7478582581434</v>
      </c>
      <c r="AK231" s="313">
        <v>5582.7980025923107</v>
      </c>
      <c r="AL231" s="313">
        <v>5475.7158384752738</v>
      </c>
      <c r="AM231" s="313">
        <v>5422.2575819059803</v>
      </c>
      <c r="AN231" s="313">
        <v>5340.5189600261447</v>
      </c>
      <c r="AO231" s="313">
        <v>5236.3450982154081</v>
      </c>
      <c r="AP231" s="313">
        <v>5142.8948094307725</v>
      </c>
      <c r="AQ231" s="313">
        <v>5049.9500796266202</v>
      </c>
      <c r="AR231" s="313">
        <v>4978.7248201674702</v>
      </c>
      <c r="AS231" s="313">
        <v>4893.6429611834601</v>
      </c>
      <c r="AT231" s="313">
        <v>4784.4340156320195</v>
      </c>
      <c r="AU231" s="313">
        <v>4639.6637087986355</v>
      </c>
      <c r="AV231" s="313">
        <v>4533.697958632717</v>
      </c>
      <c r="AW231" s="313">
        <v>4402.0660074472435</v>
      </c>
      <c r="AX231" s="313">
        <v>4177.741653739552</v>
      </c>
      <c r="AY231" s="313">
        <v>4042.194089070525</v>
      </c>
      <c r="AZ231" s="313">
        <v>3718.8043571791536</v>
      </c>
      <c r="BA231" s="314">
        <v>3408.8521979433372</v>
      </c>
    </row>
    <row r="232" spans="1:53" x14ac:dyDescent="0.2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2C9-E397-4886-99BD-7831884DA964}">
  <sheetPr>
    <tabColor theme="8" tint="0.59999389629810485"/>
    <pageSetUpPr fitToPage="1"/>
  </sheetPr>
  <dimension ref="A1:BA261"/>
  <sheetViews>
    <sheetView showGridLines="0" workbookViewId="0">
      <pane xSplit="2" ySplit="1" topLeftCell="W33" activePane="bottomRight" state="frozen"/>
      <selection activeCell="W33" sqref="W33"/>
      <selection pane="topRight" activeCell="W33" sqref="W33"/>
      <selection pane="bottomLeft" activeCell="W33" sqref="W33"/>
      <selection pane="bottomRight" sqref="A1:XFD1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2889</v>
      </c>
      <c r="B1" s="384" t="s">
        <v>2667</v>
      </c>
      <c r="C1" s="385">
        <v>2000</v>
      </c>
      <c r="D1" s="383">
        <v>2001</v>
      </c>
      <c r="E1" s="383">
        <v>2002</v>
      </c>
      <c r="F1" s="383">
        <v>2003</v>
      </c>
      <c r="G1" s="383">
        <v>2004</v>
      </c>
      <c r="H1" s="383">
        <v>2005</v>
      </c>
      <c r="I1" s="383">
        <v>2006</v>
      </c>
      <c r="J1" s="383">
        <v>2007</v>
      </c>
      <c r="K1" s="383">
        <v>2008</v>
      </c>
      <c r="L1" s="383">
        <v>2009</v>
      </c>
      <c r="M1" s="383">
        <v>2010</v>
      </c>
      <c r="N1" s="383">
        <v>2011</v>
      </c>
      <c r="O1" s="383">
        <v>2012</v>
      </c>
      <c r="P1" s="383">
        <v>2013</v>
      </c>
      <c r="Q1" s="383">
        <v>2014</v>
      </c>
      <c r="R1" s="383">
        <v>2015</v>
      </c>
      <c r="S1" s="383">
        <v>2016</v>
      </c>
      <c r="T1" s="383">
        <v>2017</v>
      </c>
      <c r="U1" s="383">
        <v>2018</v>
      </c>
      <c r="V1" s="383">
        <v>2019</v>
      </c>
      <c r="W1" s="383">
        <v>2020</v>
      </c>
      <c r="X1" s="383">
        <v>2021</v>
      </c>
      <c r="Y1" s="383">
        <v>2022</v>
      </c>
      <c r="Z1" s="383">
        <v>2023</v>
      </c>
      <c r="AA1" s="383">
        <v>2024</v>
      </c>
      <c r="AB1" s="383">
        <v>2025</v>
      </c>
      <c r="AC1" s="383">
        <v>2026</v>
      </c>
      <c r="AD1" s="383">
        <v>2027</v>
      </c>
      <c r="AE1" s="383">
        <v>2028</v>
      </c>
      <c r="AF1" s="383">
        <v>2029</v>
      </c>
      <c r="AG1" s="383">
        <v>2030</v>
      </c>
      <c r="AH1" s="383">
        <v>2031</v>
      </c>
      <c r="AI1" s="383">
        <v>2032</v>
      </c>
      <c r="AJ1" s="383">
        <v>2033</v>
      </c>
      <c r="AK1" s="383">
        <v>2034</v>
      </c>
      <c r="AL1" s="383">
        <v>2035</v>
      </c>
      <c r="AM1" s="383">
        <v>2036</v>
      </c>
      <c r="AN1" s="383">
        <v>2037</v>
      </c>
      <c r="AO1" s="383">
        <v>2038</v>
      </c>
      <c r="AP1" s="383">
        <v>2039</v>
      </c>
      <c r="AQ1" s="383">
        <v>2040</v>
      </c>
      <c r="AR1" s="383">
        <v>2041</v>
      </c>
      <c r="AS1" s="383">
        <v>2042</v>
      </c>
      <c r="AT1" s="383">
        <v>2043</v>
      </c>
      <c r="AU1" s="383">
        <v>2044</v>
      </c>
      <c r="AV1" s="383">
        <v>2045</v>
      </c>
      <c r="AW1" s="383">
        <v>2046</v>
      </c>
      <c r="AX1" s="383">
        <v>2047</v>
      </c>
      <c r="AY1" s="383">
        <v>2048</v>
      </c>
      <c r="AZ1" s="383">
        <v>2049</v>
      </c>
      <c r="BA1" s="386">
        <v>2050</v>
      </c>
    </row>
    <row r="2" spans="1:53" x14ac:dyDescent="0.2">
      <c r="A2" s="274" t="s">
        <v>2668</v>
      </c>
      <c r="B2" s="275" t="s">
        <v>2669</v>
      </c>
      <c r="C2" s="276">
        <f>C178-C90</f>
        <v>13778.9849867095</v>
      </c>
      <c r="D2" s="276">
        <f t="shared" ref="D2:BA7" si="0">D178-D90</f>
        <v>13086.6643</v>
      </c>
      <c r="E2" s="276">
        <f t="shared" si="0"/>
        <v>13403.919409999997</v>
      </c>
      <c r="F2" s="276">
        <f t="shared" si="0"/>
        <v>13862.167829999999</v>
      </c>
      <c r="G2" s="276">
        <f t="shared" si="0"/>
        <v>14412.50733</v>
      </c>
      <c r="H2" s="276">
        <f t="shared" si="0"/>
        <v>13987.015011143267</v>
      </c>
      <c r="I2" s="276">
        <f t="shared" si="0"/>
        <v>14360.349429999998</v>
      </c>
      <c r="J2" s="276">
        <f t="shared" si="0"/>
        <v>14702.050529999993</v>
      </c>
      <c r="K2" s="276">
        <f t="shared" si="0"/>
        <v>13629.105380000001</v>
      </c>
      <c r="L2" s="276">
        <f t="shared" si="0"/>
        <v>9354.1712100000004</v>
      </c>
      <c r="M2" s="276">
        <f t="shared" si="0"/>
        <v>12500.01246769408</v>
      </c>
      <c r="N2" s="276">
        <f t="shared" si="0"/>
        <v>12260.736373147596</v>
      </c>
      <c r="O2" s="276">
        <f t="shared" si="0"/>
        <v>12014.364888648008</v>
      </c>
      <c r="P2" s="276">
        <f t="shared" si="0"/>
        <v>12065.832332273048</v>
      </c>
      <c r="Q2" s="276">
        <f t="shared" si="0"/>
        <v>12377.292952668282</v>
      </c>
      <c r="R2" s="276">
        <f t="shared" si="0"/>
        <v>12382.284968330567</v>
      </c>
      <c r="S2" s="276">
        <f t="shared" si="0"/>
        <v>12143.602669500879</v>
      </c>
      <c r="T2" s="276">
        <f t="shared" si="0"/>
        <v>12376.711109781476</v>
      </c>
      <c r="U2" s="276">
        <f t="shared" si="0"/>
        <v>11632.593553907265</v>
      </c>
      <c r="V2" s="276">
        <f t="shared" si="0"/>
        <v>11505.066195044526</v>
      </c>
      <c r="W2" s="276">
        <f t="shared" si="0"/>
        <v>11342.606449979872</v>
      </c>
      <c r="X2" s="276">
        <f t="shared" si="0"/>
        <v>11336.31739368458</v>
      </c>
      <c r="Y2" s="276">
        <f t="shared" si="0"/>
        <v>11246.11614607234</v>
      </c>
      <c r="Z2" s="276">
        <f t="shared" si="0"/>
        <v>11120.672249950841</v>
      </c>
      <c r="AA2" s="276">
        <f t="shared" si="0"/>
        <v>11073.784980956469</v>
      </c>
      <c r="AB2" s="276">
        <f t="shared" si="0"/>
        <v>11096.395674919426</v>
      </c>
      <c r="AC2" s="276">
        <f t="shared" si="0"/>
        <v>11179.574229037489</v>
      </c>
      <c r="AD2" s="276">
        <f t="shared" si="0"/>
        <v>11268.889155360404</v>
      </c>
      <c r="AE2" s="276">
        <f t="shared" si="0"/>
        <v>11353.099511576418</v>
      </c>
      <c r="AF2" s="276">
        <f t="shared" si="0"/>
        <v>11366.343586592315</v>
      </c>
      <c r="AG2" s="276">
        <f t="shared" si="0"/>
        <v>11321.172249097044</v>
      </c>
      <c r="AH2" s="276">
        <f t="shared" si="0"/>
        <v>11316.378645218954</v>
      </c>
      <c r="AI2" s="276">
        <f t="shared" si="0"/>
        <v>11231.211108032141</v>
      </c>
      <c r="AJ2" s="276">
        <f t="shared" si="0"/>
        <v>11090.022044366455</v>
      </c>
      <c r="AK2" s="276">
        <f t="shared" si="0"/>
        <v>10924.693201064794</v>
      </c>
      <c r="AL2" s="276">
        <f t="shared" si="0"/>
        <v>10791.362649300434</v>
      </c>
      <c r="AM2" s="276">
        <f t="shared" si="0"/>
        <v>10744.731932012257</v>
      </c>
      <c r="AN2" s="276">
        <f t="shared" si="0"/>
        <v>10666.091648292138</v>
      </c>
      <c r="AO2" s="276">
        <f t="shared" si="0"/>
        <v>10527.980478247617</v>
      </c>
      <c r="AP2" s="276">
        <f t="shared" si="0"/>
        <v>10408.239249997292</v>
      </c>
      <c r="AQ2" s="276">
        <f t="shared" si="0"/>
        <v>10282.062112709607</v>
      </c>
      <c r="AR2" s="276">
        <f t="shared" si="0"/>
        <v>10200.827500711639</v>
      </c>
      <c r="AS2" s="276">
        <f t="shared" si="0"/>
        <v>10086.69956476522</v>
      </c>
      <c r="AT2" s="276">
        <f t="shared" si="0"/>
        <v>9930.9866180920944</v>
      </c>
      <c r="AU2" s="276">
        <f t="shared" si="0"/>
        <v>9674.1257452237005</v>
      </c>
      <c r="AV2" s="276">
        <f t="shared" si="0"/>
        <v>9513.0799577673533</v>
      </c>
      <c r="AW2" s="276">
        <f t="shared" si="0"/>
        <v>9288.3867832451087</v>
      </c>
      <c r="AX2" s="276">
        <f t="shared" si="0"/>
        <v>8792.2849437084951</v>
      </c>
      <c r="AY2" s="276">
        <f t="shared" si="0"/>
        <v>8518.5858157301245</v>
      </c>
      <c r="AZ2" s="276">
        <f t="shared" si="0"/>
        <v>7752.8738641418131</v>
      </c>
      <c r="BA2" s="276">
        <f t="shared" si="0"/>
        <v>7183.6042968156144</v>
      </c>
    </row>
    <row r="3" spans="1:53" x14ac:dyDescent="0.2">
      <c r="A3" s="277" t="s">
        <v>2670</v>
      </c>
      <c r="B3" s="278" t="s">
        <v>2671</v>
      </c>
      <c r="C3" s="279">
        <f t="shared" ref="C3:R18" si="1">C179-C91</f>
        <v>13778.9849867095</v>
      </c>
      <c r="D3" s="279">
        <f t="shared" si="1"/>
        <v>13086.6643</v>
      </c>
      <c r="E3" s="279">
        <f t="shared" si="1"/>
        <v>13403.919409999997</v>
      </c>
      <c r="F3" s="279">
        <f t="shared" si="1"/>
        <v>13862.167829999999</v>
      </c>
      <c r="G3" s="279">
        <f t="shared" si="1"/>
        <v>14412.50733</v>
      </c>
      <c r="H3" s="279">
        <f t="shared" si="1"/>
        <v>13987.015011143267</v>
      </c>
      <c r="I3" s="279">
        <f t="shared" si="1"/>
        <v>14360.349429999998</v>
      </c>
      <c r="J3" s="279">
        <f t="shared" si="1"/>
        <v>14702.050529999993</v>
      </c>
      <c r="K3" s="279">
        <f t="shared" si="1"/>
        <v>13629.105380000001</v>
      </c>
      <c r="L3" s="279">
        <f t="shared" si="1"/>
        <v>9354.1712100000004</v>
      </c>
      <c r="M3" s="279">
        <f t="shared" si="1"/>
        <v>12500.01246769408</v>
      </c>
      <c r="N3" s="279">
        <f t="shared" si="1"/>
        <v>12260.736373147596</v>
      </c>
      <c r="O3" s="279">
        <f t="shared" si="1"/>
        <v>12014.364888648008</v>
      </c>
      <c r="P3" s="279">
        <f t="shared" si="1"/>
        <v>12065.832332273048</v>
      </c>
      <c r="Q3" s="279">
        <f t="shared" si="1"/>
        <v>12377.292952668282</v>
      </c>
      <c r="R3" s="279">
        <f t="shared" si="1"/>
        <v>12382.284968330567</v>
      </c>
      <c r="S3" s="279">
        <f t="shared" si="0"/>
        <v>12143.602669500879</v>
      </c>
      <c r="T3" s="279">
        <f t="shared" si="0"/>
        <v>12376.711109781476</v>
      </c>
      <c r="U3" s="279">
        <f t="shared" si="0"/>
        <v>11632.593553907265</v>
      </c>
      <c r="V3" s="279">
        <f t="shared" si="0"/>
        <v>11505.066195044526</v>
      </c>
      <c r="W3" s="279">
        <f t="shared" si="0"/>
        <v>11342.606449979872</v>
      </c>
      <c r="X3" s="279">
        <f t="shared" si="0"/>
        <v>11336.31739368458</v>
      </c>
      <c r="Y3" s="279">
        <f t="shared" si="0"/>
        <v>11246.11614607234</v>
      </c>
      <c r="Z3" s="279">
        <f t="shared" si="0"/>
        <v>11120.672249950841</v>
      </c>
      <c r="AA3" s="279">
        <f t="shared" si="0"/>
        <v>11073.784980956469</v>
      </c>
      <c r="AB3" s="279">
        <f t="shared" si="0"/>
        <v>11096.395674919426</v>
      </c>
      <c r="AC3" s="279">
        <f t="shared" si="0"/>
        <v>11179.574229037489</v>
      </c>
      <c r="AD3" s="279">
        <f t="shared" si="0"/>
        <v>11268.889155360404</v>
      </c>
      <c r="AE3" s="279">
        <f t="shared" si="0"/>
        <v>11353.099511576418</v>
      </c>
      <c r="AF3" s="279">
        <f t="shared" si="0"/>
        <v>11366.343586592315</v>
      </c>
      <c r="AG3" s="279">
        <f t="shared" si="0"/>
        <v>11321.172249097044</v>
      </c>
      <c r="AH3" s="279">
        <f t="shared" si="0"/>
        <v>11316.378645218954</v>
      </c>
      <c r="AI3" s="279">
        <f t="shared" si="0"/>
        <v>11231.211108032141</v>
      </c>
      <c r="AJ3" s="279">
        <f t="shared" si="0"/>
        <v>11090.022044366455</v>
      </c>
      <c r="AK3" s="279">
        <f t="shared" si="0"/>
        <v>10924.693201064794</v>
      </c>
      <c r="AL3" s="279">
        <f t="shared" si="0"/>
        <v>10791.362649300434</v>
      </c>
      <c r="AM3" s="279">
        <f t="shared" si="0"/>
        <v>10744.731932012257</v>
      </c>
      <c r="AN3" s="279">
        <f t="shared" si="0"/>
        <v>10666.091648292138</v>
      </c>
      <c r="AO3" s="279">
        <f t="shared" si="0"/>
        <v>10527.980478247617</v>
      </c>
      <c r="AP3" s="279">
        <f t="shared" si="0"/>
        <v>10408.239249997292</v>
      </c>
      <c r="AQ3" s="279">
        <f t="shared" si="0"/>
        <v>10282.062112709607</v>
      </c>
      <c r="AR3" s="279">
        <f t="shared" si="0"/>
        <v>10200.827500711639</v>
      </c>
      <c r="AS3" s="279">
        <f t="shared" si="0"/>
        <v>10086.69956476522</v>
      </c>
      <c r="AT3" s="279">
        <f t="shared" si="0"/>
        <v>9930.9866180920944</v>
      </c>
      <c r="AU3" s="279">
        <f t="shared" si="0"/>
        <v>9674.1257452237005</v>
      </c>
      <c r="AV3" s="279">
        <f t="shared" si="0"/>
        <v>9513.0799577673533</v>
      </c>
      <c r="AW3" s="279">
        <f t="shared" si="0"/>
        <v>9288.3867832451087</v>
      </c>
      <c r="AX3" s="279">
        <f t="shared" si="0"/>
        <v>8792.2849437084951</v>
      </c>
      <c r="AY3" s="279">
        <f t="shared" si="0"/>
        <v>8518.5858157301245</v>
      </c>
      <c r="AZ3" s="279">
        <f t="shared" si="0"/>
        <v>7752.8738641418131</v>
      </c>
      <c r="BA3" s="279">
        <f t="shared" si="0"/>
        <v>7183.6042968156144</v>
      </c>
    </row>
    <row r="4" spans="1:53" x14ac:dyDescent="0.2">
      <c r="A4" s="280" t="s">
        <v>2672</v>
      </c>
      <c r="B4" s="281" t="s">
        <v>2673</v>
      </c>
      <c r="C4" s="282">
        <f t="shared" si="1"/>
        <v>13778.9849867095</v>
      </c>
      <c r="D4" s="282">
        <f t="shared" si="0"/>
        <v>13086.6643</v>
      </c>
      <c r="E4" s="282">
        <f t="shared" si="0"/>
        <v>13403.919409999997</v>
      </c>
      <c r="F4" s="282">
        <f t="shared" si="0"/>
        <v>13862.167829999999</v>
      </c>
      <c r="G4" s="282">
        <f t="shared" si="0"/>
        <v>14412.50733</v>
      </c>
      <c r="H4" s="282">
        <f t="shared" si="0"/>
        <v>13987.015011143267</v>
      </c>
      <c r="I4" s="282">
        <f t="shared" si="0"/>
        <v>14360.349429999998</v>
      </c>
      <c r="J4" s="282">
        <f t="shared" si="0"/>
        <v>14702.050529999993</v>
      </c>
      <c r="K4" s="282">
        <f t="shared" si="0"/>
        <v>13629.105380000001</v>
      </c>
      <c r="L4" s="282">
        <f t="shared" si="0"/>
        <v>9354.1712100000004</v>
      </c>
      <c r="M4" s="282">
        <f t="shared" si="0"/>
        <v>12500.01246769408</v>
      </c>
      <c r="N4" s="282">
        <f t="shared" si="0"/>
        <v>12260.736373147596</v>
      </c>
      <c r="O4" s="282">
        <f t="shared" si="0"/>
        <v>12014.364888648008</v>
      </c>
      <c r="P4" s="282">
        <f t="shared" si="0"/>
        <v>12065.832332273048</v>
      </c>
      <c r="Q4" s="282">
        <f t="shared" si="0"/>
        <v>12377.292952668282</v>
      </c>
      <c r="R4" s="282">
        <f t="shared" si="0"/>
        <v>12382.284968330567</v>
      </c>
      <c r="S4" s="282">
        <f t="shared" si="0"/>
        <v>12143.602669500879</v>
      </c>
      <c r="T4" s="282">
        <f t="shared" si="0"/>
        <v>12376.711109781476</v>
      </c>
      <c r="U4" s="282">
        <f t="shared" si="0"/>
        <v>11632.593553907265</v>
      </c>
      <c r="V4" s="282">
        <f t="shared" si="0"/>
        <v>11505.066195044526</v>
      </c>
      <c r="W4" s="282">
        <f t="shared" si="0"/>
        <v>11342.606449979872</v>
      </c>
      <c r="X4" s="282">
        <f t="shared" si="0"/>
        <v>11336.31739368458</v>
      </c>
      <c r="Y4" s="282">
        <f t="shared" si="0"/>
        <v>11246.11614607234</v>
      </c>
      <c r="Z4" s="282">
        <f t="shared" si="0"/>
        <v>11120.672249950841</v>
      </c>
      <c r="AA4" s="282">
        <f t="shared" si="0"/>
        <v>11073.784980956469</v>
      </c>
      <c r="AB4" s="282">
        <f t="shared" si="0"/>
        <v>11096.395674919426</v>
      </c>
      <c r="AC4" s="282">
        <f t="shared" si="0"/>
        <v>11179.574229037489</v>
      </c>
      <c r="AD4" s="282">
        <f t="shared" si="0"/>
        <v>11268.889155360404</v>
      </c>
      <c r="AE4" s="282">
        <f t="shared" si="0"/>
        <v>11353.099511576418</v>
      </c>
      <c r="AF4" s="282">
        <f t="shared" si="0"/>
        <v>11366.343586592315</v>
      </c>
      <c r="AG4" s="282">
        <f t="shared" si="0"/>
        <v>11321.172249097044</v>
      </c>
      <c r="AH4" s="282">
        <f t="shared" si="0"/>
        <v>11316.378645218954</v>
      </c>
      <c r="AI4" s="282">
        <f t="shared" si="0"/>
        <v>11231.211108032141</v>
      </c>
      <c r="AJ4" s="282">
        <f t="shared" si="0"/>
        <v>11090.022044366455</v>
      </c>
      <c r="AK4" s="282">
        <f t="shared" si="0"/>
        <v>10924.693201064794</v>
      </c>
      <c r="AL4" s="282">
        <f t="shared" si="0"/>
        <v>10791.362649300434</v>
      </c>
      <c r="AM4" s="282">
        <f t="shared" si="0"/>
        <v>10744.731932012257</v>
      </c>
      <c r="AN4" s="282">
        <f t="shared" si="0"/>
        <v>10666.091648292138</v>
      </c>
      <c r="AO4" s="282">
        <f t="shared" si="0"/>
        <v>10527.980478247617</v>
      </c>
      <c r="AP4" s="282">
        <f t="shared" si="0"/>
        <v>10408.239249997292</v>
      </c>
      <c r="AQ4" s="282">
        <f t="shared" si="0"/>
        <v>10282.062112709607</v>
      </c>
      <c r="AR4" s="282">
        <f t="shared" si="0"/>
        <v>10200.827500711639</v>
      </c>
      <c r="AS4" s="282">
        <f t="shared" si="0"/>
        <v>10086.69956476522</v>
      </c>
      <c r="AT4" s="282">
        <f t="shared" si="0"/>
        <v>9930.9866180920944</v>
      </c>
      <c r="AU4" s="282">
        <f t="shared" si="0"/>
        <v>9674.1257452237005</v>
      </c>
      <c r="AV4" s="282">
        <f t="shared" si="0"/>
        <v>9513.0799577673533</v>
      </c>
      <c r="AW4" s="282">
        <f t="shared" si="0"/>
        <v>9288.3867832451087</v>
      </c>
      <c r="AX4" s="282">
        <f t="shared" si="0"/>
        <v>8792.2849437084951</v>
      </c>
      <c r="AY4" s="282">
        <f t="shared" si="0"/>
        <v>8518.5858157301245</v>
      </c>
      <c r="AZ4" s="282">
        <f t="shared" si="0"/>
        <v>7752.8738641418131</v>
      </c>
      <c r="BA4" s="282">
        <f t="shared" si="0"/>
        <v>7183.6042968156144</v>
      </c>
    </row>
    <row r="5" spans="1:53" x14ac:dyDescent="0.2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">
      <c r="A11" s="283" t="s">
        <v>2665</v>
      </c>
      <c r="B11" s="284" t="s">
        <v>2686</v>
      </c>
      <c r="C11" s="285">
        <f t="shared" si="1"/>
        <v>13778.9849867095</v>
      </c>
      <c r="D11" s="285">
        <f t="shared" si="1"/>
        <v>13086.6643</v>
      </c>
      <c r="E11" s="285">
        <f t="shared" si="1"/>
        <v>13403.919409999997</v>
      </c>
      <c r="F11" s="285">
        <f t="shared" si="1"/>
        <v>13862.167829999999</v>
      </c>
      <c r="G11" s="285">
        <f t="shared" si="1"/>
        <v>14412.50733</v>
      </c>
      <c r="H11" s="285">
        <f t="shared" si="1"/>
        <v>13987.015011143267</v>
      </c>
      <c r="I11" s="285">
        <f t="shared" si="1"/>
        <v>14360.349429999998</v>
      </c>
      <c r="J11" s="285">
        <f t="shared" si="1"/>
        <v>14702.050529999993</v>
      </c>
      <c r="K11" s="285">
        <f t="shared" si="1"/>
        <v>13629.105380000001</v>
      </c>
      <c r="L11" s="285">
        <f t="shared" si="1"/>
        <v>9354.1712100000004</v>
      </c>
      <c r="M11" s="285">
        <f t="shared" si="1"/>
        <v>12500.01246769408</v>
      </c>
      <c r="N11" s="285">
        <f t="shared" si="1"/>
        <v>12260.736373147596</v>
      </c>
      <c r="O11" s="285">
        <f t="shared" si="1"/>
        <v>12014.364888648008</v>
      </c>
      <c r="P11" s="285">
        <f t="shared" si="1"/>
        <v>12065.832332273048</v>
      </c>
      <c r="Q11" s="285">
        <f t="shared" si="1"/>
        <v>12377.292952668282</v>
      </c>
      <c r="R11" s="285">
        <f t="shared" si="1"/>
        <v>12382.284968330567</v>
      </c>
      <c r="S11" s="285">
        <f t="shared" si="3"/>
        <v>12143.602669500879</v>
      </c>
      <c r="T11" s="285">
        <f t="shared" si="3"/>
        <v>12376.711109781476</v>
      </c>
      <c r="U11" s="285">
        <f t="shared" si="3"/>
        <v>11632.593553907265</v>
      </c>
      <c r="V11" s="285">
        <f t="shared" si="3"/>
        <v>11505.066195044526</v>
      </c>
      <c r="W11" s="285">
        <f t="shared" si="3"/>
        <v>11342.606449979872</v>
      </c>
      <c r="X11" s="285">
        <f t="shared" si="3"/>
        <v>11336.31739368458</v>
      </c>
      <c r="Y11" s="285">
        <f t="shared" si="3"/>
        <v>11246.11614607234</v>
      </c>
      <c r="Z11" s="285">
        <f t="shared" si="3"/>
        <v>11120.672249950841</v>
      </c>
      <c r="AA11" s="285">
        <f t="shared" si="3"/>
        <v>11073.784980956469</v>
      </c>
      <c r="AB11" s="285">
        <f t="shared" si="3"/>
        <v>11096.395674919426</v>
      </c>
      <c r="AC11" s="285">
        <f t="shared" si="3"/>
        <v>11179.574229037489</v>
      </c>
      <c r="AD11" s="285">
        <f t="shared" si="3"/>
        <v>11268.889155360404</v>
      </c>
      <c r="AE11" s="285">
        <f t="shared" si="3"/>
        <v>11353.099511576418</v>
      </c>
      <c r="AF11" s="285">
        <f t="shared" si="3"/>
        <v>11366.343586592315</v>
      </c>
      <c r="AG11" s="285">
        <f t="shared" si="3"/>
        <v>11321.172249097044</v>
      </c>
      <c r="AH11" s="285">
        <f t="shared" si="3"/>
        <v>11316.378645218954</v>
      </c>
      <c r="AI11" s="285">
        <f t="shared" si="3"/>
        <v>11231.211108032141</v>
      </c>
      <c r="AJ11" s="285">
        <f t="shared" si="3"/>
        <v>11090.022044366455</v>
      </c>
      <c r="AK11" s="285">
        <f t="shared" si="3"/>
        <v>10924.693201064794</v>
      </c>
      <c r="AL11" s="285">
        <f t="shared" si="3"/>
        <v>10791.362649300434</v>
      </c>
      <c r="AM11" s="285">
        <f t="shared" si="3"/>
        <v>10744.731932012257</v>
      </c>
      <c r="AN11" s="285">
        <f t="shared" si="3"/>
        <v>10666.091648292138</v>
      </c>
      <c r="AO11" s="285">
        <f t="shared" si="3"/>
        <v>10527.980478247617</v>
      </c>
      <c r="AP11" s="285">
        <f t="shared" si="3"/>
        <v>10408.239249997292</v>
      </c>
      <c r="AQ11" s="285">
        <f t="shared" si="3"/>
        <v>10282.062112709607</v>
      </c>
      <c r="AR11" s="285">
        <f t="shared" si="3"/>
        <v>10200.827500711639</v>
      </c>
      <c r="AS11" s="285">
        <f t="shared" si="3"/>
        <v>10086.69956476522</v>
      </c>
      <c r="AT11" s="285">
        <f t="shared" si="3"/>
        <v>9930.9866180920944</v>
      </c>
      <c r="AU11" s="285">
        <f t="shared" si="3"/>
        <v>9674.1257452237005</v>
      </c>
      <c r="AV11" s="285">
        <f t="shared" si="3"/>
        <v>9513.0799577673533</v>
      </c>
      <c r="AW11" s="285">
        <f t="shared" si="3"/>
        <v>9288.3867832451087</v>
      </c>
      <c r="AX11" s="285">
        <f t="shared" si="3"/>
        <v>8792.2849437084951</v>
      </c>
      <c r="AY11" s="285">
        <f t="shared" si="3"/>
        <v>8518.5858157301245</v>
      </c>
      <c r="AZ11" s="285">
        <f t="shared" si="3"/>
        <v>7752.8738641418131</v>
      </c>
      <c r="BA11" s="285">
        <f t="shared" si="3"/>
        <v>7183.6042968156144</v>
      </c>
    </row>
    <row r="12" spans="1:53" x14ac:dyDescent="0.2">
      <c r="A12" s="286" t="s">
        <v>2687</v>
      </c>
      <c r="B12" s="287" t="s">
        <v>2688</v>
      </c>
      <c r="C12" s="288">
        <f t="shared" si="1"/>
        <v>13778.9849867095</v>
      </c>
      <c r="D12" s="288">
        <f t="shared" si="1"/>
        <v>13086.6643</v>
      </c>
      <c r="E12" s="288">
        <f t="shared" si="1"/>
        <v>13403.919409999997</v>
      </c>
      <c r="F12" s="288">
        <f t="shared" si="1"/>
        <v>13862.167829999999</v>
      </c>
      <c r="G12" s="288">
        <f t="shared" si="1"/>
        <v>14412.50733</v>
      </c>
      <c r="H12" s="288">
        <f t="shared" si="1"/>
        <v>13987.015011143267</v>
      </c>
      <c r="I12" s="288">
        <f t="shared" si="1"/>
        <v>14360.349429999998</v>
      </c>
      <c r="J12" s="288">
        <f t="shared" si="1"/>
        <v>14702.050529999993</v>
      </c>
      <c r="K12" s="288">
        <f t="shared" si="1"/>
        <v>13629.105380000001</v>
      </c>
      <c r="L12" s="288">
        <f t="shared" si="1"/>
        <v>9354.1712100000004</v>
      </c>
      <c r="M12" s="288">
        <f t="shared" si="1"/>
        <v>12500.01246769408</v>
      </c>
      <c r="N12" s="288">
        <f t="shared" si="1"/>
        <v>12260.736373147596</v>
      </c>
      <c r="O12" s="288">
        <f t="shared" si="1"/>
        <v>12014.364888648008</v>
      </c>
      <c r="P12" s="288">
        <f t="shared" si="1"/>
        <v>12065.832332273048</v>
      </c>
      <c r="Q12" s="288">
        <f t="shared" si="1"/>
        <v>12377.292952668282</v>
      </c>
      <c r="R12" s="288">
        <f t="shared" si="1"/>
        <v>12382.284968330567</v>
      </c>
      <c r="S12" s="288">
        <f t="shared" si="3"/>
        <v>12143.602669500879</v>
      </c>
      <c r="T12" s="288">
        <f t="shared" si="3"/>
        <v>12376.711109781476</v>
      </c>
      <c r="U12" s="288">
        <f t="shared" si="3"/>
        <v>11632.593553907265</v>
      </c>
      <c r="V12" s="288">
        <f t="shared" si="3"/>
        <v>11505.066195044526</v>
      </c>
      <c r="W12" s="288">
        <f t="shared" si="3"/>
        <v>11342.606449979872</v>
      </c>
      <c r="X12" s="288">
        <f t="shared" si="3"/>
        <v>11336.31739368458</v>
      </c>
      <c r="Y12" s="288">
        <f t="shared" si="3"/>
        <v>11246.11614607234</v>
      </c>
      <c r="Z12" s="288">
        <f t="shared" si="3"/>
        <v>11120.672249950841</v>
      </c>
      <c r="AA12" s="288">
        <f t="shared" si="3"/>
        <v>11073.784980956469</v>
      </c>
      <c r="AB12" s="288">
        <f t="shared" si="3"/>
        <v>11096.395674919426</v>
      </c>
      <c r="AC12" s="288">
        <f t="shared" si="3"/>
        <v>11179.574229037489</v>
      </c>
      <c r="AD12" s="288">
        <f t="shared" si="3"/>
        <v>11268.889155360404</v>
      </c>
      <c r="AE12" s="288">
        <f t="shared" si="3"/>
        <v>11353.099511576418</v>
      </c>
      <c r="AF12" s="288">
        <f t="shared" si="3"/>
        <v>11366.343586592315</v>
      </c>
      <c r="AG12" s="288">
        <f t="shared" si="3"/>
        <v>11321.172249097044</v>
      </c>
      <c r="AH12" s="288">
        <f t="shared" si="3"/>
        <v>11316.378645218954</v>
      </c>
      <c r="AI12" s="288">
        <f t="shared" si="3"/>
        <v>11231.211108032141</v>
      </c>
      <c r="AJ12" s="288">
        <f t="shared" si="3"/>
        <v>11090.022044366455</v>
      </c>
      <c r="AK12" s="288">
        <f t="shared" si="3"/>
        <v>10924.693201064794</v>
      </c>
      <c r="AL12" s="288">
        <f t="shared" si="3"/>
        <v>10791.362649300434</v>
      </c>
      <c r="AM12" s="288">
        <f t="shared" si="3"/>
        <v>10744.731932012257</v>
      </c>
      <c r="AN12" s="288">
        <f t="shared" si="3"/>
        <v>10666.091648292138</v>
      </c>
      <c r="AO12" s="288">
        <f t="shared" si="3"/>
        <v>10527.980478247617</v>
      </c>
      <c r="AP12" s="288">
        <f t="shared" si="3"/>
        <v>10408.239249997292</v>
      </c>
      <c r="AQ12" s="288">
        <f t="shared" si="3"/>
        <v>10282.062112709607</v>
      </c>
      <c r="AR12" s="288">
        <f t="shared" si="3"/>
        <v>10200.827500711639</v>
      </c>
      <c r="AS12" s="288">
        <f t="shared" si="3"/>
        <v>10086.69956476522</v>
      </c>
      <c r="AT12" s="288">
        <f t="shared" si="3"/>
        <v>9930.9866180920944</v>
      </c>
      <c r="AU12" s="288">
        <f t="shared" si="3"/>
        <v>9674.1257452237005</v>
      </c>
      <c r="AV12" s="288">
        <f t="shared" si="3"/>
        <v>9513.0799577673533</v>
      </c>
      <c r="AW12" s="288">
        <f t="shared" si="3"/>
        <v>9288.3867832451087</v>
      </c>
      <c r="AX12" s="288">
        <f t="shared" si="3"/>
        <v>8792.2849437084951</v>
      </c>
      <c r="AY12" s="288">
        <f t="shared" si="3"/>
        <v>8518.5858157301245</v>
      </c>
      <c r="AZ12" s="288">
        <f t="shared" si="3"/>
        <v>7752.8738641418131</v>
      </c>
      <c r="BA12" s="288">
        <f t="shared" si="3"/>
        <v>7183.6042968156144</v>
      </c>
    </row>
    <row r="13" spans="1:53" x14ac:dyDescent="0.2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">
      <c r="A52" s="277" t="s">
        <v>2763</v>
      </c>
      <c r="B52" s="278" t="s">
        <v>2764</v>
      </c>
      <c r="C52" s="279">
        <f t="shared" si="12"/>
        <v>0</v>
      </c>
      <c r="D52" s="279">
        <f t="shared" si="12"/>
        <v>0</v>
      </c>
      <c r="E52" s="279">
        <f t="shared" si="12"/>
        <v>0</v>
      </c>
      <c r="F52" s="279">
        <f t="shared" si="12"/>
        <v>0</v>
      </c>
      <c r="G52" s="279">
        <f t="shared" si="12"/>
        <v>0</v>
      </c>
      <c r="H52" s="279">
        <f t="shared" si="12"/>
        <v>0</v>
      </c>
      <c r="I52" s="279">
        <f t="shared" si="12"/>
        <v>0</v>
      </c>
      <c r="J52" s="279">
        <f t="shared" si="12"/>
        <v>0</v>
      </c>
      <c r="K52" s="279">
        <f t="shared" si="12"/>
        <v>0</v>
      </c>
      <c r="L52" s="279">
        <f t="shared" si="12"/>
        <v>0</v>
      </c>
      <c r="M52" s="279">
        <f t="shared" si="12"/>
        <v>0</v>
      </c>
      <c r="N52" s="279">
        <f t="shared" si="12"/>
        <v>0</v>
      </c>
      <c r="O52" s="279">
        <f t="shared" si="12"/>
        <v>0</v>
      </c>
      <c r="P52" s="279">
        <f t="shared" si="12"/>
        <v>0</v>
      </c>
      <c r="Q52" s="279">
        <f t="shared" si="12"/>
        <v>0</v>
      </c>
      <c r="R52" s="279">
        <f t="shared" si="12"/>
        <v>0</v>
      </c>
      <c r="S52" s="279">
        <f t="shared" si="12"/>
        <v>0</v>
      </c>
      <c r="T52" s="279">
        <f t="shared" si="12"/>
        <v>0</v>
      </c>
      <c r="U52" s="279">
        <f t="shared" si="12"/>
        <v>0</v>
      </c>
      <c r="V52" s="279">
        <f t="shared" si="12"/>
        <v>0</v>
      </c>
      <c r="W52" s="279">
        <f t="shared" si="12"/>
        <v>0</v>
      </c>
      <c r="X52" s="279">
        <f t="shared" si="12"/>
        <v>0</v>
      </c>
      <c r="Y52" s="279">
        <f t="shared" si="12"/>
        <v>0</v>
      </c>
      <c r="Z52" s="279">
        <f t="shared" si="12"/>
        <v>0</v>
      </c>
      <c r="AA52" s="279">
        <f t="shared" si="12"/>
        <v>0</v>
      </c>
      <c r="AB52" s="279">
        <f t="shared" si="12"/>
        <v>0</v>
      </c>
      <c r="AC52" s="279">
        <f t="shared" si="12"/>
        <v>0</v>
      </c>
      <c r="AD52" s="279">
        <f t="shared" si="12"/>
        <v>0</v>
      </c>
      <c r="AE52" s="279">
        <f t="shared" si="12"/>
        <v>0</v>
      </c>
      <c r="AF52" s="279">
        <f t="shared" si="12"/>
        <v>0</v>
      </c>
      <c r="AG52" s="279">
        <f t="shared" si="12"/>
        <v>0</v>
      </c>
      <c r="AH52" s="279">
        <f t="shared" si="12"/>
        <v>0</v>
      </c>
      <c r="AI52" s="279">
        <f t="shared" si="12"/>
        <v>0</v>
      </c>
      <c r="AJ52" s="279">
        <f t="shared" si="12"/>
        <v>0</v>
      </c>
      <c r="AK52" s="279">
        <f t="shared" si="12"/>
        <v>0</v>
      </c>
      <c r="AL52" s="279">
        <f t="shared" si="12"/>
        <v>0</v>
      </c>
      <c r="AM52" s="279">
        <f t="shared" si="12"/>
        <v>0</v>
      </c>
      <c r="AN52" s="279">
        <f t="shared" si="12"/>
        <v>0</v>
      </c>
      <c r="AO52" s="279">
        <f t="shared" si="12"/>
        <v>0</v>
      </c>
      <c r="AP52" s="279">
        <f t="shared" si="12"/>
        <v>0</v>
      </c>
      <c r="AQ52" s="279">
        <f t="shared" si="12"/>
        <v>0</v>
      </c>
      <c r="AR52" s="279">
        <f t="shared" si="12"/>
        <v>0</v>
      </c>
      <c r="AS52" s="279">
        <f t="shared" si="12"/>
        <v>0</v>
      </c>
      <c r="AT52" s="279">
        <f t="shared" si="12"/>
        <v>0</v>
      </c>
      <c r="AU52" s="279">
        <f t="shared" si="12"/>
        <v>0</v>
      </c>
      <c r="AV52" s="279">
        <f t="shared" si="12"/>
        <v>0</v>
      </c>
      <c r="AW52" s="279">
        <f t="shared" si="12"/>
        <v>0</v>
      </c>
      <c r="AX52" s="279">
        <f t="shared" si="12"/>
        <v>0</v>
      </c>
      <c r="AY52" s="279">
        <f t="shared" si="12"/>
        <v>0</v>
      </c>
      <c r="AZ52" s="279">
        <f t="shared" si="12"/>
        <v>0</v>
      </c>
      <c r="BA52" s="279">
        <f t="shared" si="12"/>
        <v>0</v>
      </c>
    </row>
    <row r="53" spans="1:53" x14ac:dyDescent="0.2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">
      <c r="A54" s="280" t="s">
        <v>2766</v>
      </c>
      <c r="B54" s="281" t="s">
        <v>2767</v>
      </c>
      <c r="C54" s="282">
        <f t="shared" ref="C54:BA58" si="13">C230-C142</f>
        <v>0</v>
      </c>
      <c r="D54" s="282">
        <f t="shared" si="13"/>
        <v>0</v>
      </c>
      <c r="E54" s="282">
        <f t="shared" si="13"/>
        <v>0</v>
      </c>
      <c r="F54" s="282">
        <f t="shared" si="13"/>
        <v>0</v>
      </c>
      <c r="G54" s="282">
        <f t="shared" si="13"/>
        <v>0</v>
      </c>
      <c r="H54" s="282">
        <f t="shared" si="13"/>
        <v>0</v>
      </c>
      <c r="I54" s="282">
        <f t="shared" si="13"/>
        <v>0</v>
      </c>
      <c r="J54" s="282">
        <f t="shared" si="13"/>
        <v>0</v>
      </c>
      <c r="K54" s="282">
        <f t="shared" si="13"/>
        <v>0</v>
      </c>
      <c r="L54" s="282">
        <f t="shared" si="13"/>
        <v>0</v>
      </c>
      <c r="M54" s="282">
        <f t="shared" si="13"/>
        <v>0</v>
      </c>
      <c r="N54" s="282">
        <f t="shared" si="13"/>
        <v>0</v>
      </c>
      <c r="O54" s="282">
        <f t="shared" si="13"/>
        <v>0</v>
      </c>
      <c r="P54" s="282">
        <f t="shared" si="13"/>
        <v>0</v>
      </c>
      <c r="Q54" s="282">
        <f t="shared" si="13"/>
        <v>0</v>
      </c>
      <c r="R54" s="282">
        <f t="shared" si="13"/>
        <v>0</v>
      </c>
      <c r="S54" s="282">
        <f t="shared" si="13"/>
        <v>0</v>
      </c>
      <c r="T54" s="282">
        <f t="shared" si="13"/>
        <v>0</v>
      </c>
      <c r="U54" s="282">
        <f t="shared" si="13"/>
        <v>0</v>
      </c>
      <c r="V54" s="282">
        <f t="shared" si="13"/>
        <v>0</v>
      </c>
      <c r="W54" s="282">
        <f t="shared" si="13"/>
        <v>0</v>
      </c>
      <c r="X54" s="282">
        <f t="shared" si="13"/>
        <v>0</v>
      </c>
      <c r="Y54" s="282">
        <f t="shared" si="13"/>
        <v>0</v>
      </c>
      <c r="Z54" s="282">
        <f t="shared" si="13"/>
        <v>0</v>
      </c>
      <c r="AA54" s="282">
        <f t="shared" si="13"/>
        <v>0</v>
      </c>
      <c r="AB54" s="282">
        <f t="shared" si="13"/>
        <v>0</v>
      </c>
      <c r="AC54" s="282">
        <f t="shared" si="13"/>
        <v>0</v>
      </c>
      <c r="AD54" s="282">
        <f t="shared" si="13"/>
        <v>0</v>
      </c>
      <c r="AE54" s="282">
        <f t="shared" si="13"/>
        <v>0</v>
      </c>
      <c r="AF54" s="282">
        <f t="shared" si="13"/>
        <v>0</v>
      </c>
      <c r="AG54" s="282">
        <f t="shared" si="13"/>
        <v>0</v>
      </c>
      <c r="AH54" s="282">
        <f t="shared" si="13"/>
        <v>0</v>
      </c>
      <c r="AI54" s="282">
        <f t="shared" si="13"/>
        <v>0</v>
      </c>
      <c r="AJ54" s="282">
        <f t="shared" si="13"/>
        <v>0</v>
      </c>
      <c r="AK54" s="282">
        <f t="shared" si="13"/>
        <v>0</v>
      </c>
      <c r="AL54" s="282">
        <f t="shared" si="13"/>
        <v>0</v>
      </c>
      <c r="AM54" s="282">
        <f t="shared" si="13"/>
        <v>0</v>
      </c>
      <c r="AN54" s="282">
        <f t="shared" si="13"/>
        <v>0</v>
      </c>
      <c r="AO54" s="282">
        <f t="shared" si="13"/>
        <v>0</v>
      </c>
      <c r="AP54" s="282">
        <f t="shared" si="13"/>
        <v>0</v>
      </c>
      <c r="AQ54" s="282">
        <f t="shared" si="13"/>
        <v>0</v>
      </c>
      <c r="AR54" s="282">
        <f t="shared" si="13"/>
        <v>0</v>
      </c>
      <c r="AS54" s="282">
        <f t="shared" si="13"/>
        <v>0</v>
      </c>
      <c r="AT54" s="282">
        <f t="shared" si="13"/>
        <v>0</v>
      </c>
      <c r="AU54" s="282">
        <f t="shared" si="13"/>
        <v>0</v>
      </c>
      <c r="AV54" s="282">
        <f t="shared" si="13"/>
        <v>0</v>
      </c>
      <c r="AW54" s="282">
        <f t="shared" si="13"/>
        <v>0</v>
      </c>
      <c r="AX54" s="282">
        <f t="shared" si="13"/>
        <v>0</v>
      </c>
      <c r="AY54" s="282">
        <f t="shared" si="13"/>
        <v>0</v>
      </c>
      <c r="AZ54" s="282">
        <f t="shared" si="13"/>
        <v>0</v>
      </c>
      <c r="BA54" s="282">
        <f t="shared" si="13"/>
        <v>0</v>
      </c>
    </row>
    <row r="55" spans="1:53" x14ac:dyDescent="0.2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">
      <c r="A89" s="269" t="s">
        <v>2890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1525.6522831283562</v>
      </c>
      <c r="D90" s="307">
        <v>1269.7032299999998</v>
      </c>
      <c r="E90" s="307">
        <v>1129</v>
      </c>
      <c r="F90" s="307">
        <v>1357.69913</v>
      </c>
      <c r="G90" s="307">
        <v>1356.0008399999999</v>
      </c>
      <c r="H90" s="307">
        <v>1392.8539414147117</v>
      </c>
      <c r="I90" s="307">
        <v>1413.8990999999999</v>
      </c>
      <c r="J90" s="307">
        <v>1435.9990799999998</v>
      </c>
      <c r="K90" s="307">
        <v>1319.3982899999999</v>
      </c>
      <c r="L90" s="307">
        <v>962.90269000000001</v>
      </c>
      <c r="M90" s="307">
        <v>980.60571319384928</v>
      </c>
      <c r="N90" s="307">
        <v>903.12410432788795</v>
      </c>
      <c r="O90" s="307">
        <v>1005.4693948804406</v>
      </c>
      <c r="P90" s="307">
        <v>1339.2805961593647</v>
      </c>
      <c r="Q90" s="307">
        <v>1322.9915764508364</v>
      </c>
      <c r="R90" s="307">
        <v>1215.0090761440745</v>
      </c>
      <c r="S90" s="307">
        <v>805.18070984860253</v>
      </c>
      <c r="T90" s="307">
        <v>771.65251809204358</v>
      </c>
      <c r="U90" s="307">
        <v>720.61495762623349</v>
      </c>
      <c r="V90" s="307">
        <v>714.00454544325248</v>
      </c>
      <c r="W90" s="307">
        <v>709.37692290092855</v>
      </c>
      <c r="X90" s="307">
        <v>711.19640504095867</v>
      </c>
      <c r="Y90" s="307">
        <v>715.03702434605736</v>
      </c>
      <c r="Z90" s="307">
        <v>711.58807594605071</v>
      </c>
      <c r="AA90" s="307">
        <v>718.16301202417981</v>
      </c>
      <c r="AB90" s="307">
        <v>728.10784333624963</v>
      </c>
      <c r="AC90" s="307">
        <v>744.39393158111261</v>
      </c>
      <c r="AD90" s="307">
        <v>762.49474971313782</v>
      </c>
      <c r="AE90" s="307">
        <v>782.8763347499837</v>
      </c>
      <c r="AF90" s="307">
        <v>799.58841341574816</v>
      </c>
      <c r="AG90" s="307">
        <v>808.15243952814365</v>
      </c>
      <c r="AH90" s="307">
        <v>818.72429646766568</v>
      </c>
      <c r="AI90" s="307">
        <v>830.52132342274876</v>
      </c>
      <c r="AJ90" s="307">
        <v>826.86785690851229</v>
      </c>
      <c r="AK90" s="307">
        <v>822.07486297110006</v>
      </c>
      <c r="AL90" s="307">
        <v>814.3353517246187</v>
      </c>
      <c r="AM90" s="307">
        <v>811.01992844391486</v>
      </c>
      <c r="AN90" s="307">
        <v>806.53838925241689</v>
      </c>
      <c r="AO90" s="307">
        <v>795.51900508072777</v>
      </c>
      <c r="AP90" s="307">
        <v>784.45471424299069</v>
      </c>
      <c r="AQ90" s="307">
        <v>773.91218206992733</v>
      </c>
      <c r="AR90" s="307">
        <v>764.1656529678877</v>
      </c>
      <c r="AS90" s="307">
        <v>754.62504010563373</v>
      </c>
      <c r="AT90" s="307">
        <v>743.291703210489</v>
      </c>
      <c r="AU90" s="307">
        <v>726.99073818049078</v>
      </c>
      <c r="AV90" s="307">
        <v>711.36999785724436</v>
      </c>
      <c r="AW90" s="307">
        <v>693.50187340412583</v>
      </c>
      <c r="AX90" s="307">
        <v>682.16672556765047</v>
      </c>
      <c r="AY90" s="307">
        <v>683.32487832020354</v>
      </c>
      <c r="AZ90" s="307">
        <v>666.79063612458822</v>
      </c>
      <c r="BA90" s="308">
        <v>646.21878419969687</v>
      </c>
    </row>
    <row r="91" spans="1:53" x14ac:dyDescent="0.2">
      <c r="A91" s="277" t="s">
        <v>2670</v>
      </c>
      <c r="B91" s="278" t="s">
        <v>2671</v>
      </c>
      <c r="C91" s="279">
        <v>1525.6522831283562</v>
      </c>
      <c r="D91" s="309">
        <v>1269.7032299999998</v>
      </c>
      <c r="E91" s="309">
        <v>1129</v>
      </c>
      <c r="F91" s="309">
        <v>1357.69913</v>
      </c>
      <c r="G91" s="309">
        <v>1356.0008399999999</v>
      </c>
      <c r="H91" s="309">
        <v>1392.8539414147117</v>
      </c>
      <c r="I91" s="309">
        <v>1413.8990999999999</v>
      </c>
      <c r="J91" s="309">
        <v>1435.9990799999998</v>
      </c>
      <c r="K91" s="309">
        <v>1319.3982899999999</v>
      </c>
      <c r="L91" s="309">
        <v>962.90269000000001</v>
      </c>
      <c r="M91" s="309">
        <v>980.60571319384928</v>
      </c>
      <c r="N91" s="309">
        <v>903.12410432788795</v>
      </c>
      <c r="O91" s="309">
        <v>1005.4693948804406</v>
      </c>
      <c r="P91" s="309">
        <v>1339.2805961593647</v>
      </c>
      <c r="Q91" s="309">
        <v>1322.9915764508364</v>
      </c>
      <c r="R91" s="309">
        <v>1215.0090761440745</v>
      </c>
      <c r="S91" s="309">
        <v>805.18070984860253</v>
      </c>
      <c r="T91" s="309">
        <v>771.65251809204358</v>
      </c>
      <c r="U91" s="309">
        <v>720.61495762623349</v>
      </c>
      <c r="V91" s="309">
        <v>714.00454544325248</v>
      </c>
      <c r="W91" s="309">
        <v>709.37692290092855</v>
      </c>
      <c r="X91" s="309">
        <v>711.19640504095867</v>
      </c>
      <c r="Y91" s="309">
        <v>715.03702434605736</v>
      </c>
      <c r="Z91" s="309">
        <v>711.58807594605071</v>
      </c>
      <c r="AA91" s="309">
        <v>718.16301202417981</v>
      </c>
      <c r="AB91" s="309">
        <v>728.10784333624963</v>
      </c>
      <c r="AC91" s="309">
        <v>744.39393158111261</v>
      </c>
      <c r="AD91" s="309">
        <v>762.49474971313782</v>
      </c>
      <c r="AE91" s="309">
        <v>782.8763347499837</v>
      </c>
      <c r="AF91" s="309">
        <v>799.58841341574816</v>
      </c>
      <c r="AG91" s="309">
        <v>808.15243952814365</v>
      </c>
      <c r="AH91" s="309">
        <v>818.72429646766568</v>
      </c>
      <c r="AI91" s="309">
        <v>830.52132342274876</v>
      </c>
      <c r="AJ91" s="309">
        <v>826.86785690851229</v>
      </c>
      <c r="AK91" s="309">
        <v>822.07486297110006</v>
      </c>
      <c r="AL91" s="309">
        <v>814.3353517246187</v>
      </c>
      <c r="AM91" s="309">
        <v>811.01992844391486</v>
      </c>
      <c r="AN91" s="309">
        <v>806.53838925241689</v>
      </c>
      <c r="AO91" s="309">
        <v>795.51900508072777</v>
      </c>
      <c r="AP91" s="309">
        <v>784.45471424299069</v>
      </c>
      <c r="AQ91" s="309">
        <v>773.91218206992733</v>
      </c>
      <c r="AR91" s="309">
        <v>764.1656529678877</v>
      </c>
      <c r="AS91" s="309">
        <v>754.62504010563373</v>
      </c>
      <c r="AT91" s="309">
        <v>743.291703210489</v>
      </c>
      <c r="AU91" s="309">
        <v>726.99073818049078</v>
      </c>
      <c r="AV91" s="309">
        <v>711.36999785724436</v>
      </c>
      <c r="AW91" s="309">
        <v>693.50187340412583</v>
      </c>
      <c r="AX91" s="309">
        <v>682.16672556765047</v>
      </c>
      <c r="AY91" s="309">
        <v>683.32487832020354</v>
      </c>
      <c r="AZ91" s="309">
        <v>666.79063612458822</v>
      </c>
      <c r="BA91" s="310">
        <v>646.21878419969687</v>
      </c>
    </row>
    <row r="92" spans="1:53" x14ac:dyDescent="0.2">
      <c r="A92" s="280" t="s">
        <v>2672</v>
      </c>
      <c r="B92" s="281" t="s">
        <v>2673</v>
      </c>
      <c r="C92" s="282">
        <v>1525.6522831283562</v>
      </c>
      <c r="D92" s="311">
        <v>1269.7032299999998</v>
      </c>
      <c r="E92" s="311">
        <v>1129</v>
      </c>
      <c r="F92" s="311">
        <v>1357.69913</v>
      </c>
      <c r="G92" s="311">
        <v>1356.0008399999999</v>
      </c>
      <c r="H92" s="311">
        <v>1392.8539414147117</v>
      </c>
      <c r="I92" s="311">
        <v>1413.8990999999999</v>
      </c>
      <c r="J92" s="311">
        <v>1435.9990799999998</v>
      </c>
      <c r="K92" s="311">
        <v>1319.3982899999999</v>
      </c>
      <c r="L92" s="311">
        <v>962.90269000000001</v>
      </c>
      <c r="M92" s="311">
        <v>980.60571319384928</v>
      </c>
      <c r="N92" s="311">
        <v>903.12410432788795</v>
      </c>
      <c r="O92" s="311">
        <v>1005.4693948804406</v>
      </c>
      <c r="P92" s="311">
        <v>1339.2805961593647</v>
      </c>
      <c r="Q92" s="311">
        <v>1322.9915764508364</v>
      </c>
      <c r="R92" s="311">
        <v>1215.0090761440745</v>
      </c>
      <c r="S92" s="311">
        <v>805.18070984860253</v>
      </c>
      <c r="T92" s="311">
        <v>771.65251809204358</v>
      </c>
      <c r="U92" s="311">
        <v>720.61495762623349</v>
      </c>
      <c r="V92" s="311">
        <v>714.00454544325248</v>
      </c>
      <c r="W92" s="311">
        <v>709.37692290092855</v>
      </c>
      <c r="X92" s="311">
        <v>711.19640504095867</v>
      </c>
      <c r="Y92" s="311">
        <v>715.03702434605736</v>
      </c>
      <c r="Z92" s="311">
        <v>711.58807594605071</v>
      </c>
      <c r="AA92" s="311">
        <v>718.16301202417981</v>
      </c>
      <c r="AB92" s="311">
        <v>728.10784333624963</v>
      </c>
      <c r="AC92" s="311">
        <v>744.39393158111261</v>
      </c>
      <c r="AD92" s="311">
        <v>762.49474971313782</v>
      </c>
      <c r="AE92" s="311">
        <v>782.8763347499837</v>
      </c>
      <c r="AF92" s="311">
        <v>799.58841341574816</v>
      </c>
      <c r="AG92" s="311">
        <v>808.15243952814365</v>
      </c>
      <c r="AH92" s="311">
        <v>818.72429646766568</v>
      </c>
      <c r="AI92" s="311">
        <v>830.52132342274876</v>
      </c>
      <c r="AJ92" s="311">
        <v>826.86785690851229</v>
      </c>
      <c r="AK92" s="311">
        <v>822.07486297110006</v>
      </c>
      <c r="AL92" s="311">
        <v>814.3353517246187</v>
      </c>
      <c r="AM92" s="311">
        <v>811.01992844391486</v>
      </c>
      <c r="AN92" s="311">
        <v>806.53838925241689</v>
      </c>
      <c r="AO92" s="311">
        <v>795.51900508072777</v>
      </c>
      <c r="AP92" s="311">
        <v>784.45471424299069</v>
      </c>
      <c r="AQ92" s="311">
        <v>773.91218206992733</v>
      </c>
      <c r="AR92" s="311">
        <v>764.1656529678877</v>
      </c>
      <c r="AS92" s="311">
        <v>754.62504010563373</v>
      </c>
      <c r="AT92" s="311">
        <v>743.291703210489</v>
      </c>
      <c r="AU92" s="311">
        <v>726.99073818049078</v>
      </c>
      <c r="AV92" s="311">
        <v>711.36999785724436</v>
      </c>
      <c r="AW92" s="311">
        <v>693.50187340412583</v>
      </c>
      <c r="AX92" s="311">
        <v>682.16672556765047</v>
      </c>
      <c r="AY92" s="311">
        <v>683.32487832020354</v>
      </c>
      <c r="AZ92" s="311">
        <v>666.79063612458822</v>
      </c>
      <c r="BA92" s="312">
        <v>646.21878419969687</v>
      </c>
    </row>
    <row r="93" spans="1:53" x14ac:dyDescent="0.2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1525.6522831283562</v>
      </c>
      <c r="D99" s="313">
        <v>1269.7032299999998</v>
      </c>
      <c r="E99" s="313">
        <v>1129</v>
      </c>
      <c r="F99" s="313">
        <v>1357.69913</v>
      </c>
      <c r="G99" s="313">
        <v>1356.0008399999999</v>
      </c>
      <c r="H99" s="313">
        <v>1392.8539414147117</v>
      </c>
      <c r="I99" s="313">
        <v>1413.8990999999999</v>
      </c>
      <c r="J99" s="313">
        <v>1435.9990799999998</v>
      </c>
      <c r="K99" s="313">
        <v>1319.3982899999999</v>
      </c>
      <c r="L99" s="313">
        <v>962.90269000000001</v>
      </c>
      <c r="M99" s="313">
        <v>980.60571319384928</v>
      </c>
      <c r="N99" s="313">
        <v>903.12410432788795</v>
      </c>
      <c r="O99" s="313">
        <v>1005.4693948804406</v>
      </c>
      <c r="P99" s="313">
        <v>1339.2805961593647</v>
      </c>
      <c r="Q99" s="313">
        <v>1322.9915764508364</v>
      </c>
      <c r="R99" s="313">
        <v>1215.0090761440745</v>
      </c>
      <c r="S99" s="313">
        <v>805.18070984860253</v>
      </c>
      <c r="T99" s="313">
        <v>771.65251809204358</v>
      </c>
      <c r="U99" s="313">
        <v>720.61495762623349</v>
      </c>
      <c r="V99" s="313">
        <v>714.00454544325248</v>
      </c>
      <c r="W99" s="313">
        <v>709.37692290092855</v>
      </c>
      <c r="X99" s="313">
        <v>711.19640504095867</v>
      </c>
      <c r="Y99" s="313">
        <v>715.03702434605736</v>
      </c>
      <c r="Z99" s="313">
        <v>711.58807594605071</v>
      </c>
      <c r="AA99" s="313">
        <v>718.16301202417981</v>
      </c>
      <c r="AB99" s="313">
        <v>728.10784333624963</v>
      </c>
      <c r="AC99" s="313">
        <v>744.39393158111261</v>
      </c>
      <c r="AD99" s="313">
        <v>762.49474971313782</v>
      </c>
      <c r="AE99" s="313">
        <v>782.8763347499837</v>
      </c>
      <c r="AF99" s="313">
        <v>799.58841341574816</v>
      </c>
      <c r="AG99" s="313">
        <v>808.15243952814365</v>
      </c>
      <c r="AH99" s="313">
        <v>818.72429646766568</v>
      </c>
      <c r="AI99" s="313">
        <v>830.52132342274876</v>
      </c>
      <c r="AJ99" s="313">
        <v>826.86785690851229</v>
      </c>
      <c r="AK99" s="313">
        <v>822.07486297110006</v>
      </c>
      <c r="AL99" s="313">
        <v>814.3353517246187</v>
      </c>
      <c r="AM99" s="313">
        <v>811.01992844391486</v>
      </c>
      <c r="AN99" s="313">
        <v>806.53838925241689</v>
      </c>
      <c r="AO99" s="313">
        <v>795.51900508072777</v>
      </c>
      <c r="AP99" s="313">
        <v>784.45471424299069</v>
      </c>
      <c r="AQ99" s="313">
        <v>773.91218206992733</v>
      </c>
      <c r="AR99" s="313">
        <v>764.1656529678877</v>
      </c>
      <c r="AS99" s="313">
        <v>754.62504010563373</v>
      </c>
      <c r="AT99" s="313">
        <v>743.291703210489</v>
      </c>
      <c r="AU99" s="313">
        <v>726.99073818049078</v>
      </c>
      <c r="AV99" s="313">
        <v>711.36999785724436</v>
      </c>
      <c r="AW99" s="313">
        <v>693.50187340412583</v>
      </c>
      <c r="AX99" s="313">
        <v>682.16672556765047</v>
      </c>
      <c r="AY99" s="313">
        <v>683.32487832020354</v>
      </c>
      <c r="AZ99" s="313">
        <v>666.79063612458822</v>
      </c>
      <c r="BA99" s="314">
        <v>646.21878419969687</v>
      </c>
    </row>
    <row r="100" spans="1:53" x14ac:dyDescent="0.2">
      <c r="A100" s="286" t="s">
        <v>2687</v>
      </c>
      <c r="B100" s="287" t="s">
        <v>2688</v>
      </c>
      <c r="C100" s="288">
        <v>1525.6522831283562</v>
      </c>
      <c r="D100" s="315">
        <v>1269.7032299999998</v>
      </c>
      <c r="E100" s="315">
        <v>1129</v>
      </c>
      <c r="F100" s="315">
        <v>1357.69913</v>
      </c>
      <c r="G100" s="315">
        <v>1356.0008399999999</v>
      </c>
      <c r="H100" s="315">
        <v>1392.8539414147117</v>
      </c>
      <c r="I100" s="315">
        <v>1413.8990999999999</v>
      </c>
      <c r="J100" s="315">
        <v>1435.9990799999998</v>
      </c>
      <c r="K100" s="315">
        <v>1319.3982899999999</v>
      </c>
      <c r="L100" s="315">
        <v>962.90269000000001</v>
      </c>
      <c r="M100" s="315">
        <v>980.60571319384928</v>
      </c>
      <c r="N100" s="315">
        <v>903.12410432788795</v>
      </c>
      <c r="O100" s="315">
        <v>1005.4693948804406</v>
      </c>
      <c r="P100" s="315">
        <v>1339.2805961593647</v>
      </c>
      <c r="Q100" s="315">
        <v>1322.9915764508364</v>
      </c>
      <c r="R100" s="315">
        <v>1215.0090761440745</v>
      </c>
      <c r="S100" s="315">
        <v>805.18070984860253</v>
      </c>
      <c r="T100" s="315">
        <v>771.65251809204358</v>
      </c>
      <c r="U100" s="315">
        <v>720.61495762623349</v>
      </c>
      <c r="V100" s="315">
        <v>714.00454544325248</v>
      </c>
      <c r="W100" s="315">
        <v>709.37692290092855</v>
      </c>
      <c r="X100" s="315">
        <v>711.19640504095867</v>
      </c>
      <c r="Y100" s="315">
        <v>715.03702434605736</v>
      </c>
      <c r="Z100" s="315">
        <v>711.58807594605071</v>
      </c>
      <c r="AA100" s="315">
        <v>718.16301202417981</v>
      </c>
      <c r="AB100" s="315">
        <v>728.10784333624963</v>
      </c>
      <c r="AC100" s="315">
        <v>744.39393158111261</v>
      </c>
      <c r="AD100" s="315">
        <v>762.49474971313782</v>
      </c>
      <c r="AE100" s="315">
        <v>782.8763347499837</v>
      </c>
      <c r="AF100" s="315">
        <v>799.58841341574816</v>
      </c>
      <c r="AG100" s="315">
        <v>808.15243952814365</v>
      </c>
      <c r="AH100" s="315">
        <v>818.72429646766568</v>
      </c>
      <c r="AI100" s="315">
        <v>830.52132342274876</v>
      </c>
      <c r="AJ100" s="315">
        <v>826.86785690851229</v>
      </c>
      <c r="AK100" s="315">
        <v>822.07486297110006</v>
      </c>
      <c r="AL100" s="315">
        <v>814.3353517246187</v>
      </c>
      <c r="AM100" s="315">
        <v>811.01992844391486</v>
      </c>
      <c r="AN100" s="315">
        <v>806.53838925241689</v>
      </c>
      <c r="AO100" s="315">
        <v>795.51900508072777</v>
      </c>
      <c r="AP100" s="315">
        <v>784.45471424299069</v>
      </c>
      <c r="AQ100" s="315">
        <v>773.91218206992733</v>
      </c>
      <c r="AR100" s="315">
        <v>764.1656529678877</v>
      </c>
      <c r="AS100" s="315">
        <v>754.62504010563373</v>
      </c>
      <c r="AT100" s="315">
        <v>743.291703210489</v>
      </c>
      <c r="AU100" s="315">
        <v>726.99073818049078</v>
      </c>
      <c r="AV100" s="315">
        <v>711.36999785724436</v>
      </c>
      <c r="AW100" s="315">
        <v>693.50187340412583</v>
      </c>
      <c r="AX100" s="315">
        <v>682.16672556765047</v>
      </c>
      <c r="AY100" s="315">
        <v>683.32487832020354</v>
      </c>
      <c r="AZ100" s="315">
        <v>666.79063612458822</v>
      </c>
      <c r="BA100" s="316">
        <v>646.21878419969687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0</v>
      </c>
      <c r="D140" s="309">
        <v>0</v>
      </c>
      <c r="E140" s="309">
        <v>0</v>
      </c>
      <c r="F140" s="309">
        <v>0</v>
      </c>
      <c r="G140" s="309">
        <v>0</v>
      </c>
      <c r="H140" s="309">
        <v>0</v>
      </c>
      <c r="I140" s="309">
        <v>0</v>
      </c>
      <c r="J140" s="309">
        <v>0</v>
      </c>
      <c r="K140" s="309">
        <v>0</v>
      </c>
      <c r="L140" s="309">
        <v>0</v>
      </c>
      <c r="M140" s="309">
        <v>0</v>
      </c>
      <c r="N140" s="309">
        <v>0</v>
      </c>
      <c r="O140" s="309">
        <v>0</v>
      </c>
      <c r="P140" s="309">
        <v>0</v>
      </c>
      <c r="Q140" s="309">
        <v>0</v>
      </c>
      <c r="R140" s="309">
        <v>0</v>
      </c>
      <c r="S140" s="309">
        <v>0</v>
      </c>
      <c r="T140" s="309">
        <v>0</v>
      </c>
      <c r="U140" s="309">
        <v>0</v>
      </c>
      <c r="V140" s="309">
        <v>0</v>
      </c>
      <c r="W140" s="309">
        <v>0</v>
      </c>
      <c r="X140" s="309">
        <v>0</v>
      </c>
      <c r="Y140" s="309">
        <v>0</v>
      </c>
      <c r="Z140" s="309">
        <v>0</v>
      </c>
      <c r="AA140" s="309">
        <v>0</v>
      </c>
      <c r="AB140" s="309">
        <v>0</v>
      </c>
      <c r="AC140" s="309">
        <v>0</v>
      </c>
      <c r="AD140" s="309">
        <v>0</v>
      </c>
      <c r="AE140" s="309">
        <v>0</v>
      </c>
      <c r="AF140" s="309">
        <v>0</v>
      </c>
      <c r="AG140" s="309">
        <v>0</v>
      </c>
      <c r="AH140" s="309">
        <v>0</v>
      </c>
      <c r="AI140" s="309">
        <v>0</v>
      </c>
      <c r="AJ140" s="309">
        <v>0</v>
      </c>
      <c r="AK140" s="309">
        <v>0</v>
      </c>
      <c r="AL140" s="309">
        <v>0</v>
      </c>
      <c r="AM140" s="309">
        <v>0</v>
      </c>
      <c r="AN140" s="309">
        <v>0</v>
      </c>
      <c r="AO140" s="309">
        <v>0</v>
      </c>
      <c r="AP140" s="309">
        <v>0</v>
      </c>
      <c r="AQ140" s="309">
        <v>0</v>
      </c>
      <c r="AR140" s="309">
        <v>0</v>
      </c>
      <c r="AS140" s="309">
        <v>0</v>
      </c>
      <c r="AT140" s="309">
        <v>0</v>
      </c>
      <c r="AU140" s="309">
        <v>0</v>
      </c>
      <c r="AV140" s="309">
        <v>0</v>
      </c>
      <c r="AW140" s="309">
        <v>0</v>
      </c>
      <c r="AX140" s="309">
        <v>0</v>
      </c>
      <c r="AY140" s="309">
        <v>0</v>
      </c>
      <c r="AZ140" s="309">
        <v>0</v>
      </c>
      <c r="BA140" s="310">
        <v>0</v>
      </c>
    </row>
    <row r="141" spans="1:53" x14ac:dyDescent="0.2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2891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15304.637269837856</v>
      </c>
      <c r="D178" s="307">
        <v>14356.36753</v>
      </c>
      <c r="E178" s="307">
        <v>14532.919409999997</v>
      </c>
      <c r="F178" s="307">
        <v>15219.866959999998</v>
      </c>
      <c r="G178" s="307">
        <v>15768.508170000001</v>
      </c>
      <c r="H178" s="307">
        <v>15379.868952557978</v>
      </c>
      <c r="I178" s="307">
        <v>15774.248529999999</v>
      </c>
      <c r="J178" s="307">
        <v>16138.049609999993</v>
      </c>
      <c r="K178" s="307">
        <v>14948.50367</v>
      </c>
      <c r="L178" s="307">
        <v>10317.073900000001</v>
      </c>
      <c r="M178" s="307">
        <v>13480.618180887928</v>
      </c>
      <c r="N178" s="307">
        <v>13163.860477475484</v>
      </c>
      <c r="O178" s="307">
        <v>13019.834283528447</v>
      </c>
      <c r="P178" s="307">
        <v>13405.112928432412</v>
      </c>
      <c r="Q178" s="307">
        <v>13700.284529119119</v>
      </c>
      <c r="R178" s="307">
        <v>13597.294044474642</v>
      </c>
      <c r="S178" s="307">
        <v>12948.783379349481</v>
      </c>
      <c r="T178" s="307">
        <v>13148.363627873519</v>
      </c>
      <c r="U178" s="307">
        <v>12353.208511533499</v>
      </c>
      <c r="V178" s="307">
        <v>12219.070740487779</v>
      </c>
      <c r="W178" s="307">
        <v>12051.983372880801</v>
      </c>
      <c r="X178" s="307">
        <v>12047.513798725538</v>
      </c>
      <c r="Y178" s="307">
        <v>11961.153170418396</v>
      </c>
      <c r="Z178" s="307">
        <v>11832.260325896892</v>
      </c>
      <c r="AA178" s="307">
        <v>11791.947992980648</v>
      </c>
      <c r="AB178" s="307">
        <v>11824.503518255675</v>
      </c>
      <c r="AC178" s="307">
        <v>11923.968160618602</v>
      </c>
      <c r="AD178" s="307">
        <v>12031.383905073542</v>
      </c>
      <c r="AE178" s="307">
        <v>12135.975846326402</v>
      </c>
      <c r="AF178" s="307">
        <v>12165.932000008062</v>
      </c>
      <c r="AG178" s="307">
        <v>12129.324688625187</v>
      </c>
      <c r="AH178" s="307">
        <v>12135.10294168662</v>
      </c>
      <c r="AI178" s="307">
        <v>12061.73243145489</v>
      </c>
      <c r="AJ178" s="307">
        <v>11916.889901274966</v>
      </c>
      <c r="AK178" s="307">
        <v>11746.768064035894</v>
      </c>
      <c r="AL178" s="307">
        <v>11605.698001025052</v>
      </c>
      <c r="AM178" s="307">
        <v>11555.751860456172</v>
      </c>
      <c r="AN178" s="307">
        <v>11472.630037544555</v>
      </c>
      <c r="AO178" s="307">
        <v>11323.499483328345</v>
      </c>
      <c r="AP178" s="307">
        <v>11192.693964240283</v>
      </c>
      <c r="AQ178" s="307">
        <v>11055.974294779535</v>
      </c>
      <c r="AR178" s="307">
        <v>10964.993153679527</v>
      </c>
      <c r="AS178" s="307">
        <v>10841.324604870853</v>
      </c>
      <c r="AT178" s="307">
        <v>10674.278321302583</v>
      </c>
      <c r="AU178" s="307">
        <v>10401.116483404192</v>
      </c>
      <c r="AV178" s="307">
        <v>10224.449955624597</v>
      </c>
      <c r="AW178" s="307">
        <v>9981.8886566492347</v>
      </c>
      <c r="AX178" s="307">
        <v>9474.4516692761463</v>
      </c>
      <c r="AY178" s="307">
        <v>9201.9106940503279</v>
      </c>
      <c r="AZ178" s="307">
        <v>8419.6645002664009</v>
      </c>
      <c r="BA178" s="308">
        <v>7829.8230810153109</v>
      </c>
    </row>
    <row r="179" spans="1:53" x14ac:dyDescent="0.2">
      <c r="A179" s="277" t="s">
        <v>2670</v>
      </c>
      <c r="B179" s="278" t="s">
        <v>2671</v>
      </c>
      <c r="C179" s="279">
        <v>15304.637269837856</v>
      </c>
      <c r="D179" s="309">
        <v>14356.36753</v>
      </c>
      <c r="E179" s="309">
        <v>14532.919409999997</v>
      </c>
      <c r="F179" s="309">
        <v>15219.866959999998</v>
      </c>
      <c r="G179" s="309">
        <v>15768.508170000001</v>
      </c>
      <c r="H179" s="309">
        <v>15379.868952557978</v>
      </c>
      <c r="I179" s="309">
        <v>15774.248529999999</v>
      </c>
      <c r="J179" s="309">
        <v>16138.049609999993</v>
      </c>
      <c r="K179" s="309">
        <v>14948.50367</v>
      </c>
      <c r="L179" s="309">
        <v>10317.073900000001</v>
      </c>
      <c r="M179" s="309">
        <v>13480.618180887928</v>
      </c>
      <c r="N179" s="309">
        <v>13163.860477475484</v>
      </c>
      <c r="O179" s="309">
        <v>13019.834283528447</v>
      </c>
      <c r="P179" s="309">
        <v>13405.112928432412</v>
      </c>
      <c r="Q179" s="309">
        <v>13700.284529119119</v>
      </c>
      <c r="R179" s="309">
        <v>13597.294044474642</v>
      </c>
      <c r="S179" s="309">
        <v>12948.783379349481</v>
      </c>
      <c r="T179" s="309">
        <v>13148.363627873519</v>
      </c>
      <c r="U179" s="309">
        <v>12353.208511533499</v>
      </c>
      <c r="V179" s="309">
        <v>12219.070740487779</v>
      </c>
      <c r="W179" s="309">
        <v>12051.983372880801</v>
      </c>
      <c r="X179" s="309">
        <v>12047.513798725538</v>
      </c>
      <c r="Y179" s="309">
        <v>11961.153170418396</v>
      </c>
      <c r="Z179" s="309">
        <v>11832.260325896892</v>
      </c>
      <c r="AA179" s="309">
        <v>11791.947992980648</v>
      </c>
      <c r="AB179" s="309">
        <v>11824.503518255675</v>
      </c>
      <c r="AC179" s="309">
        <v>11923.968160618602</v>
      </c>
      <c r="AD179" s="309">
        <v>12031.383905073542</v>
      </c>
      <c r="AE179" s="309">
        <v>12135.975846326402</v>
      </c>
      <c r="AF179" s="309">
        <v>12165.932000008062</v>
      </c>
      <c r="AG179" s="309">
        <v>12129.324688625187</v>
      </c>
      <c r="AH179" s="309">
        <v>12135.10294168662</v>
      </c>
      <c r="AI179" s="309">
        <v>12061.73243145489</v>
      </c>
      <c r="AJ179" s="309">
        <v>11916.889901274966</v>
      </c>
      <c r="AK179" s="309">
        <v>11746.768064035894</v>
      </c>
      <c r="AL179" s="309">
        <v>11605.698001025052</v>
      </c>
      <c r="AM179" s="309">
        <v>11555.751860456172</v>
      </c>
      <c r="AN179" s="309">
        <v>11472.630037544555</v>
      </c>
      <c r="AO179" s="309">
        <v>11323.499483328345</v>
      </c>
      <c r="AP179" s="309">
        <v>11192.693964240283</v>
      </c>
      <c r="AQ179" s="309">
        <v>11055.974294779535</v>
      </c>
      <c r="AR179" s="309">
        <v>10964.993153679527</v>
      </c>
      <c r="AS179" s="309">
        <v>10841.324604870853</v>
      </c>
      <c r="AT179" s="309">
        <v>10674.278321302583</v>
      </c>
      <c r="AU179" s="309">
        <v>10401.116483404192</v>
      </c>
      <c r="AV179" s="309">
        <v>10224.449955624597</v>
      </c>
      <c r="AW179" s="309">
        <v>9981.8886566492347</v>
      </c>
      <c r="AX179" s="309">
        <v>9474.4516692761463</v>
      </c>
      <c r="AY179" s="309">
        <v>9201.9106940503279</v>
      </c>
      <c r="AZ179" s="309">
        <v>8419.6645002664009</v>
      </c>
      <c r="BA179" s="310">
        <v>7829.8230810153109</v>
      </c>
    </row>
    <row r="180" spans="1:53" x14ac:dyDescent="0.2">
      <c r="A180" s="280" t="s">
        <v>2672</v>
      </c>
      <c r="B180" s="281" t="s">
        <v>2673</v>
      </c>
      <c r="C180" s="282">
        <v>15304.637269837856</v>
      </c>
      <c r="D180" s="311">
        <v>14356.36753</v>
      </c>
      <c r="E180" s="311">
        <v>14532.919409999997</v>
      </c>
      <c r="F180" s="311">
        <v>15219.866959999998</v>
      </c>
      <c r="G180" s="311">
        <v>15768.508170000001</v>
      </c>
      <c r="H180" s="311">
        <v>15379.868952557978</v>
      </c>
      <c r="I180" s="311">
        <v>15774.248529999999</v>
      </c>
      <c r="J180" s="311">
        <v>16138.049609999993</v>
      </c>
      <c r="K180" s="311">
        <v>14948.50367</v>
      </c>
      <c r="L180" s="311">
        <v>10317.073900000001</v>
      </c>
      <c r="M180" s="311">
        <v>13480.618180887928</v>
      </c>
      <c r="N180" s="311">
        <v>13163.860477475484</v>
      </c>
      <c r="O180" s="311">
        <v>13019.834283528447</v>
      </c>
      <c r="P180" s="311">
        <v>13405.112928432412</v>
      </c>
      <c r="Q180" s="311">
        <v>13700.284529119119</v>
      </c>
      <c r="R180" s="311">
        <v>13597.294044474642</v>
      </c>
      <c r="S180" s="311">
        <v>12948.783379349481</v>
      </c>
      <c r="T180" s="311">
        <v>13148.363627873519</v>
      </c>
      <c r="U180" s="311">
        <v>12353.208511533499</v>
      </c>
      <c r="V180" s="311">
        <v>12219.070740487779</v>
      </c>
      <c r="W180" s="311">
        <v>12051.983372880801</v>
      </c>
      <c r="X180" s="311">
        <v>12047.513798725538</v>
      </c>
      <c r="Y180" s="311">
        <v>11961.153170418396</v>
      </c>
      <c r="Z180" s="311">
        <v>11832.260325896892</v>
      </c>
      <c r="AA180" s="311">
        <v>11791.947992980648</v>
      </c>
      <c r="AB180" s="311">
        <v>11824.503518255675</v>
      </c>
      <c r="AC180" s="311">
        <v>11923.968160618602</v>
      </c>
      <c r="AD180" s="311">
        <v>12031.383905073542</v>
      </c>
      <c r="AE180" s="311">
        <v>12135.975846326402</v>
      </c>
      <c r="AF180" s="311">
        <v>12165.932000008062</v>
      </c>
      <c r="AG180" s="311">
        <v>12129.324688625187</v>
      </c>
      <c r="AH180" s="311">
        <v>12135.10294168662</v>
      </c>
      <c r="AI180" s="311">
        <v>12061.73243145489</v>
      </c>
      <c r="AJ180" s="311">
        <v>11916.889901274966</v>
      </c>
      <c r="AK180" s="311">
        <v>11746.768064035894</v>
      </c>
      <c r="AL180" s="311">
        <v>11605.698001025052</v>
      </c>
      <c r="AM180" s="311">
        <v>11555.751860456172</v>
      </c>
      <c r="AN180" s="311">
        <v>11472.630037544555</v>
      </c>
      <c r="AO180" s="311">
        <v>11323.499483328345</v>
      </c>
      <c r="AP180" s="311">
        <v>11192.693964240283</v>
      </c>
      <c r="AQ180" s="311">
        <v>11055.974294779535</v>
      </c>
      <c r="AR180" s="311">
        <v>10964.993153679527</v>
      </c>
      <c r="AS180" s="311">
        <v>10841.324604870853</v>
      </c>
      <c r="AT180" s="311">
        <v>10674.278321302583</v>
      </c>
      <c r="AU180" s="311">
        <v>10401.116483404192</v>
      </c>
      <c r="AV180" s="311">
        <v>10224.449955624597</v>
      </c>
      <c r="AW180" s="311">
        <v>9981.8886566492347</v>
      </c>
      <c r="AX180" s="311">
        <v>9474.4516692761463</v>
      </c>
      <c r="AY180" s="311">
        <v>9201.9106940503279</v>
      </c>
      <c r="AZ180" s="311">
        <v>8419.6645002664009</v>
      </c>
      <c r="BA180" s="312">
        <v>7829.8230810153109</v>
      </c>
    </row>
    <row r="181" spans="1:53" x14ac:dyDescent="0.2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15304.637269837856</v>
      </c>
      <c r="D187" s="313">
        <v>14356.36753</v>
      </c>
      <c r="E187" s="313">
        <v>14532.919409999997</v>
      </c>
      <c r="F187" s="313">
        <v>15219.866959999998</v>
      </c>
      <c r="G187" s="313">
        <v>15768.508170000001</v>
      </c>
      <c r="H187" s="313">
        <v>15379.868952557978</v>
      </c>
      <c r="I187" s="313">
        <v>15774.248529999999</v>
      </c>
      <c r="J187" s="313">
        <v>16138.049609999993</v>
      </c>
      <c r="K187" s="313">
        <v>14948.50367</v>
      </c>
      <c r="L187" s="313">
        <v>10317.073900000001</v>
      </c>
      <c r="M187" s="313">
        <v>13480.618180887928</v>
      </c>
      <c r="N187" s="313">
        <v>13163.860477475484</v>
      </c>
      <c r="O187" s="313">
        <v>13019.834283528447</v>
      </c>
      <c r="P187" s="313">
        <v>13405.112928432412</v>
      </c>
      <c r="Q187" s="313">
        <v>13700.284529119119</v>
      </c>
      <c r="R187" s="313">
        <v>13597.294044474642</v>
      </c>
      <c r="S187" s="313">
        <v>12948.783379349481</v>
      </c>
      <c r="T187" s="313">
        <v>13148.363627873519</v>
      </c>
      <c r="U187" s="313">
        <v>12353.208511533499</v>
      </c>
      <c r="V187" s="313">
        <v>12219.070740487779</v>
      </c>
      <c r="W187" s="313">
        <v>12051.983372880801</v>
      </c>
      <c r="X187" s="313">
        <v>12047.513798725538</v>
      </c>
      <c r="Y187" s="313">
        <v>11961.153170418396</v>
      </c>
      <c r="Z187" s="313">
        <v>11832.260325896892</v>
      </c>
      <c r="AA187" s="313">
        <v>11791.947992980648</v>
      </c>
      <c r="AB187" s="313">
        <v>11824.503518255675</v>
      </c>
      <c r="AC187" s="313">
        <v>11923.968160618602</v>
      </c>
      <c r="AD187" s="313">
        <v>12031.383905073542</v>
      </c>
      <c r="AE187" s="313">
        <v>12135.975846326402</v>
      </c>
      <c r="AF187" s="313">
        <v>12165.932000008062</v>
      </c>
      <c r="AG187" s="313">
        <v>12129.324688625187</v>
      </c>
      <c r="AH187" s="313">
        <v>12135.10294168662</v>
      </c>
      <c r="AI187" s="313">
        <v>12061.73243145489</v>
      </c>
      <c r="AJ187" s="313">
        <v>11916.889901274966</v>
      </c>
      <c r="AK187" s="313">
        <v>11746.768064035894</v>
      </c>
      <c r="AL187" s="313">
        <v>11605.698001025052</v>
      </c>
      <c r="AM187" s="313">
        <v>11555.751860456172</v>
      </c>
      <c r="AN187" s="313">
        <v>11472.630037544555</v>
      </c>
      <c r="AO187" s="313">
        <v>11323.499483328345</v>
      </c>
      <c r="AP187" s="313">
        <v>11192.693964240283</v>
      </c>
      <c r="AQ187" s="313">
        <v>11055.974294779535</v>
      </c>
      <c r="AR187" s="313">
        <v>10964.993153679527</v>
      </c>
      <c r="AS187" s="313">
        <v>10841.324604870853</v>
      </c>
      <c r="AT187" s="313">
        <v>10674.278321302583</v>
      </c>
      <c r="AU187" s="313">
        <v>10401.116483404192</v>
      </c>
      <c r="AV187" s="313">
        <v>10224.449955624597</v>
      </c>
      <c r="AW187" s="313">
        <v>9981.8886566492347</v>
      </c>
      <c r="AX187" s="313">
        <v>9474.4516692761463</v>
      </c>
      <c r="AY187" s="313">
        <v>9201.9106940503279</v>
      </c>
      <c r="AZ187" s="313">
        <v>8419.6645002664009</v>
      </c>
      <c r="BA187" s="314">
        <v>7829.8230810153109</v>
      </c>
    </row>
    <row r="188" spans="1:53" x14ac:dyDescent="0.2">
      <c r="A188" s="286" t="s">
        <v>2687</v>
      </c>
      <c r="B188" s="287" t="s">
        <v>2688</v>
      </c>
      <c r="C188" s="288">
        <v>15304.637269837856</v>
      </c>
      <c r="D188" s="315">
        <v>14356.36753</v>
      </c>
      <c r="E188" s="315">
        <v>14532.919409999997</v>
      </c>
      <c r="F188" s="315">
        <v>15219.866959999998</v>
      </c>
      <c r="G188" s="315">
        <v>15768.508170000001</v>
      </c>
      <c r="H188" s="315">
        <v>15379.868952557978</v>
      </c>
      <c r="I188" s="315">
        <v>15774.248529999999</v>
      </c>
      <c r="J188" s="315">
        <v>16138.049609999993</v>
      </c>
      <c r="K188" s="315">
        <v>14948.50367</v>
      </c>
      <c r="L188" s="315">
        <v>10317.073900000001</v>
      </c>
      <c r="M188" s="315">
        <v>13480.618180887928</v>
      </c>
      <c r="N188" s="315">
        <v>13163.860477475484</v>
      </c>
      <c r="O188" s="315">
        <v>13019.834283528447</v>
      </c>
      <c r="P188" s="315">
        <v>13405.112928432412</v>
      </c>
      <c r="Q188" s="315">
        <v>13700.284529119119</v>
      </c>
      <c r="R188" s="315">
        <v>13597.294044474642</v>
      </c>
      <c r="S188" s="315">
        <v>12948.783379349481</v>
      </c>
      <c r="T188" s="315">
        <v>13148.363627873519</v>
      </c>
      <c r="U188" s="315">
        <v>12353.208511533499</v>
      </c>
      <c r="V188" s="315">
        <v>12219.070740487779</v>
      </c>
      <c r="W188" s="315">
        <v>12051.983372880801</v>
      </c>
      <c r="X188" s="315">
        <v>12047.513798725538</v>
      </c>
      <c r="Y188" s="315">
        <v>11961.153170418396</v>
      </c>
      <c r="Z188" s="315">
        <v>11832.260325896892</v>
      </c>
      <c r="AA188" s="315">
        <v>11791.947992980648</v>
      </c>
      <c r="AB188" s="315">
        <v>11824.503518255675</v>
      </c>
      <c r="AC188" s="315">
        <v>11923.968160618602</v>
      </c>
      <c r="AD188" s="315">
        <v>12031.383905073542</v>
      </c>
      <c r="AE188" s="315">
        <v>12135.975846326402</v>
      </c>
      <c r="AF188" s="315">
        <v>12165.932000008062</v>
      </c>
      <c r="AG188" s="315">
        <v>12129.324688625187</v>
      </c>
      <c r="AH188" s="315">
        <v>12135.10294168662</v>
      </c>
      <c r="AI188" s="315">
        <v>12061.73243145489</v>
      </c>
      <c r="AJ188" s="315">
        <v>11916.889901274966</v>
      </c>
      <c r="AK188" s="315">
        <v>11746.768064035894</v>
      </c>
      <c r="AL188" s="315">
        <v>11605.698001025052</v>
      </c>
      <c r="AM188" s="315">
        <v>11555.751860456172</v>
      </c>
      <c r="AN188" s="315">
        <v>11472.630037544555</v>
      </c>
      <c r="AO188" s="315">
        <v>11323.499483328345</v>
      </c>
      <c r="AP188" s="315">
        <v>11192.693964240283</v>
      </c>
      <c r="AQ188" s="315">
        <v>11055.974294779535</v>
      </c>
      <c r="AR188" s="315">
        <v>10964.993153679527</v>
      </c>
      <c r="AS188" s="315">
        <v>10841.324604870853</v>
      </c>
      <c r="AT188" s="315">
        <v>10674.278321302583</v>
      </c>
      <c r="AU188" s="315">
        <v>10401.116483404192</v>
      </c>
      <c r="AV188" s="315">
        <v>10224.449955624597</v>
      </c>
      <c r="AW188" s="315">
        <v>9981.8886566492347</v>
      </c>
      <c r="AX188" s="315">
        <v>9474.4516692761463</v>
      </c>
      <c r="AY188" s="315">
        <v>9201.9106940503279</v>
      </c>
      <c r="AZ188" s="315">
        <v>8419.6645002664009</v>
      </c>
      <c r="BA188" s="316">
        <v>7829.8230810153109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0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10">
        <v>0</v>
      </c>
    </row>
    <row r="229" spans="1:53" x14ac:dyDescent="0.2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BE3-9379-4CE7-A0F0-BF6E7AD0CFC8}">
  <sheetPr>
    <tabColor theme="8" tint="0.59999389629810485"/>
    <pageSetUpPr fitToPage="1"/>
  </sheetPr>
  <dimension ref="A1:BA261"/>
  <sheetViews>
    <sheetView showGridLines="0" workbookViewId="0">
      <pane xSplit="2" ySplit="1" topLeftCell="O38" activePane="bottomRight" state="frozen"/>
      <selection activeCell="W33" sqref="W33"/>
      <selection pane="topRight" activeCell="W33" sqref="W33"/>
      <selection pane="bottomLeft" activeCell="W33" sqref="W33"/>
      <selection pane="bottomRight" activeCell="B1" sqref="B1"/>
    </sheetView>
  </sheetViews>
  <sheetFormatPr defaultColWidth="9.140625" defaultRowHeight="11.25" x14ac:dyDescent="0.2"/>
  <cols>
    <col min="1" max="1" width="35.7109375" style="297" customWidth="1"/>
    <col min="2" max="2" width="7.7109375" style="297" customWidth="1"/>
    <col min="3" max="53" width="11.7109375" style="297" customWidth="1"/>
    <col min="54" max="16384" width="9.140625" style="297"/>
  </cols>
  <sheetData>
    <row r="1" spans="1:53" x14ac:dyDescent="0.2">
      <c r="A1" s="269" t="s">
        <v>2892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383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">
      <c r="A2" s="274" t="s">
        <v>2668</v>
      </c>
      <c r="B2" s="275" t="s">
        <v>2669</v>
      </c>
      <c r="C2" s="276">
        <f>C178-C90</f>
        <v>13554.385210662083</v>
      </c>
      <c r="D2" s="276">
        <f t="shared" ref="D2:BA7" si="0">D178-D90</f>
        <v>12866.899880000003</v>
      </c>
      <c r="E2" s="276">
        <f t="shared" si="0"/>
        <v>13180.549799999997</v>
      </c>
      <c r="F2" s="276">
        <f t="shared" si="0"/>
        <v>13641.799930000003</v>
      </c>
      <c r="G2" s="276">
        <f t="shared" si="0"/>
        <v>14187.899949999997</v>
      </c>
      <c r="H2" s="276">
        <f t="shared" si="0"/>
        <v>13773.287474921179</v>
      </c>
      <c r="I2" s="276">
        <f t="shared" si="0"/>
        <v>14139.199859999997</v>
      </c>
      <c r="J2" s="276">
        <f t="shared" si="0"/>
        <v>14471.049989999998</v>
      </c>
      <c r="K2" s="276">
        <f t="shared" si="0"/>
        <v>13411.849909999997</v>
      </c>
      <c r="L2" s="276">
        <f t="shared" si="0"/>
        <v>9166.8998200000042</v>
      </c>
      <c r="M2" s="276">
        <f t="shared" si="0"/>
        <v>12279.473583643825</v>
      </c>
      <c r="N2" s="276">
        <f t="shared" si="0"/>
        <v>12038.764689022644</v>
      </c>
      <c r="O2" s="276">
        <f t="shared" si="0"/>
        <v>11795.858412152478</v>
      </c>
      <c r="P2" s="276">
        <f t="shared" si="0"/>
        <v>11775.771472246108</v>
      </c>
      <c r="Q2" s="276">
        <f t="shared" si="0"/>
        <v>12085.912869016905</v>
      </c>
      <c r="R2" s="276">
        <f t="shared" si="0"/>
        <v>12077.33830132798</v>
      </c>
      <c r="S2" s="276">
        <f t="shared" si="0"/>
        <v>12143.602669500879</v>
      </c>
      <c r="T2" s="276">
        <f t="shared" si="0"/>
        <v>12376.711109781476</v>
      </c>
      <c r="U2" s="276">
        <f t="shared" si="0"/>
        <v>11632.593553907265</v>
      </c>
      <c r="V2" s="276">
        <f t="shared" si="0"/>
        <v>11505.066195044526</v>
      </c>
      <c r="W2" s="276">
        <f t="shared" si="0"/>
        <v>11342.606449979872</v>
      </c>
      <c r="X2" s="276">
        <f t="shared" si="0"/>
        <v>11336.31739368458</v>
      </c>
      <c r="Y2" s="276">
        <f t="shared" si="0"/>
        <v>11246.11614607234</v>
      </c>
      <c r="Z2" s="276">
        <f t="shared" si="0"/>
        <v>11120.672249950841</v>
      </c>
      <c r="AA2" s="276">
        <f t="shared" si="0"/>
        <v>11073.784980956469</v>
      </c>
      <c r="AB2" s="276">
        <f t="shared" si="0"/>
        <v>11096.395674919426</v>
      </c>
      <c r="AC2" s="276">
        <f t="shared" si="0"/>
        <v>11179.574229037489</v>
      </c>
      <c r="AD2" s="276">
        <f t="shared" si="0"/>
        <v>11268.889155360404</v>
      </c>
      <c r="AE2" s="276">
        <f t="shared" si="0"/>
        <v>11353.099511576418</v>
      </c>
      <c r="AF2" s="276">
        <f t="shared" si="0"/>
        <v>11366.343586592315</v>
      </c>
      <c r="AG2" s="276">
        <f t="shared" si="0"/>
        <v>11321.172249097044</v>
      </c>
      <c r="AH2" s="276">
        <f t="shared" si="0"/>
        <v>11316.378645218954</v>
      </c>
      <c r="AI2" s="276">
        <f t="shared" si="0"/>
        <v>11231.211108032141</v>
      </c>
      <c r="AJ2" s="276">
        <f t="shared" si="0"/>
        <v>11090.022044366455</v>
      </c>
      <c r="AK2" s="276">
        <f t="shared" si="0"/>
        <v>10924.693201064794</v>
      </c>
      <c r="AL2" s="276">
        <f t="shared" si="0"/>
        <v>10791.362649300434</v>
      </c>
      <c r="AM2" s="276">
        <f t="shared" si="0"/>
        <v>10744.731932012257</v>
      </c>
      <c r="AN2" s="276">
        <f t="shared" si="0"/>
        <v>10666.091648292138</v>
      </c>
      <c r="AO2" s="276">
        <f t="shared" si="0"/>
        <v>10527.980478247617</v>
      </c>
      <c r="AP2" s="276">
        <f t="shared" si="0"/>
        <v>10408.239249997292</v>
      </c>
      <c r="AQ2" s="276">
        <f t="shared" si="0"/>
        <v>10282.062112709607</v>
      </c>
      <c r="AR2" s="276">
        <f t="shared" si="0"/>
        <v>10200.827500711639</v>
      </c>
      <c r="AS2" s="276">
        <f t="shared" si="0"/>
        <v>10086.69956476522</v>
      </c>
      <c r="AT2" s="276">
        <f t="shared" si="0"/>
        <v>9930.9866180920944</v>
      </c>
      <c r="AU2" s="276">
        <f t="shared" si="0"/>
        <v>9674.1257452237005</v>
      </c>
      <c r="AV2" s="276">
        <f t="shared" si="0"/>
        <v>9513.0799577673533</v>
      </c>
      <c r="AW2" s="276">
        <f t="shared" si="0"/>
        <v>9288.3867832451087</v>
      </c>
      <c r="AX2" s="276">
        <f t="shared" si="0"/>
        <v>8792.2849437084951</v>
      </c>
      <c r="AY2" s="276">
        <f t="shared" si="0"/>
        <v>8518.5858157301245</v>
      </c>
      <c r="AZ2" s="276">
        <f t="shared" si="0"/>
        <v>7752.8738641418131</v>
      </c>
      <c r="BA2" s="276">
        <f t="shared" si="0"/>
        <v>7183.6042968156144</v>
      </c>
    </row>
    <row r="3" spans="1:53" x14ac:dyDescent="0.2">
      <c r="A3" s="277" t="s">
        <v>2670</v>
      </c>
      <c r="B3" s="278" t="s">
        <v>2671</v>
      </c>
      <c r="C3" s="279">
        <f t="shared" ref="C3:R18" si="1">C179-C91</f>
        <v>0</v>
      </c>
      <c r="D3" s="279">
        <f t="shared" si="1"/>
        <v>0</v>
      </c>
      <c r="E3" s="279">
        <f t="shared" si="1"/>
        <v>0</v>
      </c>
      <c r="F3" s="279">
        <f t="shared" si="1"/>
        <v>0</v>
      </c>
      <c r="G3" s="279">
        <f t="shared" si="1"/>
        <v>0</v>
      </c>
      <c r="H3" s="279">
        <f t="shared" si="1"/>
        <v>0</v>
      </c>
      <c r="I3" s="279">
        <f t="shared" si="1"/>
        <v>0</v>
      </c>
      <c r="J3" s="279">
        <f t="shared" si="1"/>
        <v>0</v>
      </c>
      <c r="K3" s="279">
        <f t="shared" si="1"/>
        <v>0</v>
      </c>
      <c r="L3" s="279">
        <f t="shared" si="1"/>
        <v>0</v>
      </c>
      <c r="M3" s="279">
        <f t="shared" si="1"/>
        <v>0</v>
      </c>
      <c r="N3" s="279">
        <f t="shared" si="1"/>
        <v>0</v>
      </c>
      <c r="O3" s="279">
        <f t="shared" si="1"/>
        <v>0</v>
      </c>
      <c r="P3" s="279">
        <f t="shared" si="1"/>
        <v>0</v>
      </c>
      <c r="Q3" s="279">
        <f t="shared" si="1"/>
        <v>0</v>
      </c>
      <c r="R3" s="279">
        <f t="shared" si="1"/>
        <v>0</v>
      </c>
      <c r="S3" s="279">
        <f t="shared" si="0"/>
        <v>0</v>
      </c>
      <c r="T3" s="279">
        <f t="shared" si="0"/>
        <v>0</v>
      </c>
      <c r="U3" s="279">
        <f t="shared" si="0"/>
        <v>0</v>
      </c>
      <c r="V3" s="279">
        <f t="shared" si="0"/>
        <v>0</v>
      </c>
      <c r="W3" s="279">
        <f t="shared" si="0"/>
        <v>0</v>
      </c>
      <c r="X3" s="279">
        <f t="shared" si="0"/>
        <v>0</v>
      </c>
      <c r="Y3" s="279">
        <f t="shared" si="0"/>
        <v>0</v>
      </c>
      <c r="Z3" s="279">
        <f t="shared" si="0"/>
        <v>0</v>
      </c>
      <c r="AA3" s="279">
        <f t="shared" si="0"/>
        <v>0</v>
      </c>
      <c r="AB3" s="279">
        <f t="shared" si="0"/>
        <v>0</v>
      </c>
      <c r="AC3" s="279">
        <f t="shared" si="0"/>
        <v>0</v>
      </c>
      <c r="AD3" s="279">
        <f t="shared" si="0"/>
        <v>0</v>
      </c>
      <c r="AE3" s="279">
        <f t="shared" si="0"/>
        <v>0</v>
      </c>
      <c r="AF3" s="279">
        <f t="shared" si="0"/>
        <v>0</v>
      </c>
      <c r="AG3" s="279">
        <f t="shared" si="0"/>
        <v>0</v>
      </c>
      <c r="AH3" s="279">
        <f t="shared" si="0"/>
        <v>0</v>
      </c>
      <c r="AI3" s="279">
        <f t="shared" si="0"/>
        <v>0</v>
      </c>
      <c r="AJ3" s="279">
        <f t="shared" si="0"/>
        <v>0</v>
      </c>
      <c r="AK3" s="279">
        <f t="shared" si="0"/>
        <v>0</v>
      </c>
      <c r="AL3" s="279">
        <f t="shared" si="0"/>
        <v>0</v>
      </c>
      <c r="AM3" s="279">
        <f t="shared" si="0"/>
        <v>0</v>
      </c>
      <c r="AN3" s="279">
        <f t="shared" si="0"/>
        <v>0</v>
      </c>
      <c r="AO3" s="279">
        <f t="shared" si="0"/>
        <v>0</v>
      </c>
      <c r="AP3" s="279">
        <f t="shared" si="0"/>
        <v>0</v>
      </c>
      <c r="AQ3" s="279">
        <f t="shared" si="0"/>
        <v>0</v>
      </c>
      <c r="AR3" s="279">
        <f t="shared" si="0"/>
        <v>0</v>
      </c>
      <c r="AS3" s="279">
        <f t="shared" si="0"/>
        <v>0</v>
      </c>
      <c r="AT3" s="279">
        <f t="shared" si="0"/>
        <v>0</v>
      </c>
      <c r="AU3" s="279">
        <f t="shared" si="0"/>
        <v>0</v>
      </c>
      <c r="AV3" s="279">
        <f t="shared" si="0"/>
        <v>0</v>
      </c>
      <c r="AW3" s="279">
        <f t="shared" si="0"/>
        <v>0</v>
      </c>
      <c r="AX3" s="279">
        <f t="shared" si="0"/>
        <v>0</v>
      </c>
      <c r="AY3" s="279">
        <f t="shared" si="0"/>
        <v>0</v>
      </c>
      <c r="AZ3" s="279">
        <f t="shared" si="0"/>
        <v>0</v>
      </c>
      <c r="BA3" s="279">
        <f t="shared" si="0"/>
        <v>0</v>
      </c>
    </row>
    <row r="4" spans="1:53" x14ac:dyDescent="0.2">
      <c r="A4" s="280" t="s">
        <v>2672</v>
      </c>
      <c r="B4" s="281" t="s">
        <v>2673</v>
      </c>
      <c r="C4" s="282">
        <f t="shared" si="1"/>
        <v>0</v>
      </c>
      <c r="D4" s="282">
        <f t="shared" si="0"/>
        <v>0</v>
      </c>
      <c r="E4" s="282">
        <f t="shared" si="0"/>
        <v>0</v>
      </c>
      <c r="F4" s="282">
        <f t="shared" si="0"/>
        <v>0</v>
      </c>
      <c r="G4" s="282">
        <f t="shared" si="0"/>
        <v>0</v>
      </c>
      <c r="H4" s="282">
        <f t="shared" si="0"/>
        <v>0</v>
      </c>
      <c r="I4" s="282">
        <f t="shared" si="0"/>
        <v>0</v>
      </c>
      <c r="J4" s="282">
        <f t="shared" si="0"/>
        <v>0</v>
      </c>
      <c r="K4" s="282">
        <f t="shared" si="0"/>
        <v>0</v>
      </c>
      <c r="L4" s="282">
        <f t="shared" si="0"/>
        <v>0</v>
      </c>
      <c r="M4" s="282">
        <f t="shared" si="0"/>
        <v>0</v>
      </c>
      <c r="N4" s="282">
        <f t="shared" si="0"/>
        <v>0</v>
      </c>
      <c r="O4" s="282">
        <f t="shared" si="0"/>
        <v>0</v>
      </c>
      <c r="P4" s="282">
        <f t="shared" si="0"/>
        <v>0</v>
      </c>
      <c r="Q4" s="282">
        <f t="shared" si="0"/>
        <v>0</v>
      </c>
      <c r="R4" s="282">
        <f t="shared" si="0"/>
        <v>0</v>
      </c>
      <c r="S4" s="282">
        <f t="shared" si="0"/>
        <v>0</v>
      </c>
      <c r="T4" s="282">
        <f t="shared" si="0"/>
        <v>0</v>
      </c>
      <c r="U4" s="282">
        <f t="shared" si="0"/>
        <v>0</v>
      </c>
      <c r="V4" s="282">
        <f t="shared" si="0"/>
        <v>0</v>
      </c>
      <c r="W4" s="282">
        <f t="shared" si="0"/>
        <v>0</v>
      </c>
      <c r="X4" s="282">
        <f t="shared" si="0"/>
        <v>0</v>
      </c>
      <c r="Y4" s="282">
        <f t="shared" si="0"/>
        <v>0</v>
      </c>
      <c r="Z4" s="282">
        <f t="shared" si="0"/>
        <v>0</v>
      </c>
      <c r="AA4" s="282">
        <f t="shared" si="0"/>
        <v>0</v>
      </c>
      <c r="AB4" s="282">
        <f t="shared" si="0"/>
        <v>0</v>
      </c>
      <c r="AC4" s="282">
        <f t="shared" si="0"/>
        <v>0</v>
      </c>
      <c r="AD4" s="282">
        <f t="shared" si="0"/>
        <v>0</v>
      </c>
      <c r="AE4" s="282">
        <f t="shared" si="0"/>
        <v>0</v>
      </c>
      <c r="AF4" s="282">
        <f t="shared" si="0"/>
        <v>0</v>
      </c>
      <c r="AG4" s="282">
        <f t="shared" si="0"/>
        <v>0</v>
      </c>
      <c r="AH4" s="282">
        <f t="shared" si="0"/>
        <v>0</v>
      </c>
      <c r="AI4" s="282">
        <f t="shared" si="0"/>
        <v>0</v>
      </c>
      <c r="AJ4" s="282">
        <f t="shared" si="0"/>
        <v>0</v>
      </c>
      <c r="AK4" s="282">
        <f t="shared" si="0"/>
        <v>0</v>
      </c>
      <c r="AL4" s="282">
        <f t="shared" si="0"/>
        <v>0</v>
      </c>
      <c r="AM4" s="282">
        <f t="shared" si="0"/>
        <v>0</v>
      </c>
      <c r="AN4" s="282">
        <f t="shared" si="0"/>
        <v>0</v>
      </c>
      <c r="AO4" s="282">
        <f t="shared" si="0"/>
        <v>0</v>
      </c>
      <c r="AP4" s="282">
        <f t="shared" si="0"/>
        <v>0</v>
      </c>
      <c r="AQ4" s="282">
        <f t="shared" si="0"/>
        <v>0</v>
      </c>
      <c r="AR4" s="282">
        <f t="shared" si="0"/>
        <v>0</v>
      </c>
      <c r="AS4" s="282">
        <f t="shared" si="0"/>
        <v>0</v>
      </c>
      <c r="AT4" s="282">
        <f t="shared" si="0"/>
        <v>0</v>
      </c>
      <c r="AU4" s="282">
        <f t="shared" si="0"/>
        <v>0</v>
      </c>
      <c r="AV4" s="282">
        <f t="shared" si="0"/>
        <v>0</v>
      </c>
      <c r="AW4" s="282">
        <f t="shared" si="0"/>
        <v>0</v>
      </c>
      <c r="AX4" s="282">
        <f t="shared" si="0"/>
        <v>0</v>
      </c>
      <c r="AY4" s="282">
        <f t="shared" si="0"/>
        <v>0</v>
      </c>
      <c r="AZ4" s="282">
        <f t="shared" si="0"/>
        <v>0</v>
      </c>
      <c r="BA4" s="282">
        <f t="shared" si="0"/>
        <v>0</v>
      </c>
    </row>
    <row r="5" spans="1:53" x14ac:dyDescent="0.2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">
      <c r="A11" s="283" t="s">
        <v>2665</v>
      </c>
      <c r="B11" s="284" t="s">
        <v>2686</v>
      </c>
      <c r="C11" s="285">
        <f t="shared" si="1"/>
        <v>0</v>
      </c>
      <c r="D11" s="285">
        <f t="shared" si="1"/>
        <v>0</v>
      </c>
      <c r="E11" s="285">
        <f t="shared" si="1"/>
        <v>0</v>
      </c>
      <c r="F11" s="285">
        <f t="shared" si="1"/>
        <v>0</v>
      </c>
      <c r="G11" s="285">
        <f t="shared" si="1"/>
        <v>0</v>
      </c>
      <c r="H11" s="285">
        <f t="shared" si="1"/>
        <v>0</v>
      </c>
      <c r="I11" s="285">
        <f t="shared" si="1"/>
        <v>0</v>
      </c>
      <c r="J11" s="285">
        <f t="shared" si="1"/>
        <v>0</v>
      </c>
      <c r="K11" s="285">
        <f t="shared" si="1"/>
        <v>0</v>
      </c>
      <c r="L11" s="285">
        <f t="shared" si="1"/>
        <v>0</v>
      </c>
      <c r="M11" s="285">
        <f t="shared" si="1"/>
        <v>0</v>
      </c>
      <c r="N11" s="285">
        <f t="shared" si="1"/>
        <v>0</v>
      </c>
      <c r="O11" s="285">
        <f t="shared" si="1"/>
        <v>0</v>
      </c>
      <c r="P11" s="285">
        <f t="shared" si="1"/>
        <v>0</v>
      </c>
      <c r="Q11" s="285">
        <f t="shared" si="1"/>
        <v>0</v>
      </c>
      <c r="R11" s="285">
        <f t="shared" si="1"/>
        <v>0</v>
      </c>
      <c r="S11" s="285">
        <f t="shared" si="3"/>
        <v>0</v>
      </c>
      <c r="T11" s="285">
        <f t="shared" si="3"/>
        <v>0</v>
      </c>
      <c r="U11" s="285">
        <f t="shared" si="3"/>
        <v>0</v>
      </c>
      <c r="V11" s="285">
        <f t="shared" si="3"/>
        <v>0</v>
      </c>
      <c r="W11" s="285">
        <f t="shared" si="3"/>
        <v>0</v>
      </c>
      <c r="X11" s="285">
        <f t="shared" si="3"/>
        <v>0</v>
      </c>
      <c r="Y11" s="285">
        <f t="shared" si="3"/>
        <v>0</v>
      </c>
      <c r="Z11" s="285">
        <f t="shared" si="3"/>
        <v>0</v>
      </c>
      <c r="AA11" s="285">
        <f t="shared" si="3"/>
        <v>0</v>
      </c>
      <c r="AB11" s="285">
        <f t="shared" si="3"/>
        <v>0</v>
      </c>
      <c r="AC11" s="285">
        <f t="shared" si="3"/>
        <v>0</v>
      </c>
      <c r="AD11" s="285">
        <f t="shared" si="3"/>
        <v>0</v>
      </c>
      <c r="AE11" s="285">
        <f t="shared" si="3"/>
        <v>0</v>
      </c>
      <c r="AF11" s="285">
        <f t="shared" si="3"/>
        <v>0</v>
      </c>
      <c r="AG11" s="285">
        <f t="shared" si="3"/>
        <v>0</v>
      </c>
      <c r="AH11" s="285">
        <f t="shared" si="3"/>
        <v>0</v>
      </c>
      <c r="AI11" s="285">
        <f t="shared" si="3"/>
        <v>0</v>
      </c>
      <c r="AJ11" s="285">
        <f t="shared" si="3"/>
        <v>0</v>
      </c>
      <c r="AK11" s="285">
        <f t="shared" si="3"/>
        <v>0</v>
      </c>
      <c r="AL11" s="285">
        <f t="shared" si="3"/>
        <v>0</v>
      </c>
      <c r="AM11" s="285">
        <f t="shared" si="3"/>
        <v>0</v>
      </c>
      <c r="AN11" s="285">
        <f t="shared" si="3"/>
        <v>0</v>
      </c>
      <c r="AO11" s="285">
        <f t="shared" si="3"/>
        <v>0</v>
      </c>
      <c r="AP11" s="285">
        <f t="shared" si="3"/>
        <v>0</v>
      </c>
      <c r="AQ11" s="285">
        <f t="shared" si="3"/>
        <v>0</v>
      </c>
      <c r="AR11" s="285">
        <f t="shared" si="3"/>
        <v>0</v>
      </c>
      <c r="AS11" s="285">
        <f t="shared" si="3"/>
        <v>0</v>
      </c>
      <c r="AT11" s="285">
        <f t="shared" si="3"/>
        <v>0</v>
      </c>
      <c r="AU11" s="285">
        <f t="shared" si="3"/>
        <v>0</v>
      </c>
      <c r="AV11" s="285">
        <f t="shared" si="3"/>
        <v>0</v>
      </c>
      <c r="AW11" s="285">
        <f t="shared" si="3"/>
        <v>0</v>
      </c>
      <c r="AX11" s="285">
        <f t="shared" si="3"/>
        <v>0</v>
      </c>
      <c r="AY11" s="285">
        <f t="shared" si="3"/>
        <v>0</v>
      </c>
      <c r="AZ11" s="285">
        <f t="shared" si="3"/>
        <v>0</v>
      </c>
      <c r="BA11" s="285">
        <f t="shared" si="3"/>
        <v>0</v>
      </c>
    </row>
    <row r="12" spans="1:53" x14ac:dyDescent="0.2">
      <c r="A12" s="286" t="s">
        <v>2687</v>
      </c>
      <c r="B12" s="287" t="s">
        <v>2688</v>
      </c>
      <c r="C12" s="288">
        <f t="shared" si="1"/>
        <v>0</v>
      </c>
      <c r="D12" s="288">
        <f t="shared" si="1"/>
        <v>0</v>
      </c>
      <c r="E12" s="288">
        <f t="shared" si="1"/>
        <v>0</v>
      </c>
      <c r="F12" s="288">
        <f t="shared" si="1"/>
        <v>0</v>
      </c>
      <c r="G12" s="288">
        <f t="shared" si="1"/>
        <v>0</v>
      </c>
      <c r="H12" s="288">
        <f t="shared" si="1"/>
        <v>0</v>
      </c>
      <c r="I12" s="288">
        <f t="shared" si="1"/>
        <v>0</v>
      </c>
      <c r="J12" s="288">
        <f t="shared" si="1"/>
        <v>0</v>
      </c>
      <c r="K12" s="288">
        <f t="shared" si="1"/>
        <v>0</v>
      </c>
      <c r="L12" s="288">
        <f t="shared" si="1"/>
        <v>0</v>
      </c>
      <c r="M12" s="288">
        <f t="shared" si="1"/>
        <v>0</v>
      </c>
      <c r="N12" s="288">
        <f t="shared" si="1"/>
        <v>0</v>
      </c>
      <c r="O12" s="288">
        <f t="shared" si="1"/>
        <v>0</v>
      </c>
      <c r="P12" s="288">
        <f t="shared" si="1"/>
        <v>0</v>
      </c>
      <c r="Q12" s="288">
        <f t="shared" si="1"/>
        <v>0</v>
      </c>
      <c r="R12" s="288">
        <f t="shared" si="1"/>
        <v>0</v>
      </c>
      <c r="S12" s="288">
        <f t="shared" si="3"/>
        <v>0</v>
      </c>
      <c r="T12" s="288">
        <f t="shared" si="3"/>
        <v>0</v>
      </c>
      <c r="U12" s="288">
        <f t="shared" si="3"/>
        <v>0</v>
      </c>
      <c r="V12" s="288">
        <f t="shared" si="3"/>
        <v>0</v>
      </c>
      <c r="W12" s="288">
        <f t="shared" si="3"/>
        <v>0</v>
      </c>
      <c r="X12" s="288">
        <f t="shared" si="3"/>
        <v>0</v>
      </c>
      <c r="Y12" s="288">
        <f t="shared" si="3"/>
        <v>0</v>
      </c>
      <c r="Z12" s="288">
        <f t="shared" si="3"/>
        <v>0</v>
      </c>
      <c r="AA12" s="288">
        <f t="shared" si="3"/>
        <v>0</v>
      </c>
      <c r="AB12" s="288">
        <f t="shared" si="3"/>
        <v>0</v>
      </c>
      <c r="AC12" s="288">
        <f t="shared" si="3"/>
        <v>0</v>
      </c>
      <c r="AD12" s="288">
        <f t="shared" si="3"/>
        <v>0</v>
      </c>
      <c r="AE12" s="288">
        <f t="shared" si="3"/>
        <v>0</v>
      </c>
      <c r="AF12" s="288">
        <f t="shared" si="3"/>
        <v>0</v>
      </c>
      <c r="AG12" s="288">
        <f t="shared" si="3"/>
        <v>0</v>
      </c>
      <c r="AH12" s="288">
        <f t="shared" si="3"/>
        <v>0</v>
      </c>
      <c r="AI12" s="288">
        <f t="shared" si="3"/>
        <v>0</v>
      </c>
      <c r="AJ12" s="288">
        <f t="shared" si="3"/>
        <v>0</v>
      </c>
      <c r="AK12" s="288">
        <f t="shared" si="3"/>
        <v>0</v>
      </c>
      <c r="AL12" s="288">
        <f t="shared" si="3"/>
        <v>0</v>
      </c>
      <c r="AM12" s="288">
        <f t="shared" si="3"/>
        <v>0</v>
      </c>
      <c r="AN12" s="288">
        <f t="shared" si="3"/>
        <v>0</v>
      </c>
      <c r="AO12" s="288">
        <f t="shared" si="3"/>
        <v>0</v>
      </c>
      <c r="AP12" s="288">
        <f t="shared" si="3"/>
        <v>0</v>
      </c>
      <c r="AQ12" s="288">
        <f t="shared" si="3"/>
        <v>0</v>
      </c>
      <c r="AR12" s="288">
        <f t="shared" si="3"/>
        <v>0</v>
      </c>
      <c r="AS12" s="288">
        <f t="shared" si="3"/>
        <v>0</v>
      </c>
      <c r="AT12" s="288">
        <f t="shared" si="3"/>
        <v>0</v>
      </c>
      <c r="AU12" s="288">
        <f t="shared" si="3"/>
        <v>0</v>
      </c>
      <c r="AV12" s="288">
        <f t="shared" si="3"/>
        <v>0</v>
      </c>
      <c r="AW12" s="288">
        <f t="shared" si="3"/>
        <v>0</v>
      </c>
      <c r="AX12" s="288">
        <f t="shared" si="3"/>
        <v>0</v>
      </c>
      <c r="AY12" s="288">
        <f t="shared" si="3"/>
        <v>0</v>
      </c>
      <c r="AZ12" s="288">
        <f t="shared" si="3"/>
        <v>0</v>
      </c>
      <c r="BA12" s="288">
        <f t="shared" si="3"/>
        <v>0</v>
      </c>
    </row>
    <row r="13" spans="1:53" x14ac:dyDescent="0.2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">
      <c r="A52" s="277" t="s">
        <v>2763</v>
      </c>
      <c r="B52" s="278" t="s">
        <v>2764</v>
      </c>
      <c r="C52" s="279">
        <f t="shared" si="12"/>
        <v>13554.385210662083</v>
      </c>
      <c r="D52" s="279">
        <f t="shared" si="12"/>
        <v>12866.899880000003</v>
      </c>
      <c r="E52" s="279">
        <f t="shared" si="12"/>
        <v>13180.549799999997</v>
      </c>
      <c r="F52" s="279">
        <f t="shared" si="12"/>
        <v>13641.799930000003</v>
      </c>
      <c r="G52" s="279">
        <f t="shared" si="12"/>
        <v>14187.899949999997</v>
      </c>
      <c r="H52" s="279">
        <f t="shared" si="12"/>
        <v>13773.287474921179</v>
      </c>
      <c r="I52" s="279">
        <f t="shared" si="12"/>
        <v>14139.199859999997</v>
      </c>
      <c r="J52" s="279">
        <f t="shared" si="12"/>
        <v>14471.049989999998</v>
      </c>
      <c r="K52" s="279">
        <f t="shared" si="12"/>
        <v>13411.849909999997</v>
      </c>
      <c r="L52" s="279">
        <f t="shared" si="12"/>
        <v>9166.8998200000042</v>
      </c>
      <c r="M52" s="279">
        <f t="shared" si="12"/>
        <v>12279.473583643825</v>
      </c>
      <c r="N52" s="279">
        <f t="shared" si="12"/>
        <v>12038.764689022644</v>
      </c>
      <c r="O52" s="279">
        <f t="shared" si="12"/>
        <v>11795.858412152478</v>
      </c>
      <c r="P52" s="279">
        <f t="shared" si="12"/>
        <v>11775.771472246108</v>
      </c>
      <c r="Q52" s="279">
        <f t="shared" si="12"/>
        <v>12085.912869016905</v>
      </c>
      <c r="R52" s="279">
        <f t="shared" si="12"/>
        <v>12077.33830132798</v>
      </c>
      <c r="S52" s="279">
        <f t="shared" si="12"/>
        <v>12143.602669500879</v>
      </c>
      <c r="T52" s="279">
        <f t="shared" si="12"/>
        <v>12376.711109781476</v>
      </c>
      <c r="U52" s="279">
        <f t="shared" si="12"/>
        <v>11632.593553907265</v>
      </c>
      <c r="V52" s="279">
        <f t="shared" si="12"/>
        <v>11505.066195044526</v>
      </c>
      <c r="W52" s="279">
        <f t="shared" si="12"/>
        <v>11342.606449979872</v>
      </c>
      <c r="X52" s="279">
        <f t="shared" si="12"/>
        <v>11336.31739368458</v>
      </c>
      <c r="Y52" s="279">
        <f t="shared" si="12"/>
        <v>11246.11614607234</v>
      </c>
      <c r="Z52" s="279">
        <f t="shared" si="12"/>
        <v>11120.672249950841</v>
      </c>
      <c r="AA52" s="279">
        <f t="shared" si="12"/>
        <v>11073.784980956469</v>
      </c>
      <c r="AB52" s="279">
        <f t="shared" si="12"/>
        <v>11096.395674919426</v>
      </c>
      <c r="AC52" s="279">
        <f t="shared" si="12"/>
        <v>11179.574229037489</v>
      </c>
      <c r="AD52" s="279">
        <f t="shared" si="12"/>
        <v>11268.889155360404</v>
      </c>
      <c r="AE52" s="279">
        <f t="shared" si="12"/>
        <v>11353.099511576418</v>
      </c>
      <c r="AF52" s="279">
        <f t="shared" si="12"/>
        <v>11366.343586592315</v>
      </c>
      <c r="AG52" s="279">
        <f t="shared" si="12"/>
        <v>11321.172249097044</v>
      </c>
      <c r="AH52" s="279">
        <f t="shared" si="12"/>
        <v>11316.378645218954</v>
      </c>
      <c r="AI52" s="279">
        <f t="shared" si="12"/>
        <v>11231.211108032141</v>
      </c>
      <c r="AJ52" s="279">
        <f t="shared" si="12"/>
        <v>11090.022044366455</v>
      </c>
      <c r="AK52" s="279">
        <f t="shared" si="12"/>
        <v>10924.693201064794</v>
      </c>
      <c r="AL52" s="279">
        <f t="shared" si="12"/>
        <v>10791.362649300434</v>
      </c>
      <c r="AM52" s="279">
        <f t="shared" si="12"/>
        <v>10744.731932012257</v>
      </c>
      <c r="AN52" s="279">
        <f t="shared" si="12"/>
        <v>10666.091648292138</v>
      </c>
      <c r="AO52" s="279">
        <f t="shared" si="12"/>
        <v>10527.980478247617</v>
      </c>
      <c r="AP52" s="279">
        <f t="shared" si="12"/>
        <v>10408.239249997292</v>
      </c>
      <c r="AQ52" s="279">
        <f t="shared" si="12"/>
        <v>10282.062112709607</v>
      </c>
      <c r="AR52" s="279">
        <f t="shared" si="12"/>
        <v>10200.827500711639</v>
      </c>
      <c r="AS52" s="279">
        <f t="shared" si="12"/>
        <v>10086.69956476522</v>
      </c>
      <c r="AT52" s="279">
        <f t="shared" si="12"/>
        <v>9930.9866180920944</v>
      </c>
      <c r="AU52" s="279">
        <f t="shared" si="12"/>
        <v>9674.1257452237005</v>
      </c>
      <c r="AV52" s="279">
        <f t="shared" si="12"/>
        <v>9513.0799577673533</v>
      </c>
      <c r="AW52" s="279">
        <f t="shared" si="12"/>
        <v>9288.3867832451087</v>
      </c>
      <c r="AX52" s="279">
        <f t="shared" si="12"/>
        <v>8792.2849437084951</v>
      </c>
      <c r="AY52" s="279">
        <f t="shared" si="12"/>
        <v>8518.5858157301245</v>
      </c>
      <c r="AZ52" s="279">
        <f t="shared" si="12"/>
        <v>7752.8738641418131</v>
      </c>
      <c r="BA52" s="279">
        <f t="shared" si="12"/>
        <v>7183.6042968156144</v>
      </c>
    </row>
    <row r="53" spans="1:53" x14ac:dyDescent="0.2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">
      <c r="A54" s="280" t="s">
        <v>2766</v>
      </c>
      <c r="B54" s="281" t="s">
        <v>2767</v>
      </c>
      <c r="C54" s="282">
        <f t="shared" ref="C54:BA58" si="13">C230-C142</f>
        <v>13554.385210662083</v>
      </c>
      <c r="D54" s="282">
        <f t="shared" si="13"/>
        <v>12866.899880000003</v>
      </c>
      <c r="E54" s="282">
        <f t="shared" si="13"/>
        <v>13180.549799999997</v>
      </c>
      <c r="F54" s="282">
        <f t="shared" si="13"/>
        <v>13641.799930000003</v>
      </c>
      <c r="G54" s="282">
        <f t="shared" si="13"/>
        <v>14187.899949999997</v>
      </c>
      <c r="H54" s="282">
        <f t="shared" si="13"/>
        <v>13773.287474921179</v>
      </c>
      <c r="I54" s="282">
        <f t="shared" si="13"/>
        <v>14139.199859999997</v>
      </c>
      <c r="J54" s="282">
        <f t="shared" si="13"/>
        <v>14471.049989999998</v>
      </c>
      <c r="K54" s="282">
        <f t="shared" si="13"/>
        <v>13411.849909999997</v>
      </c>
      <c r="L54" s="282">
        <f t="shared" si="13"/>
        <v>9166.8998200000042</v>
      </c>
      <c r="M54" s="282">
        <f t="shared" si="13"/>
        <v>12279.473583643825</v>
      </c>
      <c r="N54" s="282">
        <f t="shared" si="13"/>
        <v>12038.764689022644</v>
      </c>
      <c r="O54" s="282">
        <f t="shared" si="13"/>
        <v>11795.858412152478</v>
      </c>
      <c r="P54" s="282">
        <f t="shared" si="13"/>
        <v>11775.771472246108</v>
      </c>
      <c r="Q54" s="282">
        <f t="shared" si="13"/>
        <v>12085.912869016905</v>
      </c>
      <c r="R54" s="282">
        <f t="shared" si="13"/>
        <v>12077.33830132798</v>
      </c>
      <c r="S54" s="282">
        <f t="shared" si="13"/>
        <v>12143.602669500879</v>
      </c>
      <c r="T54" s="282">
        <f t="shared" si="13"/>
        <v>12376.711109781476</v>
      </c>
      <c r="U54" s="282">
        <f t="shared" si="13"/>
        <v>11632.593553907265</v>
      </c>
      <c r="V54" s="282">
        <f t="shared" si="13"/>
        <v>11505.066195044526</v>
      </c>
      <c r="W54" s="282">
        <f t="shared" si="13"/>
        <v>11342.606449979872</v>
      </c>
      <c r="X54" s="282">
        <f t="shared" si="13"/>
        <v>11336.31739368458</v>
      </c>
      <c r="Y54" s="282">
        <f t="shared" si="13"/>
        <v>11246.11614607234</v>
      </c>
      <c r="Z54" s="282">
        <f t="shared" si="13"/>
        <v>11120.672249950841</v>
      </c>
      <c r="AA54" s="282">
        <f t="shared" si="13"/>
        <v>11073.784980956469</v>
      </c>
      <c r="AB54" s="282">
        <f t="shared" si="13"/>
        <v>11096.395674919426</v>
      </c>
      <c r="AC54" s="282">
        <f t="shared" si="13"/>
        <v>11179.574229037489</v>
      </c>
      <c r="AD54" s="282">
        <f t="shared" si="13"/>
        <v>11268.889155360404</v>
      </c>
      <c r="AE54" s="282">
        <f t="shared" si="13"/>
        <v>11353.099511576418</v>
      </c>
      <c r="AF54" s="282">
        <f t="shared" si="13"/>
        <v>11366.343586592315</v>
      </c>
      <c r="AG54" s="282">
        <f t="shared" si="13"/>
        <v>11321.172249097044</v>
      </c>
      <c r="AH54" s="282">
        <f t="shared" si="13"/>
        <v>11316.378645218954</v>
      </c>
      <c r="AI54" s="282">
        <f t="shared" si="13"/>
        <v>11231.211108032141</v>
      </c>
      <c r="AJ54" s="282">
        <f t="shared" si="13"/>
        <v>11090.022044366455</v>
      </c>
      <c r="AK54" s="282">
        <f t="shared" si="13"/>
        <v>10924.693201064794</v>
      </c>
      <c r="AL54" s="282">
        <f t="shared" si="13"/>
        <v>10791.362649300434</v>
      </c>
      <c r="AM54" s="282">
        <f t="shared" si="13"/>
        <v>10744.731932012257</v>
      </c>
      <c r="AN54" s="282">
        <f t="shared" si="13"/>
        <v>10666.091648292138</v>
      </c>
      <c r="AO54" s="282">
        <f t="shared" si="13"/>
        <v>10527.980478247617</v>
      </c>
      <c r="AP54" s="282">
        <f t="shared" si="13"/>
        <v>10408.239249997292</v>
      </c>
      <c r="AQ54" s="282">
        <f t="shared" si="13"/>
        <v>10282.062112709607</v>
      </c>
      <c r="AR54" s="282">
        <f t="shared" si="13"/>
        <v>10200.827500711639</v>
      </c>
      <c r="AS54" s="282">
        <f t="shared" si="13"/>
        <v>10086.69956476522</v>
      </c>
      <c r="AT54" s="282">
        <f t="shared" si="13"/>
        <v>9930.9866180920944</v>
      </c>
      <c r="AU54" s="282">
        <f t="shared" si="13"/>
        <v>9674.1257452237005</v>
      </c>
      <c r="AV54" s="282">
        <f t="shared" si="13"/>
        <v>9513.0799577673533</v>
      </c>
      <c r="AW54" s="282">
        <f t="shared" si="13"/>
        <v>9288.3867832451087</v>
      </c>
      <c r="AX54" s="282">
        <f t="shared" si="13"/>
        <v>8792.2849437084951</v>
      </c>
      <c r="AY54" s="282">
        <f t="shared" si="13"/>
        <v>8518.5858157301245</v>
      </c>
      <c r="AZ54" s="282">
        <f t="shared" si="13"/>
        <v>7752.8738641418131</v>
      </c>
      <c r="BA54" s="282">
        <f t="shared" si="13"/>
        <v>7183.6042968156144</v>
      </c>
    </row>
    <row r="55" spans="1:53" x14ac:dyDescent="0.2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">
      <c r="A56" s="283" t="s">
        <v>2770</v>
      </c>
      <c r="B56" s="284" t="s">
        <v>2771</v>
      </c>
      <c r="C56" s="285">
        <f t="shared" si="13"/>
        <v>12882.153434603999</v>
      </c>
      <c r="D56" s="285">
        <f t="shared" si="13"/>
        <v>12194.89998</v>
      </c>
      <c r="E56" s="285">
        <f t="shared" si="13"/>
        <v>12473.04996</v>
      </c>
      <c r="F56" s="285">
        <f t="shared" si="13"/>
        <v>12653.74999</v>
      </c>
      <c r="G56" s="285">
        <f t="shared" si="13"/>
        <v>13132.449989999997</v>
      </c>
      <c r="H56" s="285">
        <f t="shared" si="13"/>
        <v>12766.958058660548</v>
      </c>
      <c r="I56" s="285">
        <f t="shared" si="13"/>
        <v>13144.549969999998</v>
      </c>
      <c r="J56" s="285">
        <f t="shared" si="13"/>
        <v>13452.899989999998</v>
      </c>
      <c r="K56" s="285">
        <f t="shared" si="13"/>
        <v>12558.09996</v>
      </c>
      <c r="L56" s="285">
        <f t="shared" si="13"/>
        <v>8450.8499400000019</v>
      </c>
      <c r="M56" s="285">
        <f t="shared" si="13"/>
        <v>11282.745772427623</v>
      </c>
      <c r="N56" s="285">
        <f t="shared" si="13"/>
        <v>10923.402120951561</v>
      </c>
      <c r="O56" s="285">
        <f t="shared" si="13"/>
        <v>10680.471959491735</v>
      </c>
      <c r="P56" s="285">
        <f t="shared" si="13"/>
        <v>10639.868157065059</v>
      </c>
      <c r="Q56" s="285">
        <f t="shared" si="13"/>
        <v>10897.272379860511</v>
      </c>
      <c r="R56" s="285">
        <f t="shared" si="13"/>
        <v>10625.322441960445</v>
      </c>
      <c r="S56" s="285">
        <f t="shared" si="13"/>
        <v>10671.994546962123</v>
      </c>
      <c r="T56" s="285">
        <f t="shared" si="13"/>
        <v>10871.331975212741</v>
      </c>
      <c r="U56" s="285">
        <f t="shared" si="13"/>
        <v>10204.017071773049</v>
      </c>
      <c r="V56" s="285">
        <f t="shared" si="13"/>
        <v>10090.615243174372</v>
      </c>
      <c r="W56" s="285">
        <f t="shared" si="13"/>
        <v>9949.3350938299973</v>
      </c>
      <c r="X56" s="285">
        <f t="shared" si="13"/>
        <v>9942.8805616588506</v>
      </c>
      <c r="Y56" s="285">
        <f t="shared" si="13"/>
        <v>9867.4567980267002</v>
      </c>
      <c r="Z56" s="285">
        <f t="shared" si="13"/>
        <v>9760.4607107421089</v>
      </c>
      <c r="AA56" s="285">
        <f t="shared" si="13"/>
        <v>9732.0629998781369</v>
      </c>
      <c r="AB56" s="285">
        <f t="shared" si="13"/>
        <v>9750.9932372945004</v>
      </c>
      <c r="AC56" s="285">
        <f t="shared" si="13"/>
        <v>9825.1925114151691</v>
      </c>
      <c r="AD56" s="285">
        <f t="shared" si="13"/>
        <v>9904.2795058284937</v>
      </c>
      <c r="AE56" s="285">
        <f t="shared" si="13"/>
        <v>9978.9961718650229</v>
      </c>
      <c r="AF56" s="285">
        <f t="shared" si="13"/>
        <v>9992.3162600849591</v>
      </c>
      <c r="AG56" s="285">
        <f t="shared" si="13"/>
        <v>9953.1738212009186</v>
      </c>
      <c r="AH56" s="285">
        <f t="shared" si="13"/>
        <v>9947.9770885275138</v>
      </c>
      <c r="AI56" s="285">
        <f t="shared" si="13"/>
        <v>9874.0505727010259</v>
      </c>
      <c r="AJ56" s="285">
        <f t="shared" si="13"/>
        <v>9748.246890305134</v>
      </c>
      <c r="AK56" s="285">
        <f t="shared" si="13"/>
        <v>9602.914212137619</v>
      </c>
      <c r="AL56" s="285">
        <f t="shared" si="13"/>
        <v>9485.547962381097</v>
      </c>
      <c r="AM56" s="285">
        <f t="shared" si="13"/>
        <v>9445.3253629790161</v>
      </c>
      <c r="AN56" s="285">
        <f t="shared" si="13"/>
        <v>9377.187689286955</v>
      </c>
      <c r="AO56" s="285">
        <f t="shared" si="13"/>
        <v>9256.3506987418441</v>
      </c>
      <c r="AP56" s="285">
        <f t="shared" si="13"/>
        <v>9152.1952596398714</v>
      </c>
      <c r="AQ56" s="285">
        <f t="shared" si="13"/>
        <v>9042.8952522283016</v>
      </c>
      <c r="AR56" s="285">
        <f t="shared" si="13"/>
        <v>8973.8553019580268</v>
      </c>
      <c r="AS56" s="285">
        <f t="shared" si="13"/>
        <v>8879.0429780335271</v>
      </c>
      <c r="AT56" s="285">
        <f t="shared" si="13"/>
        <v>8744.9205839829865</v>
      </c>
      <c r="AU56" s="285">
        <f t="shared" si="13"/>
        <v>8525.7180156356135</v>
      </c>
      <c r="AV56" s="285">
        <f t="shared" si="13"/>
        <v>8384.7250030071027</v>
      </c>
      <c r="AW56" s="285">
        <f t="shared" si="13"/>
        <v>8187.6796676224312</v>
      </c>
      <c r="AX56" s="285">
        <f t="shared" si="13"/>
        <v>7742.1369451907094</v>
      </c>
      <c r="AY56" s="285">
        <f t="shared" si="13"/>
        <v>7503.4224752045266</v>
      </c>
      <c r="AZ56" s="285">
        <f t="shared" si="13"/>
        <v>6828.0039194983055</v>
      </c>
      <c r="BA56" s="285">
        <f t="shared" si="13"/>
        <v>6320.0636854475297</v>
      </c>
    </row>
    <row r="57" spans="1:53" x14ac:dyDescent="0.2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">
      <c r="A58" s="283" t="s">
        <v>2774</v>
      </c>
      <c r="B58" s="284" t="s">
        <v>2775</v>
      </c>
      <c r="C58" s="285">
        <f t="shared" si="13"/>
        <v>672.23177605808723</v>
      </c>
      <c r="D58" s="285">
        <f t="shared" si="13"/>
        <v>671.99990000000003</v>
      </c>
      <c r="E58" s="285">
        <f t="shared" si="13"/>
        <v>707.49984000000006</v>
      </c>
      <c r="F58" s="285">
        <f t="shared" si="13"/>
        <v>988.04993999999999</v>
      </c>
      <c r="G58" s="285">
        <f t="shared" si="13"/>
        <v>1055.4499599999999</v>
      </c>
      <c r="H58" s="285">
        <f t="shared" si="13"/>
        <v>1006.3294162606286</v>
      </c>
      <c r="I58" s="285">
        <f t="shared" si="13"/>
        <v>994.64988999999991</v>
      </c>
      <c r="J58" s="285">
        <f t="shared" si="13"/>
        <v>1018.1500000000001</v>
      </c>
      <c r="K58" s="285">
        <f t="shared" si="13"/>
        <v>853.7499499999999</v>
      </c>
      <c r="L58" s="285">
        <f t="shared" si="13"/>
        <v>716.04988000000003</v>
      </c>
      <c r="M58" s="285">
        <f t="shared" si="13"/>
        <v>996.72781121620437</v>
      </c>
      <c r="N58" s="285">
        <f t="shared" si="13"/>
        <v>1115.3625680710804</v>
      </c>
      <c r="O58" s="285">
        <f t="shared" si="13"/>
        <v>1115.386452660744</v>
      </c>
      <c r="P58" s="285">
        <f t="shared" si="13"/>
        <v>1135.9033151810452</v>
      </c>
      <c r="Q58" s="285">
        <f t="shared" si="13"/>
        <v>1188.6404891563955</v>
      </c>
      <c r="R58" s="285">
        <f t="shared" si="13"/>
        <v>1452.0158593675351</v>
      </c>
      <c r="S58" s="285">
        <f t="shared" si="13"/>
        <v>1471.6081225387554</v>
      </c>
      <c r="T58" s="285">
        <f t="shared" si="13"/>
        <v>1505.379134568735</v>
      </c>
      <c r="U58" s="285">
        <f t="shared" si="13"/>
        <v>1428.5764821342148</v>
      </c>
      <c r="V58" s="285">
        <f t="shared" si="13"/>
        <v>1414.4509518701534</v>
      </c>
      <c r="W58" s="285">
        <f t="shared" si="13"/>
        <v>1393.2713561498756</v>
      </c>
      <c r="X58" s="285">
        <f t="shared" si="13"/>
        <v>1393.4368320257292</v>
      </c>
      <c r="Y58" s="285">
        <f t="shared" si="13"/>
        <v>1378.6593480456386</v>
      </c>
      <c r="Z58" s="285">
        <f t="shared" si="13"/>
        <v>1360.2115392087337</v>
      </c>
      <c r="AA58" s="285">
        <f t="shared" si="13"/>
        <v>1341.721981078332</v>
      </c>
      <c r="AB58" s="285">
        <f t="shared" si="13"/>
        <v>1345.4024376249272</v>
      </c>
      <c r="AC58" s="285">
        <f t="shared" si="13"/>
        <v>1354.3817176223213</v>
      </c>
      <c r="AD58" s="285">
        <f t="shared" si="13"/>
        <v>1364.6096495319164</v>
      </c>
      <c r="AE58" s="285">
        <f t="shared" si="13"/>
        <v>1374.1033397113988</v>
      </c>
      <c r="AF58" s="285">
        <f t="shared" si="13"/>
        <v>1374.0273265073538</v>
      </c>
      <c r="AG58" s="285">
        <f t="shared" si="13"/>
        <v>1367.998427896124</v>
      </c>
      <c r="AH58" s="285">
        <f t="shared" si="13"/>
        <v>1368.4015566914406</v>
      </c>
      <c r="AI58" s="285">
        <f t="shared" si="13"/>
        <v>1357.1605353311127</v>
      </c>
      <c r="AJ58" s="285">
        <f t="shared" si="13"/>
        <v>1341.7751540613187</v>
      </c>
      <c r="AK58" s="285">
        <f t="shared" si="13"/>
        <v>1321.7789889271776</v>
      </c>
      <c r="AL58" s="285">
        <f t="shared" si="13"/>
        <v>1305.8146869193374</v>
      </c>
      <c r="AM58" s="285">
        <f t="shared" si="13"/>
        <v>1299.4065690332411</v>
      </c>
      <c r="AN58" s="285">
        <f t="shared" si="13"/>
        <v>1288.9039590051859</v>
      </c>
      <c r="AO58" s="285">
        <f t="shared" si="13"/>
        <v>1271.6297795057742</v>
      </c>
      <c r="AP58" s="285">
        <f t="shared" si="13"/>
        <v>1256.0439903574202</v>
      </c>
      <c r="AQ58" s="285">
        <f t="shared" si="13"/>
        <v>1239.166860481306</v>
      </c>
      <c r="AR58" s="285">
        <f t="shared" si="13"/>
        <v>1226.9721987536082</v>
      </c>
      <c r="AS58" s="285">
        <f t="shared" si="13"/>
        <v>1207.6565867316933</v>
      </c>
      <c r="AT58" s="285">
        <f t="shared" si="13"/>
        <v>1186.0660341091068</v>
      </c>
      <c r="AU58" s="285">
        <f t="shared" si="13"/>
        <v>1148.40772958809</v>
      </c>
      <c r="AV58" s="285">
        <f t="shared" si="13"/>
        <v>1128.3549547602495</v>
      </c>
      <c r="AW58" s="285">
        <f t="shared" si="13"/>
        <v>1100.7071156226762</v>
      </c>
      <c r="AX58" s="285">
        <f t="shared" si="13"/>
        <v>1050.1479985177859</v>
      </c>
      <c r="AY58" s="285">
        <f t="shared" si="13"/>
        <v>1015.1633405255972</v>
      </c>
      <c r="AZ58" s="285">
        <f t="shared" si="13"/>
        <v>924.86994464350744</v>
      </c>
      <c r="BA58" s="285">
        <f t="shared" si="13"/>
        <v>863.54061136808571</v>
      </c>
    </row>
    <row r="59" spans="1:53" x14ac:dyDescent="0.2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">
      <c r="A89" s="269" t="s">
        <v>2893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">
      <c r="A90" s="274" t="s">
        <v>2668</v>
      </c>
      <c r="B90" s="275" t="s">
        <v>2669</v>
      </c>
      <c r="C90" s="276">
        <v>1525.6520492977909</v>
      </c>
      <c r="D90" s="307">
        <v>1269.7</v>
      </c>
      <c r="E90" s="307">
        <v>1128.9500000000003</v>
      </c>
      <c r="F90" s="307">
        <v>1357.7000000000003</v>
      </c>
      <c r="G90" s="307">
        <v>1355.95</v>
      </c>
      <c r="H90" s="307">
        <v>1392.8537307729071</v>
      </c>
      <c r="I90" s="307">
        <v>1413.9</v>
      </c>
      <c r="J90" s="307">
        <v>1435.9500000000003</v>
      </c>
      <c r="K90" s="307">
        <v>1319.3999999999999</v>
      </c>
      <c r="L90" s="307">
        <v>962.89999999999986</v>
      </c>
      <c r="M90" s="307">
        <v>980.6057131938469</v>
      </c>
      <c r="N90" s="307">
        <v>903.12410432788795</v>
      </c>
      <c r="O90" s="307">
        <v>1005.46957103277</v>
      </c>
      <c r="P90" s="307">
        <v>1339.2805961593588</v>
      </c>
      <c r="Q90" s="307">
        <v>1322.9913060093616</v>
      </c>
      <c r="R90" s="307">
        <v>1215.0090761440699</v>
      </c>
      <c r="S90" s="307">
        <v>805.18070984860253</v>
      </c>
      <c r="T90" s="307">
        <v>771.65251809204358</v>
      </c>
      <c r="U90" s="307">
        <v>720.61495762623349</v>
      </c>
      <c r="V90" s="307">
        <v>714.00454544325248</v>
      </c>
      <c r="W90" s="307">
        <v>709.37692290092855</v>
      </c>
      <c r="X90" s="307">
        <v>711.19640504095867</v>
      </c>
      <c r="Y90" s="307">
        <v>715.03702434605736</v>
      </c>
      <c r="Z90" s="307">
        <v>711.58807594605071</v>
      </c>
      <c r="AA90" s="307">
        <v>718.16301202417981</v>
      </c>
      <c r="AB90" s="307">
        <v>728.10784333624963</v>
      </c>
      <c r="AC90" s="307">
        <v>744.39393158111261</v>
      </c>
      <c r="AD90" s="307">
        <v>762.49474971313782</v>
      </c>
      <c r="AE90" s="307">
        <v>782.8763347499837</v>
      </c>
      <c r="AF90" s="307">
        <v>799.58841341574816</v>
      </c>
      <c r="AG90" s="307">
        <v>808.15243952814365</v>
      </c>
      <c r="AH90" s="307">
        <v>818.72429646766568</v>
      </c>
      <c r="AI90" s="307">
        <v>830.52132342274876</v>
      </c>
      <c r="AJ90" s="307">
        <v>826.86785690851229</v>
      </c>
      <c r="AK90" s="307">
        <v>822.07486297110006</v>
      </c>
      <c r="AL90" s="307">
        <v>814.3353517246187</v>
      </c>
      <c r="AM90" s="307">
        <v>811.01992844391486</v>
      </c>
      <c r="AN90" s="307">
        <v>806.53838925241689</v>
      </c>
      <c r="AO90" s="307">
        <v>795.51900508072777</v>
      </c>
      <c r="AP90" s="307">
        <v>784.45471424299069</v>
      </c>
      <c r="AQ90" s="307">
        <v>773.91218206992733</v>
      </c>
      <c r="AR90" s="307">
        <v>764.1656529678877</v>
      </c>
      <c r="AS90" s="307">
        <v>754.62504010563373</v>
      </c>
      <c r="AT90" s="307">
        <v>743.291703210489</v>
      </c>
      <c r="AU90" s="307">
        <v>726.99073818049078</v>
      </c>
      <c r="AV90" s="307">
        <v>711.36999785724436</v>
      </c>
      <c r="AW90" s="307">
        <v>693.50187340412583</v>
      </c>
      <c r="AX90" s="307">
        <v>682.16672556765047</v>
      </c>
      <c r="AY90" s="307">
        <v>683.32487832020354</v>
      </c>
      <c r="AZ90" s="307">
        <v>666.79063612458822</v>
      </c>
      <c r="BA90" s="308">
        <v>646.21878419969687</v>
      </c>
    </row>
    <row r="91" spans="1:53" x14ac:dyDescent="0.2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">
      <c r="A140" s="277" t="s">
        <v>2763</v>
      </c>
      <c r="B140" s="278" t="s">
        <v>2764</v>
      </c>
      <c r="C140" s="279">
        <v>1525.6520492977909</v>
      </c>
      <c r="D140" s="309">
        <v>1269.7</v>
      </c>
      <c r="E140" s="309">
        <v>1128.9500000000003</v>
      </c>
      <c r="F140" s="309">
        <v>1357.7000000000003</v>
      </c>
      <c r="G140" s="309">
        <v>1355.95</v>
      </c>
      <c r="H140" s="309">
        <v>1392.8537307729071</v>
      </c>
      <c r="I140" s="309">
        <v>1413.9</v>
      </c>
      <c r="J140" s="309">
        <v>1435.9500000000003</v>
      </c>
      <c r="K140" s="309">
        <v>1319.3999999999999</v>
      </c>
      <c r="L140" s="309">
        <v>962.89999999999986</v>
      </c>
      <c r="M140" s="309">
        <v>980.6057131938469</v>
      </c>
      <c r="N140" s="309">
        <v>903.12410432788795</v>
      </c>
      <c r="O140" s="309">
        <v>1005.46957103277</v>
      </c>
      <c r="P140" s="309">
        <v>1339.2805961593588</v>
      </c>
      <c r="Q140" s="309">
        <v>1322.9913060093616</v>
      </c>
      <c r="R140" s="309">
        <v>1215.0090761440699</v>
      </c>
      <c r="S140" s="309">
        <v>805.18070984860253</v>
      </c>
      <c r="T140" s="309">
        <v>771.65251809204358</v>
      </c>
      <c r="U140" s="309">
        <v>720.61495762623349</v>
      </c>
      <c r="V140" s="309">
        <v>714.00454544325248</v>
      </c>
      <c r="W140" s="309">
        <v>709.37692290092855</v>
      </c>
      <c r="X140" s="309">
        <v>711.19640504095867</v>
      </c>
      <c r="Y140" s="309">
        <v>715.03702434605736</v>
      </c>
      <c r="Z140" s="309">
        <v>711.58807594605071</v>
      </c>
      <c r="AA140" s="309">
        <v>718.16301202417981</v>
      </c>
      <c r="AB140" s="309">
        <v>728.10784333624963</v>
      </c>
      <c r="AC140" s="309">
        <v>744.39393158111261</v>
      </c>
      <c r="AD140" s="309">
        <v>762.49474971313782</v>
      </c>
      <c r="AE140" s="309">
        <v>782.8763347499837</v>
      </c>
      <c r="AF140" s="309">
        <v>799.58841341574816</v>
      </c>
      <c r="AG140" s="309">
        <v>808.15243952814365</v>
      </c>
      <c r="AH140" s="309">
        <v>818.72429646766568</v>
      </c>
      <c r="AI140" s="309">
        <v>830.52132342274876</v>
      </c>
      <c r="AJ140" s="309">
        <v>826.86785690851229</v>
      </c>
      <c r="AK140" s="309">
        <v>822.07486297110006</v>
      </c>
      <c r="AL140" s="309">
        <v>814.3353517246187</v>
      </c>
      <c r="AM140" s="309">
        <v>811.01992844391486</v>
      </c>
      <c r="AN140" s="309">
        <v>806.53838925241689</v>
      </c>
      <c r="AO140" s="309">
        <v>795.51900508072777</v>
      </c>
      <c r="AP140" s="309">
        <v>784.45471424299069</v>
      </c>
      <c r="AQ140" s="309">
        <v>773.91218206992733</v>
      </c>
      <c r="AR140" s="309">
        <v>764.1656529678877</v>
      </c>
      <c r="AS140" s="309">
        <v>754.62504010563373</v>
      </c>
      <c r="AT140" s="309">
        <v>743.291703210489</v>
      </c>
      <c r="AU140" s="309">
        <v>726.99073818049078</v>
      </c>
      <c r="AV140" s="309">
        <v>711.36999785724436</v>
      </c>
      <c r="AW140" s="309">
        <v>693.50187340412583</v>
      </c>
      <c r="AX140" s="309">
        <v>682.16672556765047</v>
      </c>
      <c r="AY140" s="309">
        <v>683.32487832020354</v>
      </c>
      <c r="AZ140" s="309">
        <v>666.79063612458822</v>
      </c>
      <c r="BA140" s="310">
        <v>646.21878419969687</v>
      </c>
    </row>
    <row r="141" spans="1:53" x14ac:dyDescent="0.2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">
      <c r="A142" s="280" t="s">
        <v>2766</v>
      </c>
      <c r="B142" s="281" t="s">
        <v>2767</v>
      </c>
      <c r="C142" s="282">
        <v>1525.6520492977909</v>
      </c>
      <c r="D142" s="311">
        <v>1269.7</v>
      </c>
      <c r="E142" s="311">
        <v>1128.9500000000003</v>
      </c>
      <c r="F142" s="311">
        <v>1357.7000000000003</v>
      </c>
      <c r="G142" s="311">
        <v>1355.95</v>
      </c>
      <c r="H142" s="311">
        <v>1392.8537307729071</v>
      </c>
      <c r="I142" s="311">
        <v>1413.9</v>
      </c>
      <c r="J142" s="311">
        <v>1435.9500000000003</v>
      </c>
      <c r="K142" s="311">
        <v>1319.3999999999999</v>
      </c>
      <c r="L142" s="311">
        <v>962.89999999999986</v>
      </c>
      <c r="M142" s="311">
        <v>980.6057131938469</v>
      </c>
      <c r="N142" s="311">
        <v>903.12410432788795</v>
      </c>
      <c r="O142" s="311">
        <v>1005.46957103277</v>
      </c>
      <c r="P142" s="311">
        <v>1339.2805961593588</v>
      </c>
      <c r="Q142" s="311">
        <v>1322.9913060093616</v>
      </c>
      <c r="R142" s="311">
        <v>1215.0090761440699</v>
      </c>
      <c r="S142" s="311">
        <v>805.18070984860253</v>
      </c>
      <c r="T142" s="311">
        <v>771.65251809204358</v>
      </c>
      <c r="U142" s="311">
        <v>720.61495762623349</v>
      </c>
      <c r="V142" s="311">
        <v>714.00454544325248</v>
      </c>
      <c r="W142" s="311">
        <v>709.37692290092855</v>
      </c>
      <c r="X142" s="311">
        <v>711.19640504095867</v>
      </c>
      <c r="Y142" s="311">
        <v>715.03702434605736</v>
      </c>
      <c r="Z142" s="311">
        <v>711.58807594605071</v>
      </c>
      <c r="AA142" s="311">
        <v>718.16301202417981</v>
      </c>
      <c r="AB142" s="311">
        <v>728.10784333624963</v>
      </c>
      <c r="AC142" s="311">
        <v>744.39393158111261</v>
      </c>
      <c r="AD142" s="311">
        <v>762.49474971313782</v>
      </c>
      <c r="AE142" s="311">
        <v>782.8763347499837</v>
      </c>
      <c r="AF142" s="311">
        <v>799.58841341574816</v>
      </c>
      <c r="AG142" s="311">
        <v>808.15243952814365</v>
      </c>
      <c r="AH142" s="311">
        <v>818.72429646766568</v>
      </c>
      <c r="AI142" s="311">
        <v>830.52132342274876</v>
      </c>
      <c r="AJ142" s="311">
        <v>826.86785690851229</v>
      </c>
      <c r="AK142" s="311">
        <v>822.07486297110006</v>
      </c>
      <c r="AL142" s="311">
        <v>814.3353517246187</v>
      </c>
      <c r="AM142" s="311">
        <v>811.01992844391486</v>
      </c>
      <c r="AN142" s="311">
        <v>806.53838925241689</v>
      </c>
      <c r="AO142" s="311">
        <v>795.51900508072777</v>
      </c>
      <c r="AP142" s="311">
        <v>784.45471424299069</v>
      </c>
      <c r="AQ142" s="311">
        <v>773.91218206992733</v>
      </c>
      <c r="AR142" s="311">
        <v>764.1656529678877</v>
      </c>
      <c r="AS142" s="311">
        <v>754.62504010563373</v>
      </c>
      <c r="AT142" s="311">
        <v>743.291703210489</v>
      </c>
      <c r="AU142" s="311">
        <v>726.99073818049078</v>
      </c>
      <c r="AV142" s="311">
        <v>711.36999785724436</v>
      </c>
      <c r="AW142" s="311">
        <v>693.50187340412583</v>
      </c>
      <c r="AX142" s="311">
        <v>682.16672556765047</v>
      </c>
      <c r="AY142" s="311">
        <v>683.32487832020354</v>
      </c>
      <c r="AZ142" s="311">
        <v>666.79063612458822</v>
      </c>
      <c r="BA142" s="312">
        <v>646.21878419969687</v>
      </c>
    </row>
    <row r="143" spans="1:53" x14ac:dyDescent="0.2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">
      <c r="A144" s="283" t="s">
        <v>2770</v>
      </c>
      <c r="B144" s="284" t="s">
        <v>2771</v>
      </c>
      <c r="C144" s="285">
        <v>1525.6520492977909</v>
      </c>
      <c r="D144" s="313">
        <v>1269.7</v>
      </c>
      <c r="E144" s="313">
        <v>1128.9500000000003</v>
      </c>
      <c r="F144" s="313">
        <v>1357.7000000000003</v>
      </c>
      <c r="G144" s="313">
        <v>1355.95</v>
      </c>
      <c r="H144" s="313">
        <v>1392.8537307729071</v>
      </c>
      <c r="I144" s="313">
        <v>1413.9</v>
      </c>
      <c r="J144" s="313">
        <v>1435.9500000000003</v>
      </c>
      <c r="K144" s="313">
        <v>1319.3999999999999</v>
      </c>
      <c r="L144" s="313">
        <v>962.89999999999986</v>
      </c>
      <c r="M144" s="313">
        <v>980.6057131938469</v>
      </c>
      <c r="N144" s="313">
        <v>903.12410432788795</v>
      </c>
      <c r="O144" s="313">
        <v>1005.46957103277</v>
      </c>
      <c r="P144" s="313">
        <v>1339.2805961593588</v>
      </c>
      <c r="Q144" s="313">
        <v>1322.9913060093616</v>
      </c>
      <c r="R144" s="313">
        <v>1215.0090761440699</v>
      </c>
      <c r="S144" s="313">
        <v>805.18070984860253</v>
      </c>
      <c r="T144" s="313">
        <v>771.65251809204358</v>
      </c>
      <c r="U144" s="313">
        <v>720.61495762623349</v>
      </c>
      <c r="V144" s="313">
        <v>714.00454544325248</v>
      </c>
      <c r="W144" s="313">
        <v>709.37692290092855</v>
      </c>
      <c r="X144" s="313">
        <v>711.19640504095867</v>
      </c>
      <c r="Y144" s="313">
        <v>715.03702434605736</v>
      </c>
      <c r="Z144" s="313">
        <v>711.58807594605071</v>
      </c>
      <c r="AA144" s="313">
        <v>718.16301202417981</v>
      </c>
      <c r="AB144" s="313">
        <v>728.10784333624963</v>
      </c>
      <c r="AC144" s="313">
        <v>744.39393158111261</v>
      </c>
      <c r="AD144" s="313">
        <v>762.49474971313782</v>
      </c>
      <c r="AE144" s="313">
        <v>782.8763347499837</v>
      </c>
      <c r="AF144" s="313">
        <v>799.58841341574816</v>
      </c>
      <c r="AG144" s="313">
        <v>808.15243952814365</v>
      </c>
      <c r="AH144" s="313">
        <v>818.72429646766568</v>
      </c>
      <c r="AI144" s="313">
        <v>830.52132342274876</v>
      </c>
      <c r="AJ144" s="313">
        <v>826.86785690851229</v>
      </c>
      <c r="AK144" s="313">
        <v>822.07486297110006</v>
      </c>
      <c r="AL144" s="313">
        <v>814.3353517246187</v>
      </c>
      <c r="AM144" s="313">
        <v>811.01992844391486</v>
      </c>
      <c r="AN144" s="313">
        <v>806.53838925241689</v>
      </c>
      <c r="AO144" s="313">
        <v>795.51900508072777</v>
      </c>
      <c r="AP144" s="313">
        <v>784.45471424299069</v>
      </c>
      <c r="AQ144" s="313">
        <v>773.91218206992733</v>
      </c>
      <c r="AR144" s="313">
        <v>764.1656529678877</v>
      </c>
      <c r="AS144" s="313">
        <v>754.62504010563373</v>
      </c>
      <c r="AT144" s="313">
        <v>743.291703210489</v>
      </c>
      <c r="AU144" s="313">
        <v>726.99073818049078</v>
      </c>
      <c r="AV144" s="313">
        <v>711.36999785724436</v>
      </c>
      <c r="AW144" s="313">
        <v>693.50187340412583</v>
      </c>
      <c r="AX144" s="313">
        <v>682.16672556765047</v>
      </c>
      <c r="AY144" s="313">
        <v>683.32487832020354</v>
      </c>
      <c r="AZ144" s="313">
        <v>666.79063612458822</v>
      </c>
      <c r="BA144" s="314">
        <v>646.21878419969687</v>
      </c>
    </row>
    <row r="145" spans="1:53" x14ac:dyDescent="0.2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">
      <c r="A177" s="269" t="s">
        <v>2894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383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">
      <c r="A178" s="274" t="s">
        <v>2668</v>
      </c>
      <c r="B178" s="275" t="s">
        <v>2669</v>
      </c>
      <c r="C178" s="276">
        <v>15080.037259959874</v>
      </c>
      <c r="D178" s="307">
        <v>14136.599880000003</v>
      </c>
      <c r="E178" s="307">
        <v>14309.499799999998</v>
      </c>
      <c r="F178" s="307">
        <v>14999.499930000004</v>
      </c>
      <c r="G178" s="307">
        <v>15543.849949999998</v>
      </c>
      <c r="H178" s="307">
        <v>15166.141205694086</v>
      </c>
      <c r="I178" s="307">
        <v>15553.099859999997</v>
      </c>
      <c r="J178" s="307">
        <v>15906.999989999998</v>
      </c>
      <c r="K178" s="307">
        <v>14731.249909999997</v>
      </c>
      <c r="L178" s="307">
        <v>10129.799820000004</v>
      </c>
      <c r="M178" s="307">
        <v>13260.079296837672</v>
      </c>
      <c r="N178" s="307">
        <v>12941.888793350532</v>
      </c>
      <c r="O178" s="307">
        <v>12801.327983185249</v>
      </c>
      <c r="P178" s="307">
        <v>13115.052068405466</v>
      </c>
      <c r="Q178" s="307">
        <v>13408.904175026268</v>
      </c>
      <c r="R178" s="307">
        <v>13292.34737747205</v>
      </c>
      <c r="S178" s="307">
        <v>12948.783379349481</v>
      </c>
      <c r="T178" s="307">
        <v>13148.363627873519</v>
      </c>
      <c r="U178" s="307">
        <v>12353.208511533499</v>
      </c>
      <c r="V178" s="307">
        <v>12219.070740487779</v>
      </c>
      <c r="W178" s="307">
        <v>12051.983372880801</v>
      </c>
      <c r="X178" s="307">
        <v>12047.513798725538</v>
      </c>
      <c r="Y178" s="307">
        <v>11961.153170418396</v>
      </c>
      <c r="Z178" s="307">
        <v>11832.260325896892</v>
      </c>
      <c r="AA178" s="307">
        <v>11791.947992980648</v>
      </c>
      <c r="AB178" s="307">
        <v>11824.503518255675</v>
      </c>
      <c r="AC178" s="307">
        <v>11923.968160618602</v>
      </c>
      <c r="AD178" s="307">
        <v>12031.383905073542</v>
      </c>
      <c r="AE178" s="307">
        <v>12135.975846326402</v>
      </c>
      <c r="AF178" s="307">
        <v>12165.932000008062</v>
      </c>
      <c r="AG178" s="307">
        <v>12129.324688625187</v>
      </c>
      <c r="AH178" s="307">
        <v>12135.10294168662</v>
      </c>
      <c r="AI178" s="307">
        <v>12061.73243145489</v>
      </c>
      <c r="AJ178" s="307">
        <v>11916.889901274966</v>
      </c>
      <c r="AK178" s="307">
        <v>11746.768064035894</v>
      </c>
      <c r="AL178" s="307">
        <v>11605.698001025052</v>
      </c>
      <c r="AM178" s="307">
        <v>11555.751860456172</v>
      </c>
      <c r="AN178" s="307">
        <v>11472.630037544555</v>
      </c>
      <c r="AO178" s="307">
        <v>11323.499483328345</v>
      </c>
      <c r="AP178" s="307">
        <v>11192.693964240283</v>
      </c>
      <c r="AQ178" s="307">
        <v>11055.974294779535</v>
      </c>
      <c r="AR178" s="307">
        <v>10964.993153679527</v>
      </c>
      <c r="AS178" s="307">
        <v>10841.324604870853</v>
      </c>
      <c r="AT178" s="307">
        <v>10674.278321302583</v>
      </c>
      <c r="AU178" s="307">
        <v>10401.116483404192</v>
      </c>
      <c r="AV178" s="307">
        <v>10224.449955624597</v>
      </c>
      <c r="AW178" s="307">
        <v>9981.8886566492347</v>
      </c>
      <c r="AX178" s="307">
        <v>9474.4516692761463</v>
      </c>
      <c r="AY178" s="307">
        <v>9201.9106940503279</v>
      </c>
      <c r="AZ178" s="307">
        <v>8419.6645002664009</v>
      </c>
      <c r="BA178" s="308">
        <v>7829.8230810153109</v>
      </c>
    </row>
    <row r="179" spans="1:53" x14ac:dyDescent="0.2">
      <c r="A179" s="277" t="s">
        <v>2670</v>
      </c>
      <c r="B179" s="278" t="s">
        <v>2671</v>
      </c>
      <c r="C179" s="279">
        <v>0</v>
      </c>
      <c r="D179" s="309">
        <v>0</v>
      </c>
      <c r="E179" s="309">
        <v>0</v>
      </c>
      <c r="F179" s="309">
        <v>0</v>
      </c>
      <c r="G179" s="309">
        <v>0</v>
      </c>
      <c r="H179" s="309">
        <v>0</v>
      </c>
      <c r="I179" s="309">
        <v>0</v>
      </c>
      <c r="J179" s="309">
        <v>0</v>
      </c>
      <c r="K179" s="309">
        <v>0</v>
      </c>
      <c r="L179" s="309">
        <v>0</v>
      </c>
      <c r="M179" s="309">
        <v>0</v>
      </c>
      <c r="N179" s="309">
        <v>0</v>
      </c>
      <c r="O179" s="309">
        <v>0</v>
      </c>
      <c r="P179" s="309">
        <v>0</v>
      </c>
      <c r="Q179" s="309">
        <v>0</v>
      </c>
      <c r="R179" s="309">
        <v>0</v>
      </c>
      <c r="S179" s="309">
        <v>0</v>
      </c>
      <c r="T179" s="309">
        <v>0</v>
      </c>
      <c r="U179" s="309">
        <v>0</v>
      </c>
      <c r="V179" s="309">
        <v>0</v>
      </c>
      <c r="W179" s="309">
        <v>0</v>
      </c>
      <c r="X179" s="309">
        <v>0</v>
      </c>
      <c r="Y179" s="309">
        <v>0</v>
      </c>
      <c r="Z179" s="309">
        <v>0</v>
      </c>
      <c r="AA179" s="309">
        <v>0</v>
      </c>
      <c r="AB179" s="309">
        <v>0</v>
      </c>
      <c r="AC179" s="309">
        <v>0</v>
      </c>
      <c r="AD179" s="309">
        <v>0</v>
      </c>
      <c r="AE179" s="309">
        <v>0</v>
      </c>
      <c r="AF179" s="309">
        <v>0</v>
      </c>
      <c r="AG179" s="309">
        <v>0</v>
      </c>
      <c r="AH179" s="309">
        <v>0</v>
      </c>
      <c r="AI179" s="309">
        <v>0</v>
      </c>
      <c r="AJ179" s="309">
        <v>0</v>
      </c>
      <c r="AK179" s="309">
        <v>0</v>
      </c>
      <c r="AL179" s="309">
        <v>0</v>
      </c>
      <c r="AM179" s="309">
        <v>0</v>
      </c>
      <c r="AN179" s="309">
        <v>0</v>
      </c>
      <c r="AO179" s="309">
        <v>0</v>
      </c>
      <c r="AP179" s="309">
        <v>0</v>
      </c>
      <c r="AQ179" s="309">
        <v>0</v>
      </c>
      <c r="AR179" s="309">
        <v>0</v>
      </c>
      <c r="AS179" s="309">
        <v>0</v>
      </c>
      <c r="AT179" s="309">
        <v>0</v>
      </c>
      <c r="AU179" s="309">
        <v>0</v>
      </c>
      <c r="AV179" s="309">
        <v>0</v>
      </c>
      <c r="AW179" s="309">
        <v>0</v>
      </c>
      <c r="AX179" s="309">
        <v>0</v>
      </c>
      <c r="AY179" s="309">
        <v>0</v>
      </c>
      <c r="AZ179" s="309">
        <v>0</v>
      </c>
      <c r="BA179" s="310">
        <v>0</v>
      </c>
    </row>
    <row r="180" spans="1:53" x14ac:dyDescent="0.2">
      <c r="A180" s="280" t="s">
        <v>2672</v>
      </c>
      <c r="B180" s="281" t="s">
        <v>2673</v>
      </c>
      <c r="C180" s="282">
        <v>0</v>
      </c>
      <c r="D180" s="311">
        <v>0</v>
      </c>
      <c r="E180" s="311">
        <v>0</v>
      </c>
      <c r="F180" s="311">
        <v>0</v>
      </c>
      <c r="G180" s="311">
        <v>0</v>
      </c>
      <c r="H180" s="311">
        <v>0</v>
      </c>
      <c r="I180" s="311">
        <v>0</v>
      </c>
      <c r="J180" s="311">
        <v>0</v>
      </c>
      <c r="K180" s="311">
        <v>0</v>
      </c>
      <c r="L180" s="311">
        <v>0</v>
      </c>
      <c r="M180" s="311">
        <v>0</v>
      </c>
      <c r="N180" s="311">
        <v>0</v>
      </c>
      <c r="O180" s="311">
        <v>0</v>
      </c>
      <c r="P180" s="311">
        <v>0</v>
      </c>
      <c r="Q180" s="311">
        <v>0</v>
      </c>
      <c r="R180" s="311">
        <v>0</v>
      </c>
      <c r="S180" s="311">
        <v>0</v>
      </c>
      <c r="T180" s="311">
        <v>0</v>
      </c>
      <c r="U180" s="311">
        <v>0</v>
      </c>
      <c r="V180" s="311">
        <v>0</v>
      </c>
      <c r="W180" s="311">
        <v>0</v>
      </c>
      <c r="X180" s="311">
        <v>0</v>
      </c>
      <c r="Y180" s="311">
        <v>0</v>
      </c>
      <c r="Z180" s="311">
        <v>0</v>
      </c>
      <c r="AA180" s="311">
        <v>0</v>
      </c>
      <c r="AB180" s="311">
        <v>0</v>
      </c>
      <c r="AC180" s="311">
        <v>0</v>
      </c>
      <c r="AD180" s="311">
        <v>0</v>
      </c>
      <c r="AE180" s="311">
        <v>0</v>
      </c>
      <c r="AF180" s="311">
        <v>0</v>
      </c>
      <c r="AG180" s="311">
        <v>0</v>
      </c>
      <c r="AH180" s="311">
        <v>0</v>
      </c>
      <c r="AI180" s="311">
        <v>0</v>
      </c>
      <c r="AJ180" s="311">
        <v>0</v>
      </c>
      <c r="AK180" s="311">
        <v>0</v>
      </c>
      <c r="AL180" s="311">
        <v>0</v>
      </c>
      <c r="AM180" s="311">
        <v>0</v>
      </c>
      <c r="AN180" s="311">
        <v>0</v>
      </c>
      <c r="AO180" s="311">
        <v>0</v>
      </c>
      <c r="AP180" s="311">
        <v>0</v>
      </c>
      <c r="AQ180" s="311">
        <v>0</v>
      </c>
      <c r="AR180" s="311">
        <v>0</v>
      </c>
      <c r="AS180" s="311">
        <v>0</v>
      </c>
      <c r="AT180" s="311">
        <v>0</v>
      </c>
      <c r="AU180" s="311">
        <v>0</v>
      </c>
      <c r="AV180" s="311">
        <v>0</v>
      </c>
      <c r="AW180" s="311">
        <v>0</v>
      </c>
      <c r="AX180" s="311">
        <v>0</v>
      </c>
      <c r="AY180" s="311">
        <v>0</v>
      </c>
      <c r="AZ180" s="311">
        <v>0</v>
      </c>
      <c r="BA180" s="312">
        <v>0</v>
      </c>
    </row>
    <row r="181" spans="1:53" x14ac:dyDescent="0.2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">
      <c r="A187" s="283" t="s">
        <v>2665</v>
      </c>
      <c r="B187" s="284" t="s">
        <v>2686</v>
      </c>
      <c r="C187" s="285">
        <v>0</v>
      </c>
      <c r="D187" s="313">
        <v>0</v>
      </c>
      <c r="E187" s="313">
        <v>0</v>
      </c>
      <c r="F187" s="313">
        <v>0</v>
      </c>
      <c r="G187" s="313">
        <v>0</v>
      </c>
      <c r="H187" s="313">
        <v>0</v>
      </c>
      <c r="I187" s="313">
        <v>0</v>
      </c>
      <c r="J187" s="313">
        <v>0</v>
      </c>
      <c r="K187" s="313">
        <v>0</v>
      </c>
      <c r="L187" s="313">
        <v>0</v>
      </c>
      <c r="M187" s="313">
        <v>0</v>
      </c>
      <c r="N187" s="313">
        <v>0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4">
        <v>0</v>
      </c>
    </row>
    <row r="188" spans="1:53" x14ac:dyDescent="0.2">
      <c r="A188" s="286" t="s">
        <v>2687</v>
      </c>
      <c r="B188" s="287" t="s">
        <v>2688</v>
      </c>
      <c r="C188" s="288">
        <v>0</v>
      </c>
      <c r="D188" s="315">
        <v>0</v>
      </c>
      <c r="E188" s="315">
        <v>0</v>
      </c>
      <c r="F188" s="315">
        <v>0</v>
      </c>
      <c r="G188" s="315">
        <v>0</v>
      </c>
      <c r="H188" s="315">
        <v>0</v>
      </c>
      <c r="I188" s="315">
        <v>0</v>
      </c>
      <c r="J188" s="315">
        <v>0</v>
      </c>
      <c r="K188" s="315">
        <v>0</v>
      </c>
      <c r="L188" s="315">
        <v>0</v>
      </c>
      <c r="M188" s="315">
        <v>0</v>
      </c>
      <c r="N188" s="315">
        <v>0</v>
      </c>
      <c r="O188" s="315">
        <v>0</v>
      </c>
      <c r="P188" s="315">
        <v>0</v>
      </c>
      <c r="Q188" s="315">
        <v>0</v>
      </c>
      <c r="R188" s="315">
        <v>0</v>
      </c>
      <c r="S188" s="315">
        <v>0</v>
      </c>
      <c r="T188" s="315">
        <v>0</v>
      </c>
      <c r="U188" s="315">
        <v>0</v>
      </c>
      <c r="V188" s="315">
        <v>0</v>
      </c>
      <c r="W188" s="315">
        <v>0</v>
      </c>
      <c r="X188" s="315">
        <v>0</v>
      </c>
      <c r="Y188" s="315">
        <v>0</v>
      </c>
      <c r="Z188" s="315">
        <v>0</v>
      </c>
      <c r="AA188" s="315">
        <v>0</v>
      </c>
      <c r="AB188" s="315">
        <v>0</v>
      </c>
      <c r="AC188" s="315">
        <v>0</v>
      </c>
      <c r="AD188" s="315">
        <v>0</v>
      </c>
      <c r="AE188" s="315">
        <v>0</v>
      </c>
      <c r="AF188" s="315">
        <v>0</v>
      </c>
      <c r="AG188" s="315">
        <v>0</v>
      </c>
      <c r="AH188" s="315">
        <v>0</v>
      </c>
      <c r="AI188" s="315">
        <v>0</v>
      </c>
      <c r="AJ188" s="315">
        <v>0</v>
      </c>
      <c r="AK188" s="315">
        <v>0</v>
      </c>
      <c r="AL188" s="315">
        <v>0</v>
      </c>
      <c r="AM188" s="315">
        <v>0</v>
      </c>
      <c r="AN188" s="315">
        <v>0</v>
      </c>
      <c r="AO188" s="315">
        <v>0</v>
      </c>
      <c r="AP188" s="315">
        <v>0</v>
      </c>
      <c r="AQ188" s="315">
        <v>0</v>
      </c>
      <c r="AR188" s="315">
        <v>0</v>
      </c>
      <c r="AS188" s="315">
        <v>0</v>
      </c>
      <c r="AT188" s="315">
        <v>0</v>
      </c>
      <c r="AU188" s="315">
        <v>0</v>
      </c>
      <c r="AV188" s="315">
        <v>0</v>
      </c>
      <c r="AW188" s="315">
        <v>0</v>
      </c>
      <c r="AX188" s="315">
        <v>0</v>
      </c>
      <c r="AY188" s="315">
        <v>0</v>
      </c>
      <c r="AZ188" s="315">
        <v>0</v>
      </c>
      <c r="BA188" s="316">
        <v>0</v>
      </c>
    </row>
    <row r="189" spans="1:53" x14ac:dyDescent="0.2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">
      <c r="A228" s="277" t="s">
        <v>2763</v>
      </c>
      <c r="B228" s="278" t="s">
        <v>2764</v>
      </c>
      <c r="C228" s="279">
        <v>15080.037259959874</v>
      </c>
      <c r="D228" s="309">
        <v>14136.599880000003</v>
      </c>
      <c r="E228" s="309">
        <v>14309.499799999998</v>
      </c>
      <c r="F228" s="309">
        <v>14999.499930000004</v>
      </c>
      <c r="G228" s="309">
        <v>15543.849949999998</v>
      </c>
      <c r="H228" s="309">
        <v>15166.141205694086</v>
      </c>
      <c r="I228" s="309">
        <v>15553.099859999997</v>
      </c>
      <c r="J228" s="309">
        <v>15906.999989999998</v>
      </c>
      <c r="K228" s="309">
        <v>14731.249909999997</v>
      </c>
      <c r="L228" s="309">
        <v>10129.799820000004</v>
      </c>
      <c r="M228" s="309">
        <v>13260.079296837672</v>
      </c>
      <c r="N228" s="309">
        <v>12941.888793350532</v>
      </c>
      <c r="O228" s="309">
        <v>12801.327983185249</v>
      </c>
      <c r="P228" s="309">
        <v>13115.052068405466</v>
      </c>
      <c r="Q228" s="309">
        <v>13408.904175026268</v>
      </c>
      <c r="R228" s="309">
        <v>13292.34737747205</v>
      </c>
      <c r="S228" s="309">
        <v>12948.783379349481</v>
      </c>
      <c r="T228" s="309">
        <v>13148.363627873519</v>
      </c>
      <c r="U228" s="309">
        <v>12353.208511533499</v>
      </c>
      <c r="V228" s="309">
        <v>12219.070740487779</v>
      </c>
      <c r="W228" s="309">
        <v>12051.983372880801</v>
      </c>
      <c r="X228" s="309">
        <v>12047.513798725538</v>
      </c>
      <c r="Y228" s="309">
        <v>11961.153170418396</v>
      </c>
      <c r="Z228" s="309">
        <v>11832.260325896892</v>
      </c>
      <c r="AA228" s="309">
        <v>11791.947992980648</v>
      </c>
      <c r="AB228" s="309">
        <v>11824.503518255675</v>
      </c>
      <c r="AC228" s="309">
        <v>11923.968160618602</v>
      </c>
      <c r="AD228" s="309">
        <v>12031.383905073542</v>
      </c>
      <c r="AE228" s="309">
        <v>12135.975846326402</v>
      </c>
      <c r="AF228" s="309">
        <v>12165.932000008062</v>
      </c>
      <c r="AG228" s="309">
        <v>12129.324688625187</v>
      </c>
      <c r="AH228" s="309">
        <v>12135.10294168662</v>
      </c>
      <c r="AI228" s="309">
        <v>12061.73243145489</v>
      </c>
      <c r="AJ228" s="309">
        <v>11916.889901274966</v>
      </c>
      <c r="AK228" s="309">
        <v>11746.768064035894</v>
      </c>
      <c r="AL228" s="309">
        <v>11605.698001025052</v>
      </c>
      <c r="AM228" s="309">
        <v>11555.751860456172</v>
      </c>
      <c r="AN228" s="309">
        <v>11472.630037544555</v>
      </c>
      <c r="AO228" s="309">
        <v>11323.499483328345</v>
      </c>
      <c r="AP228" s="309">
        <v>11192.693964240283</v>
      </c>
      <c r="AQ228" s="309">
        <v>11055.974294779535</v>
      </c>
      <c r="AR228" s="309">
        <v>10964.993153679527</v>
      </c>
      <c r="AS228" s="309">
        <v>10841.324604870853</v>
      </c>
      <c r="AT228" s="309">
        <v>10674.278321302583</v>
      </c>
      <c r="AU228" s="309">
        <v>10401.116483404192</v>
      </c>
      <c r="AV228" s="309">
        <v>10224.449955624597</v>
      </c>
      <c r="AW228" s="309">
        <v>9981.8886566492347</v>
      </c>
      <c r="AX228" s="309">
        <v>9474.4516692761463</v>
      </c>
      <c r="AY228" s="309">
        <v>9201.9106940503279</v>
      </c>
      <c r="AZ228" s="309">
        <v>8419.6645002664009</v>
      </c>
      <c r="BA228" s="310">
        <v>7829.8230810153109</v>
      </c>
    </row>
    <row r="229" spans="1:53" x14ac:dyDescent="0.2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">
      <c r="A230" s="280" t="s">
        <v>2766</v>
      </c>
      <c r="B230" s="281" t="s">
        <v>2767</v>
      </c>
      <c r="C230" s="282">
        <v>15080.037259959874</v>
      </c>
      <c r="D230" s="311">
        <v>14136.599880000003</v>
      </c>
      <c r="E230" s="311">
        <v>14309.499799999998</v>
      </c>
      <c r="F230" s="311">
        <v>14999.499930000004</v>
      </c>
      <c r="G230" s="311">
        <v>15543.849949999998</v>
      </c>
      <c r="H230" s="311">
        <v>15166.141205694086</v>
      </c>
      <c r="I230" s="311">
        <v>15553.099859999997</v>
      </c>
      <c r="J230" s="311">
        <v>15906.999989999998</v>
      </c>
      <c r="K230" s="311">
        <v>14731.249909999997</v>
      </c>
      <c r="L230" s="311">
        <v>10129.799820000004</v>
      </c>
      <c r="M230" s="311">
        <v>13260.079296837672</v>
      </c>
      <c r="N230" s="311">
        <v>12941.888793350532</v>
      </c>
      <c r="O230" s="311">
        <v>12801.327983185249</v>
      </c>
      <c r="P230" s="311">
        <v>13115.052068405466</v>
      </c>
      <c r="Q230" s="311">
        <v>13408.904175026268</v>
      </c>
      <c r="R230" s="311">
        <v>13292.34737747205</v>
      </c>
      <c r="S230" s="311">
        <v>12948.783379349481</v>
      </c>
      <c r="T230" s="311">
        <v>13148.363627873519</v>
      </c>
      <c r="U230" s="311">
        <v>12353.208511533499</v>
      </c>
      <c r="V230" s="311">
        <v>12219.070740487779</v>
      </c>
      <c r="W230" s="311">
        <v>12051.983372880801</v>
      </c>
      <c r="X230" s="311">
        <v>12047.513798725538</v>
      </c>
      <c r="Y230" s="311">
        <v>11961.153170418396</v>
      </c>
      <c r="Z230" s="311">
        <v>11832.260325896892</v>
      </c>
      <c r="AA230" s="311">
        <v>11791.947992980648</v>
      </c>
      <c r="AB230" s="311">
        <v>11824.503518255675</v>
      </c>
      <c r="AC230" s="311">
        <v>11923.968160618602</v>
      </c>
      <c r="AD230" s="311">
        <v>12031.383905073542</v>
      </c>
      <c r="AE230" s="311">
        <v>12135.975846326402</v>
      </c>
      <c r="AF230" s="311">
        <v>12165.932000008062</v>
      </c>
      <c r="AG230" s="311">
        <v>12129.324688625187</v>
      </c>
      <c r="AH230" s="311">
        <v>12135.10294168662</v>
      </c>
      <c r="AI230" s="311">
        <v>12061.73243145489</v>
      </c>
      <c r="AJ230" s="311">
        <v>11916.889901274966</v>
      </c>
      <c r="AK230" s="311">
        <v>11746.768064035894</v>
      </c>
      <c r="AL230" s="311">
        <v>11605.698001025052</v>
      </c>
      <c r="AM230" s="311">
        <v>11555.751860456172</v>
      </c>
      <c r="AN230" s="311">
        <v>11472.630037544555</v>
      </c>
      <c r="AO230" s="311">
        <v>11323.499483328345</v>
      </c>
      <c r="AP230" s="311">
        <v>11192.693964240283</v>
      </c>
      <c r="AQ230" s="311">
        <v>11055.974294779535</v>
      </c>
      <c r="AR230" s="311">
        <v>10964.993153679527</v>
      </c>
      <c r="AS230" s="311">
        <v>10841.324604870853</v>
      </c>
      <c r="AT230" s="311">
        <v>10674.278321302583</v>
      </c>
      <c r="AU230" s="311">
        <v>10401.116483404192</v>
      </c>
      <c r="AV230" s="311">
        <v>10224.449955624597</v>
      </c>
      <c r="AW230" s="311">
        <v>9981.8886566492347</v>
      </c>
      <c r="AX230" s="311">
        <v>9474.4516692761463</v>
      </c>
      <c r="AY230" s="311">
        <v>9201.9106940503279</v>
      </c>
      <c r="AZ230" s="311">
        <v>8419.6645002664009</v>
      </c>
      <c r="BA230" s="312">
        <v>7829.8230810153109</v>
      </c>
    </row>
    <row r="231" spans="1:53" x14ac:dyDescent="0.2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">
      <c r="A232" s="283" t="s">
        <v>2770</v>
      </c>
      <c r="B232" s="284" t="s">
        <v>2771</v>
      </c>
      <c r="C232" s="285">
        <v>14407.80548390179</v>
      </c>
      <c r="D232" s="313">
        <v>13464.599980000001</v>
      </c>
      <c r="E232" s="313">
        <v>13601.999960000001</v>
      </c>
      <c r="F232" s="313">
        <v>14011.449990000001</v>
      </c>
      <c r="G232" s="313">
        <v>14488.399989999998</v>
      </c>
      <c r="H232" s="313">
        <v>14159.811789433455</v>
      </c>
      <c r="I232" s="313">
        <v>14558.449969999998</v>
      </c>
      <c r="J232" s="313">
        <v>14888.849989999999</v>
      </c>
      <c r="K232" s="313">
        <v>13877.499959999999</v>
      </c>
      <c r="L232" s="313">
        <v>9413.7499400000015</v>
      </c>
      <c r="M232" s="313">
        <v>12263.35148562147</v>
      </c>
      <c r="N232" s="313">
        <v>11826.526225279449</v>
      </c>
      <c r="O232" s="313">
        <v>11685.941530524506</v>
      </c>
      <c r="P232" s="313">
        <v>11979.148753224417</v>
      </c>
      <c r="Q232" s="313">
        <v>12220.263685869873</v>
      </c>
      <c r="R232" s="313">
        <v>11840.331518104515</v>
      </c>
      <c r="S232" s="313">
        <v>11477.175256810726</v>
      </c>
      <c r="T232" s="313">
        <v>11642.984493304784</v>
      </c>
      <c r="U232" s="313">
        <v>10924.632029399283</v>
      </c>
      <c r="V232" s="313">
        <v>10804.619788617625</v>
      </c>
      <c r="W232" s="313">
        <v>10658.712016730926</v>
      </c>
      <c r="X232" s="313">
        <v>10654.076966699809</v>
      </c>
      <c r="Y232" s="313">
        <v>10582.493822372757</v>
      </c>
      <c r="Z232" s="313">
        <v>10472.048786688159</v>
      </c>
      <c r="AA232" s="313">
        <v>10450.226011902316</v>
      </c>
      <c r="AB232" s="313">
        <v>10479.101080630749</v>
      </c>
      <c r="AC232" s="313">
        <v>10569.586442996282</v>
      </c>
      <c r="AD232" s="313">
        <v>10666.774255541632</v>
      </c>
      <c r="AE232" s="313">
        <v>10761.872506615007</v>
      </c>
      <c r="AF232" s="313">
        <v>10791.904673500707</v>
      </c>
      <c r="AG232" s="313">
        <v>10761.326260729062</v>
      </c>
      <c r="AH232" s="313">
        <v>10766.70138499518</v>
      </c>
      <c r="AI232" s="313">
        <v>10704.571896123774</v>
      </c>
      <c r="AJ232" s="313">
        <v>10575.114747213647</v>
      </c>
      <c r="AK232" s="313">
        <v>10424.989075108719</v>
      </c>
      <c r="AL232" s="313">
        <v>10299.883314105717</v>
      </c>
      <c r="AM232" s="313">
        <v>10256.345291422931</v>
      </c>
      <c r="AN232" s="313">
        <v>10183.726078539372</v>
      </c>
      <c r="AO232" s="313">
        <v>10051.869703822573</v>
      </c>
      <c r="AP232" s="313">
        <v>9936.6499738828625</v>
      </c>
      <c r="AQ232" s="313">
        <v>9816.8074342982291</v>
      </c>
      <c r="AR232" s="313">
        <v>9738.0209549259143</v>
      </c>
      <c r="AS232" s="313">
        <v>9633.6680181391603</v>
      </c>
      <c r="AT232" s="313">
        <v>9488.2122871934753</v>
      </c>
      <c r="AU232" s="313">
        <v>9252.7087538161049</v>
      </c>
      <c r="AV232" s="313">
        <v>9096.0950008643467</v>
      </c>
      <c r="AW232" s="313">
        <v>8881.1815410265572</v>
      </c>
      <c r="AX232" s="313">
        <v>8424.3036707583597</v>
      </c>
      <c r="AY232" s="313">
        <v>8186.74735352473</v>
      </c>
      <c r="AZ232" s="313">
        <v>7494.7945556228942</v>
      </c>
      <c r="BA232" s="314">
        <v>6966.2824696472262</v>
      </c>
    </row>
    <row r="233" spans="1:53" x14ac:dyDescent="0.2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">
      <c r="A234" s="283" t="s">
        <v>2774</v>
      </c>
      <c r="B234" s="284" t="s">
        <v>2775</v>
      </c>
      <c r="C234" s="285">
        <v>672.23177605808723</v>
      </c>
      <c r="D234" s="313">
        <v>671.99990000000003</v>
      </c>
      <c r="E234" s="313">
        <v>707.49984000000006</v>
      </c>
      <c r="F234" s="313">
        <v>988.04993999999999</v>
      </c>
      <c r="G234" s="313">
        <v>1055.4499599999999</v>
      </c>
      <c r="H234" s="313">
        <v>1006.3294162606286</v>
      </c>
      <c r="I234" s="313">
        <v>994.64988999999991</v>
      </c>
      <c r="J234" s="313">
        <v>1018.1500000000001</v>
      </c>
      <c r="K234" s="313">
        <v>853.7499499999999</v>
      </c>
      <c r="L234" s="313">
        <v>716.04988000000003</v>
      </c>
      <c r="M234" s="313">
        <v>996.72781121620437</v>
      </c>
      <c r="N234" s="313">
        <v>1115.3625680710804</v>
      </c>
      <c r="O234" s="313">
        <v>1115.386452660744</v>
      </c>
      <c r="P234" s="313">
        <v>1135.9033151810452</v>
      </c>
      <c r="Q234" s="313">
        <v>1188.6404891563955</v>
      </c>
      <c r="R234" s="313">
        <v>1452.0158593675351</v>
      </c>
      <c r="S234" s="313">
        <v>1471.6081225387554</v>
      </c>
      <c r="T234" s="313">
        <v>1505.379134568735</v>
      </c>
      <c r="U234" s="313">
        <v>1428.5764821342148</v>
      </c>
      <c r="V234" s="313">
        <v>1414.4509518701534</v>
      </c>
      <c r="W234" s="313">
        <v>1393.2713561498756</v>
      </c>
      <c r="X234" s="313">
        <v>1393.4368320257292</v>
      </c>
      <c r="Y234" s="313">
        <v>1378.6593480456386</v>
      </c>
      <c r="Z234" s="313">
        <v>1360.2115392087337</v>
      </c>
      <c r="AA234" s="313">
        <v>1341.721981078332</v>
      </c>
      <c r="AB234" s="313">
        <v>1345.4024376249272</v>
      </c>
      <c r="AC234" s="313">
        <v>1354.3817176223213</v>
      </c>
      <c r="AD234" s="313">
        <v>1364.6096495319164</v>
      </c>
      <c r="AE234" s="313">
        <v>1374.1033397113988</v>
      </c>
      <c r="AF234" s="313">
        <v>1374.0273265073538</v>
      </c>
      <c r="AG234" s="313">
        <v>1367.998427896124</v>
      </c>
      <c r="AH234" s="313">
        <v>1368.4015566914406</v>
      </c>
      <c r="AI234" s="313">
        <v>1357.1605353311127</v>
      </c>
      <c r="AJ234" s="313">
        <v>1341.7751540613187</v>
      </c>
      <c r="AK234" s="313">
        <v>1321.7789889271776</v>
      </c>
      <c r="AL234" s="313">
        <v>1305.8146869193374</v>
      </c>
      <c r="AM234" s="313">
        <v>1299.4065690332411</v>
      </c>
      <c r="AN234" s="313">
        <v>1288.9039590051859</v>
      </c>
      <c r="AO234" s="313">
        <v>1271.6297795057742</v>
      </c>
      <c r="AP234" s="313">
        <v>1256.0439903574202</v>
      </c>
      <c r="AQ234" s="313">
        <v>1239.166860481306</v>
      </c>
      <c r="AR234" s="313">
        <v>1226.9721987536082</v>
      </c>
      <c r="AS234" s="313">
        <v>1207.6565867316933</v>
      </c>
      <c r="AT234" s="313">
        <v>1186.0660341091068</v>
      </c>
      <c r="AU234" s="313">
        <v>1148.40772958809</v>
      </c>
      <c r="AV234" s="313">
        <v>1128.3549547602495</v>
      </c>
      <c r="AW234" s="313">
        <v>1100.7071156226762</v>
      </c>
      <c r="AX234" s="313">
        <v>1050.1479985177859</v>
      </c>
      <c r="AY234" s="313">
        <v>1015.1633405255972</v>
      </c>
      <c r="AZ234" s="313">
        <v>924.86994464350744</v>
      </c>
      <c r="BA234" s="314">
        <v>863.54061136808571</v>
      </c>
    </row>
    <row r="235" spans="1:53" x14ac:dyDescent="0.2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5F42-6950-4372-B8E0-37EC794182E2}">
  <dimension ref="A1:AF11"/>
  <sheetViews>
    <sheetView tabSelected="1" workbookViewId="0">
      <selection activeCell="E13" sqref="E13"/>
    </sheetView>
  </sheetViews>
  <sheetFormatPr defaultColWidth="15.7109375" defaultRowHeight="12.75" x14ac:dyDescent="0.2"/>
  <cols>
    <col min="1" max="16384" width="15.7109375" style="387"/>
  </cols>
  <sheetData>
    <row r="1" spans="1:32" s="297" customFormat="1" ht="11.25" x14ac:dyDescent="0.2">
      <c r="A1" s="269" t="s">
        <v>2889</v>
      </c>
      <c r="B1" s="384" t="s">
        <v>2667</v>
      </c>
      <c r="C1" s="383">
        <v>2021</v>
      </c>
      <c r="D1" s="383">
        <v>2022</v>
      </c>
      <c r="E1" s="383">
        <v>2023</v>
      </c>
      <c r="F1" s="383">
        <v>2024</v>
      </c>
      <c r="G1" s="383">
        <v>2025</v>
      </c>
      <c r="H1" s="383">
        <v>2026</v>
      </c>
      <c r="I1" s="383">
        <v>2027</v>
      </c>
      <c r="J1" s="383">
        <v>2028</v>
      </c>
      <c r="K1" s="383">
        <v>2029</v>
      </c>
      <c r="L1" s="383">
        <v>2030</v>
      </c>
      <c r="M1" s="383">
        <v>2031</v>
      </c>
      <c r="N1" s="383">
        <v>2032</v>
      </c>
      <c r="O1" s="383">
        <v>2033</v>
      </c>
      <c r="P1" s="383">
        <v>2034</v>
      </c>
      <c r="Q1" s="383">
        <v>2035</v>
      </c>
      <c r="R1" s="383">
        <v>2036</v>
      </c>
      <c r="S1" s="383">
        <v>2037</v>
      </c>
      <c r="T1" s="383">
        <v>2038</v>
      </c>
      <c r="U1" s="383">
        <v>2039</v>
      </c>
      <c r="V1" s="383">
        <v>2040</v>
      </c>
      <c r="W1" s="383">
        <v>2041</v>
      </c>
      <c r="X1" s="383">
        <v>2042</v>
      </c>
      <c r="Y1" s="383">
        <v>2043</v>
      </c>
      <c r="Z1" s="383">
        <v>2044</v>
      </c>
      <c r="AA1" s="383">
        <v>2045</v>
      </c>
      <c r="AB1" s="383">
        <v>2046</v>
      </c>
      <c r="AC1" s="383">
        <v>2047</v>
      </c>
      <c r="AD1" s="383">
        <v>2048</v>
      </c>
      <c r="AE1" s="383">
        <v>2049</v>
      </c>
      <c r="AF1" s="386">
        <v>2050</v>
      </c>
    </row>
    <row r="2" spans="1:32" x14ac:dyDescent="0.2">
      <c r="A2" s="408" t="s">
        <v>2918</v>
      </c>
      <c r="C2" s="408">
        <f>tick!X55-tock!X55+tibf!X56-tobf!X56+cenisb!X55+cenisb!X56+LOS!X55+LOS!X56+ISI!W17</f>
        <v>31452.925652204096</v>
      </c>
      <c r="D2" s="408">
        <f>tick!Y55-tock!Y55+tibf!Y56-tobf!Y56+cenisb!Y55+cenisb!Y56+LOS!Y55+LOS!Y56+ISI!X17</f>
        <v>31282.057903940364</v>
      </c>
      <c r="E2" s="408">
        <f>tick!Z55-tock!Z55+tibf!Z56-tobf!Z56+cenisb!Z55+cenisb!Z56+LOS!Z55+LOS!Z56+ISI!Y17</f>
        <v>30653.552373560837</v>
      </c>
      <c r="F2" s="408">
        <f>tick!AA55-tock!AA55+tibf!AA56-tobf!AA56+cenisb!AA55+cenisb!AA56+LOS!AA55+LOS!AA56+ISI!Z17</f>
        <v>30397.492153601204</v>
      </c>
      <c r="G2" s="408">
        <f>tick!AB55-tock!AB55+tibf!AB56-tobf!AB56+cenisb!AB55+cenisb!AB56+LOS!AB55+LOS!AB56+ISI!AA17</f>
        <v>30340.039420292585</v>
      </c>
      <c r="H2" s="408">
        <f>tick!AC55-tock!AC55+tibf!AC56-tobf!AC56+cenisb!AC55+cenisb!AC56+LOS!AC55+LOS!AC56+ISI!AB17</f>
        <v>30401.036804474868</v>
      </c>
      <c r="I2" s="408">
        <f>tick!AD55-tock!AD55+tibf!AD56-tobf!AD56+cenisb!AD55+cenisb!AD56+LOS!AD55+LOS!AD56+ISI!AC17</f>
        <v>30475.36534434219</v>
      </c>
      <c r="J2" s="408">
        <f>tick!AE55-tock!AE55+tibf!AE56-tobf!AE56+cenisb!AE55+cenisb!AE56+LOS!AE55+LOS!AE56+ISI!AD17</f>
        <v>30534.359652933636</v>
      </c>
      <c r="K2" s="408">
        <f>tick!AF55-tock!AF55+tibf!AF56-tobf!AF56+cenisb!AF55+cenisb!AF56+LOS!AF55+LOS!AF56+ISI!AE17</f>
        <v>30508.760734102187</v>
      </c>
      <c r="L2" s="408">
        <f>tick!AG55-tock!AG55+tibf!AG56-tobf!AG56+cenisb!AG55+cenisb!AG56+LOS!AG55+LOS!AG56+ISI!AF17</f>
        <v>30303.314575628487</v>
      </c>
      <c r="M2" s="408">
        <f>tick!AH55-tock!AH55+tibf!AH56-tobf!AH56+cenisb!AH55+cenisb!AH56+LOS!AH55+LOS!AH56+ISI!AG17</f>
        <v>30202.433535078024</v>
      </c>
      <c r="N2" s="408">
        <f>tick!AI55-tock!AI55+tibf!AI56-tobf!AI56+cenisb!AI55+cenisb!AI56+LOS!AI55+LOS!AI56+ISI!AH17</f>
        <v>30074.686757525102</v>
      </c>
      <c r="O2" s="408">
        <f>tick!AJ55-tock!AJ55+tibf!AJ56-tobf!AJ56+cenisb!AJ55+cenisb!AJ56+LOS!AJ55+LOS!AJ56+ISI!AI17</f>
        <v>29753.317967306211</v>
      </c>
      <c r="P2" s="408">
        <f>tick!AK55-tock!AK55+tibf!AK56-tobf!AK56+cenisb!AK55+cenisb!AK56+LOS!AK55+LOS!AK56+ISI!AJ17</f>
        <v>29452.035087951605</v>
      </c>
      <c r="Q2" s="408">
        <f>tick!AL55-tock!AL55+tibf!AL56-tobf!AL56+cenisb!AL55+cenisb!AL56+LOS!AL55+LOS!AL56+ISI!AK17</f>
        <v>29193.774902315301</v>
      </c>
      <c r="R2" s="408">
        <f>tick!AM55-tock!AM55+tibf!AM56-tobf!AM56+cenisb!AM55+cenisb!AM56+LOS!AM55+LOS!AM56+ISI!AL17</f>
        <v>29079.70869880321</v>
      </c>
      <c r="S2" s="408">
        <f>tick!AN55-tock!AN55+tibf!AN56-tobf!AN56+cenisb!AN55+cenisb!AN56+LOS!AN55+LOS!AN56+ISI!AM17</f>
        <v>29037.809995082644</v>
      </c>
      <c r="T2" s="408">
        <f>tick!AO55-tock!AO55+tibf!AO56-tobf!AO56+cenisb!AO55+cenisb!AO56+LOS!AO55+LOS!AO56+ISI!AN17</f>
        <v>28830.926258074727</v>
      </c>
      <c r="U2" s="408">
        <f>tick!AP55-tock!AP55+tibf!AP56-tobf!AP56+cenisb!AP55+cenisb!AP56+LOS!AP55+LOS!AP56+ISI!AO17</f>
        <v>28749.024944199398</v>
      </c>
      <c r="V2" s="408">
        <f>tick!AQ55-tock!AQ55+tibf!AQ56-tobf!AQ56+cenisb!AQ55+cenisb!AQ56+LOS!AQ55+LOS!AQ56+ISI!AP17</f>
        <v>28713.40804836859</v>
      </c>
      <c r="W2" s="408">
        <f>tick!AR55-tock!AR55+tibf!AR56-tobf!AR56+cenisb!AR55+cenisb!AR56+LOS!AR55+LOS!AR56+ISI!AQ17</f>
        <v>28758.009076968548</v>
      </c>
      <c r="X2" s="408">
        <f>tick!AS55-tock!AS55+tibf!AS56-tobf!AS56+cenisb!AS55+cenisb!AS56+LOS!AS55+LOS!AS56+ISI!AR17</f>
        <v>28851.4680086015</v>
      </c>
      <c r="Y2" s="408">
        <f>tick!AT55-tock!AT55+tibf!AT56-tobf!AT56+cenisb!AT55+cenisb!AT56+LOS!AT55+LOS!AT56+ISI!AS17</f>
        <v>28906.435103403834</v>
      </c>
      <c r="Z2" s="408">
        <f>tick!AU55-tock!AU55+tibf!AU56-tobf!AU56+cenisb!AU55+cenisb!AU56+LOS!AU55+LOS!AU56+ISI!AT17</f>
        <v>29030.373245747644</v>
      </c>
      <c r="AA2" s="408">
        <f>tick!AV55-tock!AV55+tibf!AV56-tobf!AV56+cenisb!AV55+cenisb!AV56+LOS!AV55+LOS!AV56+ISI!AU17</f>
        <v>29105.753232986295</v>
      </c>
      <c r="AB2" s="408">
        <f>tick!AW55-tock!AW55+tibf!AW56-tobf!AW56+cenisb!AW55+cenisb!AW56+LOS!AW55+LOS!AW56+ISI!AV17</f>
        <v>29389.446501844439</v>
      </c>
      <c r="AC2" s="408">
        <f>tick!AX55-tock!AX55+tibf!AX56-tobf!AX56+cenisb!AX55+cenisb!AX56+LOS!AX55+LOS!AX56+ISI!AW17</f>
        <v>29748.473252622709</v>
      </c>
      <c r="AD2" s="408">
        <f>tick!AY55-tock!AY55+tibf!AY56-tobf!AY56+cenisb!AY55+cenisb!AY56+LOS!AY55+LOS!AY56+ISI!AX17</f>
        <v>29801.926761412953</v>
      </c>
      <c r="AE2" s="408">
        <f>tick!AZ55-tock!AZ55+tibf!AZ56-tobf!AZ56+cenisb!AZ55+cenisb!AZ56+LOS!AZ55+LOS!AZ56+ISI!AY17</f>
        <v>30386.244622528844</v>
      </c>
      <c r="AF2" s="408">
        <f>tick!BA55-tock!BA55+tibf!BA56-tobf!BA56+cenisb!BA55+cenisb!BA56+LOS!BA55+LOS!BA56+ISI!AZ17</f>
        <v>30816.181333603388</v>
      </c>
    </row>
    <row r="3" spans="1:32" x14ac:dyDescent="0.2">
      <c r="A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8"/>
      <c r="AF3" s="408"/>
    </row>
    <row r="4" spans="1:32" x14ac:dyDescent="0.2">
      <c r="A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408"/>
      <c r="U4" s="408"/>
      <c r="V4" s="408"/>
      <c r="W4" s="408"/>
      <c r="X4" s="408"/>
      <c r="Y4" s="408"/>
      <c r="Z4" s="408"/>
      <c r="AA4" s="408"/>
      <c r="AB4" s="408"/>
      <c r="AC4" s="408"/>
      <c r="AD4" s="408"/>
      <c r="AE4" s="408"/>
      <c r="AF4" s="408"/>
    </row>
    <row r="5" spans="1:32" x14ac:dyDescent="0.2">
      <c r="A5" s="387" t="s">
        <v>2895</v>
      </c>
    </row>
    <row r="6" spans="1:32" x14ac:dyDescent="0.2">
      <c r="A6" s="387">
        <v>1</v>
      </c>
      <c r="B6" s="387" t="s">
        <v>2916</v>
      </c>
    </row>
    <row r="8" spans="1:32" x14ac:dyDescent="0.2">
      <c r="A8" s="387" t="s">
        <v>2896</v>
      </c>
      <c r="B8" s="387" t="s">
        <v>2897</v>
      </c>
      <c r="C8" s="387" t="s">
        <v>2856</v>
      </c>
      <c r="D8" s="387" t="s">
        <v>2898</v>
      </c>
      <c r="E8" s="387" t="s">
        <v>2899</v>
      </c>
      <c r="F8" s="387" t="s">
        <v>2900</v>
      </c>
      <c r="G8" s="387" t="s">
        <v>2856</v>
      </c>
      <c r="H8" s="387" t="s">
        <v>2901</v>
      </c>
      <c r="I8" s="387" t="s">
        <v>2899</v>
      </c>
      <c r="J8" s="387" t="s">
        <v>2902</v>
      </c>
      <c r="K8" s="387" t="s">
        <v>2903</v>
      </c>
      <c r="L8" s="387" t="s">
        <v>2904</v>
      </c>
      <c r="M8" s="387" t="s">
        <v>2899</v>
      </c>
      <c r="N8" s="387" t="s">
        <v>2905</v>
      </c>
      <c r="O8" s="387" t="s">
        <v>2899</v>
      </c>
      <c r="P8" s="387" t="s">
        <v>2917</v>
      </c>
    </row>
    <row r="9" spans="1:32" x14ac:dyDescent="0.2">
      <c r="A9" s="387" t="s">
        <v>2906</v>
      </c>
      <c r="B9" s="387" t="s">
        <v>2907</v>
      </c>
      <c r="C9" s="387" t="s">
        <v>2856</v>
      </c>
      <c r="D9" s="387" t="s">
        <v>2908</v>
      </c>
      <c r="E9" s="387" t="s">
        <v>2899</v>
      </c>
      <c r="F9" s="387" t="s">
        <v>2909</v>
      </c>
      <c r="G9" s="387" t="s">
        <v>2856</v>
      </c>
      <c r="H9" s="387" t="s">
        <v>2910</v>
      </c>
      <c r="I9" s="387" t="s">
        <v>2899</v>
      </c>
      <c r="J9" s="387" t="s">
        <v>2911</v>
      </c>
      <c r="K9" s="387" t="s">
        <v>2903</v>
      </c>
      <c r="L9" s="387" t="s">
        <v>2912</v>
      </c>
      <c r="N9" s="387" t="s">
        <v>2913</v>
      </c>
      <c r="P9" s="387" t="s">
        <v>2913</v>
      </c>
    </row>
    <row r="10" spans="1:32" x14ac:dyDescent="0.2">
      <c r="A10" s="387" t="s">
        <v>2914</v>
      </c>
      <c r="B10" s="387">
        <f>tick!X55</f>
        <v>0</v>
      </c>
      <c r="C10" s="387" t="s">
        <v>2856</v>
      </c>
      <c r="D10" s="387">
        <f>tock!X55</f>
        <v>5972.8978628665418</v>
      </c>
      <c r="E10" s="387" t="s">
        <v>2899</v>
      </c>
      <c r="F10" s="387">
        <f>tibf!X56</f>
        <v>0</v>
      </c>
      <c r="G10" s="387" t="s">
        <v>2856</v>
      </c>
      <c r="H10" s="387">
        <f>tobf!X56</f>
        <v>9942.8805616588506</v>
      </c>
      <c r="I10" s="387" t="s">
        <v>2899</v>
      </c>
      <c r="J10" s="387">
        <f>cenisb!X55+cenisb!X56</f>
        <v>2469.9695013743362</v>
      </c>
      <c r="K10" s="387" t="s">
        <v>2903</v>
      </c>
      <c r="L10" s="387">
        <f>LOS!X55+LOS!X56</f>
        <v>638.74053210176294</v>
      </c>
      <c r="M10" s="387" t="s">
        <v>2899</v>
      </c>
      <c r="N10" s="387">
        <f>ISI!W17-ISI!W20</f>
        <v>34902.150177210489</v>
      </c>
      <c r="O10" s="408" t="s">
        <v>2899</v>
      </c>
      <c r="P10" s="387">
        <f>ISI!W20</f>
        <v>9357.8438660429038</v>
      </c>
    </row>
    <row r="11" spans="1:32" x14ac:dyDescent="0.2">
      <c r="A11" s="387" t="s">
        <v>2915</v>
      </c>
      <c r="B11" s="387">
        <f>B10-D10+F10-H10+J10+L10+N10+P10</f>
        <v>31452.925652204096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67"/>
  <sheetViews>
    <sheetView topLeftCell="A33" zoomScaleNormal="100" workbookViewId="0">
      <selection activeCell="C55" sqref="C55"/>
    </sheetView>
  </sheetViews>
  <sheetFormatPr defaultRowHeight="15" x14ac:dyDescent="0.25"/>
  <cols>
    <col min="1" max="1" width="27.5703125" customWidth="1"/>
    <col min="2" max="2" width="29.42578125" customWidth="1"/>
    <col min="3" max="3" width="17.85546875" customWidth="1"/>
    <col min="4" max="4" width="56.5703125" customWidth="1"/>
    <col min="5" max="5" width="22.5703125" customWidth="1"/>
    <col min="6" max="6" width="19.28515625" customWidth="1"/>
    <col min="7" max="7" width="22.5703125" customWidth="1"/>
    <col min="8" max="8" width="13.85546875" customWidth="1"/>
    <col min="9" max="9" width="12.28515625" customWidth="1"/>
    <col min="10" max="10" width="16" customWidth="1"/>
    <col min="11" max="11" width="17.42578125" customWidth="1"/>
    <col min="12" max="12" width="11" bestFit="1" customWidth="1"/>
    <col min="13" max="13" width="12.5703125" bestFit="1" customWidth="1"/>
    <col min="14" max="14" width="11.42578125" bestFit="1" customWidth="1"/>
    <col min="18" max="19" width="12.5703125" bestFit="1" customWidth="1"/>
    <col min="23" max="24" width="12.5703125" bestFit="1" customWidth="1"/>
    <col min="28" max="29" width="12.5703125" bestFit="1" customWidth="1"/>
    <col min="33" max="33" width="12.5703125" bestFit="1" customWidth="1"/>
  </cols>
  <sheetData>
    <row r="1" spans="1:8" s="152" customFormat="1" x14ac:dyDescent="0.25">
      <c r="A1" s="3" t="s">
        <v>2058</v>
      </c>
    </row>
    <row r="2" spans="1:8" s="153" customFormat="1" ht="30" x14ac:dyDescent="0.25">
      <c r="A2" s="135" t="s">
        <v>2846</v>
      </c>
      <c r="B2" s="135" t="s">
        <v>2060</v>
      </c>
      <c r="C2" s="135" t="s">
        <v>2847</v>
      </c>
      <c r="D2" s="135" t="s">
        <v>2062</v>
      </c>
      <c r="E2" s="135"/>
    </row>
    <row r="3" spans="1:8" s="322" customFormat="1" x14ac:dyDescent="0.25">
      <c r="A3" s="321" t="s">
        <v>2848</v>
      </c>
      <c r="B3" s="321"/>
      <c r="C3" s="321"/>
      <c r="D3" s="321"/>
      <c r="E3" s="321"/>
    </row>
    <row r="4" spans="1:8" s="153" customFormat="1" x14ac:dyDescent="0.25">
      <c r="A4" s="153" t="s">
        <v>2849</v>
      </c>
      <c r="B4" t="s">
        <v>977</v>
      </c>
      <c r="C4" s="153">
        <v>3</v>
      </c>
      <c r="D4">
        <f>C4*[1]About!C$184</f>
        <v>403529411764705.94</v>
      </c>
      <c r="E4" s="135"/>
    </row>
    <row r="5" spans="1:8" s="153" customFormat="1" x14ac:dyDescent="0.25">
      <c r="A5" s="153" t="s">
        <v>2101</v>
      </c>
      <c r="B5" t="s">
        <v>976</v>
      </c>
      <c r="C5" s="153">
        <v>1.1000000000000001</v>
      </c>
      <c r="D5">
        <f>C5*[1]About!C$184</f>
        <v>147960784313725.53</v>
      </c>
      <c r="E5" s="135"/>
    </row>
    <row r="6" spans="1:8" s="153" customFormat="1" ht="30" x14ac:dyDescent="0.25">
      <c r="A6" s="153" t="s">
        <v>2850</v>
      </c>
      <c r="B6" t="s">
        <v>977</v>
      </c>
      <c r="C6" s="153">
        <v>1.4</v>
      </c>
      <c r="D6">
        <f>C6*[1]About!C$184</f>
        <v>188313725490196.09</v>
      </c>
      <c r="E6" s="135"/>
    </row>
    <row r="7" spans="1:8" s="323" customFormat="1" x14ac:dyDescent="0.25">
      <c r="A7" s="323" t="s">
        <v>2851</v>
      </c>
      <c r="H7" s="324"/>
    </row>
    <row r="8" spans="1:8" x14ac:dyDescent="0.25">
      <c r="A8" t="s">
        <v>2064</v>
      </c>
      <c r="C8">
        <v>2.4</v>
      </c>
      <c r="H8" s="325"/>
    </row>
    <row r="9" spans="1:8" x14ac:dyDescent="0.25">
      <c r="A9" t="s">
        <v>2852</v>
      </c>
      <c r="C9">
        <v>0.4</v>
      </c>
      <c r="H9" s="325"/>
    </row>
    <row r="10" spans="1:8" x14ac:dyDescent="0.25">
      <c r="A10" t="s">
        <v>2853</v>
      </c>
      <c r="C10">
        <v>0.3</v>
      </c>
      <c r="H10" s="325"/>
    </row>
    <row r="11" spans="1:8" x14ac:dyDescent="0.25">
      <c r="A11" t="s">
        <v>2854</v>
      </c>
      <c r="C11">
        <v>0.15</v>
      </c>
      <c r="H11" s="325"/>
    </row>
    <row r="12" spans="1:8" x14ac:dyDescent="0.25">
      <c r="A12" t="s">
        <v>2855</v>
      </c>
      <c r="C12" s="147" t="s">
        <v>2856</v>
      </c>
      <c r="H12" s="325"/>
    </row>
    <row r="13" spans="1:8" x14ac:dyDescent="0.25">
      <c r="A13" s="45" t="s">
        <v>2857</v>
      </c>
      <c r="C13" s="147"/>
      <c r="H13" s="325"/>
    </row>
    <row r="14" spans="1:8" x14ac:dyDescent="0.25">
      <c r="A14" s="326" t="s">
        <v>2858</v>
      </c>
    </row>
    <row r="21" spans="1:8" x14ac:dyDescent="0.25">
      <c r="H21" s="133"/>
    </row>
    <row r="32" spans="1:8" s="152" customFormat="1" x14ac:dyDescent="0.25">
      <c r="A32" s="3" t="s">
        <v>2098</v>
      </c>
    </row>
    <row r="33" spans="1:34" s="153" customFormat="1" ht="60" x14ac:dyDescent="0.25">
      <c r="A33" s="327" t="s">
        <v>2846</v>
      </c>
      <c r="B33" s="327" t="s">
        <v>2060</v>
      </c>
      <c r="C33" s="178" t="s">
        <v>2099</v>
      </c>
      <c r="D33" s="178" t="s">
        <v>2100</v>
      </c>
      <c r="E33" s="178" t="s">
        <v>2103</v>
      </c>
      <c r="F33" s="178" t="s">
        <v>2859</v>
      </c>
      <c r="G33" s="178" t="s">
        <v>2860</v>
      </c>
    </row>
    <row r="34" spans="1:34" x14ac:dyDescent="0.25">
      <c r="A34" t="str">
        <f t="shared" ref="A34:D36" si="0">A4</f>
        <v>Fertilizers</v>
      </c>
      <c r="B34" t="str">
        <f t="shared" si="0"/>
        <v>chemicals 20</v>
      </c>
      <c r="C34">
        <f t="shared" si="0"/>
        <v>3</v>
      </c>
      <c r="D34">
        <f t="shared" si="0"/>
        <v>403529411764705.94</v>
      </c>
      <c r="E34">
        <f>D34/A$60</f>
        <v>560457516339869.38</v>
      </c>
      <c r="F34" s="179">
        <v>1</v>
      </c>
      <c r="G34">
        <f>F34*E34</f>
        <v>560457516339869.38</v>
      </c>
    </row>
    <row r="35" spans="1:34" x14ac:dyDescent="0.25">
      <c r="A35" t="str">
        <f t="shared" si="0"/>
        <v>Refineries</v>
      </c>
      <c r="B35" t="str">
        <f t="shared" si="0"/>
        <v>refined petroleum and coke 19</v>
      </c>
      <c r="C35">
        <f>C5</f>
        <v>1.1000000000000001</v>
      </c>
      <c r="D35">
        <f>D5</f>
        <v>147960784313725.53</v>
      </c>
      <c r="E35">
        <f>D35/A$60</f>
        <v>205501089324618.81</v>
      </c>
      <c r="F35" s="179">
        <v>1</v>
      </c>
      <c r="G35">
        <f>F35*E35</f>
        <v>205501089324618.81</v>
      </c>
    </row>
    <row r="36" spans="1:34" x14ac:dyDescent="0.25">
      <c r="A36" t="str">
        <f t="shared" si="0"/>
        <v>Dedicated production as listed in EUROSTAT*</v>
      </c>
      <c r="B36" t="str">
        <f t="shared" si="0"/>
        <v>chemicals 20</v>
      </c>
      <c r="C36">
        <f>C6</f>
        <v>1.4</v>
      </c>
      <c r="D36">
        <f>D6</f>
        <v>188313725490196.09</v>
      </c>
      <c r="E36">
        <f>D36/A$60</f>
        <v>261546840958605.69</v>
      </c>
      <c r="F36" s="137">
        <v>1</v>
      </c>
      <c r="G36">
        <f>F36*E36</f>
        <v>261546840958605.69</v>
      </c>
    </row>
    <row r="37" spans="1:34" x14ac:dyDescent="0.25">
      <c r="A37" s="45" t="s">
        <v>2861</v>
      </c>
      <c r="C37" s="45"/>
    </row>
    <row r="38" spans="1:34" x14ac:dyDescent="0.25">
      <c r="C38" s="45"/>
    </row>
    <row r="39" spans="1:34" x14ac:dyDescent="0.25">
      <c r="A39" s="1" t="s">
        <v>2862</v>
      </c>
      <c r="C39" s="45">
        <v>2019</v>
      </c>
      <c r="D39">
        <v>2020</v>
      </c>
      <c r="E39">
        <v>2021</v>
      </c>
      <c r="F39">
        <v>2022</v>
      </c>
      <c r="G39">
        <v>2023</v>
      </c>
      <c r="H39">
        <v>2024</v>
      </c>
      <c r="I39">
        <v>2025</v>
      </c>
      <c r="J39">
        <v>2026</v>
      </c>
      <c r="K39">
        <v>2027</v>
      </c>
      <c r="L39">
        <v>2028</v>
      </c>
      <c r="M39">
        <v>2029</v>
      </c>
      <c r="N39">
        <v>2030</v>
      </c>
      <c r="O39">
        <v>2031</v>
      </c>
      <c r="P39">
        <v>2032</v>
      </c>
      <c r="Q39">
        <v>2033</v>
      </c>
      <c r="R39">
        <v>2034</v>
      </c>
      <c r="S39">
        <v>2035</v>
      </c>
      <c r="T39">
        <v>2036</v>
      </c>
      <c r="U39">
        <v>2037</v>
      </c>
      <c r="V39">
        <v>2038</v>
      </c>
      <c r="W39">
        <v>2039</v>
      </c>
      <c r="X39">
        <v>2040</v>
      </c>
      <c r="Y39">
        <v>2041</v>
      </c>
      <c r="Z39">
        <v>2042</v>
      </c>
      <c r="AA39">
        <v>2043</v>
      </c>
      <c r="AB39">
        <v>2044</v>
      </c>
      <c r="AC39">
        <v>2045</v>
      </c>
      <c r="AD39">
        <v>2046</v>
      </c>
      <c r="AE39">
        <v>2047</v>
      </c>
      <c r="AF39">
        <v>2048</v>
      </c>
      <c r="AG39">
        <v>2049</v>
      </c>
      <c r="AH39">
        <v>2050</v>
      </c>
    </row>
    <row r="40" spans="1:34" x14ac:dyDescent="0.25">
      <c r="A40" t="str">
        <f>A34</f>
        <v>Fertilizers</v>
      </c>
      <c r="B40" t="str">
        <f t="shared" ref="B40:B42" si="1">B34</f>
        <v>chemicals 20</v>
      </c>
      <c r="C40" s="45">
        <f>D34</f>
        <v>403529411764705.94</v>
      </c>
      <c r="D40">
        <f>C40*[1]CHI!V10/[1]CHI!U10</f>
        <v>410137280928823.31</v>
      </c>
      <c r="E40">
        <f>D40*[1]CHI!W10/[1]CHI!V10</f>
        <v>414898670004116.69</v>
      </c>
      <c r="F40">
        <f>E40*[1]CHI!X10/[1]CHI!W10</f>
        <v>420102226516882.56</v>
      </c>
      <c r="G40">
        <f>F40*[1]CHI!Y10/[1]CHI!X10</f>
        <v>424113226858818.31</v>
      </c>
      <c r="H40">
        <f>G40*[1]CHI!Z10/[1]CHI!Y10</f>
        <v>426990230277493.31</v>
      </c>
      <c r="I40">
        <f>H40*[1]CHI!AA10/[1]CHI!Z10</f>
        <v>430364903696119.94</v>
      </c>
      <c r="J40">
        <f>I40*[1]CHI!AB10/[1]CHI!AA10</f>
        <v>433870528677735.25</v>
      </c>
      <c r="K40">
        <f>J40*[1]CHI!AC10/[1]CHI!AB10</f>
        <v>437372692022574.5</v>
      </c>
      <c r="L40">
        <f>K40*[1]CHI!AD10/[1]CHI!AC10</f>
        <v>440472047738237.75</v>
      </c>
      <c r="M40">
        <f>L40*[1]CHI!AE10/[1]CHI!AD10</f>
        <v>443164020697401.31</v>
      </c>
      <c r="N40">
        <f>M40*[1]CHI!AF10/[1]CHI!AE10</f>
        <v>445248763958970.19</v>
      </c>
      <c r="O40">
        <f>N40*[1]CHI!AG10/[1]CHI!AF10</f>
        <v>447969672764089.25</v>
      </c>
      <c r="P40">
        <f>O40*[1]CHI!AH10/[1]CHI!AG10</f>
        <v>450217026000786.56</v>
      </c>
      <c r="Q40">
        <f>P40*[1]CHI!AI10/[1]CHI!AH10</f>
        <v>452518086340264.94</v>
      </c>
      <c r="R40">
        <f>Q40*[1]CHI!AJ10/[1]CHI!AI10</f>
        <v>454460328132083</v>
      </c>
      <c r="S40">
        <f>R40*[1]CHI!AK10/[1]CHI!AJ10</f>
        <v>456165866987849</v>
      </c>
      <c r="T40">
        <f>S40*[1]CHI!AL10/[1]CHI!AK10</f>
        <v>458561891951550.75</v>
      </c>
      <c r="U40">
        <f>T40*[1]CHI!AM10/[1]CHI!AL10</f>
        <v>460845385264716.75</v>
      </c>
      <c r="V40">
        <f>U40*[1]CHI!AN10/[1]CHI!AM10</f>
        <v>463324011055667.63</v>
      </c>
      <c r="W40">
        <f>V40*[1]CHI!AO10/[1]CHI!AN10</f>
        <v>465614005107129.06</v>
      </c>
      <c r="X40">
        <f>W40*[1]CHI!AP10/[1]CHI!AO10</f>
        <v>468154127291624.75</v>
      </c>
      <c r="Y40">
        <f>X40*[1]CHI!AQ10/[1]CHI!AP10</f>
        <v>470732484293583.81</v>
      </c>
      <c r="Z40">
        <f>Y40*[1]CHI!AR10/[1]CHI!AQ10</f>
        <v>473852442519497.56</v>
      </c>
      <c r="AA40">
        <f>Z40*[1]CHI!AS10/[1]CHI!AR10</f>
        <v>476367897700402.19</v>
      </c>
      <c r="AB40">
        <f>AA40*[1]CHI!AT10/[1]CHI!AS10</f>
        <v>479251128355659.44</v>
      </c>
      <c r="AC40">
        <f>AB40*[1]CHI!AU10/[1]CHI!AT10</f>
        <v>481290774773907.88</v>
      </c>
      <c r="AD40">
        <f>AC40*[1]CHI!AV10/[1]CHI!AU10</f>
        <v>484146064231712.88</v>
      </c>
      <c r="AE40">
        <f>AD40*[1]CHI!AW10/[1]CHI!AV10</f>
        <v>486836091076022.44</v>
      </c>
      <c r="AF40">
        <f>AE40*[1]CHI!AX10/[1]CHI!AW10</f>
        <v>489521134784638</v>
      </c>
      <c r="AG40">
        <f>AF40*[1]CHI!AY10/[1]CHI!AX10</f>
        <v>491878481179275.25</v>
      </c>
      <c r="AH40">
        <f>AG40*[1]CHI!AZ10/[1]CHI!AY10</f>
        <v>494182941884035.88</v>
      </c>
    </row>
    <row r="41" spans="1:34" x14ac:dyDescent="0.25">
      <c r="A41" t="str">
        <f t="shared" ref="A41:A42" si="2">A35</f>
        <v>Refineries</v>
      </c>
      <c r="B41" t="str">
        <f t="shared" si="1"/>
        <v>refined petroleum and coke 19</v>
      </c>
      <c r="C41" s="45">
        <f t="shared" ref="C41:C42" si="3">D35</f>
        <v>147960784313725.53</v>
      </c>
      <c r="D41">
        <f>C41*[1]TOTOT!W30/[1]TOTOT!V30</f>
        <v>147123248419922.56</v>
      </c>
      <c r="E41">
        <f>D41*[1]TOTOT!X30/[1]TOTOT!W30</f>
        <v>146826240904252.5</v>
      </c>
      <c r="F41">
        <f>E41*[1]TOTOT!Y30/[1]TOTOT!X30</f>
        <v>145975164551731.94</v>
      </c>
      <c r="G41">
        <f>F41*[1]TOTOT!Z30/[1]TOTOT!Y30</f>
        <v>144896979049919.03</v>
      </c>
      <c r="H41">
        <f>G41*[1]TOTOT!AA30/[1]TOTOT!Z30</f>
        <v>143535323436791.59</v>
      </c>
      <c r="I41">
        <f>H41*[1]TOTOT!AB30/[1]TOTOT!AA30</f>
        <v>142359288368324.16</v>
      </c>
      <c r="J41">
        <f>I41*[1]TOTOT!AC30/[1]TOTOT!AB30</f>
        <v>141640945295947.53</v>
      </c>
      <c r="K41">
        <f>J41*[1]TOTOT!AD30/[1]TOTOT!AC30</f>
        <v>140577690808586.89</v>
      </c>
      <c r="L41">
        <f>K41*[1]TOTOT!AE30/[1]TOTOT!AD30</f>
        <v>140074339761915.92</v>
      </c>
      <c r="M41">
        <f>L41*[1]TOTOT!AF30/[1]TOTOT!AE30</f>
        <v>139470128126182.47</v>
      </c>
      <c r="N41">
        <f>M41*[1]TOTOT!AG30/[1]TOTOT!AF30</f>
        <v>138559242042264.27</v>
      </c>
      <c r="O41">
        <f>N41*[1]TOTOT!AH30/[1]TOTOT!AG30</f>
        <v>138175890171801.77</v>
      </c>
      <c r="P41">
        <f>O41*[1]TOTOT!AI30/[1]TOTOT!AH30</f>
        <v>137597734025555.3</v>
      </c>
      <c r="Q41">
        <f>P41*[1]TOTOT!AJ30/[1]TOTOT!AI30</f>
        <v>136813922620747.45</v>
      </c>
      <c r="R41">
        <f>Q41*[1]TOTOT!AK30/[1]TOTOT!AJ30</f>
        <v>136033117210035.69</v>
      </c>
      <c r="S41">
        <f>R41*[1]TOTOT!AL30/[1]TOTOT!AK30</f>
        <v>134635579487534.59</v>
      </c>
      <c r="T41">
        <f>S41*[1]TOTOT!AM30/[1]TOTOT!AL30</f>
        <v>134192586903683.91</v>
      </c>
      <c r="U41">
        <f>T41*[1]TOTOT!AN30/[1]TOTOT!AM30</f>
        <v>133050505620655.44</v>
      </c>
      <c r="V41">
        <f>U41*[1]TOTOT!AO30/[1]TOTOT!AN30</f>
        <v>132110743868592.08</v>
      </c>
      <c r="W41">
        <f>V41*[1]TOTOT!AP30/[1]TOTOT!AO30</f>
        <v>131110782758958.72</v>
      </c>
      <c r="X41">
        <f>W41*[1]TOTOT!AQ30/[1]TOTOT!AP30</f>
        <v>130058798990318.27</v>
      </c>
      <c r="Y41">
        <f>X41*[1]TOTOT!AR30/[1]TOTOT!AQ30</f>
        <v>128673879247553.11</v>
      </c>
      <c r="Z41">
        <f>Y41*[1]TOTOT!AS30/[1]TOTOT!AR30</f>
        <v>127658310422180.81</v>
      </c>
      <c r="AA41">
        <f>Z41*[1]TOTOT!AT30/[1]TOTOT!AS30</f>
        <v>126339471149552.69</v>
      </c>
      <c r="AB41">
        <f>AA41*[1]TOTOT!AU30/[1]TOTOT!AT30</f>
        <v>125241087203681.88</v>
      </c>
      <c r="AC41">
        <f>AB41*[1]TOTOT!AV30/[1]TOTOT!AU30</f>
        <v>124326294834192.22</v>
      </c>
      <c r="AD41">
        <f>AC41*[1]TOTOT!AW30/[1]TOTOT!AV30</f>
        <v>123480441151643.06</v>
      </c>
      <c r="AE41">
        <f>AD41*[1]TOTOT!AX30/[1]TOTOT!AW30</f>
        <v>122305159709826.16</v>
      </c>
      <c r="AF41">
        <f>AE41*[1]TOTOT!AY30/[1]TOTOT!AX30</f>
        <v>121400271553696.27</v>
      </c>
      <c r="AG41">
        <f>AF41*[1]TOTOT!AZ30/[1]TOTOT!AY30</f>
        <v>120475489968803.33</v>
      </c>
      <c r="AH41">
        <f>AG41*[1]TOTOT!BA30/[1]TOTOT!AZ30</f>
        <v>119291217423400.67</v>
      </c>
    </row>
    <row r="42" spans="1:34" x14ac:dyDescent="0.25">
      <c r="A42" t="str">
        <f t="shared" si="2"/>
        <v>Dedicated production as listed in EUROSTAT*</v>
      </c>
      <c r="B42" t="str">
        <f t="shared" si="1"/>
        <v>chemicals 20</v>
      </c>
      <c r="C42" s="45">
        <f t="shared" si="3"/>
        <v>188313725490196.09</v>
      </c>
      <c r="D42">
        <f>C42*[1]TOTOT!W30/[1]TOTOT!V30</f>
        <v>187247770716265.06</v>
      </c>
      <c r="E42">
        <f>D42*[1]TOTOT!X30/[1]TOTOT!W30</f>
        <v>186869761150866.81</v>
      </c>
      <c r="F42">
        <f>E42*[1]TOTOT!Y30/[1]TOTOT!X30</f>
        <v>185786573065840.63</v>
      </c>
      <c r="G42">
        <f>F42*[1]TOTOT!Z30/[1]TOTOT!Y30</f>
        <v>184414336972624.19</v>
      </c>
      <c r="H42">
        <f>G42*[1]TOTOT!AA30/[1]TOTOT!Z30</f>
        <v>182681320737734.69</v>
      </c>
      <c r="I42">
        <f>H42*[1]TOTOT!AB30/[1]TOTOT!AA30</f>
        <v>181184548832412.47</v>
      </c>
      <c r="J42">
        <f>I42*[1]TOTOT!AC30/[1]TOTOT!AB30</f>
        <v>180270294013024.03</v>
      </c>
      <c r="K42">
        <f>J42*[1]TOTOT!AD30/[1]TOTOT!AC30</f>
        <v>178917061029110.5</v>
      </c>
      <c r="L42">
        <f>K42*[1]TOTOT!AE30/[1]TOTOT!AD30</f>
        <v>178276432424256.53</v>
      </c>
      <c r="M42">
        <f>L42*[1]TOTOT!AF30/[1]TOTOT!AE30</f>
        <v>177507435796959.41</v>
      </c>
      <c r="N42">
        <f>M42*[1]TOTOT!AG30/[1]TOTOT!AF30</f>
        <v>176348126235609</v>
      </c>
      <c r="O42">
        <f>N42*[1]TOTOT!AH30/[1]TOTOT!AG30</f>
        <v>175860223855020.38</v>
      </c>
      <c r="P42">
        <f>O42*[1]TOTOT!AI30/[1]TOTOT!AH30</f>
        <v>175124388759797.59</v>
      </c>
      <c r="Q42">
        <f>P42*[1]TOTOT!AJ30/[1]TOTOT!AI30</f>
        <v>174126810608223.97</v>
      </c>
      <c r="R42">
        <f>Q42*[1]TOTOT!AK30/[1]TOTOT!AJ30</f>
        <v>173133058267318.06</v>
      </c>
      <c r="S42">
        <f>R42*[1]TOTOT!AL30/[1]TOTOT!AK30</f>
        <v>171354373893225.78</v>
      </c>
      <c r="T42">
        <f>S42*[1]TOTOT!AM30/[1]TOTOT!AL30</f>
        <v>170790565150143.09</v>
      </c>
      <c r="U42">
        <f>T42*[1]TOTOT!AN30/[1]TOTOT!AM30</f>
        <v>169337007153561.41</v>
      </c>
      <c r="V42">
        <f>U42*[1]TOTOT!AO30/[1]TOTOT!AN30</f>
        <v>168140946741844.38</v>
      </c>
      <c r="W42">
        <f>V42*[1]TOTOT!AP30/[1]TOTOT!AO30</f>
        <v>166868268965947.38</v>
      </c>
      <c r="X42">
        <f>W42*[1]TOTOT!AQ30/[1]TOTOT!AP30</f>
        <v>165529380533132.25</v>
      </c>
      <c r="Y42">
        <f>X42*[1]TOTOT!AR30/[1]TOTOT!AQ30</f>
        <v>163766755405976.56</v>
      </c>
      <c r="Z42">
        <f>Y42*[1]TOTOT!AS30/[1]TOTOT!AR30</f>
        <v>162474213264593.66</v>
      </c>
      <c r="AA42">
        <f>Z42*[1]TOTOT!AT30/[1]TOTOT!AS30</f>
        <v>160795690553976.03</v>
      </c>
      <c r="AB42">
        <f>AA42*[1]TOTOT!AU30/[1]TOTOT!AT30</f>
        <v>159397747350140.47</v>
      </c>
      <c r="AC42">
        <f>AB42*[1]TOTOT!AV30/[1]TOTOT!AU30</f>
        <v>158233466152608.19</v>
      </c>
      <c r="AD42">
        <f>AC42*[1]TOTOT!AW30/[1]TOTOT!AV30</f>
        <v>157156925102091.09</v>
      </c>
      <c r="AE42">
        <f>AD42*[1]TOTOT!AX30/[1]TOTOT!AW30</f>
        <v>155661112357960.5</v>
      </c>
      <c r="AF42">
        <f>AE42*[1]TOTOT!AY30/[1]TOTOT!AX30</f>
        <v>154509436522886.06</v>
      </c>
      <c r="AG42">
        <f>AF42*[1]TOTOT!AZ30/[1]TOTOT!AY30</f>
        <v>153332441778476.88</v>
      </c>
      <c r="AH42">
        <f>AG42*[1]TOTOT!BA30/[1]TOTOT!AZ30</f>
        <v>151825185811600.78</v>
      </c>
    </row>
    <row r="43" spans="1:34" x14ac:dyDescent="0.25">
      <c r="A43" s="45" t="s">
        <v>2863</v>
      </c>
      <c r="C43" s="45"/>
    </row>
    <row r="44" spans="1:34" x14ac:dyDescent="0.25">
      <c r="C44" s="45"/>
    </row>
    <row r="45" spans="1:34" x14ac:dyDescent="0.25">
      <c r="A45" s="1" t="s">
        <v>2864</v>
      </c>
      <c r="C45" s="45"/>
    </row>
    <row r="46" spans="1:34" x14ac:dyDescent="0.25">
      <c r="C46">
        <v>2019</v>
      </c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1:34" x14ac:dyDescent="0.25">
      <c r="B47" t="s">
        <v>976</v>
      </c>
      <c r="C47">
        <f>SUMIFS(C$40:C$42,$B$40:$B$42,$B47)</f>
        <v>147960784313725.53</v>
      </c>
      <c r="D47">
        <f t="shared" ref="D47:S48" si="4">SUMIFS(D$40:D$42,$B$40:$B$42,$B47)</f>
        <v>147123248419922.56</v>
      </c>
      <c r="E47">
        <f t="shared" si="4"/>
        <v>146826240904252.5</v>
      </c>
      <c r="F47">
        <f t="shared" si="4"/>
        <v>145975164551731.94</v>
      </c>
      <c r="G47">
        <f t="shared" si="4"/>
        <v>144896979049919.03</v>
      </c>
      <c r="H47">
        <f t="shared" si="4"/>
        <v>143535323436791.59</v>
      </c>
      <c r="I47">
        <f t="shared" si="4"/>
        <v>142359288368324.16</v>
      </c>
      <c r="J47">
        <f t="shared" si="4"/>
        <v>141640945295947.53</v>
      </c>
      <c r="K47">
        <f t="shared" si="4"/>
        <v>140577690808586.89</v>
      </c>
      <c r="L47">
        <f t="shared" si="4"/>
        <v>140074339761915.92</v>
      </c>
      <c r="M47">
        <f t="shared" si="4"/>
        <v>139470128126182.47</v>
      </c>
      <c r="N47">
        <f t="shared" si="4"/>
        <v>138559242042264.27</v>
      </c>
      <c r="O47">
        <f t="shared" si="4"/>
        <v>138175890171801.77</v>
      </c>
      <c r="P47">
        <f t="shared" si="4"/>
        <v>137597734025555.3</v>
      </c>
      <c r="Q47">
        <f t="shared" si="4"/>
        <v>136813922620747.45</v>
      </c>
      <c r="R47">
        <f t="shared" si="4"/>
        <v>136033117210035.69</v>
      </c>
      <c r="S47">
        <f t="shared" si="4"/>
        <v>134635579487534.59</v>
      </c>
      <c r="T47">
        <f t="shared" ref="T47:AH48" si="5">SUMIFS(T$40:T$42,$B$40:$B$42,$B47)</f>
        <v>134192586903683.91</v>
      </c>
      <c r="U47">
        <f t="shared" si="5"/>
        <v>133050505620655.44</v>
      </c>
      <c r="V47">
        <f t="shared" si="5"/>
        <v>132110743868592.08</v>
      </c>
      <c r="W47">
        <f t="shared" si="5"/>
        <v>131110782758958.72</v>
      </c>
      <c r="X47">
        <f t="shared" si="5"/>
        <v>130058798990318.27</v>
      </c>
      <c r="Y47">
        <f t="shared" si="5"/>
        <v>128673879247553.11</v>
      </c>
      <c r="Z47">
        <f t="shared" si="5"/>
        <v>127658310422180.81</v>
      </c>
      <c r="AA47">
        <f t="shared" si="5"/>
        <v>126339471149552.69</v>
      </c>
      <c r="AB47">
        <f t="shared" si="5"/>
        <v>125241087203681.88</v>
      </c>
      <c r="AC47">
        <f t="shared" si="5"/>
        <v>124326294834192.22</v>
      </c>
      <c r="AD47">
        <f t="shared" si="5"/>
        <v>123480441151643.06</v>
      </c>
      <c r="AE47">
        <f t="shared" si="5"/>
        <v>122305159709826.16</v>
      </c>
      <c r="AF47">
        <f t="shared" si="5"/>
        <v>121400271553696.27</v>
      </c>
      <c r="AG47">
        <f t="shared" si="5"/>
        <v>120475489968803.33</v>
      </c>
      <c r="AH47">
        <f t="shared" si="5"/>
        <v>119291217423400.67</v>
      </c>
    </row>
    <row r="48" spans="1:34" x14ac:dyDescent="0.25">
      <c r="B48" t="s">
        <v>977</v>
      </c>
      <c r="C48">
        <f t="shared" ref="C48" si="6">SUMIFS(C$40:C$42,$B$40:$B$42,$B48)</f>
        <v>591843137254902</v>
      </c>
      <c r="D48">
        <f t="shared" si="4"/>
        <v>597385051645088.38</v>
      </c>
      <c r="E48">
        <f t="shared" si="4"/>
        <v>601768431154983.5</v>
      </c>
      <c r="F48">
        <f t="shared" si="4"/>
        <v>605888799582723.25</v>
      </c>
      <c r="G48">
        <f t="shared" si="4"/>
        <v>608527563831442.5</v>
      </c>
      <c r="H48">
        <f t="shared" si="4"/>
        <v>609671551015228</v>
      </c>
      <c r="I48">
        <f t="shared" si="4"/>
        <v>611549452528532.38</v>
      </c>
      <c r="J48">
        <f t="shared" si="4"/>
        <v>614140822690759.25</v>
      </c>
      <c r="K48">
        <f t="shared" si="4"/>
        <v>616289753051685</v>
      </c>
      <c r="L48">
        <f t="shared" si="4"/>
        <v>618748480162494.25</v>
      </c>
      <c r="M48">
        <f t="shared" si="4"/>
        <v>620671456494360.75</v>
      </c>
      <c r="N48">
        <f t="shared" si="4"/>
        <v>621596890194579.25</v>
      </c>
      <c r="O48">
        <f t="shared" si="4"/>
        <v>623829896619109.63</v>
      </c>
      <c r="P48">
        <f t="shared" si="4"/>
        <v>625341414760584.13</v>
      </c>
      <c r="Q48">
        <f t="shared" si="4"/>
        <v>626644896948488.88</v>
      </c>
      <c r="R48">
        <f t="shared" si="4"/>
        <v>627593386399401</v>
      </c>
      <c r="S48">
        <f t="shared" si="4"/>
        <v>627520240881074.75</v>
      </c>
      <c r="T48">
        <f t="shared" si="5"/>
        <v>629352457101693.88</v>
      </c>
      <c r="U48">
        <f t="shared" si="5"/>
        <v>630182392418278.13</v>
      </c>
      <c r="V48">
        <f t="shared" si="5"/>
        <v>631464957797512</v>
      </c>
      <c r="W48">
        <f t="shared" si="5"/>
        <v>632482274073076.5</v>
      </c>
      <c r="X48">
        <f t="shared" si="5"/>
        <v>633683507824757</v>
      </c>
      <c r="Y48">
        <f t="shared" si="5"/>
        <v>634499239699560.38</v>
      </c>
      <c r="Z48">
        <f t="shared" si="5"/>
        <v>636326655784091.25</v>
      </c>
      <c r="AA48">
        <f t="shared" si="5"/>
        <v>637163588254378.25</v>
      </c>
      <c r="AB48">
        <f t="shared" si="5"/>
        <v>638648875705799.88</v>
      </c>
      <c r="AC48">
        <f t="shared" si="5"/>
        <v>639524240926516</v>
      </c>
      <c r="AD48">
        <f t="shared" si="5"/>
        <v>641302989333804</v>
      </c>
      <c r="AE48">
        <f t="shared" si="5"/>
        <v>642497203433983</v>
      </c>
      <c r="AF48">
        <f t="shared" si="5"/>
        <v>644030571307524</v>
      </c>
      <c r="AG48">
        <f t="shared" si="5"/>
        <v>645210922957752.13</v>
      </c>
      <c r="AH48">
        <f t="shared" si="5"/>
        <v>646008127695636.63</v>
      </c>
    </row>
    <row r="50" spans="1:34" x14ac:dyDescent="0.25">
      <c r="A50" s="1" t="s">
        <v>2865</v>
      </c>
      <c r="C50" s="45"/>
    </row>
    <row r="51" spans="1:34" x14ac:dyDescent="0.25">
      <c r="C51">
        <f t="shared" ref="C51:AH51" si="7">C46</f>
        <v>2019</v>
      </c>
      <c r="D51">
        <f t="shared" si="7"/>
        <v>2020</v>
      </c>
      <c r="E51">
        <f t="shared" si="7"/>
        <v>2021</v>
      </c>
      <c r="F51">
        <f t="shared" si="7"/>
        <v>2022</v>
      </c>
      <c r="G51">
        <f t="shared" si="7"/>
        <v>2023</v>
      </c>
      <c r="H51">
        <f t="shared" si="7"/>
        <v>2024</v>
      </c>
      <c r="I51">
        <f t="shared" si="7"/>
        <v>2025</v>
      </c>
      <c r="J51">
        <f t="shared" si="7"/>
        <v>2026</v>
      </c>
      <c r="K51">
        <f t="shared" si="7"/>
        <v>2027</v>
      </c>
      <c r="L51">
        <f t="shared" si="7"/>
        <v>2028</v>
      </c>
      <c r="M51">
        <f t="shared" si="7"/>
        <v>2029</v>
      </c>
      <c r="N51">
        <f t="shared" si="7"/>
        <v>2030</v>
      </c>
      <c r="O51">
        <f t="shared" si="7"/>
        <v>2031</v>
      </c>
      <c r="P51">
        <f t="shared" si="7"/>
        <v>2032</v>
      </c>
      <c r="Q51">
        <f t="shared" si="7"/>
        <v>2033</v>
      </c>
      <c r="R51">
        <f t="shared" si="7"/>
        <v>2034</v>
      </c>
      <c r="S51">
        <f t="shared" si="7"/>
        <v>2035</v>
      </c>
      <c r="T51">
        <f t="shared" si="7"/>
        <v>2036</v>
      </c>
      <c r="U51">
        <f t="shared" si="7"/>
        <v>2037</v>
      </c>
      <c r="V51">
        <f t="shared" si="7"/>
        <v>2038</v>
      </c>
      <c r="W51">
        <f t="shared" si="7"/>
        <v>2039</v>
      </c>
      <c r="X51">
        <f t="shared" si="7"/>
        <v>2040</v>
      </c>
      <c r="Y51">
        <f t="shared" si="7"/>
        <v>2041</v>
      </c>
      <c r="Z51">
        <f t="shared" si="7"/>
        <v>2042</v>
      </c>
      <c r="AA51">
        <f t="shared" si="7"/>
        <v>2043</v>
      </c>
      <c r="AB51">
        <f t="shared" si="7"/>
        <v>2044</v>
      </c>
      <c r="AC51">
        <f t="shared" si="7"/>
        <v>2045</v>
      </c>
      <c r="AD51">
        <f t="shared" si="7"/>
        <v>2046</v>
      </c>
      <c r="AE51">
        <f t="shared" si="7"/>
        <v>2047</v>
      </c>
      <c r="AF51">
        <f t="shared" si="7"/>
        <v>2048</v>
      </c>
      <c r="AG51">
        <f t="shared" si="7"/>
        <v>2049</v>
      </c>
      <c r="AH51">
        <f t="shared" si="7"/>
        <v>2050</v>
      </c>
    </row>
    <row r="52" spans="1:34" x14ac:dyDescent="0.25">
      <c r="B52" t="s">
        <v>976</v>
      </c>
      <c r="C52">
        <f>C47/$A$60</f>
        <v>205501089324618.81</v>
      </c>
      <c r="D52">
        <f t="shared" ref="D52:AH52" si="8">D47/$A$60</f>
        <v>204337845027670.22</v>
      </c>
      <c r="E52">
        <f t="shared" si="8"/>
        <v>203925334589239.59</v>
      </c>
      <c r="F52">
        <f t="shared" si="8"/>
        <v>202743284099627.69</v>
      </c>
      <c r="G52">
        <f t="shared" si="8"/>
        <v>201245804235998.66</v>
      </c>
      <c r="H52">
        <f t="shared" si="8"/>
        <v>199354615884432.78</v>
      </c>
      <c r="I52">
        <f t="shared" si="8"/>
        <v>197721233844894.66</v>
      </c>
      <c r="J52">
        <f t="shared" si="8"/>
        <v>196723535133260.47</v>
      </c>
      <c r="K52">
        <f t="shared" si="8"/>
        <v>195246792789704.03</v>
      </c>
      <c r="L52">
        <f t="shared" si="8"/>
        <v>194547694113772.13</v>
      </c>
      <c r="M52">
        <f t="shared" si="8"/>
        <v>193708511286364.56</v>
      </c>
      <c r="N52">
        <f t="shared" si="8"/>
        <v>192443391725367.03</v>
      </c>
      <c r="O52">
        <f t="shared" si="8"/>
        <v>191910958571946.91</v>
      </c>
      <c r="P52">
        <f t="shared" si="8"/>
        <v>191107963924382.38</v>
      </c>
      <c r="Q52">
        <f t="shared" si="8"/>
        <v>190019336973260.34</v>
      </c>
      <c r="R52">
        <f t="shared" si="8"/>
        <v>188934885013938.47</v>
      </c>
      <c r="S52">
        <f t="shared" si="8"/>
        <v>186993860399353.59</v>
      </c>
      <c r="T52">
        <f t="shared" si="8"/>
        <v>186378592921783.22</v>
      </c>
      <c r="U52">
        <f t="shared" si="8"/>
        <v>184792368917577</v>
      </c>
      <c r="V52">
        <f t="shared" si="8"/>
        <v>183487144261933.44</v>
      </c>
      <c r="W52">
        <f t="shared" si="8"/>
        <v>182098309387442.66</v>
      </c>
      <c r="X52">
        <f t="shared" si="8"/>
        <v>180637220819886.5</v>
      </c>
      <c r="Y52">
        <f t="shared" si="8"/>
        <v>178713721177157.09</v>
      </c>
      <c r="Z52">
        <f t="shared" si="8"/>
        <v>177303208919695.59</v>
      </c>
      <c r="AA52">
        <f t="shared" si="8"/>
        <v>175471487707712.06</v>
      </c>
      <c r="AB52">
        <f t="shared" si="8"/>
        <v>173945954449558.16</v>
      </c>
      <c r="AC52">
        <f t="shared" si="8"/>
        <v>172675409491933.66</v>
      </c>
      <c r="AD52">
        <f t="shared" si="8"/>
        <v>171500612710615.38</v>
      </c>
      <c r="AE52">
        <f t="shared" si="8"/>
        <v>169868277374758.56</v>
      </c>
      <c r="AF52">
        <f t="shared" si="8"/>
        <v>168611488269022.59</v>
      </c>
      <c r="AG52">
        <f t="shared" si="8"/>
        <v>167327069401115.75</v>
      </c>
      <c r="AH52">
        <f t="shared" si="8"/>
        <v>165682246421389.84</v>
      </c>
    </row>
    <row r="53" spans="1:34" x14ac:dyDescent="0.25">
      <c r="B53" t="s">
        <v>977</v>
      </c>
      <c r="C53">
        <f t="shared" ref="C53:AH53" si="9">C48/$A$60</f>
        <v>822004357298475</v>
      </c>
      <c r="D53">
        <f t="shared" si="9"/>
        <v>829701460618178.38</v>
      </c>
      <c r="E53">
        <f t="shared" si="9"/>
        <v>835789487715254.88</v>
      </c>
      <c r="F53">
        <f t="shared" si="9"/>
        <v>841512221642671.25</v>
      </c>
      <c r="G53">
        <f t="shared" si="9"/>
        <v>845177171988114.63</v>
      </c>
      <c r="H53">
        <f t="shared" si="9"/>
        <v>846766043076705.63</v>
      </c>
      <c r="I53">
        <f t="shared" si="9"/>
        <v>849374239622961.63</v>
      </c>
      <c r="J53">
        <f t="shared" si="9"/>
        <v>852973364848276.75</v>
      </c>
      <c r="K53">
        <f t="shared" si="9"/>
        <v>855957990349562.5</v>
      </c>
      <c r="L53">
        <f t="shared" si="9"/>
        <v>859372889114575.38</v>
      </c>
      <c r="M53">
        <f t="shared" si="9"/>
        <v>862043689575501.13</v>
      </c>
      <c r="N53">
        <f t="shared" si="9"/>
        <v>863329014159137.88</v>
      </c>
      <c r="O53">
        <f t="shared" si="9"/>
        <v>866430411970985.63</v>
      </c>
      <c r="P53">
        <f t="shared" si="9"/>
        <v>868529742723033.5</v>
      </c>
      <c r="Q53">
        <f t="shared" si="9"/>
        <v>870340134650679</v>
      </c>
      <c r="R53">
        <f t="shared" si="9"/>
        <v>871657481110279.25</v>
      </c>
      <c r="S53">
        <f t="shared" si="9"/>
        <v>871555890112603.88</v>
      </c>
      <c r="T53">
        <f t="shared" si="9"/>
        <v>874100634863463.75</v>
      </c>
      <c r="U53">
        <f t="shared" si="9"/>
        <v>875253322803164.13</v>
      </c>
      <c r="V53">
        <f t="shared" si="9"/>
        <v>877034663607655.63</v>
      </c>
      <c r="W53">
        <f t="shared" si="9"/>
        <v>878447602879273</v>
      </c>
      <c r="X53">
        <f t="shared" si="9"/>
        <v>880115983089940.25</v>
      </c>
      <c r="Y53">
        <f t="shared" si="9"/>
        <v>881248944027167.25</v>
      </c>
      <c r="Z53">
        <f t="shared" si="9"/>
        <v>883787021922349</v>
      </c>
      <c r="AA53">
        <f t="shared" si="9"/>
        <v>884949428131080.88</v>
      </c>
      <c r="AB53">
        <f t="shared" si="9"/>
        <v>887012327369166.5</v>
      </c>
      <c r="AC53">
        <f t="shared" si="9"/>
        <v>888228112397938.88</v>
      </c>
      <c r="AD53">
        <f t="shared" si="9"/>
        <v>890698596296950</v>
      </c>
      <c r="AE53">
        <f t="shared" si="9"/>
        <v>892357226991643.13</v>
      </c>
      <c r="AF53">
        <f t="shared" si="9"/>
        <v>894486904593783.38</v>
      </c>
      <c r="AG53">
        <f t="shared" si="9"/>
        <v>896126281885766.88</v>
      </c>
      <c r="AH53">
        <f t="shared" si="9"/>
        <v>897233510688384.25</v>
      </c>
    </row>
    <row r="56" spans="1:34" x14ac:dyDescent="0.25">
      <c r="A56" s="135" t="s">
        <v>2109</v>
      </c>
      <c r="B56" s="135"/>
      <c r="C56" s="135"/>
      <c r="D56" s="135"/>
      <c r="E56" s="153"/>
      <c r="F56" s="153"/>
      <c r="G56" s="153"/>
    </row>
    <row r="57" spans="1:34" x14ac:dyDescent="0.25">
      <c r="A57">
        <v>1037</v>
      </c>
      <c r="B57" t="s">
        <v>2110</v>
      </c>
      <c r="C57" t="s">
        <v>2111</v>
      </c>
    </row>
    <row r="58" spans="1:34" x14ac:dyDescent="0.25">
      <c r="A58">
        <v>37.229999999999997</v>
      </c>
      <c r="B58" t="s">
        <v>2112</v>
      </c>
      <c r="C58" t="s">
        <v>2113</v>
      </c>
    </row>
    <row r="59" spans="1:34" x14ac:dyDescent="0.25">
      <c r="A59">
        <v>35.314700000000002</v>
      </c>
      <c r="B59" t="s">
        <v>2114</v>
      </c>
    </row>
    <row r="60" spans="1:34" x14ac:dyDescent="0.25">
      <c r="A60" s="179">
        <v>0.72</v>
      </c>
      <c r="B60" t="s">
        <v>2115</v>
      </c>
      <c r="C60" t="s">
        <v>2095</v>
      </c>
    </row>
    <row r="61" spans="1:34" x14ac:dyDescent="0.25">
      <c r="A61" s="180">
        <v>0.453592</v>
      </c>
      <c r="B61" t="s">
        <v>2866</v>
      </c>
    </row>
    <row r="63" spans="1:34" x14ac:dyDescent="0.25">
      <c r="A63" s="181"/>
    </row>
    <row r="64" spans="1:34" s="329" customFormat="1" x14ac:dyDescent="0.25">
      <c r="A64" s="328" t="s">
        <v>2867</v>
      </c>
    </row>
    <row r="65" spans="1:11" x14ac:dyDescent="0.25">
      <c r="B65">
        <v>2005</v>
      </c>
      <c r="C65">
        <v>2010</v>
      </c>
      <c r="D65">
        <v>2015</v>
      </c>
      <c r="E65">
        <v>2020</v>
      </c>
      <c r="F65">
        <v>2025</v>
      </c>
      <c r="G65">
        <v>2030</v>
      </c>
      <c r="H65">
        <v>2035</v>
      </c>
      <c r="I65">
        <v>2040</v>
      </c>
      <c r="J65">
        <v>2045</v>
      </c>
      <c r="K65">
        <v>2050</v>
      </c>
    </row>
    <row r="66" spans="1:11" x14ac:dyDescent="0.25">
      <c r="A66" t="s">
        <v>2868</v>
      </c>
    </row>
    <row r="67" spans="1:11" x14ac:dyDescent="0.25">
      <c r="A67" t="s">
        <v>2869</v>
      </c>
      <c r="B67">
        <v>46835.295154510459</v>
      </c>
      <c r="C67">
        <v>33980.781488610417</v>
      </c>
      <c r="D67">
        <v>29621.706765974552</v>
      </c>
      <c r="E67">
        <v>23932.177693517893</v>
      </c>
      <c r="F67">
        <v>24486.08461506604</v>
      </c>
      <c r="G67">
        <v>21577.737638818384</v>
      </c>
      <c r="H67">
        <v>16282.07664384593</v>
      </c>
      <c r="I67">
        <v>14073.406729601646</v>
      </c>
      <c r="J67">
        <v>12240.111784348412</v>
      </c>
      <c r="K67">
        <v>10439.036973317456</v>
      </c>
    </row>
  </sheetData>
  <hyperlinks>
    <hyperlink ref="A14" r:id="rId1" xr:uid="{F7FE255C-8131-4E0A-BCFC-0A45C7EE1E15}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7"/>
  <sheetViews>
    <sheetView topLeftCell="A64" workbookViewId="0">
      <selection activeCell="C73" sqref="C73"/>
    </sheetView>
  </sheetViews>
  <sheetFormatPr defaultColWidth="9.140625" defaultRowHeight="15" x14ac:dyDescent="0.25"/>
  <cols>
    <col min="1" max="1" width="1.140625" customWidth="1"/>
    <col min="2" max="2" width="48.140625" bestFit="1" customWidth="1"/>
    <col min="3" max="3" width="11.5703125" bestFit="1" customWidth="1"/>
    <col min="34" max="34" width="12" bestFit="1" customWidth="1"/>
  </cols>
  <sheetData>
    <row r="1" spans="2:33" ht="5.65" customHeight="1" thickBot="1" x14ac:dyDescent="0.3"/>
    <row r="2" spans="2:33" x14ac:dyDescent="0.25">
      <c r="B2" s="330" t="s">
        <v>2870</v>
      </c>
    </row>
    <row r="3" spans="2:33" x14ac:dyDescent="0.25">
      <c r="B3" s="331" t="s">
        <v>2871</v>
      </c>
    </row>
    <row r="4" spans="2:33" x14ac:dyDescent="0.25">
      <c r="B4" s="332" t="s">
        <v>2872</v>
      </c>
    </row>
    <row r="5" spans="2:33" x14ac:dyDescent="0.25">
      <c r="B5" s="333" t="s">
        <v>2873</v>
      </c>
    </row>
    <row r="6" spans="2:33" ht="15.75" thickBot="1" x14ac:dyDescent="0.3">
      <c r="B6" s="334" t="s">
        <v>2874</v>
      </c>
    </row>
    <row r="7" spans="2:33" x14ac:dyDescent="0.25">
      <c r="C7" s="335"/>
      <c r="D7" s="335"/>
      <c r="E7" s="335"/>
      <c r="F7" s="335"/>
      <c r="G7" s="335"/>
      <c r="H7" s="335"/>
      <c r="I7" s="335"/>
      <c r="J7" s="335"/>
      <c r="K7" s="335"/>
      <c r="L7" s="335"/>
      <c r="M7" s="335"/>
      <c r="N7" s="335"/>
      <c r="O7" s="335"/>
      <c r="P7" s="335"/>
      <c r="Q7" s="335"/>
      <c r="R7" s="335"/>
      <c r="S7" s="335"/>
      <c r="T7" s="335"/>
      <c r="U7" s="335"/>
      <c r="V7" s="335"/>
      <c r="W7" s="335"/>
      <c r="X7" s="335"/>
      <c r="Y7" s="335"/>
      <c r="Z7" s="335"/>
      <c r="AA7" s="335"/>
      <c r="AB7" s="335"/>
      <c r="AC7" s="335"/>
      <c r="AD7" s="335"/>
      <c r="AE7" s="335"/>
      <c r="AF7" s="335"/>
      <c r="AG7" s="335"/>
    </row>
    <row r="8" spans="2:33" x14ac:dyDescent="0.25">
      <c r="C8" s="335">
        <v>2020</v>
      </c>
      <c r="D8" s="335">
        <v>2021</v>
      </c>
      <c r="E8" s="335">
        <v>2022</v>
      </c>
      <c r="F8" s="335">
        <v>2023</v>
      </c>
      <c r="G8" s="335">
        <v>2024</v>
      </c>
      <c r="H8" s="335">
        <v>2025</v>
      </c>
      <c r="I8" s="335">
        <v>2026</v>
      </c>
      <c r="J8" s="335">
        <v>2027</v>
      </c>
      <c r="K8" s="335">
        <v>2028</v>
      </c>
      <c r="L8" s="335">
        <v>2029</v>
      </c>
      <c r="M8" s="335">
        <v>2030</v>
      </c>
      <c r="N8" s="335">
        <v>2031</v>
      </c>
      <c r="O8" s="335">
        <v>2032</v>
      </c>
      <c r="P8" s="335">
        <v>2033</v>
      </c>
      <c r="Q8" s="335">
        <v>2034</v>
      </c>
      <c r="R8" s="335">
        <v>2035</v>
      </c>
      <c r="S8" s="335">
        <v>2036</v>
      </c>
      <c r="T8" s="335">
        <v>2037</v>
      </c>
      <c r="U8" s="335">
        <v>2038</v>
      </c>
      <c r="V8" s="335">
        <v>2039</v>
      </c>
      <c r="W8" s="335">
        <v>2040</v>
      </c>
      <c r="X8" s="335">
        <v>2041</v>
      </c>
      <c r="Y8" s="335">
        <v>2042</v>
      </c>
      <c r="Z8" s="335">
        <v>2043</v>
      </c>
      <c r="AA8" s="335">
        <v>2044</v>
      </c>
      <c r="AB8" s="335">
        <v>2045</v>
      </c>
      <c r="AC8" s="335">
        <v>2046</v>
      </c>
      <c r="AD8" s="335">
        <v>2047</v>
      </c>
      <c r="AE8" s="335">
        <v>2048</v>
      </c>
      <c r="AF8" s="335">
        <v>2049</v>
      </c>
      <c r="AG8" s="335">
        <v>2050</v>
      </c>
    </row>
    <row r="9" spans="2:33" x14ac:dyDescent="0.25">
      <c r="B9" s="1" t="s">
        <v>2658</v>
      </c>
    </row>
    <row r="10" spans="2:33" x14ac:dyDescent="0.25">
      <c r="B10" s="336" t="s">
        <v>954</v>
      </c>
      <c r="C10" s="337">
        <f>[1]AGR!V26*BTU_Conversion</f>
        <v>187143345701528.75</v>
      </c>
      <c r="D10" s="338">
        <f>[1]AGR!W26*BTU_Conversion</f>
        <v>188921488386842.78</v>
      </c>
      <c r="E10" s="338">
        <f>[1]AGR!X26*BTU_Conversion</f>
        <v>190709328848403.41</v>
      </c>
      <c r="F10" s="338">
        <f>[1]AGR!Y26*BTU_Conversion</f>
        <v>191981876606187.44</v>
      </c>
      <c r="G10" s="337">
        <f>[1]AGR!Z26*BTU_Conversion</f>
        <v>192725713147628.38</v>
      </c>
      <c r="H10" s="338">
        <f>[1]AGR!AA26*BTU_Conversion</f>
        <v>193594840295499.59</v>
      </c>
      <c r="I10" s="338">
        <f>[1]AGR!AB26*BTU_Conversion</f>
        <v>195016144517821.16</v>
      </c>
      <c r="J10" s="338">
        <f>[1]AGR!AC26*BTU_Conversion</f>
        <v>196283147269877.53</v>
      </c>
      <c r="K10" s="337">
        <f>[1]AGR!AD26*BTU_Conversion</f>
        <v>196981763418207.47</v>
      </c>
      <c r="L10" s="337">
        <f>[1]AGR!AE26*BTU_Conversion</f>
        <v>198109275274448.66</v>
      </c>
      <c r="M10" s="337">
        <f>[1]AGR!AF26*BTU_Conversion</f>
        <v>199148300854885.88</v>
      </c>
      <c r="N10" s="337">
        <f>[1]AGR!AG26*BTU_Conversion</f>
        <v>200092981751996.44</v>
      </c>
      <c r="O10" s="337">
        <f>[1]AGR!AH26*BTU_Conversion</f>
        <v>201325734293416.53</v>
      </c>
      <c r="P10" s="337">
        <f>[1]AGR!AI26*BTU_Conversion</f>
        <v>202447616643578.16</v>
      </c>
      <c r="Q10" s="337">
        <f>[1]AGR!AJ26*BTU_Conversion</f>
        <v>204373921189074.84</v>
      </c>
      <c r="R10" s="337">
        <f>[1]AGR!AK26*BTU_Conversion</f>
        <v>205422803096035.72</v>
      </c>
      <c r="S10" s="338">
        <f>[1]AGR!AL26*BTU_Conversion</f>
        <v>206968861314116.31</v>
      </c>
      <c r="T10" s="338">
        <f>[1]AGR!AM26*BTU_Conversion</f>
        <v>208270717631250.22</v>
      </c>
      <c r="U10" s="338">
        <f>[1]AGR!AN26*BTU_Conversion</f>
        <v>209659123165989</v>
      </c>
      <c r="V10" s="338">
        <f>[1]AGR!AO26*BTU_Conversion</f>
        <v>210854586893191.03</v>
      </c>
      <c r="W10" s="338">
        <f>[1]AGR!AP26*BTU_Conversion</f>
        <v>211902297753982.13</v>
      </c>
      <c r="X10" s="338">
        <f>[1]AGR!AQ26*BTU_Conversion</f>
        <v>212884932759906.34</v>
      </c>
      <c r="Y10" s="338">
        <f>[1]AGR!AR26*BTU_Conversion</f>
        <v>214351105824900.34</v>
      </c>
      <c r="Z10" s="338">
        <f>[1]AGR!AS26*BTU_Conversion</f>
        <v>215254829009067.88</v>
      </c>
      <c r="AA10" s="338">
        <f>[1]AGR!AT26*BTU_Conversion</f>
        <v>216955396610530.44</v>
      </c>
      <c r="AB10" s="338">
        <f>[1]AGR!AU26*BTU_Conversion</f>
        <v>218213392515645.47</v>
      </c>
      <c r="AC10" s="338">
        <f>[1]AGR!AV26*BTU_Conversion</f>
        <v>219940961549366.63</v>
      </c>
      <c r="AD10" s="338">
        <f>[1]AGR!AW26*BTU_Conversion</f>
        <v>221545787809031.47</v>
      </c>
      <c r="AE10" s="338">
        <f>[1]AGR!AX26*BTU_Conversion</f>
        <v>223145533347287.81</v>
      </c>
      <c r="AF10" s="338">
        <f>[1]AGR!AY26*BTU_Conversion</f>
        <v>224771016562703.63</v>
      </c>
      <c r="AG10" s="338">
        <f>[1]AGR!AZ26*BTU_Conversion</f>
        <v>226452469609716</v>
      </c>
    </row>
    <row r="11" spans="2:33" x14ac:dyDescent="0.25">
      <c r="B11" s="336" t="s">
        <v>969</v>
      </c>
      <c r="C11" s="337">
        <f>'[1]Coal and Oil-Gas Ext. Calcs'!B86*BTU_Conversion</f>
        <v>39534848305794.086</v>
      </c>
      <c r="D11" s="337">
        <f>'[1]Coal and Oil-Gas Ext. Calcs'!C86*BTU_Conversion</f>
        <v>39925289233071.898</v>
      </c>
      <c r="E11" s="337">
        <f>'[1]Coal and Oil-Gas Ext. Calcs'!D86*BTU_Conversion</f>
        <v>40840520802512.563</v>
      </c>
      <c r="F11" s="337">
        <f>'[1]Coal and Oil-Gas Ext. Calcs'!E86*BTU_Conversion</f>
        <v>41103826784188.023</v>
      </c>
      <c r="G11" s="337">
        <f>'[1]Coal and Oil-Gas Ext. Calcs'!F86*BTU_Conversion</f>
        <v>41280550672079.648</v>
      </c>
      <c r="H11" s="337">
        <f>'[1]Coal and Oil-Gas Ext. Calcs'!G86*BTU_Conversion</f>
        <v>41182394172999.234</v>
      </c>
      <c r="I11" s="337">
        <f>'[1]Coal and Oil-Gas Ext. Calcs'!H86*BTU_Conversion</f>
        <v>40687029473839.68</v>
      </c>
      <c r="J11" s="337">
        <f>'[1]Coal and Oil-Gas Ext. Calcs'!I86*BTU_Conversion</f>
        <v>40287638867298.742</v>
      </c>
      <c r="K11" s="337">
        <f>'[1]Coal and Oil-Gas Ext. Calcs'!J86*BTU_Conversion</f>
        <v>39868961551483.594</v>
      </c>
      <c r="L11" s="337">
        <f>'[1]Coal and Oil-Gas Ext. Calcs'!K86*BTU_Conversion</f>
        <v>40051610764203.477</v>
      </c>
      <c r="M11" s="337">
        <f>'[1]Coal and Oil-Gas Ext. Calcs'!L86*BTU_Conversion</f>
        <v>40049328592750.195</v>
      </c>
      <c r="N11" s="337">
        <f>'[1]Coal and Oil-Gas Ext. Calcs'!M86*BTU_Conversion</f>
        <v>39767546636792.391</v>
      </c>
      <c r="O11" s="337">
        <f>'[1]Coal and Oil-Gas Ext. Calcs'!N86*BTU_Conversion</f>
        <v>40245156582298.688</v>
      </c>
      <c r="P11" s="337">
        <f>'[1]Coal and Oil-Gas Ext. Calcs'!O86*BTU_Conversion</f>
        <v>40220538671263.773</v>
      </c>
      <c r="Q11" s="337">
        <f>'[1]Coal and Oil-Gas Ext. Calcs'!P86*BTU_Conversion</f>
        <v>40588996734761.813</v>
      </c>
      <c r="R11" s="337">
        <f>'[1]Coal and Oil-Gas Ext. Calcs'!Q86*BTU_Conversion</f>
        <v>40649576128997.422</v>
      </c>
      <c r="S11" s="337">
        <f>'[1]Coal and Oil-Gas Ext. Calcs'!R86*BTU_Conversion</f>
        <v>40569153567733.992</v>
      </c>
      <c r="T11" s="337">
        <f>'[1]Coal and Oil-Gas Ext. Calcs'!S86*BTU_Conversion</f>
        <v>40681183731546.984</v>
      </c>
      <c r="U11" s="337">
        <f>'[1]Coal and Oil-Gas Ext. Calcs'!T86*BTU_Conversion</f>
        <v>40702093041386.297</v>
      </c>
      <c r="V11" s="337">
        <f>'[1]Coal and Oil-Gas Ext. Calcs'!U86*BTU_Conversion</f>
        <v>40655717513940.133</v>
      </c>
      <c r="W11" s="337">
        <f>'[1]Coal and Oil-Gas Ext. Calcs'!V86*BTU_Conversion</f>
        <v>40557646940314.867</v>
      </c>
      <c r="X11" s="337">
        <f>'[1]Coal and Oil-Gas Ext. Calcs'!W86*BTU_Conversion</f>
        <v>40376220176882.359</v>
      </c>
      <c r="Y11" s="337">
        <f>'[1]Coal and Oil-Gas Ext. Calcs'!X86*BTU_Conversion</f>
        <v>40339526129628.617</v>
      </c>
      <c r="Z11" s="337">
        <f>'[1]Coal and Oil-Gas Ext. Calcs'!Y86*BTU_Conversion</f>
        <v>39955487952414.172</v>
      </c>
      <c r="AA11" s="337">
        <f>'[1]Coal and Oil-Gas Ext. Calcs'!Z86*BTU_Conversion</f>
        <v>39977749202710.906</v>
      </c>
      <c r="AB11" s="337">
        <f>'[1]Coal and Oil-Gas Ext. Calcs'!AA86*BTU_Conversion</f>
        <v>39618795513798.742</v>
      </c>
      <c r="AC11" s="337">
        <f>'[1]Coal and Oil-Gas Ext. Calcs'!AB86*BTU_Conversion</f>
        <v>39061536422530.992</v>
      </c>
      <c r="AD11" s="337">
        <f>'[1]Coal and Oil-Gas Ext. Calcs'!AC86*BTU_Conversion</f>
        <v>38946274797157.359</v>
      </c>
      <c r="AE11" s="337">
        <f>'[1]Coal and Oil-Gas Ext. Calcs'!AD86*BTU_Conversion</f>
        <v>38329376390498.313</v>
      </c>
      <c r="AF11" s="337">
        <f>'[1]Coal and Oil-Gas Ext. Calcs'!AE86*BTU_Conversion</f>
        <v>38395040369590.07</v>
      </c>
      <c r="AG11" s="337">
        <f>'[1]Coal and Oil-Gas Ext. Calcs'!AF86*BTU_Conversion</f>
        <v>38142435763990.938</v>
      </c>
    </row>
    <row r="12" spans="2:33" x14ac:dyDescent="0.25">
      <c r="B12" s="336" t="s">
        <v>970</v>
      </c>
      <c r="C12" s="337">
        <f>'[1]Coal and Oil-Gas Ext. Calcs'!B98*BTU_Conversion</f>
        <v>27916072791551.563</v>
      </c>
      <c r="D12" s="337">
        <f>'[1]Coal and Oil-Gas Ext. Calcs'!C98*BTU_Conversion</f>
        <v>28191768230228.406</v>
      </c>
      <c r="E12" s="337">
        <f>'[1]Coal and Oil-Gas Ext. Calcs'!D98*BTU_Conversion</f>
        <v>28838025196133.77</v>
      </c>
      <c r="F12" s="337">
        <f>'[1]Coal and Oil-Gas Ext. Calcs'!E98*BTU_Conversion</f>
        <v>29023948989088.5</v>
      </c>
      <c r="G12" s="337">
        <f>'[1]Coal and Oil-Gas Ext. Calcs'!F98*BTU_Conversion</f>
        <v>29148736034690.125</v>
      </c>
      <c r="H12" s="337">
        <f>'[1]Coal and Oil-Gas Ext. Calcs'!G98*BTU_Conversion</f>
        <v>29079426448572.625</v>
      </c>
      <c r="I12" s="337">
        <f>'[1]Coal and Oil-Gas Ext. Calcs'!H98*BTU_Conversion</f>
        <v>28729642964059.379</v>
      </c>
      <c r="J12" s="337">
        <f>'[1]Coal and Oil-Gas Ext. Calcs'!I98*BTU_Conversion</f>
        <v>28447628039954.445</v>
      </c>
      <c r="K12" s="337">
        <f>'[1]Coal and Oil-Gas Ext. Calcs'!J98*BTU_Conversion</f>
        <v>28151994518508.652</v>
      </c>
      <c r="L12" s="337">
        <f>'[1]Coal and Oil-Gas Ext. Calcs'!K98*BTU_Conversion</f>
        <v>28280965513367.914</v>
      </c>
      <c r="M12" s="337">
        <f>'[1]Coal and Oil-Gas Ext. Calcs'!L98*BTU_Conversion</f>
        <v>28279354042295.102</v>
      </c>
      <c r="N12" s="337">
        <f>'[1]Coal and Oil-Gas Ext. Calcs'!M98*BTU_Conversion</f>
        <v>28080384122567.066</v>
      </c>
      <c r="O12" s="337">
        <f>'[1]Coal and Oil-Gas Ext. Calcs'!N98*BTU_Conversion</f>
        <v>28417630743613.762</v>
      </c>
      <c r="P12" s="337">
        <f>'[1]Coal and Oil-Gas Ext. Calcs'!O98*BTU_Conversion</f>
        <v>28400247715073.699</v>
      </c>
      <c r="Q12" s="337">
        <f>'[1]Coal and Oil-Gas Ext. Calcs'!P98*BTU_Conversion</f>
        <v>28660420766496.23</v>
      </c>
      <c r="R12" s="337">
        <f>'[1]Coal and Oil-Gas Ext. Calcs'!Q98*BTU_Conversion</f>
        <v>28703196668051.965</v>
      </c>
      <c r="S12" s="337">
        <f>'[1]Coal and Oil-Gas Ext. Calcs'!R98*BTU_Conversion</f>
        <v>28646409247067.121</v>
      </c>
      <c r="T12" s="337">
        <f>'[1]Coal and Oil-Gas Ext. Calcs'!S98*BTU_Conversion</f>
        <v>28725515209069.625</v>
      </c>
      <c r="U12" s="337">
        <f>'[1]Coal and Oil-Gas Ext. Calcs'!T98*BTU_Conversion</f>
        <v>28740279545863.855</v>
      </c>
      <c r="V12" s="337">
        <f>'[1]Coal and Oil-Gas Ext. Calcs'!U98*BTU_Conversion</f>
        <v>28707533180178.57</v>
      </c>
      <c r="W12" s="337">
        <f>'[1]Coal and Oil-Gas Ext. Calcs'!V98*BTU_Conversion</f>
        <v>28638284267147.309</v>
      </c>
      <c r="X12" s="337">
        <f>'[1]Coal and Oil-Gas Ext. Calcs'!W98*BTU_Conversion</f>
        <v>28510176459697.465</v>
      </c>
      <c r="Y12" s="337">
        <f>'[1]Coal and Oil-Gas Ext. Calcs'!X98*BTU_Conversion</f>
        <v>28484266313635.215</v>
      </c>
      <c r="Z12" s="337">
        <f>'[1]Coal and Oil-Gas Ext. Calcs'!Y98*BTU_Conversion</f>
        <v>28213091940410.617</v>
      </c>
      <c r="AA12" s="337">
        <f>'[1]Coal and Oil-Gas Ext. Calcs'!Z98*BTU_Conversion</f>
        <v>28228810900020.828</v>
      </c>
      <c r="AB12" s="337">
        <f>'[1]Coal and Oil-Gas Ext. Calcs'!AA98*BTU_Conversion</f>
        <v>27975349011639.191</v>
      </c>
      <c r="AC12" s="337">
        <f>'[1]Coal and Oil-Gas Ext. Calcs'!AB98*BTU_Conversion</f>
        <v>27581861088395.934</v>
      </c>
      <c r="AD12" s="337">
        <f>'[1]Coal and Oil-Gas Ext. Calcs'!AC98*BTU_Conversion</f>
        <v>27500473349176.211</v>
      </c>
      <c r="AE12" s="337">
        <f>'[1]Coal and Oil-Gas Ext. Calcs'!AD98*BTU_Conversion</f>
        <v>27064873326328.469</v>
      </c>
      <c r="AF12" s="337">
        <f>'[1]Coal and Oil-Gas Ext. Calcs'!AE98*BTU_Conversion</f>
        <v>27111239519665.805</v>
      </c>
      <c r="AG12" s="337">
        <f>'[1]Coal and Oil-Gas Ext. Calcs'!AF98*BTU_Conversion</f>
        <v>26932872108139.57</v>
      </c>
    </row>
    <row r="13" spans="2:33" x14ac:dyDescent="0.25">
      <c r="B13" s="339" t="s">
        <v>971</v>
      </c>
      <c r="C13" s="338">
        <v>0</v>
      </c>
      <c r="D13" s="338">
        <v>0</v>
      </c>
      <c r="E13" s="338">
        <v>0</v>
      </c>
      <c r="F13" s="338">
        <v>0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</v>
      </c>
      <c r="N13" s="338">
        <v>0</v>
      </c>
      <c r="O13" s="338">
        <v>0</v>
      </c>
      <c r="P13" s="338">
        <v>0</v>
      </c>
      <c r="Q13" s="338">
        <v>0</v>
      </c>
      <c r="R13" s="338">
        <v>0</v>
      </c>
      <c r="S13" s="338">
        <v>0</v>
      </c>
      <c r="T13" s="338">
        <v>0</v>
      </c>
      <c r="U13" s="338">
        <v>0</v>
      </c>
      <c r="V13" s="338">
        <v>0</v>
      </c>
      <c r="W13" s="338">
        <v>0</v>
      </c>
      <c r="X13" s="338">
        <v>0</v>
      </c>
      <c r="Y13" s="338">
        <v>0</v>
      </c>
      <c r="Z13" s="338">
        <v>0</v>
      </c>
      <c r="AA13" s="338">
        <v>0</v>
      </c>
      <c r="AB13" s="338">
        <v>0</v>
      </c>
      <c r="AC13" s="338">
        <v>0</v>
      </c>
      <c r="AD13" s="338">
        <v>0</v>
      </c>
      <c r="AE13" s="338">
        <v>0</v>
      </c>
      <c r="AF13" s="338">
        <v>0</v>
      </c>
      <c r="AG13" s="338">
        <v>0</v>
      </c>
    </row>
    <row r="14" spans="2:33" x14ac:dyDescent="0.25">
      <c r="B14" s="336" t="s">
        <v>972</v>
      </c>
      <c r="C14" s="338">
        <f>[1]FBT!V28*BTU_Conversion</f>
        <v>389845390094725.06</v>
      </c>
      <c r="D14" s="338">
        <f>[1]FBT!W28*BTU_Conversion</f>
        <v>391030508613856.75</v>
      </c>
      <c r="E14" s="338">
        <f>[1]FBT!X28*BTU_Conversion</f>
        <v>394912101362446.44</v>
      </c>
      <c r="F14" s="338">
        <f>[1]FBT!Y28*BTU_Conversion</f>
        <v>398918236535968.94</v>
      </c>
      <c r="G14" s="338">
        <f>[1]FBT!Z28*BTU_Conversion</f>
        <v>403343263183981.06</v>
      </c>
      <c r="H14" s="338">
        <f>[1]FBT!AA28*BTU_Conversion</f>
        <v>404356383582896.56</v>
      </c>
      <c r="I14" s="338">
        <f>[1]FBT!AB28*BTU_Conversion</f>
        <v>407419089533335.56</v>
      </c>
      <c r="J14" s="338">
        <f>[1]FBT!AC28*BTU_Conversion</f>
        <v>410310884202290.69</v>
      </c>
      <c r="K14" s="338">
        <f>[1]FBT!AD28*BTU_Conversion</f>
        <v>414060598660097.38</v>
      </c>
      <c r="L14" s="338">
        <f>[1]FBT!AE28*BTU_Conversion</f>
        <v>416578665095783</v>
      </c>
      <c r="M14" s="338">
        <f>[1]FBT!AF28*BTU_Conversion</f>
        <v>420116700737967</v>
      </c>
      <c r="N14" s="338">
        <f>[1]FBT!AG28*BTU_Conversion</f>
        <v>423385518755127.19</v>
      </c>
      <c r="O14" s="338">
        <f>[1]FBT!AH28*BTU_Conversion</f>
        <v>427324110205673.69</v>
      </c>
      <c r="P14" s="338">
        <f>[1]FBT!AI28*BTU_Conversion</f>
        <v>431079362921297.75</v>
      </c>
      <c r="Q14" s="338">
        <f>[1]FBT!AJ28*BTU_Conversion</f>
        <v>434377708665045</v>
      </c>
      <c r="R14" s="338">
        <f>[1]FBT!AK28*BTU_Conversion</f>
        <v>436697318253759.88</v>
      </c>
      <c r="S14" s="338">
        <f>[1]FBT!AL28*BTU_Conversion</f>
        <v>440043510372824.5</v>
      </c>
      <c r="T14" s="338">
        <f>[1]FBT!AM28*BTU_Conversion</f>
        <v>443284413380792.63</v>
      </c>
      <c r="U14" s="338">
        <f>[1]FBT!AN28*BTU_Conversion</f>
        <v>446946403402913.56</v>
      </c>
      <c r="V14" s="338">
        <f>[1]FBT!AO28*BTU_Conversion</f>
        <v>449925815627315.44</v>
      </c>
      <c r="W14" s="338">
        <f>[1]FBT!AP28*BTU_Conversion</f>
        <v>453112601495325.88</v>
      </c>
      <c r="X14" s="338">
        <f>[1]FBT!AQ28*BTU_Conversion</f>
        <v>456735989815943.81</v>
      </c>
      <c r="Y14" s="338">
        <f>[1]FBT!AR28*BTU_Conversion</f>
        <v>459982232661234.06</v>
      </c>
      <c r="Z14" s="338">
        <f>[1]FBT!AS28*BTU_Conversion</f>
        <v>462878818409524.81</v>
      </c>
      <c r="AA14" s="338">
        <f>[1]FBT!AT28*BTU_Conversion</f>
        <v>465819046595920.31</v>
      </c>
      <c r="AB14" s="338">
        <f>[1]FBT!AU28*BTU_Conversion</f>
        <v>468960382545437.44</v>
      </c>
      <c r="AC14" s="338">
        <f>[1]FBT!AV28*BTU_Conversion</f>
        <v>472689507219737.13</v>
      </c>
      <c r="AD14" s="338">
        <f>[1]FBT!AW28*BTU_Conversion</f>
        <v>476059833002619.19</v>
      </c>
      <c r="AE14" s="338">
        <f>[1]FBT!AX28*BTU_Conversion</f>
        <v>479532147337257.25</v>
      </c>
      <c r="AF14" s="338">
        <f>[1]FBT!AY28*BTU_Conversion</f>
        <v>482151168032275.69</v>
      </c>
      <c r="AG14" s="338">
        <f>[1]FBT!AZ28*BTU_Conversion</f>
        <v>485400180627657.13</v>
      </c>
    </row>
    <row r="15" spans="2:33" x14ac:dyDescent="0.25">
      <c r="B15" s="336" t="s">
        <v>973</v>
      </c>
      <c r="C15" s="338">
        <f>[1]TEL!V28*BTU_Conversion</f>
        <v>61460285447178.586</v>
      </c>
      <c r="D15" s="338">
        <f>[1]TEL!W28*BTU_Conversion</f>
        <v>60533378471423.664</v>
      </c>
      <c r="E15" s="338">
        <f>[1]TEL!X28*BTU_Conversion</f>
        <v>60386514485471.758</v>
      </c>
      <c r="F15" s="338">
        <f>[1]TEL!Y28*BTU_Conversion</f>
        <v>60390588971897.984</v>
      </c>
      <c r="G15" s="338">
        <f>[1]TEL!Z28*BTU_Conversion</f>
        <v>60754816189085.688</v>
      </c>
      <c r="H15" s="338">
        <f>[1]TEL!AA28*BTU_Conversion</f>
        <v>59885541907063.383</v>
      </c>
      <c r="I15" s="338">
        <f>[1]TEL!AB28*BTU_Conversion</f>
        <v>59776865755947.734</v>
      </c>
      <c r="J15" s="338">
        <f>[1]TEL!AC28*BTU_Conversion</f>
        <v>59692084890196.852</v>
      </c>
      <c r="K15" s="338">
        <f>[1]TEL!AD28*BTU_Conversion</f>
        <v>59847383553139.617</v>
      </c>
      <c r="L15" s="338">
        <f>[1]TEL!AE28*BTU_Conversion</f>
        <v>59623423056026.797</v>
      </c>
      <c r="M15" s="338">
        <f>[1]TEL!AF28*BTU_Conversion</f>
        <v>59826319125102.477</v>
      </c>
      <c r="N15" s="338">
        <f>[1]TEL!AG28*BTU_Conversion</f>
        <v>60026370216560.859</v>
      </c>
      <c r="O15" s="338">
        <f>[1]TEL!AH28*BTU_Conversion</f>
        <v>60120361055272.516</v>
      </c>
      <c r="P15" s="338">
        <f>[1]TEL!AI28*BTU_Conversion</f>
        <v>60468306072255.719</v>
      </c>
      <c r="Q15" s="338">
        <f>[1]TEL!AJ28*BTU_Conversion</f>
        <v>60660987061711.883</v>
      </c>
      <c r="R15" s="338">
        <f>[1]TEL!AK28*BTU_Conversion</f>
        <v>60612756455945.008</v>
      </c>
      <c r="S15" s="338">
        <f>[1]TEL!AL28*BTU_Conversion</f>
        <v>60773014111879.133</v>
      </c>
      <c r="T15" s="338">
        <f>[1]TEL!AM28*BTU_Conversion</f>
        <v>60797164336186.094</v>
      </c>
      <c r="U15" s="338">
        <f>[1]TEL!AN28*BTU_Conversion</f>
        <v>60935051569357.914</v>
      </c>
      <c r="V15" s="338">
        <f>[1]TEL!AO28*BTU_Conversion</f>
        <v>61041186334678.828</v>
      </c>
      <c r="W15" s="338">
        <f>[1]TEL!AP28*BTU_Conversion</f>
        <v>61165913884824.711</v>
      </c>
      <c r="X15" s="338">
        <f>[1]TEL!AQ28*BTU_Conversion</f>
        <v>61282582335040.492</v>
      </c>
      <c r="Y15" s="338">
        <f>[1]TEL!AR28*BTU_Conversion</f>
        <v>61409363605163.195</v>
      </c>
      <c r="Z15" s="338">
        <f>[1]TEL!AS28*BTU_Conversion</f>
        <v>61425107576404.352</v>
      </c>
      <c r="AA15" s="338">
        <f>[1]TEL!AT28*BTU_Conversion</f>
        <v>61585026117485.742</v>
      </c>
      <c r="AB15" s="338">
        <f>[1]TEL!AU28*BTU_Conversion</f>
        <v>61681332786408.68</v>
      </c>
      <c r="AC15" s="338">
        <f>[1]TEL!AV28*BTU_Conversion</f>
        <v>61871399843212.117</v>
      </c>
      <c r="AD15" s="338">
        <f>[1]TEL!AW28*BTU_Conversion</f>
        <v>61984840127976.563</v>
      </c>
      <c r="AE15" s="338">
        <f>[1]TEL!AX28*BTU_Conversion</f>
        <v>62177749673900.07</v>
      </c>
      <c r="AF15" s="338">
        <f>[1]TEL!AY28*BTU_Conversion</f>
        <v>62378542452144.648</v>
      </c>
      <c r="AG15" s="338">
        <f>[1]TEL!AZ28*BTU_Conversion</f>
        <v>62541925075142.984</v>
      </c>
    </row>
    <row r="16" spans="2:33" x14ac:dyDescent="0.25">
      <c r="B16" s="336" t="s">
        <v>974</v>
      </c>
      <c r="C16" s="338">
        <f>[1]WWP!V28*BTU_Conversion</f>
        <v>88349586830603.703</v>
      </c>
      <c r="D16" s="338">
        <f>[1]WWP!W28*BTU_Conversion</f>
        <v>87724554890034.156</v>
      </c>
      <c r="E16" s="338">
        <f>[1]WWP!X28*BTU_Conversion</f>
        <v>88128781426667.047</v>
      </c>
      <c r="F16" s="338">
        <f>[1]WWP!Y28*BTU_Conversion</f>
        <v>88553532724619.141</v>
      </c>
      <c r="G16" s="338">
        <f>[1]WWP!Z28*BTU_Conversion</f>
        <v>88953753427098.594</v>
      </c>
      <c r="H16" s="338">
        <f>[1]WWP!AA28*BTU_Conversion</f>
        <v>88580571799132.359</v>
      </c>
      <c r="I16" s="338">
        <f>[1]WWP!AB28*BTU_Conversion</f>
        <v>88597132285561.484</v>
      </c>
      <c r="J16" s="338">
        <f>[1]WWP!AC28*BTU_Conversion</f>
        <v>88562974981781.516</v>
      </c>
      <c r="K16" s="338">
        <f>[1]WWP!AD28*BTU_Conversion</f>
        <v>89025215257322.266</v>
      </c>
      <c r="L16" s="338">
        <f>[1]WWP!AE28*BTU_Conversion</f>
        <v>89221772243777.875</v>
      </c>
      <c r="M16" s="338">
        <f>[1]WWP!AF28*BTU_Conversion</f>
        <v>89611796794591.266</v>
      </c>
      <c r="N16" s="338">
        <f>[1]WWP!AG28*BTU_Conversion</f>
        <v>88766130135966.672</v>
      </c>
      <c r="O16" s="338">
        <f>[1]WWP!AH28*BTU_Conversion</f>
        <v>89120611906219.063</v>
      </c>
      <c r="P16" s="338">
        <f>[1]WWP!AI28*BTU_Conversion</f>
        <v>89330306289507.828</v>
      </c>
      <c r="Q16" s="338">
        <f>[1]WWP!AJ28*BTU_Conversion</f>
        <v>89393792700448.656</v>
      </c>
      <c r="R16" s="338">
        <f>[1]WWP!AK28*BTU_Conversion</f>
        <v>89413158006212.922</v>
      </c>
      <c r="S16" s="338">
        <f>[1]WWP!AL28*BTU_Conversion</f>
        <v>89653770386312.047</v>
      </c>
      <c r="T16" s="338">
        <f>[1]WWP!AM28*BTU_Conversion</f>
        <v>89685288361013.859</v>
      </c>
      <c r="U16" s="338">
        <f>[1]WWP!AN28*BTU_Conversion</f>
        <v>90092782852664.641</v>
      </c>
      <c r="V16" s="338">
        <f>[1]WWP!AO28*BTU_Conversion</f>
        <v>90483493299960.797</v>
      </c>
      <c r="W16" s="338">
        <f>[1]WWP!AP28*BTU_Conversion</f>
        <v>90955974147766.266</v>
      </c>
      <c r="X16" s="338">
        <f>[1]WWP!AQ28*BTU_Conversion</f>
        <v>91096129736334.5</v>
      </c>
      <c r="Y16" s="338">
        <f>[1]WWP!AR28*BTU_Conversion</f>
        <v>91607901901416.063</v>
      </c>
      <c r="Z16" s="338">
        <f>[1]WWP!AS28*BTU_Conversion</f>
        <v>92028131748626.5</v>
      </c>
      <c r="AA16" s="338">
        <f>[1]WWP!AT28*BTU_Conversion</f>
        <v>92378533853007</v>
      </c>
      <c r="AB16" s="338">
        <f>[1]WWP!AU28*BTU_Conversion</f>
        <v>92672621864362.094</v>
      </c>
      <c r="AC16" s="338">
        <f>[1]WWP!AV28*BTU_Conversion</f>
        <v>93101693700074.422</v>
      </c>
      <c r="AD16" s="338">
        <f>[1]WWP!AW28*BTU_Conversion</f>
        <v>93461925340459.797</v>
      </c>
      <c r="AE16" s="338">
        <f>[1]WWP!AX28*BTU_Conversion</f>
        <v>94002653537107.563</v>
      </c>
      <c r="AF16" s="338">
        <f>[1]WWP!AY28*BTU_Conversion</f>
        <v>94430667972162.781</v>
      </c>
      <c r="AG16" s="338">
        <f>[1]WWP!AZ28*BTU_Conversion</f>
        <v>94960108769480.172</v>
      </c>
    </row>
    <row r="17" spans="2:34" x14ac:dyDescent="0.25">
      <c r="B17" s="336" t="s">
        <v>975</v>
      </c>
      <c r="C17" s="338">
        <f>[1]PPA!V35*BTU_Conversion</f>
        <v>379092449275586.38</v>
      </c>
      <c r="D17" s="338">
        <f>[1]PPA!W35*BTU_Conversion</f>
        <v>380887536245401.63</v>
      </c>
      <c r="E17" s="338">
        <f>[1]PPA!X35*BTU_Conversion</f>
        <v>385392368088793.31</v>
      </c>
      <c r="F17" s="338">
        <f>[1]PPA!Y35*BTU_Conversion</f>
        <v>383976382739432.06</v>
      </c>
      <c r="G17" s="338">
        <f>[1]PPA!Z35*BTU_Conversion</f>
        <v>383125718095258.06</v>
      </c>
      <c r="H17" s="338">
        <f>[1]PPA!AA35*BTU_Conversion</f>
        <v>384857243980109.44</v>
      </c>
      <c r="I17" s="338">
        <f>[1]PPA!AB35*BTU_Conversion</f>
        <v>383437415018636.75</v>
      </c>
      <c r="J17" s="338">
        <f>[1]PPA!AC35*BTU_Conversion</f>
        <v>384222104778486.81</v>
      </c>
      <c r="K17" s="338">
        <f>[1]PPA!AD35*BTU_Conversion</f>
        <v>386218647056755.69</v>
      </c>
      <c r="L17" s="338">
        <f>[1]PPA!AE35*BTU_Conversion</f>
        <v>386753064233597.06</v>
      </c>
      <c r="M17" s="338">
        <f>[1]PPA!AF35*BTU_Conversion</f>
        <v>387637922221278.81</v>
      </c>
      <c r="N17" s="338">
        <f>[1]PPA!AG35*BTU_Conversion</f>
        <v>388446008593676.44</v>
      </c>
      <c r="O17" s="338">
        <f>[1]PPA!AH35*BTU_Conversion</f>
        <v>389206213366311.5</v>
      </c>
      <c r="P17" s="338">
        <f>[1]PPA!AI35*BTU_Conversion</f>
        <v>389189764558276.94</v>
      </c>
      <c r="Q17" s="338">
        <f>[1]PPA!AJ35*BTU_Conversion</f>
        <v>388996367767852.5</v>
      </c>
      <c r="R17" s="338">
        <f>[1]PPA!AK35*BTU_Conversion</f>
        <v>390023093488493.5</v>
      </c>
      <c r="S17" s="338">
        <f>[1]PPA!AL35*BTU_Conversion</f>
        <v>393086334199378.31</v>
      </c>
      <c r="T17" s="338">
        <f>[1]PPA!AM35*BTU_Conversion</f>
        <v>394188985446384.06</v>
      </c>
      <c r="U17" s="338">
        <f>[1]PPA!AN35*BTU_Conversion</f>
        <v>396550830650261.13</v>
      </c>
      <c r="V17" s="338">
        <f>[1]PPA!AO35*BTU_Conversion</f>
        <v>398740618046016.63</v>
      </c>
      <c r="W17" s="338">
        <f>[1]PPA!AP35*BTU_Conversion</f>
        <v>400615443315770.5</v>
      </c>
      <c r="X17" s="338">
        <f>[1]PPA!AQ35*BTU_Conversion</f>
        <v>403944272006228.25</v>
      </c>
      <c r="Y17" s="338">
        <f>[1]PPA!AR35*BTU_Conversion</f>
        <v>405552671341425.31</v>
      </c>
      <c r="Z17" s="338">
        <f>[1]PPA!AS35*BTU_Conversion</f>
        <v>406217289458195.13</v>
      </c>
      <c r="AA17" s="338">
        <f>[1]PPA!AT35*BTU_Conversion</f>
        <v>408554782345029.69</v>
      </c>
      <c r="AB17" s="338">
        <f>[1]PPA!AU35*BTU_Conversion</f>
        <v>410660088930496.75</v>
      </c>
      <c r="AC17" s="338">
        <f>[1]PPA!AV35*BTU_Conversion</f>
        <v>414194019451541.75</v>
      </c>
      <c r="AD17" s="338">
        <f>[1]PPA!AW35*BTU_Conversion</f>
        <v>416825854968932.38</v>
      </c>
      <c r="AE17" s="338">
        <f>[1]PPA!AX35*BTU_Conversion</f>
        <v>420061683310934.56</v>
      </c>
      <c r="AF17" s="338">
        <f>[1]PPA!AY35*BTU_Conversion</f>
        <v>423268032856500.38</v>
      </c>
      <c r="AG17" s="338">
        <f>[1]PPA!AZ35*BTU_Conversion</f>
        <v>426058358653742.81</v>
      </c>
    </row>
    <row r="18" spans="2:34" x14ac:dyDescent="0.25">
      <c r="B18" s="336" t="s">
        <v>976</v>
      </c>
      <c r="C18" s="181" t="e">
        <f>SUMIFS([1]cenrf!X$2:X$85,[1]cenrf!$A$2:$A$85,BIFUbC_Calculations!$B9)*BTU_Conversion</f>
        <v>#VALUE!</v>
      </c>
      <c r="D18" s="181" t="e">
        <f>SUMIFS([1]cenrf!Y$2:Y$85,[1]cenrf!$A$2:$A$85,BIFUbC_Calculations!$B9)*BTU_Conversion</f>
        <v>#VALUE!</v>
      </c>
      <c r="E18" s="181" t="e">
        <f>SUMIFS([1]cenrf!Z$2:Z$85,[1]cenrf!$A$2:$A$85,BIFUbC_Calculations!$B9)*BTU_Conversion</f>
        <v>#VALUE!</v>
      </c>
      <c r="F18" s="181" t="e">
        <f>SUMIFS([1]cenrf!AA$2:AA$85,[1]cenrf!$A$2:$A$85,BIFUbC_Calculations!$B9)*BTU_Conversion</f>
        <v>#VALUE!</v>
      </c>
      <c r="G18" s="181" t="e">
        <f>SUMIFS([1]cenrf!AB$2:AB$85,[1]cenrf!$A$2:$A$85,BIFUbC_Calculations!$B9)*BTU_Conversion</f>
        <v>#VALUE!</v>
      </c>
      <c r="H18" s="181" t="e">
        <f>SUMIFS([1]cenrf!AC$2:AC$85,[1]cenrf!$A$2:$A$85,BIFUbC_Calculations!$B9)*BTU_Conversion</f>
        <v>#VALUE!</v>
      </c>
      <c r="I18" s="181" t="e">
        <f>SUMIFS([1]cenrf!AD$2:AD$85,[1]cenrf!$A$2:$A$85,BIFUbC_Calculations!$B9)*BTU_Conversion</f>
        <v>#VALUE!</v>
      </c>
      <c r="J18" s="181" t="e">
        <f>SUMIFS([1]cenrf!AE$2:AE$85,[1]cenrf!$A$2:$A$85,BIFUbC_Calculations!$B9)*BTU_Conversion</f>
        <v>#VALUE!</v>
      </c>
      <c r="K18" s="181" t="e">
        <f>SUMIFS([1]cenrf!AF$2:AF$85,[1]cenrf!$A$2:$A$85,BIFUbC_Calculations!$B9)*BTU_Conversion</f>
        <v>#VALUE!</v>
      </c>
      <c r="L18" s="181" t="e">
        <f>SUMIFS([1]cenrf!AG$2:AG$85,[1]cenrf!$A$2:$A$85,BIFUbC_Calculations!$B9)*BTU_Conversion</f>
        <v>#VALUE!</v>
      </c>
      <c r="M18" s="181" t="e">
        <f>SUMIFS([1]cenrf!AH$2:AH$85,[1]cenrf!$A$2:$A$85,BIFUbC_Calculations!$B9)*BTU_Conversion</f>
        <v>#VALUE!</v>
      </c>
      <c r="N18" s="181" t="e">
        <f>SUMIFS([1]cenrf!AI$2:AI$85,[1]cenrf!$A$2:$A$85,BIFUbC_Calculations!$B9)*BTU_Conversion</f>
        <v>#VALUE!</v>
      </c>
      <c r="O18" s="181" t="e">
        <f>SUMIFS([1]cenrf!AJ$2:AJ$85,[1]cenrf!$A$2:$A$85,BIFUbC_Calculations!$B9)*BTU_Conversion</f>
        <v>#VALUE!</v>
      </c>
      <c r="P18" s="181" t="e">
        <f>SUMIFS([1]cenrf!AK$2:AK$85,[1]cenrf!$A$2:$A$85,BIFUbC_Calculations!$B9)*BTU_Conversion</f>
        <v>#VALUE!</v>
      </c>
      <c r="Q18" s="181" t="e">
        <f>SUMIFS([1]cenrf!AL$2:AL$85,[1]cenrf!$A$2:$A$85,BIFUbC_Calculations!$B9)*BTU_Conversion</f>
        <v>#VALUE!</v>
      </c>
      <c r="R18" s="181" t="e">
        <f>SUMIFS([1]cenrf!AM$2:AM$85,[1]cenrf!$A$2:$A$85,BIFUbC_Calculations!$B9)*BTU_Conversion</f>
        <v>#VALUE!</v>
      </c>
      <c r="S18" s="181" t="e">
        <f>SUMIFS([1]cenrf!AN$2:AN$85,[1]cenrf!$A$2:$A$85,BIFUbC_Calculations!$B9)*BTU_Conversion</f>
        <v>#VALUE!</v>
      </c>
      <c r="T18" s="181" t="e">
        <f>SUMIFS([1]cenrf!AO$2:AO$85,[1]cenrf!$A$2:$A$85,BIFUbC_Calculations!$B9)*BTU_Conversion</f>
        <v>#VALUE!</v>
      </c>
      <c r="U18" s="181" t="e">
        <f>SUMIFS([1]cenrf!AP$2:AP$85,[1]cenrf!$A$2:$A$85,BIFUbC_Calculations!$B9)*BTU_Conversion</f>
        <v>#VALUE!</v>
      </c>
      <c r="V18" s="181" t="e">
        <f>SUMIFS([1]cenrf!AQ$2:AQ$85,[1]cenrf!$A$2:$A$85,BIFUbC_Calculations!$B9)*BTU_Conversion</f>
        <v>#VALUE!</v>
      </c>
      <c r="W18" s="181" t="e">
        <f>SUMIFS([1]cenrf!AR$2:AR$85,[1]cenrf!$A$2:$A$85,BIFUbC_Calculations!$B9)*BTU_Conversion</f>
        <v>#VALUE!</v>
      </c>
      <c r="X18" s="181" t="e">
        <f>SUMIFS([1]cenrf!AS$2:AS$85,[1]cenrf!$A$2:$A$85,BIFUbC_Calculations!$B9)*BTU_Conversion</f>
        <v>#VALUE!</v>
      </c>
      <c r="Y18" s="181" t="e">
        <f>SUMIFS([1]cenrf!AT$2:AT$85,[1]cenrf!$A$2:$A$85,BIFUbC_Calculations!$B9)*BTU_Conversion</f>
        <v>#VALUE!</v>
      </c>
      <c r="Z18" s="181" t="e">
        <f>SUMIFS([1]cenrf!AU$2:AU$85,[1]cenrf!$A$2:$A$85,BIFUbC_Calculations!$B9)*BTU_Conversion</f>
        <v>#VALUE!</v>
      </c>
      <c r="AA18" s="181" t="e">
        <f>SUMIFS([1]cenrf!AV$2:AV$85,[1]cenrf!$A$2:$A$85,BIFUbC_Calculations!$B9)*BTU_Conversion</f>
        <v>#VALUE!</v>
      </c>
      <c r="AB18" s="181" t="e">
        <f>SUMIFS([1]cenrf!AW$2:AW$85,[1]cenrf!$A$2:$A$85,BIFUbC_Calculations!$B9)*BTU_Conversion</f>
        <v>#VALUE!</v>
      </c>
      <c r="AC18" s="181" t="e">
        <f>SUMIFS([1]cenrf!AX$2:AX$85,[1]cenrf!$A$2:$A$85,BIFUbC_Calculations!$B9)*BTU_Conversion</f>
        <v>#VALUE!</v>
      </c>
      <c r="AD18" s="181" t="e">
        <f>SUMIFS([1]cenrf!AY$2:AY$85,[1]cenrf!$A$2:$A$85,BIFUbC_Calculations!$B9)*BTU_Conversion</f>
        <v>#VALUE!</v>
      </c>
      <c r="AE18" s="181" t="e">
        <f>SUMIFS([1]cenrf!AZ$2:AZ$85,[1]cenrf!$A$2:$A$85,BIFUbC_Calculations!$B9)*BTU_Conversion</f>
        <v>#VALUE!</v>
      </c>
      <c r="AF18" s="181" t="e">
        <f>SUMIFS([1]cenrf!BA$2:BA$85,[1]cenrf!$A$2:$A$85,BIFUbC_Calculations!$B9)*BTU_Conversion</f>
        <v>#VALUE!</v>
      </c>
      <c r="AG18" s="181" t="e">
        <f>SUMIFS([1]cenrf!BB$2:BB$85,[1]cenrf!$A$2:$A$85,BIFUbC_Calculations!$B9)*BTU_Conversion</f>
        <v>#VALUE!</v>
      </c>
    </row>
    <row r="19" spans="2:34" x14ac:dyDescent="0.25">
      <c r="B19" s="336" t="s">
        <v>977</v>
      </c>
      <c r="C19" s="338">
        <f>([1]CHI!V35-'[1]Carbon Capture Calculations'!E134-'[1]Carbon Capture Calculations'!E135)*BTU_Conversion</f>
        <v>586438669411279.5</v>
      </c>
      <c r="D19" s="338">
        <f>([1]CHI!W35-'[1]Carbon Capture Calculations'!F134-'[1]Carbon Capture Calculations'!F135)*BTU_Conversion</f>
        <v>589229971981409.38</v>
      </c>
      <c r="E19" s="338">
        <f>([1]CHI!X35-'[1]Carbon Capture Calculations'!G134-'[1]Carbon Capture Calculations'!G135)*BTU_Conversion</f>
        <v>591458997676475.88</v>
      </c>
      <c r="F19" s="338">
        <f>([1]CHI!Y35-'[1]Carbon Capture Calculations'!H134-'[1]Carbon Capture Calculations'!H135)*BTU_Conversion</f>
        <v>591239081270290.25</v>
      </c>
      <c r="G19" s="338">
        <f>([1]CHI!Z35-'[1]Carbon Capture Calculations'!I134-'[1]Carbon Capture Calculations'!I135)*BTU_Conversion</f>
        <v>595099963966419.88</v>
      </c>
      <c r="H19" s="338">
        <f>([1]CHI!AA35-'[1]Carbon Capture Calculations'!J134-'[1]Carbon Capture Calculations'!J135)*BTU_Conversion</f>
        <v>594340939779747.5</v>
      </c>
      <c r="I19" s="338">
        <f>([1]CHI!AB35-'[1]Carbon Capture Calculations'!K134-'[1]Carbon Capture Calculations'!K135)*BTU_Conversion</f>
        <v>597872143667223.38</v>
      </c>
      <c r="J19" s="338">
        <f>([1]CHI!AC35-'[1]Carbon Capture Calculations'!L134-'[1]Carbon Capture Calculations'!L135)*BTU_Conversion</f>
        <v>597015838298510.63</v>
      </c>
      <c r="K19" s="338">
        <f>([1]CHI!AD35-'[1]Carbon Capture Calculations'!M134-'[1]Carbon Capture Calculations'!M135)*BTU_Conversion</f>
        <v>599905514735592.5</v>
      </c>
      <c r="L19" s="338">
        <f>([1]CHI!AE35-'[1]Carbon Capture Calculations'!N134-'[1]Carbon Capture Calculations'!N135)*BTU_Conversion</f>
        <v>601150536811886.38</v>
      </c>
      <c r="M19" s="338">
        <f>([1]CHI!AF35-'[1]Carbon Capture Calculations'!O134-'[1]Carbon Capture Calculations'!O135)*BTU_Conversion</f>
        <v>601201595429603.75</v>
      </c>
      <c r="N19" s="338">
        <f>([1]CHI!AG35-'[1]Carbon Capture Calculations'!P134-'[1]Carbon Capture Calculations'!P135)*BTU_Conversion</f>
        <v>602741457839725.75</v>
      </c>
      <c r="O19" s="338">
        <f>([1]CHI!AH35-'[1]Carbon Capture Calculations'!Q134-'[1]Carbon Capture Calculations'!Q135)*BTU_Conversion</f>
        <v>604753466151702.5</v>
      </c>
      <c r="P19" s="338">
        <f>([1]CHI!AI35-'[1]Carbon Capture Calculations'!R134-'[1]Carbon Capture Calculations'!R135)*BTU_Conversion</f>
        <v>606273414199956.25</v>
      </c>
      <c r="Q19" s="338">
        <f>([1]CHI!AJ35-'[1]Carbon Capture Calculations'!S134-'[1]Carbon Capture Calculations'!S135)*BTU_Conversion</f>
        <v>607294981290297.88</v>
      </c>
      <c r="R19" s="338">
        <f>([1]CHI!AK35-'[1]Carbon Capture Calculations'!T134-'[1]Carbon Capture Calculations'!T135)*BTU_Conversion</f>
        <v>607665174819056.75</v>
      </c>
      <c r="S19" s="338">
        <f>([1]CHI!AL35-'[1]Carbon Capture Calculations'!U134-'[1]Carbon Capture Calculations'!U135)*BTU_Conversion</f>
        <v>610319263742427.88</v>
      </c>
      <c r="T19" s="338">
        <f>([1]CHI!AM35-'[1]Carbon Capture Calculations'!V134-'[1]Carbon Capture Calculations'!V135)*BTU_Conversion</f>
        <v>611380618774853.25</v>
      </c>
      <c r="U19" s="338">
        <f>([1]CHI!AN35-'[1]Carbon Capture Calculations'!W134-'[1]Carbon Capture Calculations'!W135)*BTU_Conversion</f>
        <v>613255495338390</v>
      </c>
      <c r="V19" s="338">
        <f>([1]CHI!AO35-'[1]Carbon Capture Calculations'!X134-'[1]Carbon Capture Calculations'!X135)*BTU_Conversion</f>
        <v>614940850028047.75</v>
      </c>
      <c r="W19" s="338">
        <f>([1]CHI!AP35-'[1]Carbon Capture Calculations'!Y134-'[1]Carbon Capture Calculations'!Y135)*BTU_Conversion</f>
        <v>616484042845213.5</v>
      </c>
      <c r="X19" s="338">
        <f>([1]CHI!AQ35-'[1]Carbon Capture Calculations'!Z134-'[1]Carbon Capture Calculations'!Z135)*BTU_Conversion</f>
        <v>619600261264629.38</v>
      </c>
      <c r="Y19" s="338">
        <f>([1]CHI!AR35-'[1]Carbon Capture Calculations'!AA134-'[1]Carbon Capture Calculations'!AA135)*BTU_Conversion</f>
        <v>622993781413710.75</v>
      </c>
      <c r="Z19" s="338">
        <f>([1]CHI!AS35-'[1]Carbon Capture Calculations'!AB134-'[1]Carbon Capture Calculations'!AB135)*BTU_Conversion</f>
        <v>624748638066665.75</v>
      </c>
      <c r="AA19" s="338">
        <f>([1]CHI!AT35-'[1]Carbon Capture Calculations'!AC134-'[1]Carbon Capture Calculations'!AC135)*BTU_Conversion</f>
        <v>628927619679250.5</v>
      </c>
      <c r="AB19" s="338">
        <f>([1]CHI!AU35-'[1]Carbon Capture Calculations'!AD134-'[1]Carbon Capture Calculations'!AD135)*BTU_Conversion</f>
        <v>632833235822489</v>
      </c>
      <c r="AC19" s="338">
        <f>([1]CHI!AV35-'[1]Carbon Capture Calculations'!AE134-'[1]Carbon Capture Calculations'!AE135)*BTU_Conversion</f>
        <v>637710395386242.5</v>
      </c>
      <c r="AD19" s="338">
        <f>([1]CHI!AW35-'[1]Carbon Capture Calculations'!AF134-'[1]Carbon Capture Calculations'!AF135)*BTU_Conversion</f>
        <v>642140168242316.75</v>
      </c>
      <c r="AE19" s="338">
        <f>([1]CHI!AX35-'[1]Carbon Capture Calculations'!AG134-'[1]Carbon Capture Calculations'!AG135)*BTU_Conversion</f>
        <v>646143032734719.88</v>
      </c>
      <c r="AF19" s="338">
        <f>([1]CHI!AY35-'[1]Carbon Capture Calculations'!AH134-'[1]Carbon Capture Calculations'!AH135)*BTU_Conversion</f>
        <v>650249247750187.13</v>
      </c>
      <c r="AG19" s="338">
        <f>([1]CHI!AZ35-'[1]Carbon Capture Calculations'!AI134-'[1]Carbon Capture Calculations'!AI135)*BTU_Conversion</f>
        <v>654913217177454</v>
      </c>
    </row>
    <row r="20" spans="2:34" x14ac:dyDescent="0.25">
      <c r="B20" s="339" t="s">
        <v>978</v>
      </c>
      <c r="C20" s="338">
        <v>0</v>
      </c>
      <c r="D20" s="338">
        <v>0</v>
      </c>
      <c r="E20" s="338">
        <v>0</v>
      </c>
      <c r="F20" s="338">
        <v>0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</row>
    <row r="21" spans="2:34" x14ac:dyDescent="0.25">
      <c r="B21" s="336" t="s">
        <v>979</v>
      </c>
      <c r="C21" s="340">
        <f>[1]gla!X79*BTU_Conversion</f>
        <v>86748429362779.953</v>
      </c>
      <c r="D21" s="340">
        <f>[1]gla!Y79*BTU_Conversion</f>
        <v>85132858783671.547</v>
      </c>
      <c r="E21" s="340">
        <f>[1]gla!Z79*BTU_Conversion</f>
        <v>85172076631461.016</v>
      </c>
      <c r="F21" s="340">
        <f>[1]gla!AA79*BTU_Conversion</f>
        <v>83471480541873.688</v>
      </c>
      <c r="G21" s="340">
        <f>[1]gla!AB79*BTU_Conversion</f>
        <v>81950680802029.5</v>
      </c>
      <c r="H21" s="340">
        <f>[1]gla!AC79*BTU_Conversion</f>
        <v>80376360440641.984</v>
      </c>
      <c r="I21" s="340">
        <f>[1]gla!AD79*BTU_Conversion</f>
        <v>79355110867212.141</v>
      </c>
      <c r="J21" s="340">
        <f>[1]gla!AE79*BTU_Conversion</f>
        <v>79867162527092.719</v>
      </c>
      <c r="K21" s="340">
        <f>[1]gla!AF79*BTU_Conversion</f>
        <v>81757598928036.375</v>
      </c>
      <c r="L21" s="340">
        <f>[1]gla!AG79*BTU_Conversion</f>
        <v>83561901781885.281</v>
      </c>
      <c r="M21" s="340">
        <f>[1]gla!AH79*BTU_Conversion</f>
        <v>86118926754249.375</v>
      </c>
      <c r="N21" s="340">
        <f>[1]gla!AI79*BTU_Conversion</f>
        <v>87697289858541.688</v>
      </c>
      <c r="O21" s="340">
        <f>[1]gla!AJ79*BTU_Conversion</f>
        <v>89512320298129.75</v>
      </c>
      <c r="P21" s="340">
        <f>[1]gla!AK79*BTU_Conversion</f>
        <v>89794169673278.609</v>
      </c>
      <c r="Q21" s="340">
        <f>[1]gla!AL79*BTU_Conversion</f>
        <v>91144389263280.781</v>
      </c>
      <c r="R21" s="340">
        <f>[1]gla!AM79*BTU_Conversion</f>
        <v>93293939008919.375</v>
      </c>
      <c r="S21" s="340">
        <f>[1]gla!AN79*BTU_Conversion</f>
        <v>93904257613901.375</v>
      </c>
      <c r="T21" s="340">
        <f>[1]gla!AO79*BTU_Conversion</f>
        <v>96060774594812.25</v>
      </c>
      <c r="U21" s="340">
        <f>[1]gla!AP79*BTU_Conversion</f>
        <v>98155563626403.922</v>
      </c>
      <c r="V21" s="340">
        <f>[1]gla!AQ79*BTU_Conversion</f>
        <v>101696003389752.55</v>
      </c>
      <c r="W21" s="340">
        <f>[1]gla!AR79*BTU_Conversion</f>
        <v>102701791209247.31</v>
      </c>
      <c r="X21" s="340">
        <f>[1]gla!AS79*BTU_Conversion</f>
        <v>103383021438406.22</v>
      </c>
      <c r="Y21" s="340">
        <f>[1]gla!AT79*BTU_Conversion</f>
        <v>105781709273651.22</v>
      </c>
      <c r="Z21" s="340">
        <f>[1]gla!AU79*BTU_Conversion</f>
        <v>106678967414744.41</v>
      </c>
      <c r="AA21" s="340">
        <f>[1]gla!AV79*BTU_Conversion</f>
        <v>107554008011420.09</v>
      </c>
      <c r="AB21" s="340">
        <f>[1]gla!AW79*BTU_Conversion</f>
        <v>106688416484270.53</v>
      </c>
      <c r="AC21" s="340">
        <f>[1]gla!AX79*BTU_Conversion</f>
        <v>108683713345649.95</v>
      </c>
      <c r="AD21" s="340">
        <f>[1]gla!AY79*BTU_Conversion</f>
        <v>111930792874957.25</v>
      </c>
      <c r="AE21" s="340">
        <f>[1]gla!AZ79*BTU_Conversion</f>
        <v>112727917338488.95</v>
      </c>
      <c r="AF21" s="340">
        <f>[1]gla!BA79*BTU_Conversion</f>
        <v>116247085776750.27</v>
      </c>
      <c r="AG21" s="340">
        <f>[1]gla!BB79*BTU_Conversion</f>
        <v>120116750736348.31</v>
      </c>
    </row>
    <row r="22" spans="2:34" x14ac:dyDescent="0.25">
      <c r="B22" s="336" t="s">
        <v>980</v>
      </c>
      <c r="C22" s="338">
        <f>(SUM([1]cem!X79,[1]cer!X79)-SUM('[1]Carbon Capture Calculations'!E52:E53))*BTU_Conversion</f>
        <v>108214835977749.97</v>
      </c>
      <c r="D22" s="338">
        <f>(SUM([1]cem!Y79,[1]cer!Y79)-SUM('[1]Carbon Capture Calculations'!F52:F53))*BTU_Conversion</f>
        <v>107952091430427.86</v>
      </c>
      <c r="E22" s="338">
        <f>(SUM([1]cem!Z79,[1]cer!Z79)-SUM('[1]Carbon Capture Calculations'!G52:G53))*BTU_Conversion</f>
        <v>108562832811107.25</v>
      </c>
      <c r="F22" s="338">
        <f>(SUM([1]cem!AA79,[1]cer!AA79)-SUM('[1]Carbon Capture Calculations'!H52:H53))*BTU_Conversion</f>
        <v>108403419697678.31</v>
      </c>
      <c r="G22" s="338">
        <f>(SUM([1]cem!AB79,[1]cer!AB79)-SUM('[1]Carbon Capture Calculations'!I52:I53))*BTU_Conversion</f>
        <v>109579851645431.81</v>
      </c>
      <c r="H22" s="338">
        <f>(SUM([1]cem!AC79,[1]cer!AC79)-SUM('[1]Carbon Capture Calculations'!J52:J53))*BTU_Conversion</f>
        <v>109707259212892.33</v>
      </c>
      <c r="I22" s="338">
        <f>(SUM([1]cem!AD79,[1]cer!AD79)-SUM('[1]Carbon Capture Calculations'!K52:K53))*BTU_Conversion</f>
        <v>110658732346793.05</v>
      </c>
      <c r="J22" s="338">
        <f>(SUM([1]cem!AE79,[1]cer!AE79)-SUM('[1]Carbon Capture Calculations'!L52:L53))*BTU_Conversion</f>
        <v>111651334945574.48</v>
      </c>
      <c r="K22" s="338">
        <f>(SUM([1]cem!AF79,[1]cer!AF79)-SUM('[1]Carbon Capture Calculations'!M52:M53))*BTU_Conversion</f>
        <v>113448272078201.13</v>
      </c>
      <c r="L22" s="338">
        <f>(SUM([1]cem!AG79,[1]cer!AG79)-SUM('[1]Carbon Capture Calculations'!N52:N53))*BTU_Conversion</f>
        <v>113769427332804.27</v>
      </c>
      <c r="M22" s="338">
        <f>(SUM([1]cem!AH79,[1]cer!AH79)-SUM('[1]Carbon Capture Calculations'!O52:O53))*BTU_Conversion</f>
        <v>114772163965338.13</v>
      </c>
      <c r="N22" s="338">
        <f>(SUM([1]cem!AI79,[1]cer!AI79)-SUM('[1]Carbon Capture Calculations'!P52:P53))*BTU_Conversion</f>
        <v>115671413606512.27</v>
      </c>
      <c r="O22" s="338">
        <f>(SUM([1]cem!AJ79,[1]cer!AJ79)-SUM('[1]Carbon Capture Calculations'!Q52:Q53))*BTU_Conversion</f>
        <v>116992128565063.11</v>
      </c>
      <c r="P22" s="338">
        <f>(SUM([1]cem!AK79,[1]cer!AK79)-SUM('[1]Carbon Capture Calculations'!R52:R53))*BTU_Conversion</f>
        <v>118158224637986.5</v>
      </c>
      <c r="Q22" s="338">
        <f>(SUM([1]cem!AL79,[1]cer!AL79)-SUM('[1]Carbon Capture Calculations'!S52:S53))*BTU_Conversion</f>
        <v>117198505934333.72</v>
      </c>
      <c r="R22" s="338">
        <f>(SUM([1]cem!AM79,[1]cer!AM79)-SUM('[1]Carbon Capture Calculations'!T52:T53))*BTU_Conversion</f>
        <v>115642671271769.53</v>
      </c>
      <c r="S22" s="338">
        <f>(SUM([1]cem!AN79,[1]cer!AN79)-SUM('[1]Carbon Capture Calculations'!U52:U53))*BTU_Conversion</f>
        <v>114843447960221.03</v>
      </c>
      <c r="T22" s="338">
        <f>(SUM([1]cem!AO79,[1]cer!AO79)-SUM('[1]Carbon Capture Calculations'!V52:V53))*BTU_Conversion</f>
        <v>111465125487691.16</v>
      </c>
      <c r="U22" s="338">
        <f>(SUM([1]cem!AP79,[1]cer!AP79)-SUM('[1]Carbon Capture Calculations'!W52:W53))*BTU_Conversion</f>
        <v>107620576142538.3</v>
      </c>
      <c r="V22" s="338">
        <f>(SUM([1]cem!AQ79,[1]cer!AQ79)-SUM('[1]Carbon Capture Calculations'!X52:X53))*BTU_Conversion</f>
        <v>104568006771799.67</v>
      </c>
      <c r="W22" s="338">
        <f>(SUM([1]cem!AR79,[1]cer!AR79)-SUM('[1]Carbon Capture Calculations'!Y52:Y53))*BTU_Conversion</f>
        <v>101799575065889.89</v>
      </c>
      <c r="X22" s="338">
        <f>(SUM([1]cem!AS79,[1]cer!AS79)-SUM('[1]Carbon Capture Calculations'!Z52:Z53))*BTU_Conversion</f>
        <v>102524208895466.38</v>
      </c>
      <c r="Y22" s="338">
        <f>(SUM([1]cem!AT79,[1]cer!AT79)-SUM('[1]Carbon Capture Calculations'!AA52:AA53))*BTU_Conversion</f>
        <v>103098256907768.83</v>
      </c>
      <c r="Z22" s="338">
        <f>(SUM([1]cem!AU79,[1]cer!AU79)-SUM('[1]Carbon Capture Calculations'!AB52:AB53))*BTU_Conversion</f>
        <v>107125345640404.33</v>
      </c>
      <c r="AA22" s="338">
        <f>(SUM([1]cem!AV79,[1]cer!AV79)-SUM('[1]Carbon Capture Calculations'!AC52:AC53))*BTU_Conversion</f>
        <v>107515347534993.16</v>
      </c>
      <c r="AB22" s="338">
        <f>(SUM([1]cem!AW79,[1]cer!AW79)-SUM('[1]Carbon Capture Calculations'!AD52:AD53))*BTU_Conversion</f>
        <v>111759802875650.59</v>
      </c>
      <c r="AC22" s="338">
        <f>(SUM([1]cem!AX79,[1]cer!AX79)-SUM('[1]Carbon Capture Calculations'!AE52:AE53))*BTU_Conversion</f>
        <v>111640119593111.3</v>
      </c>
      <c r="AD22" s="338">
        <f>(SUM([1]cem!AY79,[1]cer!AY79)-SUM('[1]Carbon Capture Calculations'!AF52:AF53))*BTU_Conversion</f>
        <v>112206953242437.05</v>
      </c>
      <c r="AE22" s="338">
        <f>(SUM([1]cem!AZ79,[1]cer!AZ79)-SUM('[1]Carbon Capture Calculations'!AG52:AG53))*BTU_Conversion</f>
        <v>115777346103139.42</v>
      </c>
      <c r="AF22" s="338">
        <f>(SUM([1]cem!BA79,[1]cer!BA79)-SUM('[1]Carbon Capture Calculations'!AH52:AH53))*BTU_Conversion</f>
        <v>114590330566692.03</v>
      </c>
      <c r="AG22" s="338">
        <f>(SUM([1]cem!BB79,[1]cer!BB79)-SUM('[1]Carbon Capture Calculations'!AI52:AI53))*BTU_Conversion</f>
        <v>119603782311024.95</v>
      </c>
    </row>
    <row r="23" spans="2:34" x14ac:dyDescent="0.25">
      <c r="B23" s="336" t="s">
        <v>981</v>
      </c>
      <c r="C23" s="337">
        <f>([1]ISI!V34+[1]cenisb!W79-'[1]Carbon Capture Calculations'!E86)*BTU_Conversion+'[1]Potencia_Electricity Balance'!W60*gwh_to_btu</f>
        <v>454749404541580.5</v>
      </c>
      <c r="D23" s="337">
        <f>([1]ISI!W34+[1]cenisb!X79-'[1]Carbon Capture Calculations'!F86)*BTU_Conversion+'[1]Potencia_Electricity Balance'!X60*gwh_to_btu</f>
        <v>452953792386233.88</v>
      </c>
      <c r="E23" s="337">
        <f>([1]ISI!X34+[1]cenisb!Y79-'[1]Carbon Capture Calculations'!G86)*BTU_Conversion+'[1]Potencia_Electricity Balance'!Y60*gwh_to_btu</f>
        <v>456321564120117.69</v>
      </c>
      <c r="F23" s="337">
        <f>([1]ISI!Y34+[1]cenisb!Z79-'[1]Carbon Capture Calculations'!H86)*BTU_Conversion+'[1]Potencia_Electricity Balance'!Z60*gwh_to_btu</f>
        <v>454412074796354.63</v>
      </c>
      <c r="G23" s="337">
        <f>([1]ISI!Z34+[1]cenisb!AA79-'[1]Carbon Capture Calculations'!I86)*BTU_Conversion+'[1]Potencia_Electricity Balance'!AA60*gwh_to_btu</f>
        <v>450667496382423.88</v>
      </c>
      <c r="H23" s="337">
        <f>([1]ISI!AA34+[1]cenisb!AB79-'[1]Carbon Capture Calculations'!J86)*BTU_Conversion+'[1]Potencia_Electricity Balance'!AB60*gwh_to_btu</f>
        <v>448782260064040.63</v>
      </c>
      <c r="I23" s="337">
        <f>([1]ISI!AB34+[1]cenisb!AC79-'[1]Carbon Capture Calculations'!K86)*BTU_Conversion+'[1]Potencia_Electricity Balance'!AC60*gwh_to_btu</f>
        <v>448867966640713.5</v>
      </c>
      <c r="J23" s="337">
        <f>([1]ISI!AC34+[1]cenisb!AD79-'[1]Carbon Capture Calculations'!L86)*BTU_Conversion+'[1]Potencia_Electricity Balance'!AD60*gwh_to_btu</f>
        <v>449118407431950</v>
      </c>
      <c r="K23" s="337">
        <f>([1]ISI!AD34+[1]cenisb!AE79-'[1]Carbon Capture Calculations'!M86)*BTU_Conversion+'[1]Potencia_Electricity Balance'!AE60*gwh_to_btu</f>
        <v>449627317122346.88</v>
      </c>
      <c r="L23" s="337">
        <f>([1]ISI!AE34+[1]cenisb!AF79-'[1]Carbon Capture Calculations'!N86)*BTU_Conversion+'[1]Potencia_Electricity Balance'!AF60*gwh_to_btu</f>
        <v>451606302544223.5</v>
      </c>
      <c r="M23" s="337">
        <f>([1]ISI!AF34+[1]cenisb!AG79-'[1]Carbon Capture Calculations'!O86)*BTU_Conversion+'[1]Potencia_Electricity Balance'!AG60*gwh_to_btu</f>
        <v>450919457208019.06</v>
      </c>
      <c r="N23" s="337">
        <f>([1]ISI!AG34+[1]cenisb!AH79-'[1]Carbon Capture Calculations'!P86)*BTU_Conversion+'[1]Potencia_Electricity Balance'!AH60*gwh_to_btu</f>
        <v>449869621523815.31</v>
      </c>
      <c r="O23" s="337">
        <f>([1]ISI!AH34+[1]cenisb!AI79-'[1]Carbon Capture Calculations'!Q86)*BTU_Conversion+'[1]Potencia_Electricity Balance'!AI60*gwh_to_btu</f>
        <v>452575016732840.31</v>
      </c>
      <c r="P23" s="337">
        <f>([1]ISI!AI34+[1]cenisb!AJ79-'[1]Carbon Capture Calculations'!R86)*BTU_Conversion+'[1]Potencia_Electricity Balance'!AJ60*gwh_to_btu</f>
        <v>451121412096768.38</v>
      </c>
      <c r="Q23" s="337">
        <f>([1]ISI!AJ34+[1]cenisb!AK79-'[1]Carbon Capture Calculations'!S86)*BTU_Conversion+'[1]Potencia_Electricity Balance'!AK60*gwh_to_btu</f>
        <v>449731096490195.88</v>
      </c>
      <c r="R23" s="337">
        <f>([1]ISI!AK34+[1]cenisb!AL79-'[1]Carbon Capture Calculations'!T86)*BTU_Conversion+'[1]Potencia_Electricity Balance'!AL60*gwh_to_btu</f>
        <v>447434836409904.75</v>
      </c>
      <c r="S23" s="337">
        <f>([1]ISI!AL34+[1]cenisb!AM79-'[1]Carbon Capture Calculations'!U86)*BTU_Conversion+'[1]Potencia_Electricity Balance'!AM60*gwh_to_btu</f>
        <v>446734220581151.81</v>
      </c>
      <c r="T23" s="337">
        <f>([1]ISI!AM34+[1]cenisb!AN79-'[1]Carbon Capture Calculations'!V86)*BTU_Conversion+'[1]Potencia_Electricity Balance'!AN60*gwh_to_btu</f>
        <v>447461707380231.63</v>
      </c>
      <c r="U23" s="337">
        <f>([1]ISI!AN34+[1]cenisb!AO79-'[1]Carbon Capture Calculations'!W86)*BTU_Conversion+'[1]Potencia_Electricity Balance'!AO60*gwh_to_btu</f>
        <v>446620040410708.25</v>
      </c>
      <c r="V23" s="337">
        <f>([1]ISI!AO34+[1]cenisb!AP79-'[1]Carbon Capture Calculations'!X86)*BTU_Conversion+'[1]Potencia_Electricity Balance'!AP60*gwh_to_btu</f>
        <v>446244174978065.06</v>
      </c>
      <c r="W23" s="337">
        <f>([1]ISI!AP34+[1]cenisb!AQ79-'[1]Carbon Capture Calculations'!Y86)*BTU_Conversion+'[1]Potencia_Electricity Balance'!AQ60*gwh_to_btu</f>
        <v>446966926076572.75</v>
      </c>
      <c r="X23" s="337">
        <f>([1]ISI!AQ34+[1]cenisb!AR79-'[1]Carbon Capture Calculations'!Z86)*BTU_Conversion+'[1]Potencia_Electricity Balance'!AR60*gwh_to_btu</f>
        <v>448228586641472</v>
      </c>
      <c r="Y23" s="337">
        <f>([1]ISI!AR34+[1]cenisb!AS79-'[1]Carbon Capture Calculations'!AA86)*BTU_Conversion+'[1]Potencia_Electricity Balance'!AS60*gwh_to_btu</f>
        <v>450523657505268.5</v>
      </c>
      <c r="Z23" s="337">
        <f>([1]ISI!AS34+[1]cenisb!AT79-'[1]Carbon Capture Calculations'!AB86)*BTU_Conversion+'[1]Potencia_Electricity Balance'!AT60*gwh_to_btu</f>
        <v>451972976800227.06</v>
      </c>
      <c r="AA23" s="337">
        <f>([1]ISI!AT34+[1]cenisb!AU79-'[1]Carbon Capture Calculations'!AC86)*BTU_Conversion+'[1]Potencia_Electricity Balance'!AU60*gwh_to_btu</f>
        <v>453350624797793.81</v>
      </c>
      <c r="AB23" s="337">
        <f>([1]ISI!AU34+[1]cenisb!AV79-'[1]Carbon Capture Calculations'!AD86)*BTU_Conversion+'[1]Potencia_Electricity Balance'!AV60*gwh_to_btu</f>
        <v>454998375794358.94</v>
      </c>
      <c r="AC23" s="337">
        <f>([1]ISI!AV34+[1]cenisb!AW79-'[1]Carbon Capture Calculations'!AE86)*BTU_Conversion+'[1]Potencia_Electricity Balance'!AW60*gwh_to_btu</f>
        <v>458478052417307.56</v>
      </c>
      <c r="AD23" s="337">
        <f>([1]ISI!AW34+[1]cenisb!AX79-'[1]Carbon Capture Calculations'!AF86)*BTU_Conversion+'[1]Potencia_Electricity Balance'!AX60*gwh_to_btu</f>
        <v>461060714951591.75</v>
      </c>
      <c r="AE23" s="337">
        <f>([1]ISI!AX34+[1]cenisb!AY79-'[1]Carbon Capture Calculations'!AG86)*BTU_Conversion+'[1]Potencia_Electricity Balance'!AY60*gwh_to_btu</f>
        <v>462349660764417.94</v>
      </c>
      <c r="AF23" s="337">
        <f>([1]ISI!AY34+[1]cenisb!AZ79-'[1]Carbon Capture Calculations'!AH86)*BTU_Conversion+'[1]Potencia_Electricity Balance'!AZ60*gwh_to_btu</f>
        <v>473674823359348.06</v>
      </c>
      <c r="AG23" s="337">
        <f>([1]ISI!AZ34+[1]cenisb!BA79-'[1]Carbon Capture Calculations'!AI86)*BTU_Conversion+'[1]Potencia_Electricity Balance'!BA60*gwh_to_btu</f>
        <v>477674890918837.25</v>
      </c>
      <c r="AH23" s="181">
        <f>SUMIFS(E:E,B:B,B22)+SUMIFS(E:E,B:B,B21)-SUM(E21:E22)</f>
        <v>926388923616305.75</v>
      </c>
    </row>
    <row r="24" spans="2:34" x14ac:dyDescent="0.25">
      <c r="B24" s="336" t="s">
        <v>982</v>
      </c>
      <c r="C24" s="338">
        <f>([1]NFM!V36-'[1]Carbon Capture Calculations'!E93)*BTU_Conversion</f>
        <v>218054350122618.28</v>
      </c>
      <c r="D24" s="338">
        <f>([1]NFM!W36-'[1]Carbon Capture Calculations'!F93)*BTU_Conversion</f>
        <v>219006233169426.47</v>
      </c>
      <c r="E24" s="338">
        <f>([1]NFM!X36-'[1]Carbon Capture Calculations'!G93)*BTU_Conversion</f>
        <v>221258211800598.03</v>
      </c>
      <c r="F24" s="338">
        <f>([1]NFM!Y36-'[1]Carbon Capture Calculations'!H93)*BTU_Conversion</f>
        <v>221804795144034.03</v>
      </c>
      <c r="G24" s="338">
        <f>([1]NFM!Z36-'[1]Carbon Capture Calculations'!I93)*BTU_Conversion</f>
        <v>221926525041526.38</v>
      </c>
      <c r="H24" s="338">
        <f>([1]NFM!AA36-'[1]Carbon Capture Calculations'!J93)*BTU_Conversion</f>
        <v>222888388896242.88</v>
      </c>
      <c r="I24" s="338">
        <f>([1]NFM!AB36-'[1]Carbon Capture Calculations'!K93)*BTU_Conversion</f>
        <v>223570359733882.25</v>
      </c>
      <c r="J24" s="338">
        <f>([1]NFM!AC36-'[1]Carbon Capture Calculations'!L93)*BTU_Conversion</f>
        <v>224426286159166.34</v>
      </c>
      <c r="K24" s="338">
        <f>([1]NFM!AD36-'[1]Carbon Capture Calculations'!M93)*BTU_Conversion</f>
        <v>225292506471984.78</v>
      </c>
      <c r="L24" s="338">
        <f>([1]NFM!AE36-'[1]Carbon Capture Calculations'!N93)*BTU_Conversion</f>
        <v>225810770171630.97</v>
      </c>
      <c r="M24" s="338">
        <f>([1]NFM!AF36-'[1]Carbon Capture Calculations'!O93)*BTU_Conversion</f>
        <v>226593243237853.91</v>
      </c>
      <c r="N24" s="338">
        <f>([1]NFM!AG36-'[1]Carbon Capture Calculations'!P93)*BTU_Conversion</f>
        <v>227191468887706.66</v>
      </c>
      <c r="O24" s="338">
        <f>([1]NFM!AH36-'[1]Carbon Capture Calculations'!Q93)*BTU_Conversion</f>
        <v>228147221035544.97</v>
      </c>
      <c r="P24" s="338">
        <f>([1]NFM!AI36-'[1]Carbon Capture Calculations'!R93)*BTU_Conversion</f>
        <v>228823624541954.63</v>
      </c>
      <c r="Q24" s="338">
        <f>([1]NFM!AJ36-'[1]Carbon Capture Calculations'!S93)*BTU_Conversion</f>
        <v>229286230836468.78</v>
      </c>
      <c r="R24" s="338">
        <f>([1]NFM!AK36-'[1]Carbon Capture Calculations'!T93)*BTU_Conversion</f>
        <v>229796436903356.94</v>
      </c>
      <c r="S24" s="338">
        <f>([1]NFM!AL36-'[1]Carbon Capture Calculations'!U93)*BTU_Conversion</f>
        <v>230721144837052.56</v>
      </c>
      <c r="T24" s="338">
        <f>([1]NFM!AM36-'[1]Carbon Capture Calculations'!V93)*BTU_Conversion</f>
        <v>231729320078563.97</v>
      </c>
      <c r="U24" s="338">
        <f>([1]NFM!AN36-'[1]Carbon Capture Calculations'!W93)*BTU_Conversion</f>
        <v>232664268411618.28</v>
      </c>
      <c r="V24" s="338">
        <f>([1]NFM!AO36-'[1]Carbon Capture Calculations'!X93)*BTU_Conversion</f>
        <v>233324303242842.69</v>
      </c>
      <c r="W24" s="338">
        <f>([1]NFM!AP36-'[1]Carbon Capture Calculations'!Y93)*BTU_Conversion</f>
        <v>234290608253230.69</v>
      </c>
      <c r="X24" s="338">
        <f>([1]NFM!AQ36-'[1]Carbon Capture Calculations'!Z93)*BTU_Conversion</f>
        <v>235662240345774.94</v>
      </c>
      <c r="Y24" s="338">
        <f>([1]NFM!AR36-'[1]Carbon Capture Calculations'!AA93)*BTU_Conversion</f>
        <v>237067943162249.38</v>
      </c>
      <c r="Z24" s="338">
        <f>([1]NFM!AS36-'[1]Carbon Capture Calculations'!AB93)*BTU_Conversion</f>
        <v>238167598225774.78</v>
      </c>
      <c r="AA24" s="338">
        <f>([1]NFM!AT36-'[1]Carbon Capture Calculations'!AC93)*BTU_Conversion</f>
        <v>239386709473118.47</v>
      </c>
      <c r="AB24" s="338">
        <f>([1]NFM!AU36-'[1]Carbon Capture Calculations'!AD93)*BTU_Conversion</f>
        <v>241051920055419.81</v>
      </c>
      <c r="AC24" s="338">
        <f>([1]NFM!AV36-'[1]Carbon Capture Calculations'!AE93)*BTU_Conversion</f>
        <v>242576821164531.88</v>
      </c>
      <c r="AD24" s="338">
        <f>([1]NFM!AW36-'[1]Carbon Capture Calculations'!AF93)*BTU_Conversion</f>
        <v>244726057761348.75</v>
      </c>
      <c r="AE24" s="338">
        <f>([1]NFM!AX36-'[1]Carbon Capture Calculations'!AG93)*BTU_Conversion</f>
        <v>246483166470290.06</v>
      </c>
      <c r="AF24" s="338">
        <f>([1]NFM!AY36-'[1]Carbon Capture Calculations'!AH93)*BTU_Conversion</f>
        <v>247683573700012.06</v>
      </c>
      <c r="AG24" s="338">
        <f>([1]NFM!AZ36-'[1]Carbon Capture Calculations'!AI93)*BTU_Conversion</f>
        <v>249995851886576.34</v>
      </c>
    </row>
    <row r="25" spans="2:34" x14ac:dyDescent="0.25">
      <c r="B25" s="341" t="s">
        <v>983</v>
      </c>
      <c r="C25" s="338">
        <v>0</v>
      </c>
      <c r="D25" s="338">
        <v>0</v>
      </c>
      <c r="E25" s="338">
        <v>0</v>
      </c>
      <c r="F25" s="338">
        <v>0</v>
      </c>
      <c r="G25" s="338">
        <v>0</v>
      </c>
      <c r="H25" s="338">
        <v>0</v>
      </c>
      <c r="I25" s="338">
        <v>0</v>
      </c>
      <c r="J25" s="338">
        <v>0</v>
      </c>
      <c r="K25" s="338">
        <v>0</v>
      </c>
      <c r="L25" s="338">
        <v>0</v>
      </c>
      <c r="M25" s="338">
        <v>0</v>
      </c>
      <c r="N25" s="338">
        <v>0</v>
      </c>
      <c r="O25" s="338">
        <v>0</v>
      </c>
      <c r="P25" s="338">
        <v>0</v>
      </c>
      <c r="Q25" s="338">
        <v>0</v>
      </c>
      <c r="R25" s="338">
        <v>0</v>
      </c>
      <c r="S25" s="338">
        <v>0</v>
      </c>
      <c r="T25" s="338">
        <v>0</v>
      </c>
      <c r="U25" s="338">
        <v>0</v>
      </c>
      <c r="V25" s="338">
        <v>0</v>
      </c>
      <c r="W25" s="338">
        <v>0</v>
      </c>
      <c r="X25" s="338">
        <v>0</v>
      </c>
      <c r="Y25" s="338">
        <v>0</v>
      </c>
      <c r="Z25" s="338">
        <v>0</v>
      </c>
      <c r="AA25" s="338">
        <v>0</v>
      </c>
      <c r="AB25" s="338">
        <v>0</v>
      </c>
      <c r="AC25" s="338">
        <v>0</v>
      </c>
      <c r="AD25" s="338">
        <v>0</v>
      </c>
      <c r="AE25" s="338">
        <v>0</v>
      </c>
      <c r="AF25" s="338">
        <v>0</v>
      </c>
      <c r="AG25" s="338">
        <v>0</v>
      </c>
    </row>
    <row r="26" spans="2:34" x14ac:dyDescent="0.25">
      <c r="B26" s="341" t="s">
        <v>984</v>
      </c>
      <c r="C26" s="338">
        <v>0</v>
      </c>
      <c r="D26" s="338">
        <v>0</v>
      </c>
      <c r="E26" s="338">
        <v>0</v>
      </c>
      <c r="F26" s="338">
        <v>0</v>
      </c>
      <c r="G26" s="338">
        <v>0</v>
      </c>
      <c r="H26" s="338">
        <v>0</v>
      </c>
      <c r="I26" s="338">
        <v>0</v>
      </c>
      <c r="J26" s="338">
        <v>0</v>
      </c>
      <c r="K26" s="338">
        <v>0</v>
      </c>
      <c r="L26" s="338">
        <v>0</v>
      </c>
      <c r="M26" s="338">
        <v>0</v>
      </c>
      <c r="N26" s="338">
        <v>0</v>
      </c>
      <c r="O26" s="338">
        <v>0</v>
      </c>
      <c r="P26" s="338">
        <v>0</v>
      </c>
      <c r="Q26" s="338">
        <v>0</v>
      </c>
      <c r="R26" s="338">
        <v>0</v>
      </c>
      <c r="S26" s="338">
        <v>0</v>
      </c>
      <c r="T26" s="338">
        <v>0</v>
      </c>
      <c r="U26" s="338">
        <v>0</v>
      </c>
      <c r="V26" s="338">
        <v>0</v>
      </c>
      <c r="W26" s="338">
        <v>0</v>
      </c>
      <c r="X26" s="338">
        <v>0</v>
      </c>
      <c r="Y26" s="338">
        <v>0</v>
      </c>
      <c r="Z26" s="338">
        <v>0</v>
      </c>
      <c r="AA26" s="338">
        <v>0</v>
      </c>
      <c r="AB26" s="338">
        <v>0</v>
      </c>
      <c r="AC26" s="338">
        <v>0</v>
      </c>
      <c r="AD26" s="338">
        <v>0</v>
      </c>
      <c r="AE26" s="338">
        <v>0</v>
      </c>
      <c r="AF26" s="338">
        <v>0</v>
      </c>
      <c r="AG26" s="338">
        <v>0</v>
      </c>
    </row>
    <row r="27" spans="2:34" x14ac:dyDescent="0.25">
      <c r="B27" s="341" t="s">
        <v>985</v>
      </c>
      <c r="C27" s="338">
        <v>0</v>
      </c>
      <c r="D27" s="338">
        <v>0</v>
      </c>
      <c r="E27" s="338">
        <v>0</v>
      </c>
      <c r="F27" s="338">
        <v>0</v>
      </c>
      <c r="G27" s="338">
        <v>0</v>
      </c>
      <c r="H27" s="338">
        <v>0</v>
      </c>
      <c r="I27" s="338">
        <v>0</v>
      </c>
      <c r="J27" s="338">
        <v>0</v>
      </c>
      <c r="K27" s="338">
        <v>0</v>
      </c>
      <c r="L27" s="338">
        <v>0</v>
      </c>
      <c r="M27" s="338">
        <v>0</v>
      </c>
      <c r="N27" s="338">
        <v>0</v>
      </c>
      <c r="O27" s="338">
        <v>0</v>
      </c>
      <c r="P27" s="338">
        <v>0</v>
      </c>
      <c r="Q27" s="338">
        <v>0</v>
      </c>
      <c r="R27" s="338">
        <v>0</v>
      </c>
      <c r="S27" s="338">
        <v>0</v>
      </c>
      <c r="T27" s="338">
        <v>0</v>
      </c>
      <c r="U27" s="338">
        <v>0</v>
      </c>
      <c r="V27" s="338">
        <v>0</v>
      </c>
      <c r="W27" s="338">
        <v>0</v>
      </c>
      <c r="X27" s="338">
        <v>0</v>
      </c>
      <c r="Y27" s="338">
        <v>0</v>
      </c>
      <c r="Z27" s="338">
        <v>0</v>
      </c>
      <c r="AA27" s="338">
        <v>0</v>
      </c>
      <c r="AB27" s="338">
        <v>0</v>
      </c>
      <c r="AC27" s="338">
        <v>0</v>
      </c>
      <c r="AD27" s="338">
        <v>0</v>
      </c>
      <c r="AE27" s="338">
        <v>0</v>
      </c>
      <c r="AF27" s="338">
        <v>0</v>
      </c>
      <c r="AG27" s="338">
        <v>0</v>
      </c>
    </row>
    <row r="28" spans="2:34" x14ac:dyDescent="0.25">
      <c r="B28" s="342" t="s">
        <v>986</v>
      </c>
      <c r="C28" s="338">
        <f>[1]MAE!V28*BTU_Conversion</f>
        <v>373714299565951</v>
      </c>
      <c r="D28" s="338">
        <f>[1]MAE!W28*BTU_Conversion</f>
        <v>373950451479498.31</v>
      </c>
      <c r="E28" s="338">
        <f>[1]MAE!X28*BTU_Conversion</f>
        <v>381435570945153.25</v>
      </c>
      <c r="F28" s="338">
        <f>[1]MAE!Y28*BTU_Conversion</f>
        <v>379057175193270.81</v>
      </c>
      <c r="G28" s="338">
        <f>[1]MAE!Z28*BTU_Conversion</f>
        <v>377571985595084.88</v>
      </c>
      <c r="H28" s="338">
        <f>[1]MAE!AA28*BTU_Conversion</f>
        <v>381123194749781.06</v>
      </c>
      <c r="I28" s="338">
        <f>[1]MAE!AB28*BTU_Conversion</f>
        <v>378562426870280.38</v>
      </c>
      <c r="J28" s="338">
        <f>[1]MAE!AC28*BTU_Conversion</f>
        <v>378137897189064.19</v>
      </c>
      <c r="K28" s="338">
        <f>[1]MAE!AD28*BTU_Conversion</f>
        <v>381466528744983.44</v>
      </c>
      <c r="L28" s="338">
        <f>[1]MAE!AE28*BTU_Conversion</f>
        <v>379240985270313.31</v>
      </c>
      <c r="M28" s="338">
        <f>[1]MAE!AF28*BTU_Conversion</f>
        <v>379135308634798.31</v>
      </c>
      <c r="N28" s="338">
        <f>[1]MAE!AG28*BTU_Conversion</f>
        <v>380076152503213.88</v>
      </c>
      <c r="O28" s="338">
        <f>[1]MAE!AH28*BTU_Conversion</f>
        <v>380494276032413.75</v>
      </c>
      <c r="P28" s="338">
        <f>[1]MAE!AI28*BTU_Conversion</f>
        <v>380054026548245.94</v>
      </c>
      <c r="Q28" s="338">
        <f>[1]MAE!AJ28*BTU_Conversion</f>
        <v>379557322701251.94</v>
      </c>
      <c r="R28" s="338">
        <f>[1]MAE!AK28*BTU_Conversion</f>
        <v>379288552103979.56</v>
      </c>
      <c r="S28" s="338">
        <f>[1]MAE!AL28*BTU_Conversion</f>
        <v>380272000802838.5</v>
      </c>
      <c r="T28" s="338">
        <f>[1]MAE!AM28*BTU_Conversion</f>
        <v>380848531332499.88</v>
      </c>
      <c r="U28" s="338">
        <f>[1]MAE!AN28*BTU_Conversion</f>
        <v>380199151832424.63</v>
      </c>
      <c r="V28" s="338">
        <f>[1]MAE!AO28*BTU_Conversion</f>
        <v>380543788695873.88</v>
      </c>
      <c r="W28" s="338">
        <f>[1]MAE!AP28*BTU_Conversion</f>
        <v>381251436477286.25</v>
      </c>
      <c r="X28" s="338">
        <f>[1]MAE!AQ28*BTU_Conversion</f>
        <v>381673268693034.88</v>
      </c>
      <c r="Y28" s="338">
        <f>[1]MAE!AR28*BTU_Conversion</f>
        <v>381864080476310.06</v>
      </c>
      <c r="Z28" s="338">
        <f>[1]MAE!AS28*BTU_Conversion</f>
        <v>381763390587103.31</v>
      </c>
      <c r="AA28" s="338">
        <f>[1]MAE!AT28*BTU_Conversion</f>
        <v>382633004722917</v>
      </c>
      <c r="AB28" s="338">
        <f>[1]MAE!AU28*BTU_Conversion</f>
        <v>382469015496430.94</v>
      </c>
      <c r="AC28" s="338">
        <f>[1]MAE!AV28*BTU_Conversion</f>
        <v>383127590613464.75</v>
      </c>
      <c r="AD28" s="338">
        <f>[1]MAE!AW28*BTU_Conversion</f>
        <v>383876335245892.69</v>
      </c>
      <c r="AE28" s="338">
        <f>[1]MAE!AX28*BTU_Conversion</f>
        <v>383510067987439.13</v>
      </c>
      <c r="AF28" s="338">
        <f>[1]MAE!AY28*BTU_Conversion</f>
        <v>383546107773559.5</v>
      </c>
      <c r="AG28" s="338">
        <f>[1]MAE!AZ28*BTU_Conversion</f>
        <v>383880404397102.63</v>
      </c>
    </row>
    <row r="29" spans="2:34" x14ac:dyDescent="0.25">
      <c r="B29" s="343" t="s">
        <v>987</v>
      </c>
      <c r="C29" s="338">
        <f>[1]TRE!V28*BTU_Conversion</f>
        <v>183750984417664.88</v>
      </c>
      <c r="D29" s="338">
        <f>[1]TRE!W28*BTU_Conversion</f>
        <v>183560674802330.19</v>
      </c>
      <c r="E29" s="338">
        <f>[1]TRE!X28*BTU_Conversion</f>
        <v>188047597538756.41</v>
      </c>
      <c r="F29" s="338">
        <f>[1]TRE!Y28*BTU_Conversion</f>
        <v>187261631144744.16</v>
      </c>
      <c r="G29" s="338">
        <f>[1]TRE!Z28*BTU_Conversion</f>
        <v>186904345442915.25</v>
      </c>
      <c r="H29" s="338">
        <f>[1]TRE!AA28*BTU_Conversion</f>
        <v>189346072966866.81</v>
      </c>
      <c r="I29" s="338">
        <f>[1]TRE!AB28*BTU_Conversion</f>
        <v>188244560316874.56</v>
      </c>
      <c r="J29" s="338">
        <f>[1]TRE!AC28*BTU_Conversion</f>
        <v>188653966414798.75</v>
      </c>
      <c r="K29" s="338">
        <f>[1]TRE!AD28*BTU_Conversion</f>
        <v>191480182101496.81</v>
      </c>
      <c r="L29" s="338">
        <f>[1]TRE!AE28*BTU_Conversion</f>
        <v>190952187188921.47</v>
      </c>
      <c r="M29" s="338">
        <f>[1]TRE!AF28*BTU_Conversion</f>
        <v>191734286497134.22</v>
      </c>
      <c r="N29" s="338">
        <f>[1]TRE!AG28*BTU_Conversion</f>
        <v>193003318890478.19</v>
      </c>
      <c r="O29" s="338">
        <f>[1]TRE!AH28*BTU_Conversion</f>
        <v>194054679251817.38</v>
      </c>
      <c r="P29" s="338">
        <f>[1]TRE!AI28*BTU_Conversion</f>
        <v>195607856063368.41</v>
      </c>
      <c r="Q29" s="338">
        <f>[1]TRE!AJ28*BTU_Conversion</f>
        <v>196592980121443.5</v>
      </c>
      <c r="R29" s="338">
        <f>[1]TRE!AK28*BTU_Conversion</f>
        <v>197947360799395.97</v>
      </c>
      <c r="S29" s="338">
        <f>[1]TRE!AL28*BTU_Conversion</f>
        <v>199945039297487.13</v>
      </c>
      <c r="T29" s="338">
        <f>[1]TRE!AM28*BTU_Conversion</f>
        <v>201411595426770.16</v>
      </c>
      <c r="U29" s="338">
        <f>[1]TRE!AN28*BTU_Conversion</f>
        <v>203136118226793.06</v>
      </c>
      <c r="V29" s="338">
        <f>[1]TRE!AO28*BTU_Conversion</f>
        <v>204670269612936.72</v>
      </c>
      <c r="W29" s="338">
        <f>[1]TRE!AP28*BTU_Conversion</f>
        <v>206636401826856.31</v>
      </c>
      <c r="X29" s="338">
        <f>[1]TRE!AQ28*BTU_Conversion</f>
        <v>208692637941813.91</v>
      </c>
      <c r="Y29" s="338">
        <f>[1]TRE!AR28*BTU_Conversion</f>
        <v>210460102631552.84</v>
      </c>
      <c r="Z29" s="338">
        <f>[1]TRE!AS28*BTU_Conversion</f>
        <v>212012115771906.53</v>
      </c>
      <c r="AA29" s="338">
        <f>[1]TRE!AT28*BTU_Conversion</f>
        <v>213654989872649.19</v>
      </c>
      <c r="AB29" s="338">
        <f>[1]TRE!AU28*BTU_Conversion</f>
        <v>214852049520640.38</v>
      </c>
      <c r="AC29" s="338">
        <f>[1]TRE!AV28*BTU_Conversion</f>
        <v>216706695798002.72</v>
      </c>
      <c r="AD29" s="338">
        <f>[1]TRE!AW28*BTU_Conversion</f>
        <v>218523470568348.47</v>
      </c>
      <c r="AE29" s="338">
        <f>[1]TRE!AX28*BTU_Conversion</f>
        <v>220095025843948.53</v>
      </c>
      <c r="AF29" s="338">
        <f>[1]TRE!AY28*BTU_Conversion</f>
        <v>221703952243989.88</v>
      </c>
      <c r="AG29" s="338">
        <f>[1]TRE!AZ28*BTU_Conversion</f>
        <v>223387425995453.94</v>
      </c>
    </row>
    <row r="30" spans="2:34" x14ac:dyDescent="0.25">
      <c r="B30" s="344" t="s">
        <v>988</v>
      </c>
      <c r="C30" s="338">
        <v>0</v>
      </c>
      <c r="D30" s="338">
        <v>0</v>
      </c>
      <c r="E30" s="338">
        <v>0</v>
      </c>
      <c r="F30" s="338">
        <v>0</v>
      </c>
      <c r="G30" s="338">
        <v>0</v>
      </c>
      <c r="H30" s="338">
        <v>0</v>
      </c>
      <c r="I30" s="338">
        <v>0</v>
      </c>
      <c r="J30" s="338">
        <v>0</v>
      </c>
      <c r="K30" s="338">
        <v>0</v>
      </c>
      <c r="L30" s="338">
        <v>0</v>
      </c>
      <c r="M30" s="338">
        <v>0</v>
      </c>
      <c r="N30" s="338">
        <v>0</v>
      </c>
      <c r="O30" s="338">
        <v>0</v>
      </c>
      <c r="P30" s="338">
        <v>0</v>
      </c>
      <c r="Q30" s="338">
        <v>0</v>
      </c>
      <c r="R30" s="338">
        <v>0</v>
      </c>
      <c r="S30" s="338">
        <v>0</v>
      </c>
      <c r="T30" s="338">
        <v>0</v>
      </c>
      <c r="U30" s="338">
        <v>0</v>
      </c>
      <c r="V30" s="338">
        <v>0</v>
      </c>
      <c r="W30" s="338">
        <v>0</v>
      </c>
      <c r="X30" s="338">
        <v>0</v>
      </c>
      <c r="Y30" s="338">
        <v>0</v>
      </c>
      <c r="Z30" s="338">
        <v>0</v>
      </c>
      <c r="AA30" s="338">
        <v>0</v>
      </c>
      <c r="AB30" s="338">
        <v>0</v>
      </c>
      <c r="AC30" s="338">
        <v>0</v>
      </c>
      <c r="AD30" s="338">
        <v>0</v>
      </c>
      <c r="AE30" s="338">
        <v>0</v>
      </c>
      <c r="AF30" s="338">
        <v>0</v>
      </c>
      <c r="AG30" s="338">
        <v>0</v>
      </c>
    </row>
    <row r="31" spans="2:34" x14ac:dyDescent="0.25">
      <c r="B31" s="345" t="s">
        <v>989</v>
      </c>
      <c r="C31" s="338">
        <f>SUM([1]OIS!V28,[1]neos!X79,[1]cenoth!W79)*BTU_Conversion</f>
        <v>439234663211194.88</v>
      </c>
      <c r="D31" s="338">
        <f>SUM([1]OIS!W28,[1]neos!Y79,[1]cenoth!X79)*BTU_Conversion</f>
        <v>435857905772459.81</v>
      </c>
      <c r="E31" s="338">
        <f>SUM([1]OIS!X28,[1]neos!Z79,[1]cenoth!Y79)*BTU_Conversion</f>
        <v>436126013752351.81</v>
      </c>
      <c r="F31" s="338">
        <f>SUM([1]OIS!Y28,[1]neos!AA79,[1]cenoth!Z79)*BTU_Conversion</f>
        <v>438651102729227.69</v>
      </c>
      <c r="G31" s="338">
        <f>SUM([1]OIS!Z28,[1]neos!AB79,[1]cenoth!AA79)*BTU_Conversion</f>
        <v>441782154740034.13</v>
      </c>
      <c r="H31" s="338">
        <f>SUM([1]OIS!AA28,[1]neos!AC79,[1]cenoth!AB79)*BTU_Conversion</f>
        <v>438281861529754.19</v>
      </c>
      <c r="I31" s="338">
        <f>SUM([1]OIS!AB28,[1]neos!AD79,[1]cenoth!AC79)*BTU_Conversion</f>
        <v>437154540348338.44</v>
      </c>
      <c r="J31" s="338">
        <f>SUM([1]OIS!AC28,[1]neos!AE79,[1]cenoth!AD79)*BTU_Conversion</f>
        <v>437162784088012.38</v>
      </c>
      <c r="K31" s="338">
        <f>SUM([1]OIS!AD28,[1]neos!AF79,[1]cenoth!AE79)*BTU_Conversion</f>
        <v>438591716583843.81</v>
      </c>
      <c r="L31" s="338">
        <f>SUM([1]OIS!AE28,[1]neos!AG79,[1]cenoth!AF79)*BTU_Conversion</f>
        <v>438608306578958.38</v>
      </c>
      <c r="M31" s="338">
        <f>SUM([1]OIS!AF28,[1]neos!AH79,[1]cenoth!AG79)*BTU_Conversion</f>
        <v>439851846995281.44</v>
      </c>
      <c r="N31" s="338">
        <f>SUM([1]OIS!AG28,[1]neos!AI79,[1]cenoth!AH79)*BTU_Conversion</f>
        <v>440093677639577.75</v>
      </c>
      <c r="O31" s="338">
        <f>SUM([1]OIS!AH28,[1]neos!AJ79,[1]cenoth!AI79)*BTU_Conversion</f>
        <v>441466057574310.19</v>
      </c>
      <c r="P31" s="338">
        <f>SUM([1]OIS!AI28,[1]neos!AK79,[1]cenoth!AJ79)*BTU_Conversion</f>
        <v>441892783268172.94</v>
      </c>
      <c r="Q31" s="338">
        <f>SUM([1]OIS!AJ28,[1]neos!AL79,[1]cenoth!AK79)*BTU_Conversion</f>
        <v>443266022831896.75</v>
      </c>
      <c r="R31" s="338">
        <f>SUM([1]OIS!AK28,[1]neos!AM79,[1]cenoth!AL79)*BTU_Conversion</f>
        <v>443444327647737.31</v>
      </c>
      <c r="S31" s="338">
        <f>SUM([1]OIS!AL28,[1]neos!AN79,[1]cenoth!AM79)*BTU_Conversion</f>
        <v>444883831986070.44</v>
      </c>
      <c r="T31" s="338">
        <f>SUM([1]OIS!AM28,[1]neos!AO79,[1]cenoth!AN79)*BTU_Conversion</f>
        <v>446178874548133.44</v>
      </c>
      <c r="U31" s="338">
        <f>SUM([1]OIS!AN28,[1]neos!AP79,[1]cenoth!AO79)*BTU_Conversion</f>
        <v>447567552533530.88</v>
      </c>
      <c r="V31" s="338">
        <f>SUM([1]OIS!AO28,[1]neos!AQ79,[1]cenoth!AP79)*BTU_Conversion</f>
        <v>448944685107655.88</v>
      </c>
      <c r="W31" s="338">
        <f>SUM([1]OIS!AP28,[1]neos!AR79,[1]cenoth!AQ79)*BTU_Conversion</f>
        <v>450306050594899.38</v>
      </c>
      <c r="X31" s="338">
        <f>SUM([1]OIS!AQ28,[1]neos!AS79,[1]cenoth!AR79)*BTU_Conversion</f>
        <v>452226056538069.38</v>
      </c>
      <c r="Y31" s="338">
        <f>SUM([1]OIS!AR28,[1]neos!AT79,[1]cenoth!AS79)*BTU_Conversion</f>
        <v>454125006408606.13</v>
      </c>
      <c r="Z31" s="338">
        <f>SUM([1]OIS!AS28,[1]neos!AU79,[1]cenoth!AT79)*BTU_Conversion</f>
        <v>453804509126306.88</v>
      </c>
      <c r="AA31" s="338">
        <f>SUM([1]OIS!AT28,[1]neos!AV79,[1]cenoth!AU79)*BTU_Conversion</f>
        <v>455419849215139.88</v>
      </c>
      <c r="AB31" s="338">
        <f>SUM([1]OIS!AU28,[1]neos!AW79,[1]cenoth!AV79)*BTU_Conversion</f>
        <v>455800647670212.88</v>
      </c>
      <c r="AC31" s="338">
        <f>SUM([1]OIS!AV28,[1]neos!AX79,[1]cenoth!AW79)*BTU_Conversion</f>
        <v>455373588525867.38</v>
      </c>
      <c r="AD31" s="338">
        <f>SUM([1]OIS!AW28,[1]neos!AY79,[1]cenoth!AX79)*BTU_Conversion</f>
        <v>454974469348821.06</v>
      </c>
      <c r="AE31" s="338">
        <f>SUM([1]OIS!AX28,[1]neos!AZ79,[1]cenoth!AY79)*BTU_Conversion</f>
        <v>455590756922574.13</v>
      </c>
      <c r="AF31" s="338">
        <f>SUM([1]OIS!AY28,[1]neos!BA79,[1]cenoth!AZ79)*BTU_Conversion</f>
        <v>456575992659997.44</v>
      </c>
      <c r="AG31" s="338">
        <f>SUM([1]OIS!AZ28,[1]neos!BB79,[1]cenoth!BA79)*BTU_Conversion</f>
        <v>456267875098228.63</v>
      </c>
    </row>
    <row r="32" spans="2:34" x14ac:dyDescent="0.25">
      <c r="B32" s="336" t="s">
        <v>990</v>
      </c>
      <c r="C32" s="338">
        <f>[1]cpi!X79*BTU_Conversion</f>
        <v>3755318957152.1553</v>
      </c>
      <c r="D32" s="338">
        <f>[1]cpi!Y79*BTU_Conversion</f>
        <v>3777901094626.5688</v>
      </c>
      <c r="E32" s="338">
        <f>[1]cpi!Z79*BTU_Conversion</f>
        <v>3810125242490.8999</v>
      </c>
      <c r="F32" s="338">
        <f>[1]cpi!AA79*BTU_Conversion</f>
        <v>3851683959321.7085</v>
      </c>
      <c r="G32" s="338">
        <f>[1]cpi!AB79*BTU_Conversion</f>
        <v>3839693922989.1875</v>
      </c>
      <c r="H32" s="338">
        <f>[1]cpi!AC79*BTU_Conversion</f>
        <v>3840370364633.2725</v>
      </c>
      <c r="I32" s="338">
        <f>[1]cpi!AD79*BTU_Conversion</f>
        <v>3866509713697.9292</v>
      </c>
      <c r="J32" s="338">
        <f>[1]cpi!AE79*BTU_Conversion</f>
        <v>3927253209185.9141</v>
      </c>
      <c r="K32" s="338">
        <f>[1]cpi!AF79*BTU_Conversion</f>
        <v>3953010193087.1089</v>
      </c>
      <c r="L32" s="338">
        <f>[1]cpi!AG79*BTU_Conversion</f>
        <v>3977036811371.4004</v>
      </c>
      <c r="M32" s="338">
        <f>[1]cpi!AH79*BTU_Conversion</f>
        <v>4014488014171.7427</v>
      </c>
      <c r="N32" s="338">
        <f>[1]cpi!AI79*BTU_Conversion</f>
        <v>4042287263698.5317</v>
      </c>
      <c r="O32" s="338">
        <f>[1]cpi!AJ79*BTU_Conversion</f>
        <v>4049955993980.1421</v>
      </c>
      <c r="P32" s="338">
        <f>[1]cpi!AK79*BTU_Conversion</f>
        <v>4069513651163.7471</v>
      </c>
      <c r="Q32" s="338">
        <f>[1]cpi!AL79*BTU_Conversion</f>
        <v>4075702178154.0313</v>
      </c>
      <c r="R32" s="338">
        <f>[1]cpi!AM79*BTU_Conversion</f>
        <v>4080938244529.0889</v>
      </c>
      <c r="S32" s="338">
        <f>[1]cpi!AN79*BTU_Conversion</f>
        <v>4091593342598.9575</v>
      </c>
      <c r="T32" s="338">
        <f>[1]cpi!AO79*BTU_Conversion</f>
        <v>4094429589771.5</v>
      </c>
      <c r="U32" s="338">
        <f>[1]cpi!AP79*BTU_Conversion</f>
        <v>4095548650464.9556</v>
      </c>
      <c r="V32" s="338">
        <f>[1]cpi!AQ79*BTU_Conversion</f>
        <v>4092868420529.4951</v>
      </c>
      <c r="W32" s="338">
        <f>[1]cpi!AR79*BTU_Conversion</f>
        <v>4095436836213.3604</v>
      </c>
      <c r="X32" s="338">
        <f>[1]cpi!AS79*BTU_Conversion</f>
        <v>4102121658589.1348</v>
      </c>
      <c r="Y32" s="338">
        <f>[1]cpi!AT79*BTU_Conversion</f>
        <v>4102499723221.2134</v>
      </c>
      <c r="Z32" s="338">
        <f>[1]cpi!AU79*BTU_Conversion</f>
        <v>4099522327805.4741</v>
      </c>
      <c r="AA32" s="338">
        <f>[1]cpi!AV79*BTU_Conversion</f>
        <v>4097149751937.0669</v>
      </c>
      <c r="AB32" s="338">
        <f>[1]cpi!AW79*BTU_Conversion</f>
        <v>4091558977480.0542</v>
      </c>
      <c r="AC32" s="338">
        <f>[1]cpi!AX79*BTU_Conversion</f>
        <v>4086419435808.3257</v>
      </c>
      <c r="AD32" s="338">
        <f>[1]cpi!AY79*BTU_Conversion</f>
        <v>4068790669810.207</v>
      </c>
      <c r="AE32" s="338">
        <f>[1]cpi!AZ79*BTU_Conversion</f>
        <v>4055489317676.6074</v>
      </c>
      <c r="AF32" s="338">
        <f>[1]cpi!BA79*BTU_Conversion</f>
        <v>4038168817213.0732</v>
      </c>
      <c r="AG32" s="338">
        <f>[1]cpi!BB79*BTU_Conversion</f>
        <v>4020021443783.1006</v>
      </c>
    </row>
    <row r="33" spans="2:33" x14ac:dyDescent="0.25">
      <c r="B33" s="336" t="s">
        <v>991</v>
      </c>
      <c r="C33" s="338">
        <f>'[1]Waste Water'!E13*BTU_Conversion</f>
        <v>84910980243359.938</v>
      </c>
      <c r="D33" s="338">
        <f>'[1]Waste Water'!F13*BTU_Conversion</f>
        <v>85025665943454.828</v>
      </c>
      <c r="E33" s="338">
        <f>'[1]Waste Water'!G13*BTU_Conversion</f>
        <v>85128954357475.047</v>
      </c>
      <c r="F33" s="338">
        <f>'[1]Waste Water'!H13*BTU_Conversion</f>
        <v>85220089087876.75</v>
      </c>
      <c r="G33" s="338">
        <f>'[1]Waste Water'!I13*BTU_Conversion</f>
        <v>85297790091846.125</v>
      </c>
      <c r="H33" s="338">
        <f>'[1]Waste Water'!J13*BTU_Conversion</f>
        <v>85369397493569.938</v>
      </c>
      <c r="I33" s="338">
        <f>'[1]Waste Water'!K13*BTU_Conversion</f>
        <v>85435975438716.313</v>
      </c>
      <c r="J33" s="338">
        <f>'[1]Waste Water'!L13*BTU_Conversion</f>
        <v>85497602142654.688</v>
      </c>
      <c r="K33" s="338">
        <f>'[1]Waste Water'!M13*BTU_Conversion</f>
        <v>85551586466402.344</v>
      </c>
      <c r="L33" s="338">
        <f>'[1]Waste Water'!N13*BTU_Conversion</f>
        <v>85602826434414.641</v>
      </c>
      <c r="M33" s="338">
        <f>'[1]Waste Water'!O13*BTU_Conversion</f>
        <v>85651191182719.953</v>
      </c>
      <c r="N33" s="338">
        <f>'[1]Waste Water'!P13*BTU_Conversion</f>
        <v>85693179011121.859</v>
      </c>
      <c r="O33" s="338">
        <f>'[1]Waste Water'!Q13*BTU_Conversion</f>
        <v>85729430225102.422</v>
      </c>
      <c r="P33" s="338">
        <f>'[1]Waste Water'!R13*BTU_Conversion</f>
        <v>85762248674466.422</v>
      </c>
      <c r="Q33" s="338">
        <f>'[1]Waste Water'!S13*BTU_Conversion</f>
        <v>85791486261347.219</v>
      </c>
      <c r="R33" s="338">
        <f>'[1]Waste Water'!T13*BTU_Conversion</f>
        <v>85816794520176.328</v>
      </c>
      <c r="S33" s="338">
        <f>'[1]Waste Water'!U13*BTU_Conversion</f>
        <v>85836381504644.5</v>
      </c>
      <c r="T33" s="338">
        <f>'[1]Waste Water'!V13*BTU_Conversion</f>
        <v>85850405349941.734</v>
      </c>
      <c r="U33" s="338">
        <f>'[1]Waste Water'!W13*BTU_Conversion</f>
        <v>85858221773533.266</v>
      </c>
      <c r="V33" s="338">
        <f>'[1]Waste Water'!X13*BTU_Conversion</f>
        <v>85859888916141.656</v>
      </c>
      <c r="W33" s="338">
        <f>'[1]Waste Water'!Y13*BTU_Conversion</f>
        <v>85857544727659.688</v>
      </c>
      <c r="X33" s="338">
        <f>'[1]Waste Water'!Z13*BTU_Conversion</f>
        <v>85848151118603.813</v>
      </c>
      <c r="Y33" s="338">
        <f>'[1]Waste Water'!AA13*BTU_Conversion</f>
        <v>85832190448649.516</v>
      </c>
      <c r="Z33" s="338">
        <f>'[1]Waste Water'!AB13*BTU_Conversion</f>
        <v>85808551226263.406</v>
      </c>
      <c r="AA33" s="338">
        <f>'[1]Waste Water'!AC13*BTU_Conversion</f>
        <v>85776769461965.688</v>
      </c>
      <c r="AB33" s="338">
        <f>'[1]Waste Water'!AD13*BTU_Conversion</f>
        <v>85736278520440.641</v>
      </c>
      <c r="AC33" s="338">
        <f>'[1]Waste Water'!AE13*BTU_Conversion</f>
        <v>85687657536312.391</v>
      </c>
      <c r="AD33" s="338">
        <f>'[1]Waste Water'!AF13*BTU_Conversion</f>
        <v>85629981181989.875</v>
      </c>
      <c r="AE33" s="338">
        <f>'[1]Waste Water'!AG13*BTU_Conversion</f>
        <v>85564682711506.922</v>
      </c>
      <c r="AF33" s="338">
        <f>'[1]Waste Water'!AH13*BTU_Conversion</f>
        <v>85491450210303.125</v>
      </c>
      <c r="AG33" s="338">
        <f>'[1]Waste Water'!AI13*BTU_Conversion</f>
        <v>85411793253947.109</v>
      </c>
    </row>
    <row r="34" spans="2:33" x14ac:dyDescent="0.25">
      <c r="B34" s="339" t="s">
        <v>992</v>
      </c>
      <c r="C34" s="338">
        <v>0</v>
      </c>
      <c r="D34" s="338">
        <v>0</v>
      </c>
      <c r="E34" s="338">
        <v>0</v>
      </c>
      <c r="F34" s="338">
        <v>0</v>
      </c>
      <c r="G34" s="338">
        <v>0</v>
      </c>
      <c r="H34" s="338">
        <v>0</v>
      </c>
      <c r="I34" s="338">
        <v>0</v>
      </c>
      <c r="J34" s="338">
        <v>0</v>
      </c>
      <c r="K34" s="338">
        <v>0</v>
      </c>
      <c r="L34" s="338">
        <v>0</v>
      </c>
      <c r="M34" s="338">
        <v>0</v>
      </c>
      <c r="N34" s="338">
        <v>0</v>
      </c>
      <c r="O34" s="338">
        <v>0</v>
      </c>
      <c r="P34" s="338">
        <v>0</v>
      </c>
      <c r="Q34" s="338">
        <v>0</v>
      </c>
      <c r="R34" s="338">
        <v>0</v>
      </c>
      <c r="S34" s="338">
        <v>0</v>
      </c>
      <c r="T34" s="338">
        <v>0</v>
      </c>
      <c r="U34" s="338">
        <v>0</v>
      </c>
      <c r="V34" s="338">
        <v>0</v>
      </c>
      <c r="W34" s="338">
        <v>0</v>
      </c>
      <c r="X34" s="338">
        <v>0</v>
      </c>
      <c r="Y34" s="338">
        <v>0</v>
      </c>
      <c r="Z34" s="338">
        <v>0</v>
      </c>
      <c r="AA34" s="338">
        <v>0</v>
      </c>
      <c r="AB34" s="338">
        <v>0</v>
      </c>
      <c r="AC34" s="338">
        <v>0</v>
      </c>
      <c r="AD34" s="338">
        <v>0</v>
      </c>
      <c r="AE34" s="338">
        <v>0</v>
      </c>
      <c r="AF34" s="338">
        <v>0</v>
      </c>
      <c r="AG34" s="338">
        <v>0</v>
      </c>
    </row>
    <row r="36" spans="2:33" x14ac:dyDescent="0.25">
      <c r="B36" s="1" t="s">
        <v>2829</v>
      </c>
    </row>
    <row r="37" spans="2:33" x14ac:dyDescent="0.25">
      <c r="B37" s="336" t="s">
        <v>954</v>
      </c>
      <c r="C37" s="337">
        <f>[1]AGR!V13*BTU_Conversion</f>
        <v>46801604581747.125</v>
      </c>
      <c r="D37" s="337">
        <f>[1]AGR!W13*BTU_Conversion</f>
        <v>47205935381710.273</v>
      </c>
      <c r="E37" s="337">
        <f>[1]AGR!X13*BTU_Conversion</f>
        <v>47785437288409.547</v>
      </c>
      <c r="F37" s="337">
        <f>[1]AGR!Y13*BTU_Conversion</f>
        <v>48402811442255.352</v>
      </c>
      <c r="G37" s="337">
        <f>[1]AGR!Z13*BTU_Conversion</f>
        <v>48466635763477.094</v>
      </c>
      <c r="H37" s="337">
        <f>[1]AGR!AA13*BTU_Conversion</f>
        <v>48370865331757.047</v>
      </c>
      <c r="I37" s="337">
        <f>[1]AGR!AB13*BTU_Conversion</f>
        <v>48857324576708.141</v>
      </c>
      <c r="J37" s="337">
        <f>[1]AGR!AC13*BTU_Conversion</f>
        <v>49332971944113.125</v>
      </c>
      <c r="K37" s="337">
        <f>[1]AGR!AD13*BTU_Conversion</f>
        <v>49105313385551.492</v>
      </c>
      <c r="L37" s="337">
        <f>[1]AGR!AE13*BTU_Conversion</f>
        <v>49295523479207.492</v>
      </c>
      <c r="M37" s="337">
        <f>[1]AGR!AF13*BTU_Conversion</f>
        <v>48369200402674.281</v>
      </c>
      <c r="N37" s="337">
        <f>[1]AGR!AG13*BTU_Conversion</f>
        <v>46497700603053.734</v>
      </c>
      <c r="O37" s="337">
        <f>[1]AGR!AH13*BTU_Conversion</f>
        <v>45892101566856.656</v>
      </c>
      <c r="P37" s="337">
        <f>[1]AGR!AI13*BTU_Conversion</f>
        <v>45264864643033.383</v>
      </c>
      <c r="Q37" s="337">
        <f>[1]AGR!AJ13*BTU_Conversion</f>
        <v>43900721595032.906</v>
      </c>
      <c r="R37" s="337">
        <f>[1]AGR!AK13*BTU_Conversion</f>
        <v>43159162603294.477</v>
      </c>
      <c r="S37" s="337">
        <f>[1]AGR!AL13*BTU_Conversion</f>
        <v>42936237683949.156</v>
      </c>
      <c r="T37" s="337">
        <f>[1]AGR!AM13*BTU_Conversion</f>
        <v>42362261985663.883</v>
      </c>
      <c r="U37" s="337">
        <f>[1]AGR!AN13*BTU_Conversion</f>
        <v>41327535036059.031</v>
      </c>
      <c r="V37" s="337">
        <f>[1]AGR!AO13*BTU_Conversion</f>
        <v>40610659033107.148</v>
      </c>
      <c r="W37" s="337">
        <f>[1]AGR!AP13*BTU_Conversion</f>
        <v>39025464370551.25</v>
      </c>
      <c r="X37" s="337">
        <f>[1]AGR!AQ13*BTU_Conversion</f>
        <v>37059849391914.867</v>
      </c>
      <c r="Y37" s="337">
        <f>[1]AGR!AR13*BTU_Conversion</f>
        <v>35817182504703.602</v>
      </c>
      <c r="Z37" s="337">
        <f>[1]AGR!AS13*BTU_Conversion</f>
        <v>34543367668315.398</v>
      </c>
      <c r="AA37" s="337">
        <f>[1]AGR!AT13*BTU_Conversion</f>
        <v>33387598450406.031</v>
      </c>
      <c r="AB37" s="337">
        <f>[1]AGR!AU13*BTU_Conversion</f>
        <v>32811385661856.184</v>
      </c>
      <c r="AC37" s="337">
        <f>[1]AGR!AV13*BTU_Conversion</f>
        <v>31954987973112.406</v>
      </c>
      <c r="AD37" s="337">
        <f>[1]AGR!AW13*BTU_Conversion</f>
        <v>30900291803950.625</v>
      </c>
      <c r="AE37" s="337">
        <f>[1]AGR!AX13*BTU_Conversion</f>
        <v>30007511417668.418</v>
      </c>
      <c r="AF37" s="337">
        <f>[1]AGR!AY13*BTU_Conversion</f>
        <v>29062758317731.797</v>
      </c>
      <c r="AG37" s="337">
        <f>[1]AGR!AZ13*BTU_Conversion</f>
        <v>28226981997617.008</v>
      </c>
    </row>
    <row r="38" spans="2:33" x14ac:dyDescent="0.25">
      <c r="B38" s="336" t="s">
        <v>969</v>
      </c>
      <c r="C38" s="337">
        <f>SUM('[1]Coal and Oil-Gas Ext. Calcs'!B87)*BTU_Conversion</f>
        <v>11163263730870.01</v>
      </c>
      <c r="D38" s="337">
        <f>SUM('[1]Coal and Oil-Gas Ext. Calcs'!C87)*BTU_Conversion</f>
        <v>11239238488523.268</v>
      </c>
      <c r="E38" s="337">
        <f>SUM('[1]Coal and Oil-Gas Ext. Calcs'!D87)*BTU_Conversion</f>
        <v>10924632568444.539</v>
      </c>
      <c r="F38" s="337">
        <f>SUM('[1]Coal and Oil-Gas Ext. Calcs'!E87)*BTU_Conversion</f>
        <v>10729539568656.029</v>
      </c>
      <c r="G38" s="337">
        <f>SUM('[1]Coal and Oil-Gas Ext. Calcs'!F87)*BTU_Conversion</f>
        <v>10690308980287.975</v>
      </c>
      <c r="H38" s="337">
        <f>SUM('[1]Coal and Oil-Gas Ext. Calcs'!G87)*BTU_Conversion</f>
        <v>10758501148235.719</v>
      </c>
      <c r="I38" s="337">
        <f>SUM('[1]Coal and Oil-Gas Ext. Calcs'!H87)*BTU_Conversion</f>
        <v>10664556807514.98</v>
      </c>
      <c r="J38" s="337">
        <f>SUM('[1]Coal and Oil-Gas Ext. Calcs'!I87)*BTU_Conversion</f>
        <v>10594907767906.176</v>
      </c>
      <c r="K38" s="337">
        <f>SUM('[1]Coal and Oil-Gas Ext. Calcs'!J87)*BTU_Conversion</f>
        <v>10476028804201.699</v>
      </c>
      <c r="L38" s="337">
        <f>SUM('[1]Coal and Oil-Gas Ext. Calcs'!K87)*BTU_Conversion</f>
        <v>10229438982251.77</v>
      </c>
      <c r="M38" s="337">
        <f>SUM('[1]Coal and Oil-Gas Ext. Calcs'!L87)*BTU_Conversion</f>
        <v>9980327442700.2227</v>
      </c>
      <c r="N38" s="337">
        <f>SUM('[1]Coal and Oil-Gas Ext. Calcs'!M87)*BTU_Conversion</f>
        <v>9977046346635.1563</v>
      </c>
      <c r="O38" s="337">
        <f>SUM('[1]Coal and Oil-Gas Ext. Calcs'!N87)*BTU_Conversion</f>
        <v>9668050695976.9902</v>
      </c>
      <c r="P38" s="337">
        <f>SUM('[1]Coal and Oil-Gas Ext. Calcs'!O87)*BTU_Conversion</f>
        <v>9447952314182.3223</v>
      </c>
      <c r="Q38" s="337">
        <f>SUM('[1]Coal and Oil-Gas Ext. Calcs'!P87)*BTU_Conversion</f>
        <v>9180721755397.8535</v>
      </c>
      <c r="R38" s="337">
        <f>SUM('[1]Coal and Oil-Gas Ext. Calcs'!Q87)*BTU_Conversion</f>
        <v>8835704998955.707</v>
      </c>
      <c r="S38" s="337">
        <f>SUM('[1]Coal and Oil-Gas Ext. Calcs'!R87)*BTU_Conversion</f>
        <v>8799482185399.8535</v>
      </c>
      <c r="T38" s="337">
        <f>SUM('[1]Coal and Oil-Gas Ext. Calcs'!S87)*BTU_Conversion</f>
        <v>8595870356662.0088</v>
      </c>
      <c r="U38" s="337">
        <f>SUM('[1]Coal and Oil-Gas Ext. Calcs'!T87)*BTU_Conversion</f>
        <v>8420765865889.5303</v>
      </c>
      <c r="V38" s="337">
        <f>SUM('[1]Coal and Oil-Gas Ext. Calcs'!U87)*BTU_Conversion</f>
        <v>8242377157312.417</v>
      </c>
      <c r="W38" s="337">
        <f>SUM('[1]Coal and Oil-Gas Ext. Calcs'!V87)*BTU_Conversion</f>
        <v>8059995336369.1826</v>
      </c>
      <c r="X38" s="337">
        <f>SUM('[1]Coal and Oil-Gas Ext. Calcs'!W87)*BTU_Conversion</f>
        <v>8037375205509.0771</v>
      </c>
      <c r="Y38" s="337">
        <f>SUM('[1]Coal and Oil-Gas Ext. Calcs'!X87)*BTU_Conversion</f>
        <v>7941484352829.8369</v>
      </c>
      <c r="Z38" s="337">
        <f>SUM('[1]Coal and Oil-Gas Ext. Calcs'!Y87)*BTU_Conversion</f>
        <v>7670412954626.3086</v>
      </c>
      <c r="AA38" s="337">
        <f>SUM('[1]Coal and Oil-Gas Ext. Calcs'!Z87)*BTU_Conversion</f>
        <v>7506675614311.0947</v>
      </c>
      <c r="AB38" s="337">
        <f>SUM('[1]Coal and Oil-Gas Ext. Calcs'!AA87)*BTU_Conversion</f>
        <v>7474036856366.1523</v>
      </c>
      <c r="AC38" s="337">
        <f>SUM('[1]Coal and Oil-Gas Ext. Calcs'!AB87)*BTU_Conversion</f>
        <v>7269450796654.9551</v>
      </c>
      <c r="AD38" s="337">
        <f>SUM('[1]Coal and Oil-Gas Ext. Calcs'!AC87)*BTU_Conversion</f>
        <v>6952173977176.7236</v>
      </c>
      <c r="AE38" s="337">
        <f>SUM('[1]Coal and Oil-Gas Ext. Calcs'!AD87)*BTU_Conversion</f>
        <v>6813908409797.1484</v>
      </c>
      <c r="AF38" s="337">
        <f>SUM('[1]Coal and Oil-Gas Ext. Calcs'!AE87)*BTU_Conversion</f>
        <v>6558724619781.5088</v>
      </c>
      <c r="AG38" s="337">
        <f>SUM('[1]Coal and Oil-Gas Ext. Calcs'!AF87)*BTU_Conversion</f>
        <v>6322223152447.1523</v>
      </c>
    </row>
    <row r="39" spans="2:33" x14ac:dyDescent="0.25">
      <c r="B39" s="336" t="s">
        <v>970</v>
      </c>
      <c r="C39" s="181">
        <f>'[1]Coal and Oil-Gas Ext. Calcs'!B99*BTU_Conversion</f>
        <v>0</v>
      </c>
      <c r="D39" s="181">
        <f>'[1]Coal and Oil-Gas Ext. Calcs'!C99*BTU_Conversion</f>
        <v>0</v>
      </c>
      <c r="E39" s="181">
        <f>'[1]Coal and Oil-Gas Ext. Calcs'!D99*BTU_Conversion</f>
        <v>0</v>
      </c>
      <c r="F39" s="181">
        <f>'[1]Coal and Oil-Gas Ext. Calcs'!E99*BTU_Conversion</f>
        <v>0</v>
      </c>
      <c r="G39" s="181">
        <f>'[1]Coal and Oil-Gas Ext. Calcs'!F99*BTU_Conversion</f>
        <v>0</v>
      </c>
      <c r="H39" s="181">
        <f>'[1]Coal and Oil-Gas Ext. Calcs'!G99*BTU_Conversion</f>
        <v>0</v>
      </c>
      <c r="I39" s="181">
        <f>'[1]Coal and Oil-Gas Ext. Calcs'!H99*BTU_Conversion</f>
        <v>0</v>
      </c>
      <c r="J39" s="181">
        <f>'[1]Coal and Oil-Gas Ext. Calcs'!I99*BTU_Conversion</f>
        <v>0</v>
      </c>
      <c r="K39" s="181">
        <f>'[1]Coal and Oil-Gas Ext. Calcs'!J99*BTU_Conversion</f>
        <v>0</v>
      </c>
      <c r="L39" s="181">
        <f>'[1]Coal and Oil-Gas Ext. Calcs'!K99*BTU_Conversion</f>
        <v>0</v>
      </c>
      <c r="M39" s="181">
        <f>'[1]Coal and Oil-Gas Ext. Calcs'!L99*BTU_Conversion</f>
        <v>0</v>
      </c>
      <c r="N39" s="181">
        <f>'[1]Coal and Oil-Gas Ext. Calcs'!M99*BTU_Conversion</f>
        <v>0</v>
      </c>
      <c r="O39" s="181">
        <f>'[1]Coal and Oil-Gas Ext. Calcs'!N99*BTU_Conversion</f>
        <v>0</v>
      </c>
      <c r="P39" s="181">
        <f>'[1]Coal and Oil-Gas Ext. Calcs'!O99*BTU_Conversion</f>
        <v>0</v>
      </c>
      <c r="Q39" s="181">
        <f>'[1]Coal and Oil-Gas Ext. Calcs'!P99*BTU_Conversion</f>
        <v>0</v>
      </c>
      <c r="R39" s="181">
        <f>'[1]Coal and Oil-Gas Ext. Calcs'!Q99*BTU_Conversion</f>
        <v>0</v>
      </c>
      <c r="S39" s="181">
        <f>'[1]Coal and Oil-Gas Ext. Calcs'!R99*BTU_Conversion</f>
        <v>0</v>
      </c>
      <c r="T39" s="181">
        <f>'[1]Coal and Oil-Gas Ext. Calcs'!S99*BTU_Conversion</f>
        <v>0</v>
      </c>
      <c r="U39" s="181">
        <f>'[1]Coal and Oil-Gas Ext. Calcs'!T99*BTU_Conversion</f>
        <v>0</v>
      </c>
      <c r="V39" s="181">
        <f>'[1]Coal and Oil-Gas Ext. Calcs'!U99*BTU_Conversion</f>
        <v>0</v>
      </c>
      <c r="W39" s="181">
        <f>'[1]Coal and Oil-Gas Ext. Calcs'!V99*BTU_Conversion</f>
        <v>0</v>
      </c>
      <c r="X39" s="181">
        <f>'[1]Coal and Oil-Gas Ext. Calcs'!W99*BTU_Conversion</f>
        <v>0</v>
      </c>
      <c r="Y39" s="181">
        <f>'[1]Coal and Oil-Gas Ext. Calcs'!X99*BTU_Conversion</f>
        <v>0</v>
      </c>
      <c r="Z39" s="181">
        <f>'[1]Coal and Oil-Gas Ext. Calcs'!Y99*BTU_Conversion</f>
        <v>0</v>
      </c>
      <c r="AA39" s="181">
        <f>'[1]Coal and Oil-Gas Ext. Calcs'!Z99*BTU_Conversion</f>
        <v>0</v>
      </c>
      <c r="AB39" s="181">
        <f>'[1]Coal and Oil-Gas Ext. Calcs'!AA99*BTU_Conversion</f>
        <v>0</v>
      </c>
      <c r="AC39" s="181">
        <f>'[1]Coal and Oil-Gas Ext. Calcs'!AB99*BTU_Conversion</f>
        <v>0</v>
      </c>
      <c r="AD39" s="181">
        <f>'[1]Coal and Oil-Gas Ext. Calcs'!AC99*BTU_Conversion</f>
        <v>0</v>
      </c>
      <c r="AE39" s="181">
        <f>'[1]Coal and Oil-Gas Ext. Calcs'!AD99*BTU_Conversion</f>
        <v>0</v>
      </c>
      <c r="AF39" s="181">
        <f>'[1]Coal and Oil-Gas Ext. Calcs'!AE99*BTU_Conversion</f>
        <v>0</v>
      </c>
      <c r="AG39" s="181">
        <f>'[1]Coal and Oil-Gas Ext. Calcs'!AF99*BTU_Conversion</f>
        <v>0</v>
      </c>
    </row>
    <row r="40" spans="2:33" x14ac:dyDescent="0.25">
      <c r="B40" s="339" t="s">
        <v>971</v>
      </c>
      <c r="C40" s="337">
        <v>0</v>
      </c>
      <c r="D40" s="337">
        <v>0</v>
      </c>
      <c r="E40" s="337">
        <v>0</v>
      </c>
      <c r="F40" s="337">
        <v>0</v>
      </c>
      <c r="G40" s="337">
        <v>0</v>
      </c>
      <c r="H40" s="337">
        <v>0</v>
      </c>
      <c r="I40" s="337">
        <v>0</v>
      </c>
      <c r="J40" s="337">
        <v>0</v>
      </c>
      <c r="K40" s="337">
        <v>0</v>
      </c>
      <c r="L40" s="337">
        <v>0</v>
      </c>
      <c r="M40" s="337">
        <v>0</v>
      </c>
      <c r="N40" s="337">
        <v>0</v>
      </c>
      <c r="O40" s="337">
        <v>0</v>
      </c>
      <c r="P40" s="337">
        <v>0</v>
      </c>
      <c r="Q40" s="337">
        <v>0</v>
      </c>
      <c r="R40" s="337">
        <v>0</v>
      </c>
      <c r="S40" s="337">
        <v>0</v>
      </c>
      <c r="T40" s="337">
        <v>0</v>
      </c>
      <c r="U40" s="337">
        <v>0</v>
      </c>
      <c r="V40" s="337">
        <v>0</v>
      </c>
      <c r="W40" s="337">
        <v>0</v>
      </c>
      <c r="X40" s="337">
        <v>0</v>
      </c>
      <c r="Y40" s="337">
        <v>0</v>
      </c>
      <c r="Z40" s="337">
        <v>0</v>
      </c>
      <c r="AA40" s="337">
        <v>0</v>
      </c>
      <c r="AB40" s="337">
        <v>0</v>
      </c>
      <c r="AC40" s="337">
        <v>0</v>
      </c>
      <c r="AD40" s="337">
        <v>0</v>
      </c>
      <c r="AE40" s="337">
        <v>0</v>
      </c>
      <c r="AF40" s="337">
        <v>0</v>
      </c>
      <c r="AG40" s="337">
        <v>0</v>
      </c>
    </row>
    <row r="41" spans="2:33" x14ac:dyDescent="0.25">
      <c r="B41" s="336" t="s">
        <v>972</v>
      </c>
      <c r="C41" s="337">
        <f>[1]FBT!V14*BTU_Conversion</f>
        <v>49049254838529.328</v>
      </c>
      <c r="D41" s="337">
        <f>[1]FBT!W14*BTU_Conversion</f>
        <v>49508225517008.453</v>
      </c>
      <c r="E41" s="337">
        <f>[1]FBT!X14*BTU_Conversion</f>
        <v>49697243817821.016</v>
      </c>
      <c r="F41" s="337">
        <f>[1]FBT!Y14*BTU_Conversion</f>
        <v>49359035205747.008</v>
      </c>
      <c r="G41" s="337">
        <f>[1]FBT!Z14*BTU_Conversion</f>
        <v>48156374662171.703</v>
      </c>
      <c r="H41" s="337">
        <f>[1]FBT!AA14*BTU_Conversion</f>
        <v>47499504470980.609</v>
      </c>
      <c r="I41" s="337">
        <f>[1]FBT!AB14*BTU_Conversion</f>
        <v>47179648357669.617</v>
      </c>
      <c r="J41" s="337">
        <f>[1]FBT!AC14*BTU_Conversion</f>
        <v>45592244434578.68</v>
      </c>
      <c r="K41" s="337">
        <f>[1]FBT!AD14*BTU_Conversion</f>
        <v>45430433717963.25</v>
      </c>
      <c r="L41" s="337">
        <f>[1]FBT!AE14*BTU_Conversion</f>
        <v>44416000192689.602</v>
      </c>
      <c r="M41" s="337">
        <f>[1]FBT!AF14*BTU_Conversion</f>
        <v>43353837976106.484</v>
      </c>
      <c r="N41" s="337">
        <f>[1]FBT!AG14*BTU_Conversion</f>
        <v>41977694606239.688</v>
      </c>
      <c r="O41" s="337">
        <f>[1]FBT!AH14*BTU_Conversion</f>
        <v>39085421549447.68</v>
      </c>
      <c r="P41" s="337">
        <f>[1]FBT!AI14*BTU_Conversion</f>
        <v>36808556746141.789</v>
      </c>
      <c r="Q41" s="337">
        <f>[1]FBT!AJ14*BTU_Conversion</f>
        <v>35855962302919.469</v>
      </c>
      <c r="R41" s="337">
        <f>[1]FBT!AK14*BTU_Conversion</f>
        <v>32842234876076.859</v>
      </c>
      <c r="S41" s="337">
        <f>[1]FBT!AL14*BTU_Conversion</f>
        <v>32815313485401.391</v>
      </c>
      <c r="T41" s="337">
        <f>[1]FBT!AM14*BTU_Conversion</f>
        <v>31325268259407.863</v>
      </c>
      <c r="U41" s="337">
        <f>[1]FBT!AN14*BTU_Conversion</f>
        <v>29788447105276.031</v>
      </c>
      <c r="V41" s="337">
        <f>[1]FBT!AO14*BTU_Conversion</f>
        <v>28533286805598.094</v>
      </c>
      <c r="W41" s="337">
        <f>[1]FBT!AP14*BTU_Conversion</f>
        <v>27222964730094.641</v>
      </c>
      <c r="X41" s="337">
        <f>[1]FBT!AQ14*BTU_Conversion</f>
        <v>26890052085208.691</v>
      </c>
      <c r="Y41" s="337">
        <f>[1]FBT!AR14*BTU_Conversion</f>
        <v>26148196954561.105</v>
      </c>
      <c r="Z41" s="337">
        <f>[1]FBT!AS14*BTU_Conversion</f>
        <v>24997099013032.914</v>
      </c>
      <c r="AA41" s="337">
        <f>[1]FBT!AT14*BTU_Conversion</f>
        <v>23318213655996.539</v>
      </c>
      <c r="AB41" s="337">
        <f>[1]FBT!AU14*BTU_Conversion</f>
        <v>21941021152706.754</v>
      </c>
      <c r="AC41" s="337">
        <f>[1]FBT!AV14*BTU_Conversion</f>
        <v>20654582624742.957</v>
      </c>
      <c r="AD41" s="337">
        <f>[1]FBT!AW14*BTU_Conversion</f>
        <v>18581638636355.277</v>
      </c>
      <c r="AE41" s="337">
        <f>[1]FBT!AX14*BTU_Conversion</f>
        <v>17910257616960.379</v>
      </c>
      <c r="AF41" s="337">
        <f>[1]FBT!AY14*BTU_Conversion</f>
        <v>16664295407635.859</v>
      </c>
      <c r="AG41" s="337">
        <f>[1]FBT!AZ14*BTU_Conversion</f>
        <v>15618474656168.67</v>
      </c>
    </row>
    <row r="42" spans="2:33" x14ac:dyDescent="0.25">
      <c r="B42" s="336" t="s">
        <v>973</v>
      </c>
      <c r="C42" s="181">
        <f>[1]TEL!V14*BTU_Conversion</f>
        <v>844706840331.9939</v>
      </c>
      <c r="D42" s="181">
        <f>[1]TEL!W14*BTU_Conversion</f>
        <v>847616957315.66382</v>
      </c>
      <c r="E42" s="181">
        <f>[1]TEL!X14*BTU_Conversion</f>
        <v>873860927429.36853</v>
      </c>
      <c r="F42" s="181">
        <f>[1]TEL!Y14*BTU_Conversion</f>
        <v>836253526638.13489</v>
      </c>
      <c r="G42" s="181">
        <f>[1]TEL!Z14*BTU_Conversion</f>
        <v>833606721206.1781</v>
      </c>
      <c r="H42" s="181">
        <f>[1]TEL!AA14*BTU_Conversion</f>
        <v>829249972301.15137</v>
      </c>
      <c r="I42" s="181">
        <f>[1]TEL!AB14*BTU_Conversion</f>
        <v>841341190777.11377</v>
      </c>
      <c r="J42" s="181">
        <f>[1]TEL!AC14*BTU_Conversion</f>
        <v>825397482218.91443</v>
      </c>
      <c r="K42" s="181">
        <f>[1]TEL!AD14*BTU_Conversion</f>
        <v>829413910850.97424</v>
      </c>
      <c r="L42" s="181">
        <f>[1]TEL!AE14*BTU_Conversion</f>
        <v>831994015643.03809</v>
      </c>
      <c r="M42" s="181">
        <f>[1]TEL!AF14*BTU_Conversion</f>
        <v>817093846640.86157</v>
      </c>
      <c r="N42" s="181">
        <f>[1]TEL!AG14*BTU_Conversion</f>
        <v>786887306340.49707</v>
      </c>
      <c r="O42" s="181">
        <f>[1]TEL!AH14*BTU_Conversion</f>
        <v>791442251567.79382</v>
      </c>
      <c r="P42" s="181">
        <f>[1]TEL!AI14*BTU_Conversion</f>
        <v>737741367320.50952</v>
      </c>
      <c r="Q42" s="181">
        <f>[1]TEL!AJ14*BTU_Conversion</f>
        <v>695675413497.0636</v>
      </c>
      <c r="R42" s="181">
        <f>[1]TEL!AK14*BTU_Conversion</f>
        <v>675570972271.0946</v>
      </c>
      <c r="S42" s="181">
        <f>[1]TEL!AL14*BTU_Conversion</f>
        <v>666104033268.0116</v>
      </c>
      <c r="T42" s="181">
        <f>[1]TEL!AM14*BTU_Conversion</f>
        <v>646240299684.89795</v>
      </c>
      <c r="U42" s="181">
        <f>[1]TEL!AN14*BTU_Conversion</f>
        <v>626305024663.8175</v>
      </c>
      <c r="V42" s="181">
        <f>[1]TEL!AO14*BTU_Conversion</f>
        <v>604946503875.56909</v>
      </c>
      <c r="W42" s="181">
        <f>[1]TEL!AP14*BTU_Conversion</f>
        <v>582723860599.06104</v>
      </c>
      <c r="X42" s="181">
        <f>[1]TEL!AQ14*BTU_Conversion</f>
        <v>580583176652.52905</v>
      </c>
      <c r="Y42" s="181">
        <f>[1]TEL!AR14*BTU_Conversion</f>
        <v>552260082873.92969</v>
      </c>
      <c r="Z42" s="181">
        <f>[1]TEL!AS14*BTU_Conversion</f>
        <v>489783269173.70099</v>
      </c>
      <c r="AA42" s="181">
        <f>[1]TEL!AT14*BTU_Conversion</f>
        <v>483133563213.45758</v>
      </c>
      <c r="AB42" s="181">
        <f>[1]TEL!AU14*BTU_Conversion</f>
        <v>473278043553.21521</v>
      </c>
      <c r="AC42" s="181">
        <f>[1]TEL!AV14*BTU_Conversion</f>
        <v>456782314320.09589</v>
      </c>
      <c r="AD42" s="181">
        <f>[1]TEL!AW14*BTU_Conversion</f>
        <v>422064538372.21094</v>
      </c>
      <c r="AE42" s="181">
        <f>[1]TEL!AX14*BTU_Conversion</f>
        <v>417770848117.9187</v>
      </c>
      <c r="AF42" s="181">
        <f>[1]TEL!AY14*BTU_Conversion</f>
        <v>414247299291.64386</v>
      </c>
      <c r="AG42" s="181">
        <f>[1]TEL!AZ14*BTU_Conversion</f>
        <v>395980762318.39264</v>
      </c>
    </row>
    <row r="43" spans="2:33" x14ac:dyDescent="0.25">
      <c r="B43" s="336" t="s">
        <v>974</v>
      </c>
      <c r="C43" s="181">
        <f>[1]WWP!V14*BTU_Conversion</f>
        <v>1927856535401.4697</v>
      </c>
      <c r="D43" s="181">
        <f>[1]WWP!W14*BTU_Conversion</f>
        <v>1904462572916.0322</v>
      </c>
      <c r="E43" s="181">
        <f>[1]WWP!X14*BTU_Conversion</f>
        <v>1910781623210.0913</v>
      </c>
      <c r="F43" s="181">
        <f>[1]WWP!Y14*BTU_Conversion</f>
        <v>1938254353959.6899</v>
      </c>
      <c r="G43" s="181">
        <f>[1]WWP!Z14*BTU_Conversion</f>
        <v>1950134555210.4744</v>
      </c>
      <c r="H43" s="181">
        <f>[1]WWP!AA14*BTU_Conversion</f>
        <v>1963258122272.0186</v>
      </c>
      <c r="I43" s="181">
        <f>[1]WWP!AB14*BTU_Conversion</f>
        <v>1952409105749.95</v>
      </c>
      <c r="J43" s="181">
        <f>[1]WWP!AC14*BTU_Conversion</f>
        <v>1881742164208.3877</v>
      </c>
      <c r="K43" s="181">
        <f>[1]WWP!AD14*BTU_Conversion</f>
        <v>1838429031112.2671</v>
      </c>
      <c r="L43" s="181">
        <f>[1]WWP!AE14*BTU_Conversion</f>
        <v>1844335221325.1777</v>
      </c>
      <c r="M43" s="181">
        <f>[1]WWP!AF14*BTU_Conversion</f>
        <v>1812019670852.875</v>
      </c>
      <c r="N43" s="181">
        <f>[1]WWP!AG14*BTU_Conversion</f>
        <v>1786500515704.1279</v>
      </c>
      <c r="O43" s="181">
        <f>[1]WWP!AH14*BTU_Conversion</f>
        <v>1793162666782.0962</v>
      </c>
      <c r="P43" s="181">
        <f>[1]WWP!AI14*BTU_Conversion</f>
        <v>1689910958178.8904</v>
      </c>
      <c r="Q43" s="181">
        <f>[1]WWP!AJ14*BTU_Conversion</f>
        <v>1703362676040.5945</v>
      </c>
      <c r="R43" s="181">
        <f>[1]WWP!AK14*BTU_Conversion</f>
        <v>1666303455080.9927</v>
      </c>
      <c r="S43" s="181">
        <f>[1]WWP!AL14*BTU_Conversion</f>
        <v>1648981735894.4949</v>
      </c>
      <c r="T43" s="181">
        <f>[1]WWP!AM14*BTU_Conversion</f>
        <v>1611679472451.3057</v>
      </c>
      <c r="U43" s="181">
        <f>[1]WWP!AN14*BTU_Conversion</f>
        <v>1605322393001.3652</v>
      </c>
      <c r="V43" s="181">
        <f>[1]WWP!AO14*BTU_Conversion</f>
        <v>1600792471094.3596</v>
      </c>
      <c r="W43" s="181">
        <f>[1]WWP!AP14*BTU_Conversion</f>
        <v>1598584828879.4526</v>
      </c>
      <c r="X43" s="181">
        <f>[1]WWP!AQ14*BTU_Conversion</f>
        <v>1389096771322.3574</v>
      </c>
      <c r="Y43" s="181">
        <f>[1]WWP!AR14*BTU_Conversion</f>
        <v>1340516619423.5286</v>
      </c>
      <c r="Z43" s="181">
        <f>[1]WWP!AS14*BTU_Conversion</f>
        <v>1319217981050.0325</v>
      </c>
      <c r="AA43" s="181">
        <f>[1]WWP!AT14*BTU_Conversion</f>
        <v>1256252224708.009</v>
      </c>
      <c r="AB43" s="181">
        <f>[1]WWP!AU14*BTU_Conversion</f>
        <v>1218962724484.7166</v>
      </c>
      <c r="AC43" s="181">
        <f>[1]WWP!AV14*BTU_Conversion</f>
        <v>1158621841201.3708</v>
      </c>
      <c r="AD43" s="181">
        <f>[1]WWP!AW14*BTU_Conversion</f>
        <v>1020355855443.5618</v>
      </c>
      <c r="AE43" s="181">
        <f>[1]WWP!AX14*BTU_Conversion</f>
        <v>955170113038.99927</v>
      </c>
      <c r="AF43" s="181">
        <f>[1]WWP!AY14*BTU_Conversion</f>
        <v>922871357874.74707</v>
      </c>
      <c r="AG43" s="181">
        <f>[1]WWP!AZ14*BTU_Conversion</f>
        <v>876321444019.07471</v>
      </c>
    </row>
    <row r="44" spans="2:33" x14ac:dyDescent="0.25">
      <c r="B44" s="336" t="s">
        <v>975</v>
      </c>
      <c r="C44" s="181">
        <f>[1]PPA!V21*BTU_Conversion</f>
        <v>39125022820202.188</v>
      </c>
      <c r="D44" s="181">
        <f>[1]PPA!W21*BTU_Conversion</f>
        <v>38785941238631.016</v>
      </c>
      <c r="E44" s="181">
        <f>[1]PPA!X21*BTU_Conversion</f>
        <v>37787414346021.266</v>
      </c>
      <c r="F44" s="181">
        <f>[1]PPA!Y21*BTU_Conversion</f>
        <v>37089414501670.586</v>
      </c>
      <c r="G44" s="181">
        <f>[1]PPA!Z21*BTU_Conversion</f>
        <v>36394093909468.18</v>
      </c>
      <c r="H44" s="181">
        <f>[1]PPA!AA21*BTU_Conversion</f>
        <v>35739629384432.875</v>
      </c>
      <c r="I44" s="181">
        <f>[1]PPA!AB21*BTU_Conversion</f>
        <v>35187658710613.742</v>
      </c>
      <c r="J44" s="181">
        <f>[1]PPA!AC21*BTU_Conversion</f>
        <v>34630352261532.855</v>
      </c>
      <c r="K44" s="181">
        <f>[1]PPA!AD21*BTU_Conversion</f>
        <v>34088786209247.477</v>
      </c>
      <c r="L44" s="181">
        <f>[1]PPA!AE21*BTU_Conversion</f>
        <v>33326367602708.488</v>
      </c>
      <c r="M44" s="181">
        <f>[1]PPA!AF21*BTU_Conversion</f>
        <v>32566366919056.336</v>
      </c>
      <c r="N44" s="181">
        <f>[1]PPA!AG21*BTU_Conversion</f>
        <v>31684208858317.879</v>
      </c>
      <c r="O44" s="181">
        <f>[1]PPA!AH21*BTU_Conversion</f>
        <v>30341257408298.641</v>
      </c>
      <c r="P44" s="181">
        <f>[1]PPA!AI21*BTU_Conversion</f>
        <v>27918805910277.277</v>
      </c>
      <c r="Q44" s="181">
        <f>[1]PPA!AJ21*BTU_Conversion</f>
        <v>25784412391197.164</v>
      </c>
      <c r="R44" s="181">
        <f>[1]PPA!AK21*BTU_Conversion</f>
        <v>23294426453959.785</v>
      </c>
      <c r="S44" s="181">
        <f>[1]PPA!AL21*BTU_Conversion</f>
        <v>21679601250802.148</v>
      </c>
      <c r="T44" s="181">
        <f>[1]PPA!AM21*BTU_Conversion</f>
        <v>18493093042577.75</v>
      </c>
      <c r="U44" s="181">
        <f>[1]PPA!AN21*BTU_Conversion</f>
        <v>17760826149752.188</v>
      </c>
      <c r="V44" s="181">
        <f>[1]PPA!AO21*BTU_Conversion</f>
        <v>17317938903534.803</v>
      </c>
      <c r="W44" s="181">
        <f>[1]PPA!AP21*BTU_Conversion</f>
        <v>15024547272069.988</v>
      </c>
      <c r="X44" s="181">
        <f>[1]PPA!AQ21*BTU_Conversion</f>
        <v>15019909782734.783</v>
      </c>
      <c r="Y44" s="181">
        <f>[1]PPA!AR21*BTU_Conversion</f>
        <v>13384651883726.871</v>
      </c>
      <c r="Z44" s="181">
        <f>[1]PPA!AS21*BTU_Conversion</f>
        <v>12809000558560.486</v>
      </c>
      <c r="AA44" s="181">
        <f>[1]PPA!AT21*BTU_Conversion</f>
        <v>11480498463943.328</v>
      </c>
      <c r="AB44" s="181">
        <f>[1]PPA!AU21*BTU_Conversion</f>
        <v>10756467139654.508</v>
      </c>
      <c r="AC44" s="181">
        <f>[1]PPA!AV21*BTU_Conversion</f>
        <v>10682365498526.924</v>
      </c>
      <c r="AD44" s="181">
        <f>[1]PPA!AW21*BTU_Conversion</f>
        <v>9584490885843.1211</v>
      </c>
      <c r="AE44" s="181">
        <f>[1]PPA!AX21*BTU_Conversion</f>
        <v>8826117463861.1289</v>
      </c>
      <c r="AF44" s="181">
        <f>[1]PPA!AY21*BTU_Conversion</f>
        <v>7981008521918.5527</v>
      </c>
      <c r="AG44" s="181">
        <f>[1]PPA!AZ21*BTU_Conversion</f>
        <v>7286285349446.4922</v>
      </c>
    </row>
    <row r="45" spans="2:33" x14ac:dyDescent="0.25">
      <c r="B45" s="336" t="s">
        <v>976</v>
      </c>
      <c r="C45" s="181" t="e">
        <f>SUMIFS([1]cenrf!X$2:X$85,[1]cenrf!$A$2:$A$85,BIFUbC_Calculations!$B36)*BTU_Conversion</f>
        <v>#VALUE!</v>
      </c>
      <c r="D45" s="181" t="e">
        <f>SUMIFS([1]cenrf!Y$2:Y$85,[1]cenrf!$A$2:$A$85,BIFUbC_Calculations!$B36)*BTU_Conversion</f>
        <v>#VALUE!</v>
      </c>
      <c r="E45" s="181" t="e">
        <f>SUMIFS([1]cenrf!Z$2:Z$85,[1]cenrf!$A$2:$A$85,BIFUbC_Calculations!$B36)*BTU_Conversion</f>
        <v>#VALUE!</v>
      </c>
      <c r="F45" s="181" t="e">
        <f>SUMIFS([1]cenrf!AA$2:AA$85,[1]cenrf!$A$2:$A$85,BIFUbC_Calculations!$B36)*BTU_Conversion</f>
        <v>#VALUE!</v>
      </c>
      <c r="G45" s="181" t="e">
        <f>SUMIFS([1]cenrf!AB$2:AB$85,[1]cenrf!$A$2:$A$85,BIFUbC_Calculations!$B36)*BTU_Conversion</f>
        <v>#VALUE!</v>
      </c>
      <c r="H45" s="181" t="e">
        <f>SUMIFS([1]cenrf!AC$2:AC$85,[1]cenrf!$A$2:$A$85,BIFUbC_Calculations!$B36)*BTU_Conversion</f>
        <v>#VALUE!</v>
      </c>
      <c r="I45" s="181" t="e">
        <f>SUMIFS([1]cenrf!AD$2:AD$85,[1]cenrf!$A$2:$A$85,BIFUbC_Calculations!$B36)*BTU_Conversion</f>
        <v>#VALUE!</v>
      </c>
      <c r="J45" s="181" t="e">
        <f>SUMIFS([1]cenrf!AE$2:AE$85,[1]cenrf!$A$2:$A$85,BIFUbC_Calculations!$B36)*BTU_Conversion</f>
        <v>#VALUE!</v>
      </c>
      <c r="K45" s="181" t="e">
        <f>SUMIFS([1]cenrf!AF$2:AF$85,[1]cenrf!$A$2:$A$85,BIFUbC_Calculations!$B36)*BTU_Conversion</f>
        <v>#VALUE!</v>
      </c>
      <c r="L45" s="181" t="e">
        <f>SUMIFS([1]cenrf!AG$2:AG$85,[1]cenrf!$A$2:$A$85,BIFUbC_Calculations!$B36)*BTU_Conversion</f>
        <v>#VALUE!</v>
      </c>
      <c r="M45" s="181" t="e">
        <f>SUMIFS([1]cenrf!AH$2:AH$85,[1]cenrf!$A$2:$A$85,BIFUbC_Calculations!$B36)*BTU_Conversion</f>
        <v>#VALUE!</v>
      </c>
      <c r="N45" s="181" t="e">
        <f>SUMIFS([1]cenrf!AI$2:AI$85,[1]cenrf!$A$2:$A$85,BIFUbC_Calculations!$B36)*BTU_Conversion</f>
        <v>#VALUE!</v>
      </c>
      <c r="O45" s="181" t="e">
        <f>SUMIFS([1]cenrf!AJ$2:AJ$85,[1]cenrf!$A$2:$A$85,BIFUbC_Calculations!$B36)*BTU_Conversion</f>
        <v>#VALUE!</v>
      </c>
      <c r="P45" s="181" t="e">
        <f>SUMIFS([1]cenrf!AK$2:AK$85,[1]cenrf!$A$2:$A$85,BIFUbC_Calculations!$B36)*BTU_Conversion</f>
        <v>#VALUE!</v>
      </c>
      <c r="Q45" s="181" t="e">
        <f>SUMIFS([1]cenrf!AL$2:AL$85,[1]cenrf!$A$2:$A$85,BIFUbC_Calculations!$B36)*BTU_Conversion</f>
        <v>#VALUE!</v>
      </c>
      <c r="R45" s="181" t="e">
        <f>SUMIFS([1]cenrf!AM$2:AM$85,[1]cenrf!$A$2:$A$85,BIFUbC_Calculations!$B36)*BTU_Conversion</f>
        <v>#VALUE!</v>
      </c>
      <c r="S45" s="181" t="e">
        <f>SUMIFS([1]cenrf!AN$2:AN$85,[1]cenrf!$A$2:$A$85,BIFUbC_Calculations!$B36)*BTU_Conversion</f>
        <v>#VALUE!</v>
      </c>
      <c r="T45" s="181" t="e">
        <f>SUMIFS([1]cenrf!AO$2:AO$85,[1]cenrf!$A$2:$A$85,BIFUbC_Calculations!$B36)*BTU_Conversion</f>
        <v>#VALUE!</v>
      </c>
      <c r="U45" s="181" t="e">
        <f>SUMIFS([1]cenrf!AP$2:AP$85,[1]cenrf!$A$2:$A$85,BIFUbC_Calculations!$B36)*BTU_Conversion</f>
        <v>#VALUE!</v>
      </c>
      <c r="V45" s="181" t="e">
        <f>SUMIFS([1]cenrf!AQ$2:AQ$85,[1]cenrf!$A$2:$A$85,BIFUbC_Calculations!$B36)*BTU_Conversion</f>
        <v>#VALUE!</v>
      </c>
      <c r="W45" s="181" t="e">
        <f>SUMIFS([1]cenrf!AR$2:AR$85,[1]cenrf!$A$2:$A$85,BIFUbC_Calculations!$B36)*BTU_Conversion</f>
        <v>#VALUE!</v>
      </c>
      <c r="X45" s="181" t="e">
        <f>SUMIFS([1]cenrf!AS$2:AS$85,[1]cenrf!$A$2:$A$85,BIFUbC_Calculations!$B36)*BTU_Conversion</f>
        <v>#VALUE!</v>
      </c>
      <c r="Y45" s="181" t="e">
        <f>SUMIFS([1]cenrf!AT$2:AT$85,[1]cenrf!$A$2:$A$85,BIFUbC_Calculations!$B36)*BTU_Conversion</f>
        <v>#VALUE!</v>
      </c>
      <c r="Z45" s="181" t="e">
        <f>SUMIFS([1]cenrf!AU$2:AU$85,[1]cenrf!$A$2:$A$85,BIFUbC_Calculations!$B36)*BTU_Conversion</f>
        <v>#VALUE!</v>
      </c>
      <c r="AA45" s="181" t="e">
        <f>SUMIFS([1]cenrf!AV$2:AV$85,[1]cenrf!$A$2:$A$85,BIFUbC_Calculations!$B36)*BTU_Conversion</f>
        <v>#VALUE!</v>
      </c>
      <c r="AB45" s="181" t="e">
        <f>SUMIFS([1]cenrf!AW$2:AW$85,[1]cenrf!$A$2:$A$85,BIFUbC_Calculations!$B36)*BTU_Conversion</f>
        <v>#VALUE!</v>
      </c>
      <c r="AC45" s="181" t="e">
        <f>SUMIFS([1]cenrf!AX$2:AX$85,[1]cenrf!$A$2:$A$85,BIFUbC_Calculations!$B36)*BTU_Conversion</f>
        <v>#VALUE!</v>
      </c>
      <c r="AD45" s="181" t="e">
        <f>SUMIFS([1]cenrf!AY$2:AY$85,[1]cenrf!$A$2:$A$85,BIFUbC_Calculations!$B36)*BTU_Conversion</f>
        <v>#VALUE!</v>
      </c>
      <c r="AE45" s="181" t="e">
        <f>SUMIFS([1]cenrf!AZ$2:AZ$85,[1]cenrf!$A$2:$A$85,BIFUbC_Calculations!$B36)*BTU_Conversion</f>
        <v>#VALUE!</v>
      </c>
      <c r="AF45" s="181" t="e">
        <f>SUMIFS([1]cenrf!BA$2:BA$85,[1]cenrf!$A$2:$A$85,BIFUbC_Calculations!$B36)*BTU_Conversion</f>
        <v>#VALUE!</v>
      </c>
      <c r="AG45" s="181" t="e">
        <f>SUMIFS([1]cenrf!BB$2:BB$85,[1]cenrf!$A$2:$A$85,BIFUbC_Calculations!$B36)*BTU_Conversion</f>
        <v>#VALUE!</v>
      </c>
    </row>
    <row r="46" spans="2:33" x14ac:dyDescent="0.25">
      <c r="B46" s="336" t="s">
        <v>977</v>
      </c>
      <c r="C46" s="181">
        <f>SUM([1]CHI!V21,[1]CHI!V43)*BTU_Conversion</f>
        <v>145784746813023.56</v>
      </c>
      <c r="D46" s="181">
        <f>SUM([1]CHI!W21,[1]CHI!W43)*BTU_Conversion</f>
        <v>144954251495418.88</v>
      </c>
      <c r="E46" s="181">
        <f>SUM([1]CHI!X21,[1]CHI!X43)*BTU_Conversion</f>
        <v>139095459051952.14</v>
      </c>
      <c r="F46" s="181">
        <f>SUM([1]CHI!Y21,[1]CHI!Y43)*BTU_Conversion</f>
        <v>132074429151525.45</v>
      </c>
      <c r="G46" s="181">
        <f>SUM([1]CHI!Z21,[1]CHI!Z43)*BTU_Conversion</f>
        <v>126031409606470.52</v>
      </c>
      <c r="H46" s="181">
        <f>SUM([1]CHI!AA21,[1]CHI!AA43)*BTU_Conversion</f>
        <v>125120755296240.09</v>
      </c>
      <c r="I46" s="181">
        <f>SUM([1]CHI!AB21,[1]CHI!AB43)*BTU_Conversion</f>
        <v>122996050569803.28</v>
      </c>
      <c r="J46" s="181">
        <f>SUM([1]CHI!AC21,[1]CHI!AC43)*BTU_Conversion</f>
        <v>120268814636592.64</v>
      </c>
      <c r="K46" s="181">
        <f>SUM([1]CHI!AD21,[1]CHI!AD43)*BTU_Conversion</f>
        <v>116772378861324.38</v>
      </c>
      <c r="L46" s="181">
        <f>SUM([1]CHI!AE21,[1]CHI!AE43)*BTU_Conversion</f>
        <v>116194166540766.8</v>
      </c>
      <c r="M46" s="181">
        <f>SUM([1]CHI!AF21,[1]CHI!AF43)*BTU_Conversion</f>
        <v>112149936789008.91</v>
      </c>
      <c r="N46" s="181">
        <f>SUM([1]CHI!AG21,[1]CHI!AG43)*BTU_Conversion</f>
        <v>107461909278606.22</v>
      </c>
      <c r="O46" s="181">
        <f>SUM([1]CHI!AH21,[1]CHI!AH43)*BTU_Conversion</f>
        <v>101495485846025.78</v>
      </c>
      <c r="P46" s="181">
        <f>SUM([1]CHI!AI21,[1]CHI!AI43)*BTU_Conversion</f>
        <v>91446266471964.625</v>
      </c>
      <c r="Q46" s="181">
        <f>SUM([1]CHI!AJ21,[1]CHI!AJ43)*BTU_Conversion</f>
        <v>88148191710366.531</v>
      </c>
      <c r="R46" s="181">
        <f>SUM([1]CHI!AK21,[1]CHI!AK43)*BTU_Conversion</f>
        <v>84725759956155.609</v>
      </c>
      <c r="S46" s="181">
        <f>SUM([1]CHI!AL21,[1]CHI!AL43)*BTU_Conversion</f>
        <v>84573808809990.516</v>
      </c>
      <c r="T46" s="181">
        <f>SUM([1]CHI!AM21,[1]CHI!AM43)*BTU_Conversion</f>
        <v>82633978998891.016</v>
      </c>
      <c r="U46" s="181">
        <f>SUM([1]CHI!AN21,[1]CHI!AN43)*BTU_Conversion</f>
        <v>79001993628681.656</v>
      </c>
      <c r="V46" s="181">
        <f>SUM([1]CHI!AO21,[1]CHI!AO43)*BTU_Conversion</f>
        <v>76041022037585.969</v>
      </c>
      <c r="W46" s="181">
        <f>SUM([1]CHI!AP21,[1]CHI!AP43)*BTU_Conversion</f>
        <v>72061362563375.172</v>
      </c>
      <c r="X46" s="181">
        <f>SUM([1]CHI!AQ21,[1]CHI!AQ43)*BTU_Conversion</f>
        <v>68670068525146.898</v>
      </c>
      <c r="Y46" s="181">
        <f>SUM([1]CHI!AR21,[1]CHI!AR43)*BTU_Conversion</f>
        <v>62777009226523.578</v>
      </c>
      <c r="Z46" s="181">
        <f>SUM([1]CHI!AS21,[1]CHI!AS43)*BTU_Conversion</f>
        <v>56696143021648.328</v>
      </c>
      <c r="AA46" s="181">
        <f>SUM([1]CHI!AT21,[1]CHI!AT43)*BTU_Conversion</f>
        <v>48665825672377.414</v>
      </c>
      <c r="AB46" s="181">
        <f>SUM([1]CHI!AU21,[1]CHI!AU43)*BTU_Conversion</f>
        <v>46364537531886.031</v>
      </c>
      <c r="AC46" s="181">
        <f>SUM([1]CHI!AV21,[1]CHI!AV43)*BTU_Conversion</f>
        <v>42704435182950.281</v>
      </c>
      <c r="AD46" s="181">
        <f>SUM([1]CHI!AW21,[1]CHI!AW43)*BTU_Conversion</f>
        <v>38414295102938.367</v>
      </c>
      <c r="AE46" s="181">
        <f>SUM([1]CHI!AX21,[1]CHI!AX43)*BTU_Conversion</f>
        <v>31539610996208.594</v>
      </c>
      <c r="AF46" s="181">
        <f>SUM([1]CHI!AY21,[1]CHI!AY43)*BTU_Conversion</f>
        <v>28935178652879.539</v>
      </c>
      <c r="AG46" s="181">
        <f>SUM([1]CHI!AZ21,[1]CHI!AZ43)*BTU_Conversion</f>
        <v>26286879530477.828</v>
      </c>
    </row>
    <row r="47" spans="2:33" x14ac:dyDescent="0.25">
      <c r="B47" s="339" t="s">
        <v>978</v>
      </c>
      <c r="C47" s="337">
        <v>0</v>
      </c>
      <c r="D47" s="337">
        <v>0</v>
      </c>
      <c r="E47" s="337">
        <v>0</v>
      </c>
      <c r="F47" s="337">
        <v>0</v>
      </c>
      <c r="G47" s="337">
        <v>0</v>
      </c>
      <c r="H47" s="337">
        <v>0</v>
      </c>
      <c r="I47" s="337">
        <v>0</v>
      </c>
      <c r="J47" s="337">
        <v>0</v>
      </c>
      <c r="K47" s="337">
        <v>0</v>
      </c>
      <c r="L47" s="337">
        <v>0</v>
      </c>
      <c r="M47" s="337">
        <v>0</v>
      </c>
      <c r="N47" s="337">
        <v>0</v>
      </c>
      <c r="O47" s="337">
        <v>0</v>
      </c>
      <c r="P47" s="337">
        <v>0</v>
      </c>
      <c r="Q47" s="337">
        <v>0</v>
      </c>
      <c r="R47" s="337">
        <v>0</v>
      </c>
      <c r="S47" s="337">
        <v>0</v>
      </c>
      <c r="T47" s="337">
        <v>0</v>
      </c>
      <c r="U47" s="337">
        <v>0</v>
      </c>
      <c r="V47" s="337">
        <v>0</v>
      </c>
      <c r="W47" s="337">
        <v>0</v>
      </c>
      <c r="X47" s="337">
        <v>0</v>
      </c>
      <c r="Y47" s="337">
        <v>0</v>
      </c>
      <c r="Z47" s="337">
        <v>0</v>
      </c>
      <c r="AA47" s="337">
        <v>0</v>
      </c>
      <c r="AB47" s="337">
        <v>0</v>
      </c>
      <c r="AC47" s="337">
        <v>0</v>
      </c>
      <c r="AD47" s="337">
        <v>0</v>
      </c>
      <c r="AE47" s="337">
        <v>0</v>
      </c>
      <c r="AF47" s="337">
        <v>0</v>
      </c>
      <c r="AG47" s="337">
        <v>0</v>
      </c>
    </row>
    <row r="48" spans="2:33" x14ac:dyDescent="0.25">
      <c r="B48" s="336" t="s">
        <v>979</v>
      </c>
      <c r="C48" s="181">
        <f>SUM([1]gla!X3)*BTU_Conversion</f>
        <v>3835720497.5164165</v>
      </c>
      <c r="D48" s="181">
        <f>SUM([1]gla!Y3)*BTU_Conversion</f>
        <v>4228533797.130856</v>
      </c>
      <c r="E48" s="181">
        <f>SUM([1]gla!Z3)*BTU_Conversion</f>
        <v>4391353565.827549</v>
      </c>
      <c r="F48" s="181">
        <f>SUM([1]gla!AA3)*BTU_Conversion</f>
        <v>5135380517.2885895</v>
      </c>
      <c r="G48" s="181">
        <f>SUM([1]gla!AB3)*BTU_Conversion</f>
        <v>5677704235.1452932</v>
      </c>
      <c r="H48" s="181">
        <f>SUM([1]gla!AC3)*BTU_Conversion</f>
        <v>6336530010.9313936</v>
      </c>
      <c r="I48" s="181">
        <f>SUM([1]gla!AD3)*BTU_Conversion</f>
        <v>7125821967.1896324</v>
      </c>
      <c r="J48" s="181">
        <f>SUM([1]gla!AE3)*BTU_Conversion</f>
        <v>7913317515.5705929</v>
      </c>
      <c r="K48" s="181">
        <f>SUM([1]gla!AF3)*BTU_Conversion</f>
        <v>8476685044.9340277</v>
      </c>
      <c r="L48" s="181">
        <f>SUM([1]gla!AG3)*BTU_Conversion</f>
        <v>7013499212.3817577</v>
      </c>
      <c r="M48" s="181">
        <f>SUM([1]gla!AH3)*BTU_Conversion</f>
        <v>6234021248.4508953</v>
      </c>
      <c r="N48" s="181">
        <f>SUM([1]gla!AI3)*BTU_Conversion</f>
        <v>5695320643.1841135</v>
      </c>
      <c r="O48" s="181">
        <f>SUM([1]gla!AJ3)*BTU_Conversion</f>
        <v>4992929739.6434555</v>
      </c>
      <c r="P48" s="181">
        <f>SUM([1]gla!AK3)*BTU_Conversion</f>
        <v>4243146676.0519605</v>
      </c>
      <c r="Q48" s="181">
        <f>SUM([1]gla!AL3)*BTU_Conversion</f>
        <v>4172618182.9791894</v>
      </c>
      <c r="R48" s="181">
        <f>SUM([1]gla!AM3)*BTU_Conversion</f>
        <v>4197358668.2460122</v>
      </c>
      <c r="S48" s="181">
        <f>SUM([1]gla!AN3)*BTU_Conversion</f>
        <v>4193425211.4280157</v>
      </c>
      <c r="T48" s="181">
        <f>SUM([1]gla!AO3)*BTU_Conversion</f>
        <v>4081952680.3799086</v>
      </c>
      <c r="U48" s="181">
        <f>SUM([1]gla!AP3)*BTU_Conversion</f>
        <v>3906810074.9996414</v>
      </c>
      <c r="V48" s="181">
        <f>SUM([1]gla!AQ3)*BTU_Conversion</f>
        <v>3705605116.8029876</v>
      </c>
      <c r="W48" s="181">
        <f>SUM([1]gla!AR3)*BTU_Conversion</f>
        <v>3213492044.657505</v>
      </c>
      <c r="X48" s="181">
        <f>SUM([1]gla!AS3)*BTU_Conversion</f>
        <v>2721342575.1297131</v>
      </c>
      <c r="Y48" s="181">
        <f>SUM([1]gla!AT3)*BTU_Conversion</f>
        <v>2196785577.8621144</v>
      </c>
      <c r="Z48" s="181">
        <f>SUM([1]gla!AU3)*BTU_Conversion</f>
        <v>1778815300.3542912</v>
      </c>
      <c r="AA48" s="181">
        <f>SUM([1]gla!AV3)*BTU_Conversion</f>
        <v>1514163335.2432289</v>
      </c>
      <c r="AB48" s="181">
        <f>SUM([1]gla!AW3)*BTU_Conversion</f>
        <v>1407800806.7995722</v>
      </c>
      <c r="AC48" s="181">
        <f>SUM([1]gla!AX3)*BTU_Conversion</f>
        <v>1238418443.5183909</v>
      </c>
      <c r="AD48" s="181">
        <f>SUM([1]gla!AY3)*BTU_Conversion</f>
        <v>1043231992.5401298</v>
      </c>
      <c r="AE48" s="181">
        <f>SUM([1]gla!AZ3)*BTU_Conversion</f>
        <v>916729061.01185668</v>
      </c>
      <c r="AF48" s="181">
        <f>SUM([1]gla!BA3)*BTU_Conversion</f>
        <v>791875533.17615533</v>
      </c>
      <c r="AG48" s="181">
        <f>SUM([1]gla!BB3)*BTU_Conversion</f>
        <v>682881572.50867784</v>
      </c>
    </row>
    <row r="49" spans="2:33" x14ac:dyDescent="0.25">
      <c r="B49" s="336" t="s">
        <v>980</v>
      </c>
      <c r="C49" s="181">
        <f>SUM([1]cem!X3,[1]cer!X3)*BTU_Conversion</f>
        <v>142582267508432.75</v>
      </c>
      <c r="D49" s="181">
        <f>SUM([1]cem!Y3,[1]cer!Y3)*BTU_Conversion</f>
        <v>142346854222864.5</v>
      </c>
      <c r="E49" s="181">
        <f>SUM([1]cem!Z3,[1]cer!Z3)*BTU_Conversion</f>
        <v>138955453552899.22</v>
      </c>
      <c r="F49" s="181">
        <f>SUM([1]cem!AA3,[1]cer!AA3)*BTU_Conversion</f>
        <v>136253891887844.92</v>
      </c>
      <c r="G49" s="181">
        <f>SUM([1]cem!AB3,[1]cer!AB3)*BTU_Conversion</f>
        <v>133493995347306.77</v>
      </c>
      <c r="H49" s="181">
        <f>SUM([1]cem!AC3,[1]cer!AC3)*BTU_Conversion</f>
        <v>131903217557231.66</v>
      </c>
      <c r="I49" s="181">
        <f>SUM([1]cem!AD3,[1]cer!AD3)*BTU_Conversion</f>
        <v>132005298212117.45</v>
      </c>
      <c r="J49" s="181">
        <f>SUM([1]cem!AE3,[1]cer!AE3)*BTU_Conversion</f>
        <v>129316363045376.97</v>
      </c>
      <c r="K49" s="181">
        <f>SUM([1]cem!AF3,[1]cer!AF3)*BTU_Conversion</f>
        <v>128084228352989.23</v>
      </c>
      <c r="L49" s="181">
        <f>SUM([1]cem!AG3,[1]cer!AG3)*BTU_Conversion</f>
        <v>127517381236342.88</v>
      </c>
      <c r="M49" s="181">
        <f>SUM([1]cem!AH3,[1]cer!AH3)*BTU_Conversion</f>
        <v>124370011357063.75</v>
      </c>
      <c r="N49" s="181">
        <f>SUM([1]cem!AI3,[1]cer!AI3)*BTU_Conversion</f>
        <v>122201220478404.08</v>
      </c>
      <c r="O49" s="181">
        <f>SUM([1]cem!AJ3,[1]cer!AJ3)*BTU_Conversion</f>
        <v>118009661313308.28</v>
      </c>
      <c r="P49" s="181">
        <f>SUM([1]cem!AK3,[1]cer!AK3)*BTU_Conversion</f>
        <v>113845911814650.53</v>
      </c>
      <c r="Q49" s="181">
        <f>SUM([1]cem!AL3,[1]cer!AL3)*BTU_Conversion</f>
        <v>109862757204104.3</v>
      </c>
      <c r="R49" s="181">
        <f>SUM([1]cem!AM3,[1]cer!AM3)*BTU_Conversion</f>
        <v>107451289175984.88</v>
      </c>
      <c r="S49" s="181">
        <f>SUM([1]cem!AN3,[1]cer!AN3)*BTU_Conversion</f>
        <v>106761786534367.75</v>
      </c>
      <c r="T49" s="181">
        <f>SUM([1]cem!AO3,[1]cer!AO3)*BTU_Conversion</f>
        <v>103920928028780.34</v>
      </c>
      <c r="U49" s="181">
        <f>SUM([1]cem!AP3,[1]cer!AP3)*BTU_Conversion</f>
        <v>102292448557346.31</v>
      </c>
      <c r="V49" s="181">
        <f>SUM([1]cem!AQ3,[1]cer!AQ3)*BTU_Conversion</f>
        <v>98504107502996.875</v>
      </c>
      <c r="W49" s="181">
        <f>SUM([1]cem!AR3,[1]cer!AR3)*BTU_Conversion</f>
        <v>94282963828914.141</v>
      </c>
      <c r="X49" s="181">
        <f>SUM([1]cem!AS3,[1]cer!AS3)*BTU_Conversion</f>
        <v>86948894794676.297</v>
      </c>
      <c r="Y49" s="181">
        <f>SUM([1]cem!AT3,[1]cer!AT3)*BTU_Conversion</f>
        <v>79063258075560.875</v>
      </c>
      <c r="Z49" s="181">
        <f>SUM([1]cem!AU3,[1]cer!AU3)*BTU_Conversion</f>
        <v>68219643187408.875</v>
      </c>
      <c r="AA49" s="181">
        <f>SUM([1]cem!AV3,[1]cer!AV3)*BTU_Conversion</f>
        <v>61819213642910.797</v>
      </c>
      <c r="AB49" s="181">
        <f>SUM([1]cem!AW3,[1]cer!AW3)*BTU_Conversion</f>
        <v>59899857747826.586</v>
      </c>
      <c r="AC49" s="181">
        <f>SUM([1]cem!AX3,[1]cer!AX3)*BTU_Conversion</f>
        <v>58977330234914.766</v>
      </c>
      <c r="AD49" s="181">
        <f>SUM([1]cem!AY3,[1]cer!AY3)*BTU_Conversion</f>
        <v>45997346910425.352</v>
      </c>
      <c r="AE49" s="181">
        <f>SUM([1]cem!AZ3,[1]cer!AZ3)*BTU_Conversion</f>
        <v>42803970164413.188</v>
      </c>
      <c r="AF49" s="181">
        <f>SUM([1]cem!BA3,[1]cer!BA3)*BTU_Conversion</f>
        <v>41242078666363.609</v>
      </c>
      <c r="AG49" s="181">
        <f>SUM([1]cem!BB3,[1]cer!BB3)*BTU_Conversion</f>
        <v>34822296229217.539</v>
      </c>
    </row>
    <row r="50" spans="2:33" x14ac:dyDescent="0.25">
      <c r="B50" s="336" t="s">
        <v>981</v>
      </c>
      <c r="C50" s="181">
        <f>SUM([1]ISI!V19,[1]ISI!V20,[1]tick!W3,[1]cenisb!W3)*BTU_Conversion</f>
        <v>1988148277344653</v>
      </c>
      <c r="D50" s="181">
        <f>SUM([1]ISI!W19,[1]ISI!W20,[1]tick!X3,[1]cenisb!X3)*BTU_Conversion</f>
        <v>1971484304489926.5</v>
      </c>
      <c r="E50" s="181">
        <f>SUM([1]ISI!X19,[1]ISI!X20,[1]tick!Y3,[1]cenisb!Y3)*BTU_Conversion</f>
        <v>1943646740852100.5</v>
      </c>
      <c r="F50" s="181">
        <f>SUM([1]ISI!Y19,[1]ISI!Y20,[1]tick!Z3,[1]cenisb!Z3)*BTU_Conversion</f>
        <v>1898225358066075.3</v>
      </c>
      <c r="G50" s="181">
        <f>SUM([1]ISI!Z19,[1]ISI!Z20,[1]tick!AA3,[1]cenisb!AA3)*BTU_Conversion</f>
        <v>1877158635471377</v>
      </c>
      <c r="H50" s="181">
        <f>SUM([1]ISI!AA19,[1]ISI!AA20,[1]tick!AB3,[1]cenisb!AB3)*BTU_Conversion</f>
        <v>1867232203094516</v>
      </c>
      <c r="I50" s="181">
        <f>SUM([1]ISI!AB19,[1]ISI!AB20,[1]tick!AC3,[1]cenisb!AC3)*BTU_Conversion</f>
        <v>1865742003873543.5</v>
      </c>
      <c r="J50" s="181">
        <f>SUM([1]ISI!AC19,[1]ISI!AC20,[1]tick!AD3,[1]cenisb!AD3)*BTU_Conversion</f>
        <v>1866325724560530.5</v>
      </c>
      <c r="K50" s="181">
        <f>SUM([1]ISI!AD19,[1]ISI!AD20,[1]tick!AE3,[1]cenisb!AE3)*BTU_Conversion</f>
        <v>1866194807559856.5</v>
      </c>
      <c r="L50" s="181">
        <f>SUM([1]ISI!AE19,[1]ISI!AE20,[1]tick!AF3,[1]cenisb!AF3)*BTU_Conversion</f>
        <v>1857159425300808</v>
      </c>
      <c r="M50" s="181">
        <f>SUM([1]ISI!AF19,[1]ISI!AF20,[1]tick!AG3,[1]cenisb!AG3)*BTU_Conversion</f>
        <v>1836612187225362.8</v>
      </c>
      <c r="N50" s="181">
        <f>SUM([1]ISI!AG19,[1]ISI!AG20,[1]tick!AH3,[1]cenisb!AH3)*BTU_Conversion</f>
        <v>1826064634699774.5</v>
      </c>
      <c r="O50" s="181">
        <f>SUM([1]ISI!AH19,[1]ISI!AH20,[1]tick!AI3,[1]cenisb!AI3)*BTU_Conversion</f>
        <v>1804587131484436</v>
      </c>
      <c r="P50" s="181">
        <f>SUM([1]ISI!AI19,[1]ISI!AI20,[1]tick!AJ3,[1]cenisb!AJ3)*BTU_Conversion</f>
        <v>1772418594734958.3</v>
      </c>
      <c r="Q50" s="181">
        <f>SUM([1]ISI!AJ19,[1]ISI!AJ20,[1]tick!AK3,[1]cenisb!AK3)*BTU_Conversion</f>
        <v>1738463063097238.3</v>
      </c>
      <c r="R50" s="181">
        <f>SUM([1]ISI!AK19,[1]ISI!AK20,[1]tick!AL3,[1]cenisb!AL3)*BTU_Conversion</f>
        <v>1709608984567520.8</v>
      </c>
      <c r="S50" s="181">
        <f>SUM([1]ISI!AL19,[1]ISI!AL20,[1]tick!AM3,[1]cenisb!AM3)*BTU_Conversion</f>
        <v>1694490536776927.8</v>
      </c>
      <c r="T50" s="181">
        <f>SUM([1]ISI!AM19,[1]ISI!AM20,[1]tick!AN3,[1]cenisb!AN3)*BTU_Conversion</f>
        <v>1674871822593781.5</v>
      </c>
      <c r="U50" s="181">
        <f>SUM([1]ISI!AN19,[1]ISI!AN20,[1]tick!AO3,[1]cenisb!AO3)*BTU_Conversion</f>
        <v>1645038950760616.3</v>
      </c>
      <c r="V50" s="181">
        <f>SUM([1]ISI!AO19,[1]ISI!AO20,[1]tick!AP3,[1]cenisb!AP3)*BTU_Conversion</f>
        <v>1619919199488346.5</v>
      </c>
      <c r="W50" s="181">
        <f>SUM([1]ISI!AP19,[1]ISI!AP20,[1]tick!AQ3,[1]cenisb!AQ3)*BTU_Conversion</f>
        <v>1593056654352991.5</v>
      </c>
      <c r="X50" s="181">
        <f>SUM([1]ISI!AQ19,[1]ISI!AQ20,[1]tick!AR3,[1]cenisb!AR3)*BTU_Conversion</f>
        <v>1574124417826528</v>
      </c>
      <c r="Y50" s="181">
        <f>SUM([1]ISI!AR19,[1]ISI!AR20,[1]tick!AS3,[1]cenisb!AS3)*BTU_Conversion</f>
        <v>1551186896718119</v>
      </c>
      <c r="Z50" s="181">
        <f>SUM([1]ISI!AS19,[1]ISI!AS20,[1]tick!AT3,[1]cenisb!AT3)*BTU_Conversion</f>
        <v>1522012127180532</v>
      </c>
      <c r="AA50" s="181">
        <f>SUM([1]ISI!AT19,[1]ISI!AT20,[1]tick!AU3,[1]cenisb!AU3)*BTU_Conversion</f>
        <v>1479394564209484</v>
      </c>
      <c r="AB50" s="181">
        <f>SUM([1]ISI!AU19,[1]ISI!AU20,[1]tick!AV3,[1]cenisb!AV3)*BTU_Conversion</f>
        <v>1450615048248020.8</v>
      </c>
      <c r="AC50" s="181">
        <f>SUM([1]ISI!AV19,[1]ISI!AV20,[1]tick!AW3,[1]cenisb!AW3)*BTU_Conversion</f>
        <v>1415981238545115.5</v>
      </c>
      <c r="AD50" s="181">
        <f>SUM([1]ISI!AW19,[1]ISI!AW20,[1]tick!AX3,[1]cenisb!AX3)*BTU_Conversion</f>
        <v>1348580815885597.8</v>
      </c>
      <c r="AE50" s="181">
        <f>SUM([1]ISI!AX19,[1]ISI!AX20,[1]tick!AY3,[1]cenisb!AY3)*BTU_Conversion</f>
        <v>1303148204590544.3</v>
      </c>
      <c r="AF50" s="181">
        <f>SUM([1]ISI!AY19,[1]ISI!AY20,[1]tick!AZ3,[1]cenisb!AZ3)*BTU_Conversion</f>
        <v>1204332374014444.8</v>
      </c>
      <c r="AG50" s="181">
        <f>SUM([1]ISI!AZ19,[1]ISI!AZ20,[1]tick!BA3,[1]cenisb!BA3)*BTU_Conversion</f>
        <v>1123101249467361.6</v>
      </c>
    </row>
    <row r="51" spans="2:33" x14ac:dyDescent="0.25">
      <c r="B51" s="336" t="s">
        <v>982</v>
      </c>
      <c r="C51" s="181">
        <f>[1]NFM!V22*BTU_Conversion</f>
        <v>11958891979310.41</v>
      </c>
      <c r="D51" s="181">
        <f>[1]NFM!W22*BTU_Conversion</f>
        <v>11848451987583.885</v>
      </c>
      <c r="E51" s="181">
        <f>[1]NFM!X22*BTU_Conversion</f>
        <v>11671898435099.91</v>
      </c>
      <c r="F51" s="181">
        <f>[1]NFM!Y22*BTU_Conversion</f>
        <v>11497077717280.498</v>
      </c>
      <c r="G51" s="181">
        <f>[1]NFM!Z22*BTU_Conversion</f>
        <v>11353862351538.598</v>
      </c>
      <c r="H51" s="181">
        <f>[1]NFM!AA22*BTU_Conversion</f>
        <v>11261563657409.746</v>
      </c>
      <c r="I51" s="181">
        <f>[1]NFM!AB22*BTU_Conversion</f>
        <v>11162001934462.91</v>
      </c>
      <c r="J51" s="181">
        <f>[1]NFM!AC22*BTU_Conversion</f>
        <v>11059973262357.611</v>
      </c>
      <c r="K51" s="181">
        <f>[1]NFM!AD22*BTU_Conversion</f>
        <v>10975103781685.297</v>
      </c>
      <c r="L51" s="181">
        <f>[1]NFM!AE22*BTU_Conversion</f>
        <v>10743958651551.492</v>
      </c>
      <c r="M51" s="181">
        <f>[1]NFM!AF22*BTU_Conversion</f>
        <v>10556868037709.342</v>
      </c>
      <c r="N51" s="181">
        <f>[1]NFM!AG22*BTU_Conversion</f>
        <v>10403341701553.15</v>
      </c>
      <c r="O51" s="181">
        <f>[1]NFM!AH22*BTU_Conversion</f>
        <v>10133005263240.029</v>
      </c>
      <c r="P51" s="181">
        <f>[1]NFM!AI22*BTU_Conversion</f>
        <v>9891410139756.7207</v>
      </c>
      <c r="Q51" s="181">
        <f>[1]NFM!AJ22*BTU_Conversion</f>
        <v>9603419462953.5273</v>
      </c>
      <c r="R51" s="181">
        <f>[1]NFM!AK22*BTU_Conversion</f>
        <v>9256751005706.1699</v>
      </c>
      <c r="S51" s="181">
        <f>[1]NFM!AL22*BTU_Conversion</f>
        <v>8964566290369.1094</v>
      </c>
      <c r="T51" s="181">
        <f>[1]NFM!AM22*BTU_Conversion</f>
        <v>8574575812725.9111</v>
      </c>
      <c r="U51" s="181">
        <f>[1]NFM!AN22*BTU_Conversion</f>
        <v>8277425408297.459</v>
      </c>
      <c r="V51" s="181">
        <f>[1]NFM!AO22*BTU_Conversion</f>
        <v>8015043472465.0352</v>
      </c>
      <c r="W51" s="181">
        <f>[1]NFM!AP22*BTU_Conversion</f>
        <v>7733964279279.502</v>
      </c>
      <c r="X51" s="181">
        <f>[1]NFM!AQ22*BTU_Conversion</f>
        <v>7404533126313.3193</v>
      </c>
      <c r="Y51" s="181">
        <f>[1]NFM!AR22*BTU_Conversion</f>
        <v>6934530527145.293</v>
      </c>
      <c r="Z51" s="181">
        <f>[1]NFM!AS22*BTU_Conversion</f>
        <v>6794077643365.8848</v>
      </c>
      <c r="AA51" s="181">
        <f>[1]NFM!AT22*BTU_Conversion</f>
        <v>6594447148411.998</v>
      </c>
      <c r="AB51" s="181">
        <f>[1]NFM!AU22*BTU_Conversion</f>
        <v>6092102722555.5439</v>
      </c>
      <c r="AC51" s="181">
        <f>[1]NFM!AV22*BTU_Conversion</f>
        <v>5503054671787.7529</v>
      </c>
      <c r="AD51" s="181">
        <f>[1]NFM!AW22*BTU_Conversion</f>
        <v>5041473296876.4121</v>
      </c>
      <c r="AE51" s="181">
        <f>[1]NFM!AX22*BTU_Conversion</f>
        <v>4567425956068.166</v>
      </c>
      <c r="AF51" s="181">
        <f>[1]NFM!AY22*BTU_Conversion</f>
        <v>4389329248907.1396</v>
      </c>
      <c r="AG51" s="181">
        <f>[1]NFM!AZ22*BTU_Conversion</f>
        <v>3855449094357.8838</v>
      </c>
    </row>
    <row r="52" spans="2:33" x14ac:dyDescent="0.25">
      <c r="B52" s="341" t="s">
        <v>983</v>
      </c>
      <c r="C52" s="337">
        <v>0</v>
      </c>
      <c r="D52" s="337">
        <v>0</v>
      </c>
      <c r="E52" s="337">
        <v>0</v>
      </c>
      <c r="F52" s="337">
        <v>0</v>
      </c>
      <c r="G52" s="337">
        <v>0</v>
      </c>
      <c r="H52" s="337">
        <v>0</v>
      </c>
      <c r="I52" s="337">
        <v>0</v>
      </c>
      <c r="J52" s="337">
        <v>0</v>
      </c>
      <c r="K52" s="337">
        <v>0</v>
      </c>
      <c r="L52" s="337">
        <v>0</v>
      </c>
      <c r="M52" s="337">
        <v>0</v>
      </c>
      <c r="N52" s="337">
        <v>0</v>
      </c>
      <c r="O52" s="337">
        <v>0</v>
      </c>
      <c r="P52" s="337">
        <v>0</v>
      </c>
      <c r="Q52" s="337">
        <v>0</v>
      </c>
      <c r="R52" s="337">
        <v>0</v>
      </c>
      <c r="S52" s="337">
        <v>0</v>
      </c>
      <c r="T52" s="337">
        <v>0</v>
      </c>
      <c r="U52" s="337">
        <v>0</v>
      </c>
      <c r="V52" s="337">
        <v>0</v>
      </c>
      <c r="W52" s="337">
        <v>0</v>
      </c>
      <c r="X52" s="337">
        <v>0</v>
      </c>
      <c r="Y52" s="337">
        <v>0</v>
      </c>
      <c r="Z52" s="337">
        <v>0</v>
      </c>
      <c r="AA52" s="337">
        <v>0</v>
      </c>
      <c r="AB52" s="337">
        <v>0</v>
      </c>
      <c r="AC52" s="337">
        <v>0</v>
      </c>
      <c r="AD52" s="337">
        <v>0</v>
      </c>
      <c r="AE52" s="337">
        <v>0</v>
      </c>
      <c r="AF52" s="337">
        <v>0</v>
      </c>
      <c r="AG52" s="337">
        <v>0</v>
      </c>
    </row>
    <row r="53" spans="2:33" x14ac:dyDescent="0.25">
      <c r="B53" s="341" t="s">
        <v>984</v>
      </c>
      <c r="C53" s="337">
        <v>0</v>
      </c>
      <c r="D53" s="337">
        <v>0</v>
      </c>
      <c r="E53" s="337">
        <v>0</v>
      </c>
      <c r="F53" s="337">
        <v>0</v>
      </c>
      <c r="G53" s="337">
        <v>0</v>
      </c>
      <c r="H53" s="337">
        <v>0</v>
      </c>
      <c r="I53" s="337">
        <v>0</v>
      </c>
      <c r="J53" s="337">
        <v>0</v>
      </c>
      <c r="K53" s="337">
        <v>0</v>
      </c>
      <c r="L53" s="337">
        <v>0</v>
      </c>
      <c r="M53" s="337">
        <v>0</v>
      </c>
      <c r="N53" s="337">
        <v>0</v>
      </c>
      <c r="O53" s="337">
        <v>0</v>
      </c>
      <c r="P53" s="337">
        <v>0</v>
      </c>
      <c r="Q53" s="337">
        <v>0</v>
      </c>
      <c r="R53" s="337">
        <v>0</v>
      </c>
      <c r="S53" s="337">
        <v>0</v>
      </c>
      <c r="T53" s="337">
        <v>0</v>
      </c>
      <c r="U53" s="337">
        <v>0</v>
      </c>
      <c r="V53" s="337">
        <v>0</v>
      </c>
      <c r="W53" s="337">
        <v>0</v>
      </c>
      <c r="X53" s="337">
        <v>0</v>
      </c>
      <c r="Y53" s="337">
        <v>0</v>
      </c>
      <c r="Z53" s="337">
        <v>0</v>
      </c>
      <c r="AA53" s="337">
        <v>0</v>
      </c>
      <c r="AB53" s="337">
        <v>0</v>
      </c>
      <c r="AC53" s="337">
        <v>0</v>
      </c>
      <c r="AD53" s="337">
        <v>0</v>
      </c>
      <c r="AE53" s="337">
        <v>0</v>
      </c>
      <c r="AF53" s="337">
        <v>0</v>
      </c>
      <c r="AG53" s="337">
        <v>0</v>
      </c>
    </row>
    <row r="54" spans="2:33" x14ac:dyDescent="0.25">
      <c r="B54" s="341" t="s">
        <v>985</v>
      </c>
      <c r="C54" s="337">
        <v>0</v>
      </c>
      <c r="D54" s="337">
        <v>0</v>
      </c>
      <c r="E54" s="337">
        <v>0</v>
      </c>
      <c r="F54" s="337">
        <v>0</v>
      </c>
      <c r="G54" s="337">
        <v>0</v>
      </c>
      <c r="H54" s="337">
        <v>0</v>
      </c>
      <c r="I54" s="337">
        <v>0</v>
      </c>
      <c r="J54" s="337">
        <v>0</v>
      </c>
      <c r="K54" s="337">
        <v>0</v>
      </c>
      <c r="L54" s="337">
        <v>0</v>
      </c>
      <c r="M54" s="337">
        <v>0</v>
      </c>
      <c r="N54" s="337">
        <v>0</v>
      </c>
      <c r="O54" s="337">
        <v>0</v>
      </c>
      <c r="P54" s="337">
        <v>0</v>
      </c>
      <c r="Q54" s="337">
        <v>0</v>
      </c>
      <c r="R54" s="337">
        <v>0</v>
      </c>
      <c r="S54" s="337">
        <v>0</v>
      </c>
      <c r="T54" s="337">
        <v>0</v>
      </c>
      <c r="U54" s="337">
        <v>0</v>
      </c>
      <c r="V54" s="337">
        <v>0</v>
      </c>
      <c r="W54" s="337">
        <v>0</v>
      </c>
      <c r="X54" s="337">
        <v>0</v>
      </c>
      <c r="Y54" s="337">
        <v>0</v>
      </c>
      <c r="Z54" s="337">
        <v>0</v>
      </c>
      <c r="AA54" s="337">
        <v>0</v>
      </c>
      <c r="AB54" s="337">
        <v>0</v>
      </c>
      <c r="AC54" s="337">
        <v>0</v>
      </c>
      <c r="AD54" s="337">
        <v>0</v>
      </c>
      <c r="AE54" s="337">
        <v>0</v>
      </c>
      <c r="AF54" s="337">
        <v>0</v>
      </c>
      <c r="AG54" s="337">
        <v>0</v>
      </c>
    </row>
    <row r="55" spans="2:33" x14ac:dyDescent="0.25">
      <c r="B55" s="342" t="s">
        <v>986</v>
      </c>
      <c r="C55" s="181">
        <f>[1]MAE!V14*BTU_Conversion</f>
        <v>3751912446947.7476</v>
      </c>
      <c r="D55" s="181">
        <f>[1]MAE!W14*BTU_Conversion</f>
        <v>3770870165016.0879</v>
      </c>
      <c r="E55" s="181">
        <f>[1]MAE!X14*BTU_Conversion</f>
        <v>3799684747694.3315</v>
      </c>
      <c r="F55" s="181">
        <f>[1]MAE!Y14*BTU_Conversion</f>
        <v>3820331792420.7041</v>
      </c>
      <c r="G55" s="181">
        <f>[1]MAE!Z14*BTU_Conversion</f>
        <v>3818736628059.6714</v>
      </c>
      <c r="H55" s="181">
        <f>[1]MAE!AA14*BTU_Conversion</f>
        <v>3829061091564.6113</v>
      </c>
      <c r="I55" s="181">
        <f>[1]MAE!AB14*BTU_Conversion</f>
        <v>3814941281810.665</v>
      </c>
      <c r="J55" s="181">
        <f>[1]MAE!AC14*BTU_Conversion</f>
        <v>3799467189904.4673</v>
      </c>
      <c r="K55" s="181">
        <f>[1]MAE!AD14*BTU_Conversion</f>
        <v>3773599155525.2031</v>
      </c>
      <c r="L55" s="181">
        <f>[1]MAE!AE14*BTU_Conversion</f>
        <v>3743649186841.8735</v>
      </c>
      <c r="M55" s="181">
        <f>[1]MAE!AF14*BTU_Conversion</f>
        <v>3710475092435.3125</v>
      </c>
      <c r="N55" s="181">
        <f>[1]MAE!AG14*BTU_Conversion</f>
        <v>3699766565515.9639</v>
      </c>
      <c r="O55" s="181">
        <f>[1]MAE!AH14*BTU_Conversion</f>
        <v>3694537589634.7061</v>
      </c>
      <c r="P55" s="181">
        <f>[1]MAE!AI14*BTU_Conversion</f>
        <v>3648132040028.4692</v>
      </c>
      <c r="Q55" s="181">
        <f>[1]MAE!AJ14*BTU_Conversion</f>
        <v>3637577234689.7407</v>
      </c>
      <c r="R55" s="181">
        <f>[1]MAE!AK14*BTU_Conversion</f>
        <v>3549429708124.311</v>
      </c>
      <c r="S55" s="181">
        <f>[1]MAE!AL14*BTU_Conversion</f>
        <v>3425357848184.3604</v>
      </c>
      <c r="T55" s="181">
        <f>[1]MAE!AM14*BTU_Conversion</f>
        <v>3235118540064.4512</v>
      </c>
      <c r="U55" s="181">
        <f>[1]MAE!AN14*BTU_Conversion</f>
        <v>3210679802550.1304</v>
      </c>
      <c r="V55" s="181">
        <f>[1]MAE!AO14*BTU_Conversion</f>
        <v>3178010599070.9995</v>
      </c>
      <c r="W55" s="181">
        <f>[1]MAE!AP14*BTU_Conversion</f>
        <v>3139876343582.311</v>
      </c>
      <c r="X55" s="181">
        <f>[1]MAE!AQ14*BTU_Conversion</f>
        <v>3032148506625.7314</v>
      </c>
      <c r="Y55" s="181">
        <f>[1]MAE!AR14*BTU_Conversion</f>
        <v>2817637702639.356</v>
      </c>
      <c r="Z55" s="181">
        <f>[1]MAE!AS14*BTU_Conversion</f>
        <v>2740069723917.4619</v>
      </c>
      <c r="AA55" s="181">
        <f>[1]MAE!AT14*BTU_Conversion</f>
        <v>2505807565780.3989</v>
      </c>
      <c r="AB55" s="181">
        <f>[1]MAE!AU14*BTU_Conversion</f>
        <v>2296709678106.0635</v>
      </c>
      <c r="AC55" s="181">
        <f>[1]MAE!AV14*BTU_Conversion</f>
        <v>2293390147703.1343</v>
      </c>
      <c r="AD55" s="181">
        <f>[1]MAE!AW14*BTU_Conversion</f>
        <v>2253891626460.1021</v>
      </c>
      <c r="AE55" s="181">
        <f>[1]MAE!AX14*BTU_Conversion</f>
        <v>2195584511148.6384</v>
      </c>
      <c r="AF55" s="181">
        <f>[1]MAE!AY14*BTU_Conversion</f>
        <v>2141089609494.0964</v>
      </c>
      <c r="AG55" s="181">
        <f>[1]MAE!AZ14*BTU_Conversion</f>
        <v>2089396009006.615</v>
      </c>
    </row>
    <row r="56" spans="2:33" x14ac:dyDescent="0.25">
      <c r="B56" s="343" t="s">
        <v>987</v>
      </c>
      <c r="C56" s="181">
        <f>[1]TRE!V14*BTU_Conversion</f>
        <v>1285826830504.8511</v>
      </c>
      <c r="D56" s="181">
        <f>[1]TRE!W14*BTU_Conversion</f>
        <v>1284293766754.6108</v>
      </c>
      <c r="E56" s="181">
        <f>[1]TRE!X14*BTU_Conversion</f>
        <v>1299033342403.1746</v>
      </c>
      <c r="F56" s="181">
        <f>[1]TRE!Y14*BTU_Conversion</f>
        <v>1310075026867.4739</v>
      </c>
      <c r="G56" s="181">
        <f>[1]TRE!Z14*BTU_Conversion</f>
        <v>1316509216865.9189</v>
      </c>
      <c r="H56" s="181">
        <f>[1]TRE!AA14*BTU_Conversion</f>
        <v>1326496231821.7837</v>
      </c>
      <c r="I56" s="181">
        <f>[1]TRE!AB14*BTU_Conversion</f>
        <v>1329827093566.4258</v>
      </c>
      <c r="J56" s="181">
        <f>[1]TRE!AC14*BTU_Conversion</f>
        <v>1336107283538.425</v>
      </c>
      <c r="K56" s="181">
        <f>[1]TRE!AD14*BTU_Conversion</f>
        <v>1339297664730.3809</v>
      </c>
      <c r="L56" s="181">
        <f>[1]TRE!AE14*BTU_Conversion</f>
        <v>1341401806749.5251</v>
      </c>
      <c r="M56" s="181">
        <f>[1]TRE!AF14*BTU_Conversion</f>
        <v>1342824162725.8257</v>
      </c>
      <c r="N56" s="181">
        <f>[1]TRE!AG14*BTU_Conversion</f>
        <v>1349701128348.5569</v>
      </c>
      <c r="O56" s="181">
        <f>[1]TRE!AH14*BTU_Conversion</f>
        <v>1351940472090.106</v>
      </c>
      <c r="P56" s="181">
        <f>[1]TRE!AI14*BTU_Conversion</f>
        <v>1331913080205.5916</v>
      </c>
      <c r="Q56" s="181">
        <f>[1]TRE!AJ14*BTU_Conversion</f>
        <v>1280988540985.8623</v>
      </c>
      <c r="R56" s="181">
        <f>[1]TRE!AK14*BTU_Conversion</f>
        <v>1259288306450.1709</v>
      </c>
      <c r="S56" s="181">
        <f>[1]TRE!AL14*BTU_Conversion</f>
        <v>1179878767045.6531</v>
      </c>
      <c r="T56" s="181">
        <f>[1]TRE!AM14*BTU_Conversion</f>
        <v>1162695457575.9106</v>
      </c>
      <c r="U56" s="181">
        <f>[1]TRE!AN14*BTU_Conversion</f>
        <v>1121977011180.5972</v>
      </c>
      <c r="V56" s="181">
        <f>[1]TRE!AO14*BTU_Conversion</f>
        <v>1122424461221.5259</v>
      </c>
      <c r="W56" s="181">
        <f>[1]TRE!AP14*BTU_Conversion</f>
        <v>1062410737865.4515</v>
      </c>
      <c r="X56" s="181">
        <f>[1]TRE!AQ14*BTU_Conversion</f>
        <v>986333023277.88379</v>
      </c>
      <c r="Y56" s="181">
        <f>[1]TRE!AR14*BTU_Conversion</f>
        <v>948103974595.87915</v>
      </c>
      <c r="Z56" s="181">
        <f>[1]TRE!AS14*BTU_Conversion</f>
        <v>879082653437.05042</v>
      </c>
      <c r="AA56" s="181">
        <f>[1]TRE!AT14*BTU_Conversion</f>
        <v>803842973591.76648</v>
      </c>
      <c r="AB56" s="181">
        <f>[1]TRE!AU14*BTU_Conversion</f>
        <v>739552999538.41602</v>
      </c>
      <c r="AC56" s="181">
        <f>[1]TRE!AV14*BTU_Conversion</f>
        <v>725236035565.37463</v>
      </c>
      <c r="AD56" s="181">
        <f>[1]TRE!AW14*BTU_Conversion</f>
        <v>698998012942.66821</v>
      </c>
      <c r="AE56" s="181">
        <f>[1]TRE!AX14*BTU_Conversion</f>
        <v>681440646857.45691</v>
      </c>
      <c r="AF56" s="181">
        <f>[1]TRE!AY14*BTU_Conversion</f>
        <v>669749413046.58875</v>
      </c>
      <c r="AG56" s="181">
        <f>[1]TRE!AZ14*BTU_Conversion</f>
        <v>661230979035.09961</v>
      </c>
    </row>
    <row r="57" spans="2:33" x14ac:dyDescent="0.25">
      <c r="B57" s="344" t="s">
        <v>988</v>
      </c>
      <c r="C57" s="337">
        <v>0</v>
      </c>
      <c r="D57" s="337">
        <v>0</v>
      </c>
      <c r="E57" s="337">
        <v>0</v>
      </c>
      <c r="F57" s="337">
        <v>0</v>
      </c>
      <c r="G57" s="337">
        <v>0</v>
      </c>
      <c r="H57" s="337">
        <v>0</v>
      </c>
      <c r="I57" s="337">
        <v>0</v>
      </c>
      <c r="J57" s="337">
        <v>0</v>
      </c>
      <c r="K57" s="337">
        <v>0</v>
      </c>
      <c r="L57" s="337">
        <v>0</v>
      </c>
      <c r="M57" s="337">
        <v>0</v>
      </c>
      <c r="N57" s="337">
        <v>0</v>
      </c>
      <c r="O57" s="337">
        <v>0</v>
      </c>
      <c r="P57" s="337">
        <v>0</v>
      </c>
      <c r="Q57" s="337">
        <v>0</v>
      </c>
      <c r="R57" s="337">
        <v>0</v>
      </c>
      <c r="S57" s="337">
        <v>0</v>
      </c>
      <c r="T57" s="337">
        <v>0</v>
      </c>
      <c r="U57" s="337">
        <v>0</v>
      </c>
      <c r="V57" s="337">
        <v>0</v>
      </c>
      <c r="W57" s="337">
        <v>0</v>
      </c>
      <c r="X57" s="337">
        <v>0</v>
      </c>
      <c r="Y57" s="337">
        <v>0</v>
      </c>
      <c r="Z57" s="337">
        <v>0</v>
      </c>
      <c r="AA57" s="337">
        <v>0</v>
      </c>
      <c r="AB57" s="337">
        <v>0</v>
      </c>
      <c r="AC57" s="337">
        <v>0</v>
      </c>
      <c r="AD57" s="337">
        <v>0</v>
      </c>
      <c r="AE57" s="337">
        <v>0</v>
      </c>
      <c r="AF57" s="337">
        <v>0</v>
      </c>
      <c r="AG57" s="337">
        <v>0</v>
      </c>
    </row>
    <row r="58" spans="2:33" x14ac:dyDescent="0.25">
      <c r="B58" s="345" t="s">
        <v>989</v>
      </c>
      <c r="C58" s="181">
        <f>SUM([1]OIS!V14,[1]neos!X3,[1]cenoth!W3)*BTU_Conversion</f>
        <v>66786159498699.242</v>
      </c>
      <c r="D58" s="181">
        <f>SUM([1]OIS!W14,[1]neos!Y3,[1]cenoth!X3)*BTU_Conversion</f>
        <v>67596751740567.102</v>
      </c>
      <c r="E58" s="181">
        <f>SUM([1]OIS!X14,[1]neos!Z3,[1]cenoth!Y3)*BTU_Conversion</f>
        <v>67851232849884.469</v>
      </c>
      <c r="F58" s="181">
        <f>SUM([1]OIS!Y14,[1]neos!AA3,[1]cenoth!Z3)*BTU_Conversion</f>
        <v>67897424770046.734</v>
      </c>
      <c r="G58" s="181">
        <f>SUM([1]OIS!Z14,[1]neos!AB3,[1]cenoth!AA3)*BTU_Conversion</f>
        <v>68420685746313.273</v>
      </c>
      <c r="H58" s="181">
        <f>SUM([1]OIS!AA14,[1]neos!AC3,[1]cenoth!AB3)*BTU_Conversion</f>
        <v>69172148016843</v>
      </c>
      <c r="I58" s="181">
        <f>SUM([1]OIS!AB14,[1]neos!AD3,[1]cenoth!AC3)*BTU_Conversion</f>
        <v>69780700177056.836</v>
      </c>
      <c r="J58" s="181">
        <f>SUM([1]OIS!AC14,[1]neos!AE3,[1]cenoth!AD3)*BTU_Conversion</f>
        <v>70309796533384.781</v>
      </c>
      <c r="K58" s="181">
        <f>SUM([1]OIS!AD14,[1]neos!AF3,[1]cenoth!AE3)*BTU_Conversion</f>
        <v>70626769711527.797</v>
      </c>
      <c r="L58" s="181">
        <f>SUM([1]OIS!AE14,[1]neos!AG3,[1]cenoth!AF3)*BTU_Conversion</f>
        <v>70923301958390.625</v>
      </c>
      <c r="M58" s="181">
        <f>SUM([1]OIS!AF14,[1]neos!AH3,[1]cenoth!AG3)*BTU_Conversion</f>
        <v>71326023037488.563</v>
      </c>
      <c r="N58" s="181">
        <f>SUM([1]OIS!AG14,[1]neos!AI3,[1]cenoth!AH3)*BTU_Conversion</f>
        <v>71713942771126.188</v>
      </c>
      <c r="O58" s="181">
        <f>SUM([1]OIS!AH14,[1]neos!AJ3,[1]cenoth!AI3)*BTU_Conversion</f>
        <v>71680008751007.906</v>
      </c>
      <c r="P58" s="181">
        <f>SUM([1]OIS!AI14,[1]neos!AK3,[1]cenoth!AJ3)*BTU_Conversion</f>
        <v>71565687148212.688</v>
      </c>
      <c r="Q58" s="181">
        <f>SUM([1]OIS!AJ14,[1]neos!AL3,[1]cenoth!AK3)*BTU_Conversion</f>
        <v>71726920907360.828</v>
      </c>
      <c r="R58" s="181">
        <f>SUM([1]OIS!AK14,[1]neos!AM3,[1]cenoth!AL3)*BTU_Conversion</f>
        <v>71978532717541.828</v>
      </c>
      <c r="S58" s="181">
        <f>SUM([1]OIS!AL14,[1]neos!AN3,[1]cenoth!AM3)*BTU_Conversion</f>
        <v>72445862355298.5</v>
      </c>
      <c r="T58" s="181">
        <f>SUM([1]OIS!AM14,[1]neos!AO3,[1]cenoth!AN3)*BTU_Conversion</f>
        <v>72640703908928.906</v>
      </c>
      <c r="U58" s="181">
        <f>SUM([1]OIS!AN14,[1]neos!AP3,[1]cenoth!AO3)*BTU_Conversion</f>
        <v>72914655339439.5</v>
      </c>
      <c r="V58" s="181">
        <f>SUM([1]OIS!AO14,[1]neos!AQ3,[1]cenoth!AP3)*BTU_Conversion</f>
        <v>73271267550196.563</v>
      </c>
      <c r="W58" s="181">
        <f>SUM([1]OIS!AP14,[1]neos!AR3,[1]cenoth!AQ3)*BTU_Conversion</f>
        <v>73627799560178.344</v>
      </c>
      <c r="X58" s="181">
        <f>SUM([1]OIS!AQ14,[1]neos!AS3,[1]cenoth!AR3)*BTU_Conversion</f>
        <v>74121306147759.891</v>
      </c>
      <c r="Y58" s="181">
        <f>SUM([1]OIS!AR14,[1]neos!AT3,[1]cenoth!AS3)*BTU_Conversion</f>
        <v>74529104681518.609</v>
      </c>
      <c r="Z58" s="181">
        <f>SUM([1]OIS!AS14,[1]neos!AU3,[1]cenoth!AT3)*BTU_Conversion</f>
        <v>74224679454019.766</v>
      </c>
      <c r="AA58" s="181">
        <f>SUM([1]OIS!AT14,[1]neos!AV3,[1]cenoth!AU3)*BTU_Conversion</f>
        <v>74415992354941.75</v>
      </c>
      <c r="AB58" s="181">
        <f>SUM([1]OIS!AU14,[1]neos!AW3,[1]cenoth!AV3)*BTU_Conversion</f>
        <v>74412365216715.5</v>
      </c>
      <c r="AC58" s="181">
        <f>SUM([1]OIS!AV14,[1]neos!AX3,[1]cenoth!AW3)*BTU_Conversion</f>
        <v>74112836528337.094</v>
      </c>
      <c r="AD58" s="181">
        <f>SUM([1]OIS!AW14,[1]neos!AY3,[1]cenoth!AX3)*BTU_Conversion</f>
        <v>73606801288503.578</v>
      </c>
      <c r="AE58" s="181">
        <f>SUM([1]OIS!AX14,[1]neos!AZ3,[1]cenoth!AY3)*BTU_Conversion</f>
        <v>73675674768663.219</v>
      </c>
      <c r="AF58" s="181">
        <f>SUM([1]OIS!AY14,[1]neos!BA3,[1]cenoth!AZ3)*BTU_Conversion</f>
        <v>73625126421274.203</v>
      </c>
      <c r="AG58" s="181">
        <f>SUM([1]OIS!AZ14,[1]neos!BB3,[1]cenoth!BA3)*BTU_Conversion</f>
        <v>73113327670657.422</v>
      </c>
    </row>
    <row r="59" spans="2:33" x14ac:dyDescent="0.25">
      <c r="B59" s="336" t="s">
        <v>990</v>
      </c>
      <c r="C59" s="181">
        <f>SUM([1]cpi!X3,[1]cpi!X80)*BTU_Conversion</f>
        <v>0</v>
      </c>
      <c r="D59" s="181">
        <f>SUM([1]cpi!Y3,[1]cpi!Y80)*BTU_Conversion</f>
        <v>0</v>
      </c>
      <c r="E59" s="181">
        <f>SUM([1]cpi!Z3,[1]cpi!Z80)*BTU_Conversion</f>
        <v>0</v>
      </c>
      <c r="F59" s="181">
        <f>SUM([1]cpi!AA3,[1]cpi!AA80)*BTU_Conversion</f>
        <v>0</v>
      </c>
      <c r="G59" s="181">
        <f>SUM([1]cpi!AB3,[1]cpi!AB80)*BTU_Conversion</f>
        <v>0</v>
      </c>
      <c r="H59" s="181">
        <f>SUM([1]cpi!AC3,[1]cpi!AC80)*BTU_Conversion</f>
        <v>0</v>
      </c>
      <c r="I59" s="181">
        <f>SUM([1]cpi!AD3,[1]cpi!AD80)*BTU_Conversion</f>
        <v>0</v>
      </c>
      <c r="J59" s="181">
        <f>SUM([1]cpi!AE3,[1]cpi!AE80)*BTU_Conversion</f>
        <v>0</v>
      </c>
      <c r="K59" s="181">
        <f>SUM([1]cpi!AF3,[1]cpi!AF80)*BTU_Conversion</f>
        <v>0</v>
      </c>
      <c r="L59" s="181">
        <f>SUM([1]cpi!AG3,[1]cpi!AG80)*BTU_Conversion</f>
        <v>0</v>
      </c>
      <c r="M59" s="181">
        <f>SUM([1]cpi!AH3,[1]cpi!AH80)*BTU_Conversion</f>
        <v>0</v>
      </c>
      <c r="N59" s="181">
        <f>SUM([1]cpi!AI3,[1]cpi!AI80)*BTU_Conversion</f>
        <v>0</v>
      </c>
      <c r="O59" s="181">
        <f>SUM([1]cpi!AJ3,[1]cpi!AJ80)*BTU_Conversion</f>
        <v>0</v>
      </c>
      <c r="P59" s="181">
        <f>SUM([1]cpi!AK3,[1]cpi!AK80)*BTU_Conversion</f>
        <v>0</v>
      </c>
      <c r="Q59" s="181">
        <f>SUM([1]cpi!AL3,[1]cpi!AL80)*BTU_Conversion</f>
        <v>0</v>
      </c>
      <c r="R59" s="181">
        <f>SUM([1]cpi!AM3,[1]cpi!AM80)*BTU_Conversion</f>
        <v>0</v>
      </c>
      <c r="S59" s="181">
        <f>SUM([1]cpi!AN3,[1]cpi!AN80)*BTU_Conversion</f>
        <v>0</v>
      </c>
      <c r="T59" s="181">
        <f>SUM([1]cpi!AO3,[1]cpi!AO80)*BTU_Conversion</f>
        <v>0</v>
      </c>
      <c r="U59" s="181">
        <f>SUM([1]cpi!AP3,[1]cpi!AP80)*BTU_Conversion</f>
        <v>0</v>
      </c>
      <c r="V59" s="181">
        <f>SUM([1]cpi!AQ3,[1]cpi!AQ80)*BTU_Conversion</f>
        <v>0</v>
      </c>
      <c r="W59" s="181">
        <f>SUM([1]cpi!AR3,[1]cpi!AR80)*BTU_Conversion</f>
        <v>0</v>
      </c>
      <c r="X59" s="181">
        <f>SUM([1]cpi!AS3,[1]cpi!AS80)*BTU_Conversion</f>
        <v>0</v>
      </c>
      <c r="Y59" s="181">
        <f>SUM([1]cpi!AT3,[1]cpi!AT80)*BTU_Conversion</f>
        <v>0</v>
      </c>
      <c r="Z59" s="181">
        <f>SUM([1]cpi!AU3,[1]cpi!AU80)*BTU_Conversion</f>
        <v>0</v>
      </c>
      <c r="AA59" s="181">
        <f>SUM([1]cpi!AV3,[1]cpi!AV80)*BTU_Conversion</f>
        <v>0</v>
      </c>
      <c r="AB59" s="181">
        <f>SUM([1]cpi!AW3,[1]cpi!AW80)*BTU_Conversion</f>
        <v>0</v>
      </c>
      <c r="AC59" s="181">
        <f>SUM([1]cpi!AX3,[1]cpi!AX80)*BTU_Conversion</f>
        <v>0</v>
      </c>
      <c r="AD59" s="181">
        <f>SUM([1]cpi!AY3,[1]cpi!AY80)*BTU_Conversion</f>
        <v>0</v>
      </c>
      <c r="AE59" s="181">
        <f>SUM([1]cpi!AZ3,[1]cpi!AZ80)*BTU_Conversion</f>
        <v>0</v>
      </c>
      <c r="AF59" s="181">
        <f>SUM([1]cpi!BA3,[1]cpi!BA80)*BTU_Conversion</f>
        <v>0</v>
      </c>
      <c r="AG59" s="181">
        <f>SUM([1]cpi!BB3,[1]cpi!BB80)*BTU_Conversion</f>
        <v>0</v>
      </c>
    </row>
    <row r="60" spans="2:33" x14ac:dyDescent="0.25">
      <c r="B60" s="336" t="s">
        <v>991</v>
      </c>
      <c r="C60" s="337">
        <v>0</v>
      </c>
      <c r="D60" s="337">
        <v>0</v>
      </c>
      <c r="E60" s="337">
        <v>0</v>
      </c>
      <c r="F60" s="337">
        <v>0</v>
      </c>
      <c r="G60" s="337">
        <v>0</v>
      </c>
      <c r="H60" s="337">
        <v>0</v>
      </c>
      <c r="I60" s="337">
        <v>0</v>
      </c>
      <c r="J60" s="337">
        <v>0</v>
      </c>
      <c r="K60" s="337">
        <v>0</v>
      </c>
      <c r="L60" s="337">
        <v>0</v>
      </c>
      <c r="M60" s="337">
        <v>0</v>
      </c>
      <c r="N60" s="337">
        <v>0</v>
      </c>
      <c r="O60" s="337">
        <v>0</v>
      </c>
      <c r="P60" s="337">
        <v>0</v>
      </c>
      <c r="Q60" s="337">
        <v>0</v>
      </c>
      <c r="R60" s="337">
        <v>0</v>
      </c>
      <c r="S60" s="337">
        <v>0</v>
      </c>
      <c r="T60" s="337">
        <v>0</v>
      </c>
      <c r="U60" s="337">
        <v>0</v>
      </c>
      <c r="V60" s="337">
        <v>0</v>
      </c>
      <c r="W60" s="337">
        <v>0</v>
      </c>
      <c r="X60" s="337">
        <v>0</v>
      </c>
      <c r="Y60" s="337">
        <v>0</v>
      </c>
      <c r="Z60" s="337">
        <v>0</v>
      </c>
      <c r="AA60" s="337">
        <v>0</v>
      </c>
      <c r="AB60" s="337">
        <v>0</v>
      </c>
      <c r="AC60" s="337">
        <v>0</v>
      </c>
      <c r="AD60" s="337">
        <v>0</v>
      </c>
      <c r="AE60" s="337">
        <v>0</v>
      </c>
      <c r="AF60" s="337">
        <v>0</v>
      </c>
      <c r="AG60" s="337">
        <v>0</v>
      </c>
    </row>
    <row r="61" spans="2:33" x14ac:dyDescent="0.25">
      <c r="B61" s="339" t="s">
        <v>992</v>
      </c>
      <c r="C61" s="337">
        <v>0</v>
      </c>
      <c r="D61" s="337">
        <v>0</v>
      </c>
      <c r="E61" s="337">
        <v>0</v>
      </c>
      <c r="F61" s="337">
        <v>0</v>
      </c>
      <c r="G61" s="337">
        <v>0</v>
      </c>
      <c r="H61" s="337">
        <v>0</v>
      </c>
      <c r="I61" s="337">
        <v>0</v>
      </c>
      <c r="J61" s="337">
        <v>0</v>
      </c>
      <c r="K61" s="337">
        <v>0</v>
      </c>
      <c r="L61" s="337">
        <v>0</v>
      </c>
      <c r="M61" s="337">
        <v>0</v>
      </c>
      <c r="N61" s="337">
        <v>0</v>
      </c>
      <c r="O61" s="337">
        <v>0</v>
      </c>
      <c r="P61" s="337">
        <v>0</v>
      </c>
      <c r="Q61" s="337">
        <v>0</v>
      </c>
      <c r="R61" s="337">
        <v>0</v>
      </c>
      <c r="S61" s="337">
        <v>0</v>
      </c>
      <c r="T61" s="337">
        <v>0</v>
      </c>
      <c r="U61" s="337">
        <v>0</v>
      </c>
      <c r="V61" s="337">
        <v>0</v>
      </c>
      <c r="W61" s="337">
        <v>0</v>
      </c>
      <c r="X61" s="337">
        <v>0</v>
      </c>
      <c r="Y61" s="337">
        <v>0</v>
      </c>
      <c r="Z61" s="337">
        <v>0</v>
      </c>
      <c r="AA61" s="337">
        <v>0</v>
      </c>
      <c r="AB61" s="337">
        <v>0</v>
      </c>
      <c r="AC61" s="337">
        <v>0</v>
      </c>
      <c r="AD61" s="337">
        <v>0</v>
      </c>
      <c r="AE61" s="337">
        <v>0</v>
      </c>
      <c r="AF61" s="337">
        <v>0</v>
      </c>
      <c r="AG61" s="337">
        <v>0</v>
      </c>
    </row>
    <row r="62" spans="2:33" x14ac:dyDescent="0.25"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</row>
    <row r="63" spans="2:33" x14ac:dyDescent="0.25">
      <c r="B63" s="1" t="s">
        <v>2832</v>
      </c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</row>
    <row r="64" spans="2:33" x14ac:dyDescent="0.25">
      <c r="B64" s="336" t="s">
        <v>954</v>
      </c>
      <c r="C64" s="181">
        <f>[1]AGR!V18*BTU_Conversion</f>
        <v>145719536270735.53</v>
      </c>
      <c r="D64" s="181">
        <f>[1]AGR!W18*BTU_Conversion</f>
        <v>147774346285774.44</v>
      </c>
      <c r="E64" s="181">
        <f>[1]AGR!X18*BTU_Conversion</f>
        <v>149469889570981</v>
      </c>
      <c r="F64" s="181">
        <f>[1]AGR!Y18*BTU_Conversion</f>
        <v>151472534916662.72</v>
      </c>
      <c r="G64" s="181">
        <f>[1]AGR!Z18*BTU_Conversion</f>
        <v>154075712271891.06</v>
      </c>
      <c r="H64" s="181">
        <f>[1]AGR!AA18*BTU_Conversion</f>
        <v>157199538617152.28</v>
      </c>
      <c r="I64" s="181">
        <f>[1]AGR!AB18*BTU_Conversion</f>
        <v>158427889284021.88</v>
      </c>
      <c r="J64" s="181">
        <f>[1]AGR!AC18*BTU_Conversion</f>
        <v>160642619115992.22</v>
      </c>
      <c r="K64" s="181">
        <f>[1]AGR!AD18*BTU_Conversion</f>
        <v>163102700939488.84</v>
      </c>
      <c r="L64" s="181">
        <f>[1]AGR!AE18*BTU_Conversion</f>
        <v>166142297712454.13</v>
      </c>
      <c r="M64" s="181">
        <f>[1]AGR!AF18*BTU_Conversion</f>
        <v>168368137993780.84</v>
      </c>
      <c r="N64" s="181">
        <f>[1]AGR!AG18*BTU_Conversion</f>
        <v>173723545774995.59</v>
      </c>
      <c r="O64" s="181">
        <f>[1]AGR!AH18*BTU_Conversion</f>
        <v>176412802783857.19</v>
      </c>
      <c r="P64" s="181">
        <f>[1]AGR!AI18*BTU_Conversion</f>
        <v>182431915351293.13</v>
      </c>
      <c r="Q64" s="181">
        <f>[1]AGR!AJ18*BTU_Conversion</f>
        <v>187136261796075.66</v>
      </c>
      <c r="R64" s="181">
        <f>[1]AGR!AK18*BTU_Conversion</f>
        <v>191429008793758.31</v>
      </c>
      <c r="S64" s="181">
        <f>[1]AGR!AL18*BTU_Conversion</f>
        <v>192955846895156.47</v>
      </c>
      <c r="T64" s="181">
        <f>[1]AGR!AM18*BTU_Conversion</f>
        <v>194862364179182.09</v>
      </c>
      <c r="U64" s="181">
        <f>[1]AGR!AN18*BTU_Conversion</f>
        <v>196998152449359.63</v>
      </c>
      <c r="V64" s="181">
        <f>[1]AGR!AO18*BTU_Conversion</f>
        <v>199358069764418.16</v>
      </c>
      <c r="W64" s="181">
        <f>[1]AGR!AP18*BTU_Conversion</f>
        <v>201407079144414.81</v>
      </c>
      <c r="X64" s="181">
        <f>[1]AGR!AQ18*BTU_Conversion</f>
        <v>204647868585902</v>
      </c>
      <c r="Y64" s="181">
        <f>[1]AGR!AR18*BTU_Conversion</f>
        <v>206868859205962.84</v>
      </c>
      <c r="Z64" s="181">
        <f>[1]AGR!AS18*BTU_Conversion</f>
        <v>210152600885081.5</v>
      </c>
      <c r="AA64" s="181">
        <f>[1]AGR!AT18*BTU_Conversion</f>
        <v>212854243223708.19</v>
      </c>
      <c r="AB64" s="181">
        <f>[1]AGR!AU18*BTU_Conversion</f>
        <v>215231842067431.16</v>
      </c>
      <c r="AC64" s="181">
        <f>[1]AGR!AV18*BTU_Conversion</f>
        <v>217320771503310.16</v>
      </c>
      <c r="AD64" s="181">
        <f>[1]AGR!AW18*BTU_Conversion</f>
        <v>219458831679208.19</v>
      </c>
      <c r="AE64" s="181">
        <f>[1]AGR!AX18*BTU_Conversion</f>
        <v>221499349196911.72</v>
      </c>
      <c r="AF64" s="181">
        <f>[1]AGR!AY18*BTU_Conversion</f>
        <v>223627110492796.47</v>
      </c>
      <c r="AG64" s="181">
        <f>[1]AGR!AZ18*BTU_Conversion</f>
        <v>225811951147607.06</v>
      </c>
    </row>
    <row r="65" spans="2:33" x14ac:dyDescent="0.25">
      <c r="B65" s="336" t="s">
        <v>969</v>
      </c>
      <c r="C65" s="181">
        <f>'[1]Coal and Oil-Gas Ext. Calcs'!B88*BTU_Conversion</f>
        <v>2408916147926.5264</v>
      </c>
      <c r="D65" s="181">
        <f>'[1]Coal and Oil-Gas Ext. Calcs'!C88*BTU_Conversion</f>
        <v>2391549651914.5293</v>
      </c>
      <c r="E65" s="181">
        <f>'[1]Coal and Oil-Gas Ext. Calcs'!D88*BTU_Conversion</f>
        <v>2362109909646.5195</v>
      </c>
      <c r="F65" s="181">
        <f>'[1]Coal and Oil-Gas Ext. Calcs'!E88*BTU_Conversion</f>
        <v>2332889507191.2456</v>
      </c>
      <c r="G65" s="181">
        <f>'[1]Coal and Oil-Gas Ext. Calcs'!F88*BTU_Conversion</f>
        <v>2305990133576.0093</v>
      </c>
      <c r="H65" s="181">
        <f>'[1]Coal and Oil-Gas Ext. Calcs'!G88*BTU_Conversion</f>
        <v>2283791410711.7476</v>
      </c>
      <c r="I65" s="181">
        <f>'[1]Coal and Oil-Gas Ext. Calcs'!H88*BTU_Conversion</f>
        <v>2258532656531.124</v>
      </c>
      <c r="J65" s="181">
        <f>'[1]Coal and Oil-Gas Ext. Calcs'!I88*BTU_Conversion</f>
        <v>2240076946157.5986</v>
      </c>
      <c r="K65" s="181">
        <f>'[1]Coal and Oil-Gas Ext. Calcs'!J88*BTU_Conversion</f>
        <v>2218048568594.9697</v>
      </c>
      <c r="L65" s="181">
        <f>'[1]Coal and Oil-Gas Ext. Calcs'!K88*BTU_Conversion</f>
        <v>2202188875962.3164</v>
      </c>
      <c r="M65" s="181">
        <f>'[1]Coal and Oil-Gas Ext. Calcs'!L88*BTU_Conversion</f>
        <v>2180450556630.7705</v>
      </c>
      <c r="N65" s="181">
        <f>'[1]Coal and Oil-Gas Ext. Calcs'!M88*BTU_Conversion</f>
        <v>2160754863075.4805</v>
      </c>
      <c r="O65" s="181">
        <f>'[1]Coal and Oil-Gas Ext. Calcs'!N88*BTU_Conversion</f>
        <v>2137577526458.7297</v>
      </c>
      <c r="P65" s="181">
        <f>'[1]Coal and Oil-Gas Ext. Calcs'!O88*BTU_Conversion</f>
        <v>2113761462335.9041</v>
      </c>
      <c r="Q65" s="181">
        <f>'[1]Coal and Oil-Gas Ext. Calcs'!P88*BTU_Conversion</f>
        <v>2093022618807.5105</v>
      </c>
      <c r="R65" s="181">
        <f>'[1]Coal and Oil-Gas Ext. Calcs'!Q88*BTU_Conversion</f>
        <v>2075032645091.9106</v>
      </c>
      <c r="S65" s="181">
        <f>'[1]Coal and Oil-Gas Ext. Calcs'!R88*BTU_Conversion</f>
        <v>2064806279607.4697</v>
      </c>
      <c r="T65" s="181">
        <f>'[1]Coal and Oil-Gas Ext. Calcs'!S88*BTU_Conversion</f>
        <v>2041913147782.8962</v>
      </c>
      <c r="U65" s="181">
        <f>'[1]Coal and Oil-Gas Ext. Calcs'!T88*BTU_Conversion</f>
        <v>2020179128144.5435</v>
      </c>
      <c r="V65" s="181">
        <f>'[1]Coal and Oil-Gas Ext. Calcs'!U88*BTU_Conversion</f>
        <v>2002554153822.7898</v>
      </c>
      <c r="W65" s="181">
        <f>'[1]Coal and Oil-Gas Ext. Calcs'!V88*BTU_Conversion</f>
        <v>1986151831384.25</v>
      </c>
      <c r="X65" s="181">
        <f>'[1]Coal and Oil-Gas Ext. Calcs'!W88*BTU_Conversion</f>
        <v>1978784896133.5396</v>
      </c>
      <c r="Y65" s="181">
        <f>'[1]Coal and Oil-Gas Ext. Calcs'!X88*BTU_Conversion</f>
        <v>1968198627669.8677</v>
      </c>
      <c r="Z65" s="181">
        <f>'[1]Coal and Oil-Gas Ext. Calcs'!Y88*BTU_Conversion</f>
        <v>1945014222882.6694</v>
      </c>
      <c r="AA65" s="181">
        <f>'[1]Coal and Oil-Gas Ext. Calcs'!Z88*BTU_Conversion</f>
        <v>1920010513540.0737</v>
      </c>
      <c r="AB65" s="181">
        <f>'[1]Coal and Oil-Gas Ext. Calcs'!AA88*BTU_Conversion</f>
        <v>1899211023671.8206</v>
      </c>
      <c r="AC65" s="181">
        <f>'[1]Coal and Oil-Gas Ext. Calcs'!AB88*BTU_Conversion</f>
        <v>1862618058263.698</v>
      </c>
      <c r="AD65" s="181">
        <f>'[1]Coal and Oil-Gas Ext. Calcs'!AC88*BTU_Conversion</f>
        <v>1825559373895.6912</v>
      </c>
      <c r="AE65" s="181">
        <f>'[1]Coal and Oil-Gas Ext. Calcs'!AD88*BTU_Conversion</f>
        <v>1800691852040.9771</v>
      </c>
      <c r="AF65" s="181">
        <f>'[1]Coal and Oil-Gas Ext. Calcs'!AE88*BTU_Conversion</f>
        <v>1779884060345.5386</v>
      </c>
      <c r="AG65" s="181">
        <f>'[1]Coal and Oil-Gas Ext. Calcs'!AF88*BTU_Conversion</f>
        <v>1755032673244.3721</v>
      </c>
    </row>
    <row r="66" spans="2:33" x14ac:dyDescent="0.25">
      <c r="B66" s="336" t="s">
        <v>970</v>
      </c>
      <c r="C66" s="181">
        <f>'[1]Coal and Oil-Gas Ext. Calcs'!B100*BTU_Conversion</f>
        <v>125154074333587.64</v>
      </c>
      <c r="D66" s="181">
        <f>'[1]Coal and Oil-Gas Ext. Calcs'!C100*BTU_Conversion</f>
        <v>124251806425810.81</v>
      </c>
      <c r="E66" s="181">
        <f>'[1]Coal and Oil-Gas Ext. Calcs'!D100*BTU_Conversion</f>
        <v>122722278843315.47</v>
      </c>
      <c r="F66" s="181">
        <f>'[1]Coal and Oil-Gas Ext. Calcs'!E100*BTU_Conversion</f>
        <v>121204146954792.66</v>
      </c>
      <c r="G66" s="181">
        <f>'[1]Coal and Oil-Gas Ext. Calcs'!F100*BTU_Conversion</f>
        <v>119806602997994.52</v>
      </c>
      <c r="H66" s="181">
        <f>'[1]Coal and Oil-Gas Ext. Calcs'!G100*BTU_Conversion</f>
        <v>118653279079328.48</v>
      </c>
      <c r="I66" s="181">
        <f>'[1]Coal and Oil-Gas Ext. Calcs'!H100*BTU_Conversion</f>
        <v>117340972712410.45</v>
      </c>
      <c r="J66" s="181">
        <f>'[1]Coal and Oil-Gas Ext. Calcs'!I100*BTU_Conversion</f>
        <v>116382115198853.78</v>
      </c>
      <c r="K66" s="181">
        <f>'[1]Coal and Oil-Gas Ext. Calcs'!J100*BTU_Conversion</f>
        <v>115237641488013.08</v>
      </c>
      <c r="L66" s="181">
        <f>'[1]Coal and Oil-Gas Ext. Calcs'!K100*BTU_Conversion</f>
        <v>114413658821632.81</v>
      </c>
      <c r="M66" s="181">
        <f>'[1]Coal and Oil-Gas Ext. Calcs'!L100*BTU_Conversion</f>
        <v>113284254946014.59</v>
      </c>
      <c r="N66" s="181">
        <f>'[1]Coal and Oil-Gas Ext. Calcs'!M100*BTU_Conversion</f>
        <v>112260974705483.14</v>
      </c>
      <c r="O66" s="181">
        <f>'[1]Coal and Oil-Gas Ext. Calcs'!N100*BTU_Conversion</f>
        <v>111056807382231.05</v>
      </c>
      <c r="P66" s="181">
        <f>'[1]Coal and Oil-Gas Ext. Calcs'!O100*BTU_Conversion</f>
        <v>109819455280072.06</v>
      </c>
      <c r="Q66" s="181">
        <f>'[1]Coal and Oil-Gas Ext. Calcs'!P100*BTU_Conversion</f>
        <v>108741978686800.31</v>
      </c>
      <c r="R66" s="181">
        <f>'[1]Coal and Oil-Gas Ext. Calcs'!Q100*BTU_Conversion</f>
        <v>107807318296234.42</v>
      </c>
      <c r="S66" s="181">
        <f>'[1]Coal and Oil-Gas Ext. Calcs'!R100*BTU_Conversion</f>
        <v>107276012419479.92</v>
      </c>
      <c r="T66" s="181">
        <f>'[1]Coal and Oil-Gas Ext. Calcs'!S100*BTU_Conversion</f>
        <v>106086610818860.7</v>
      </c>
      <c r="U66" s="181">
        <f>'[1]Coal and Oil-Gas Ext. Calcs'!T100*BTU_Conversion</f>
        <v>104957430331724.48</v>
      </c>
      <c r="V66" s="181">
        <f>'[1]Coal and Oil-Gas Ext. Calcs'!U100*BTU_Conversion</f>
        <v>104041733308276.39</v>
      </c>
      <c r="W66" s="181">
        <f>'[1]Coal and Oil-Gas Ext. Calcs'!V100*BTU_Conversion</f>
        <v>103189558572562.38</v>
      </c>
      <c r="X66" s="181">
        <f>'[1]Coal and Oil-Gas Ext. Calcs'!W100*BTU_Conversion</f>
        <v>102806813011754.14</v>
      </c>
      <c r="Y66" s="181">
        <f>'[1]Coal and Oil-Gas Ext. Calcs'!X100*BTU_Conversion</f>
        <v>102256808549640.28</v>
      </c>
      <c r="Z66" s="181">
        <f>'[1]Coal and Oil-Gas Ext. Calcs'!Y100*BTU_Conversion</f>
        <v>101052274003008.38</v>
      </c>
      <c r="AA66" s="181">
        <f>'[1]Coal and Oil-Gas Ext. Calcs'!Z100*BTU_Conversion</f>
        <v>99753218367397.219</v>
      </c>
      <c r="AB66" s="181">
        <f>'[1]Coal and Oil-Gas Ext. Calcs'!AA100*BTU_Conversion</f>
        <v>98672590922846.016</v>
      </c>
      <c r="AC66" s="181">
        <f>'[1]Coal and Oil-Gas Ext. Calcs'!AB100*BTU_Conversion</f>
        <v>96771421088970.047</v>
      </c>
      <c r="AD66" s="181">
        <f>'[1]Coal and Oil-Gas Ext. Calcs'!AC100*BTU_Conversion</f>
        <v>94846055051596.469</v>
      </c>
      <c r="AE66" s="181">
        <f>'[1]Coal and Oil-Gas Ext. Calcs'!AD100*BTU_Conversion</f>
        <v>93554074971104.297</v>
      </c>
      <c r="AF66" s="181">
        <f>'[1]Coal and Oil-Gas Ext. Calcs'!AE100*BTU_Conversion</f>
        <v>92473016209133.594</v>
      </c>
      <c r="AG66" s="181">
        <f>'[1]Coal and Oil-Gas Ext. Calcs'!AF100*BTU_Conversion</f>
        <v>91181874401964.703</v>
      </c>
    </row>
    <row r="67" spans="2:33" x14ac:dyDescent="0.25">
      <c r="B67" s="339" t="s">
        <v>971</v>
      </c>
      <c r="C67" s="337">
        <v>0</v>
      </c>
      <c r="D67" s="338">
        <v>0</v>
      </c>
      <c r="E67" s="338">
        <v>0</v>
      </c>
      <c r="F67" s="338">
        <v>0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</row>
    <row r="68" spans="2:33" x14ac:dyDescent="0.25">
      <c r="B68" s="336" t="s">
        <v>972</v>
      </c>
      <c r="C68" s="181">
        <f>[1]FBT!V21*BTU_Conversion</f>
        <v>530076700753518.31</v>
      </c>
      <c r="D68" s="181">
        <f>[1]FBT!W22*BTU_Conversion</f>
        <v>534560236656508.81</v>
      </c>
      <c r="E68" s="181">
        <f>[1]FBT!X22*BTU_Conversion</f>
        <v>540284391721600.13</v>
      </c>
      <c r="F68" s="181">
        <f>[1]FBT!Y22*BTU_Conversion</f>
        <v>544165029771246.25</v>
      </c>
      <c r="G68" s="181">
        <f>[1]FBT!Z22*BTU_Conversion</f>
        <v>545698090650123.56</v>
      </c>
      <c r="H68" s="181">
        <f>[1]FBT!AA22*BTU_Conversion</f>
        <v>548769942689693.31</v>
      </c>
      <c r="I68" s="181">
        <f>[1]FBT!AB22*BTU_Conversion</f>
        <v>552100658185219.19</v>
      </c>
      <c r="J68" s="181">
        <f>[1]FBT!AC22*BTU_Conversion</f>
        <v>557081127455833.63</v>
      </c>
      <c r="K68" s="181">
        <f>[1]FBT!AD22*BTU_Conversion</f>
        <v>560393319606263.5</v>
      </c>
      <c r="L68" s="181">
        <f>[1]FBT!AE22*BTU_Conversion</f>
        <v>563132552049219.13</v>
      </c>
      <c r="M68" s="181">
        <f>[1]FBT!AF22*BTU_Conversion</f>
        <v>566460637464287.63</v>
      </c>
      <c r="N68" s="181">
        <f>[1]FBT!AG22*BTU_Conversion</f>
        <v>568458416245007.75</v>
      </c>
      <c r="O68" s="181">
        <f>[1]FBT!AH22*BTU_Conversion</f>
        <v>570202916184525</v>
      </c>
      <c r="P68" s="181">
        <f>[1]FBT!AI22*BTU_Conversion</f>
        <v>571192887271264</v>
      </c>
      <c r="Q68" s="181">
        <f>[1]FBT!AJ22*BTU_Conversion</f>
        <v>571689579948709.5</v>
      </c>
      <c r="R68" s="181">
        <f>[1]FBT!AK22*BTU_Conversion</f>
        <v>573546952274499.75</v>
      </c>
      <c r="S68" s="181">
        <f>[1]FBT!AL22*BTU_Conversion</f>
        <v>577252435326640</v>
      </c>
      <c r="T68" s="181">
        <f>[1]FBT!AM22*BTU_Conversion</f>
        <v>578090293684510.5</v>
      </c>
      <c r="U68" s="181">
        <f>[1]FBT!AN22*BTU_Conversion</f>
        <v>578551803688124.88</v>
      </c>
      <c r="V68" s="181">
        <f>[1]FBT!AO22*BTU_Conversion</f>
        <v>578930897197036.13</v>
      </c>
      <c r="W68" s="181">
        <f>[1]FBT!AP22*BTU_Conversion</f>
        <v>579086260538720.63</v>
      </c>
      <c r="X68" s="181">
        <f>[1]FBT!AQ22*BTU_Conversion</f>
        <v>582943049761178.5</v>
      </c>
      <c r="Y68" s="181">
        <f>[1]FBT!AR22*BTU_Conversion</f>
        <v>585271665954254.25</v>
      </c>
      <c r="Z68" s="181">
        <f>[1]FBT!AS22*BTU_Conversion</f>
        <v>586952359005188.25</v>
      </c>
      <c r="AA68" s="181">
        <f>[1]FBT!AT22*BTU_Conversion</f>
        <v>586399280902740.75</v>
      </c>
      <c r="AB68" s="181">
        <f>[1]FBT!AU22*BTU_Conversion</f>
        <v>585960207126652.88</v>
      </c>
      <c r="AC68" s="181">
        <f>[1]FBT!AV22*BTU_Conversion</f>
        <v>585287637336229.88</v>
      </c>
      <c r="AD68" s="181">
        <f>[1]FBT!AW22*BTU_Conversion</f>
        <v>586696716133783.63</v>
      </c>
      <c r="AE68" s="181">
        <f>[1]FBT!AX22*BTU_Conversion</f>
        <v>587672233253811.75</v>
      </c>
      <c r="AF68" s="181">
        <f>[1]FBT!AY22*BTU_Conversion</f>
        <v>587799421452360</v>
      </c>
      <c r="AG68" s="181">
        <f>[1]FBT!AZ22*BTU_Conversion</f>
        <v>589258509101904.5</v>
      </c>
    </row>
    <row r="69" spans="2:33" x14ac:dyDescent="0.25">
      <c r="B69" s="336" t="s">
        <v>973</v>
      </c>
      <c r="C69" s="181">
        <f>[1]TEL!V21*BTU_Conversion</f>
        <v>68030788245568.969</v>
      </c>
      <c r="D69" s="181">
        <f>[1]TEL!W22*BTU_Conversion</f>
        <v>67807670500875.75</v>
      </c>
      <c r="E69" s="181">
        <f>[1]TEL!X22*BTU_Conversion</f>
        <v>67222465595846.648</v>
      </c>
      <c r="F69" s="181">
        <f>[1]TEL!Y22*BTU_Conversion</f>
        <v>67031211719145.508</v>
      </c>
      <c r="G69" s="181">
        <f>[1]TEL!Z22*BTU_Conversion</f>
        <v>66564509504455.578</v>
      </c>
      <c r="H69" s="181">
        <f>[1]TEL!AA22*BTU_Conversion</f>
        <v>66300950982404.133</v>
      </c>
      <c r="I69" s="181">
        <f>[1]TEL!AB22*BTU_Conversion</f>
        <v>66044561533913.008</v>
      </c>
      <c r="J69" s="181">
        <f>[1]TEL!AC22*BTU_Conversion</f>
        <v>65628953648012.086</v>
      </c>
      <c r="K69" s="181">
        <f>[1]TEL!AD22*BTU_Conversion</f>
        <v>65618962831673.508</v>
      </c>
      <c r="L69" s="181">
        <f>[1]TEL!AE22*BTU_Conversion</f>
        <v>65551869927488.844</v>
      </c>
      <c r="M69" s="181">
        <f>[1]TEL!AF22*BTU_Conversion</f>
        <v>65264662716117.219</v>
      </c>
      <c r="N69" s="181">
        <f>[1]TEL!AG22*BTU_Conversion</f>
        <v>64797627946390.141</v>
      </c>
      <c r="O69" s="181">
        <f>[1]TEL!AH22*BTU_Conversion</f>
        <v>64524123751938.93</v>
      </c>
      <c r="P69" s="181">
        <f>[1]TEL!AI22*BTU_Conversion</f>
        <v>64083491209553.344</v>
      </c>
      <c r="Q69" s="181">
        <f>[1]TEL!AJ22*BTU_Conversion</f>
        <v>63915239423677.219</v>
      </c>
      <c r="R69" s="181">
        <f>[1]TEL!AK22*BTU_Conversion</f>
        <v>63284972564764.117</v>
      </c>
      <c r="S69" s="181">
        <f>[1]TEL!AL22*BTU_Conversion</f>
        <v>63393373798828.094</v>
      </c>
      <c r="T69" s="181">
        <f>[1]TEL!AM22*BTU_Conversion</f>
        <v>63171455332838.109</v>
      </c>
      <c r="U69" s="181">
        <f>[1]TEL!AN22*BTU_Conversion</f>
        <v>62983775400774.359</v>
      </c>
      <c r="V69" s="181">
        <f>[1]TEL!AO22*BTU_Conversion</f>
        <v>62787833272100.398</v>
      </c>
      <c r="W69" s="181">
        <f>[1]TEL!AP22*BTU_Conversion</f>
        <v>62610910145410.367</v>
      </c>
      <c r="X69" s="181">
        <f>[1]TEL!AQ22*BTU_Conversion</f>
        <v>62779689579546.414</v>
      </c>
      <c r="Y69" s="181">
        <f>[1]TEL!AR22*BTU_Conversion</f>
        <v>62404603948759.602</v>
      </c>
      <c r="Z69" s="181">
        <f>[1]TEL!AS22*BTU_Conversion</f>
        <v>62467345938623.984</v>
      </c>
      <c r="AA69" s="181">
        <f>[1]TEL!AT22*BTU_Conversion</f>
        <v>62621834671889.555</v>
      </c>
      <c r="AB69" s="181">
        <f>[1]TEL!AU22*BTU_Conversion</f>
        <v>62778156463105.336</v>
      </c>
      <c r="AC69" s="181">
        <f>[1]TEL!AV22*BTU_Conversion</f>
        <v>62709396363732.008</v>
      </c>
      <c r="AD69" s="181">
        <f>[1]TEL!AW22*BTU_Conversion</f>
        <v>62499502047863.383</v>
      </c>
      <c r="AE69" s="181">
        <f>[1]TEL!AX22*BTU_Conversion</f>
        <v>62706951698647.164</v>
      </c>
      <c r="AF69" s="181">
        <f>[1]TEL!AY22*BTU_Conversion</f>
        <v>62887448141330.195</v>
      </c>
      <c r="AG69" s="181">
        <f>[1]TEL!AZ22*BTU_Conversion</f>
        <v>62859442435968.453</v>
      </c>
    </row>
    <row r="70" spans="2:33" x14ac:dyDescent="0.25">
      <c r="B70" s="336" t="s">
        <v>974</v>
      </c>
      <c r="C70" s="181">
        <f>[1]WWP!V21*BTU_Conversion</f>
        <v>21233015058259.043</v>
      </c>
      <c r="D70" s="181">
        <f>[1]WWP!W22*BTU_Conversion</f>
        <v>21346023162479.129</v>
      </c>
      <c r="E70" s="181">
        <f>[1]WWP!X22*BTU_Conversion</f>
        <v>21542027905125.957</v>
      </c>
      <c r="F70" s="181">
        <f>[1]WWP!Y22*BTU_Conversion</f>
        <v>21608461007457.754</v>
      </c>
      <c r="G70" s="181">
        <f>[1]WWP!Z22*BTU_Conversion</f>
        <v>21565418559136.086</v>
      </c>
      <c r="H70" s="181">
        <f>[1]WWP!AA22*BTU_Conversion</f>
        <v>21411222743581.031</v>
      </c>
      <c r="I70" s="181">
        <f>[1]WWP!AB22*BTU_Conversion</f>
        <v>21330577120094.16</v>
      </c>
      <c r="J70" s="181">
        <f>[1]WWP!AC22*BTU_Conversion</f>
        <v>21373064405098.422</v>
      </c>
      <c r="K70" s="181">
        <f>[1]WWP!AD22*BTU_Conversion</f>
        <v>21465485809273.289</v>
      </c>
      <c r="L70" s="181">
        <f>[1]WWP!AE22*BTU_Conversion</f>
        <v>21468847070817.469</v>
      </c>
      <c r="M70" s="181">
        <f>[1]WWP!AF22*BTU_Conversion</f>
        <v>21532901675893.434</v>
      </c>
      <c r="N70" s="181">
        <f>[1]WWP!AG22*BTU_Conversion</f>
        <v>21494194882344.805</v>
      </c>
      <c r="O70" s="181">
        <f>[1]WWP!AH22*BTU_Conversion</f>
        <v>21510067882910.023</v>
      </c>
      <c r="P70" s="181">
        <f>[1]WWP!AI22*BTU_Conversion</f>
        <v>21602322183326.594</v>
      </c>
      <c r="Q70" s="181">
        <f>[1]WWP!AJ22*BTU_Conversion</f>
        <v>21523937661483.418</v>
      </c>
      <c r="R70" s="181">
        <f>[1]WWP!AK22*BTU_Conversion</f>
        <v>21628135611508.438</v>
      </c>
      <c r="S70" s="181">
        <f>[1]WWP!AL22*BTU_Conversion</f>
        <v>21664736306369.137</v>
      </c>
      <c r="T70" s="181">
        <f>[1]WWP!AM22*BTU_Conversion</f>
        <v>21763082988986.223</v>
      </c>
      <c r="U70" s="181">
        <f>[1]WWP!AN22*BTU_Conversion</f>
        <v>21863361790216.895</v>
      </c>
      <c r="V70" s="181">
        <f>[1]WWP!AO22*BTU_Conversion</f>
        <v>21924271403742.148</v>
      </c>
      <c r="W70" s="181">
        <f>[1]WWP!AP22*BTU_Conversion</f>
        <v>22010814362639.852</v>
      </c>
      <c r="X70" s="181">
        <f>[1]WWP!AQ22*BTU_Conversion</f>
        <v>21974383118825.797</v>
      </c>
      <c r="Y70" s="181">
        <f>[1]WWP!AR22*BTU_Conversion</f>
        <v>22080243301808.32</v>
      </c>
      <c r="Z70" s="181">
        <f>[1]WWP!AS22*BTU_Conversion</f>
        <v>22109996985514.91</v>
      </c>
      <c r="AA70" s="181">
        <f>[1]WWP!AT22*BTU_Conversion</f>
        <v>22125150834745.105</v>
      </c>
      <c r="AB70" s="181">
        <f>[1]WWP!AU22*BTU_Conversion</f>
        <v>22088813454232.273</v>
      </c>
      <c r="AC70" s="181">
        <f>[1]WWP!AV22*BTU_Conversion</f>
        <v>22091794122702.371</v>
      </c>
      <c r="AD70" s="181">
        <f>[1]WWP!AW22*BTU_Conversion</f>
        <v>22149104551011.074</v>
      </c>
      <c r="AE70" s="181">
        <f>[1]WWP!AX22*BTU_Conversion</f>
        <v>22242041745692.063</v>
      </c>
      <c r="AF70" s="181">
        <f>[1]WWP!AY22*BTU_Conversion</f>
        <v>22273896945591.754</v>
      </c>
      <c r="AG70" s="181">
        <f>[1]WWP!AZ22*BTU_Conversion</f>
        <v>22373776566565.887</v>
      </c>
    </row>
    <row r="71" spans="2:33" x14ac:dyDescent="0.25">
      <c r="B71" s="336" t="s">
        <v>975</v>
      </c>
      <c r="C71" s="181">
        <f>[1]PPA!V28*BTU_Conversion</f>
        <v>262902274691213.28</v>
      </c>
      <c r="D71" s="181">
        <f>[1]PPA!W29*BTU_Conversion</f>
        <v>262644620092791.78</v>
      </c>
      <c r="E71" s="181">
        <f>[1]PPA!X29*BTU_Conversion</f>
        <v>259959939737222.28</v>
      </c>
      <c r="F71" s="181">
        <f>[1]PPA!Y29*BTU_Conversion</f>
        <v>257771778555881</v>
      </c>
      <c r="G71" s="181">
        <f>[1]PPA!Z29*BTU_Conversion</f>
        <v>255338823796235.94</v>
      </c>
      <c r="H71" s="181">
        <f>[1]PPA!AA29*BTU_Conversion</f>
        <v>253845630285008.41</v>
      </c>
      <c r="I71" s="181">
        <f>[1]PPA!AB29*BTU_Conversion</f>
        <v>253199968201912.97</v>
      </c>
      <c r="J71" s="181">
        <f>[1]PPA!AC29*BTU_Conversion</f>
        <v>252757456659521.59</v>
      </c>
      <c r="K71" s="181">
        <f>[1]PPA!AD29*BTU_Conversion</f>
        <v>252237560879080.72</v>
      </c>
      <c r="L71" s="181">
        <f>[1]PPA!AE29*BTU_Conversion</f>
        <v>250923442158216.72</v>
      </c>
      <c r="M71" s="181">
        <f>[1]PPA!AF29*BTU_Conversion</f>
        <v>249294117433644.41</v>
      </c>
      <c r="N71" s="181">
        <f>[1]PPA!AG29*BTU_Conversion</f>
        <v>247638351465447.91</v>
      </c>
      <c r="O71" s="181">
        <f>[1]PPA!AH29*BTU_Conversion</f>
        <v>245264666136293.94</v>
      </c>
      <c r="P71" s="181">
        <f>[1]PPA!AI29*BTU_Conversion</f>
        <v>242197110745665.88</v>
      </c>
      <c r="Q71" s="181">
        <f>[1]PPA!AJ29*BTU_Conversion</f>
        <v>234230749738226.75</v>
      </c>
      <c r="R71" s="181">
        <f>[1]PPA!AK29*BTU_Conversion</f>
        <v>229027357908552.03</v>
      </c>
      <c r="S71" s="181">
        <f>[1]PPA!AL29*BTU_Conversion</f>
        <v>224051388501165.22</v>
      </c>
      <c r="T71" s="181">
        <f>[1]PPA!AM29*BTU_Conversion</f>
        <v>216641076971223.97</v>
      </c>
      <c r="U71" s="181">
        <f>[1]PPA!AN29*BTU_Conversion</f>
        <v>216137077516771.69</v>
      </c>
      <c r="V71" s="181">
        <f>[1]PPA!AO29*BTU_Conversion</f>
        <v>215837134387317.97</v>
      </c>
      <c r="W71" s="181">
        <f>[1]PPA!AP29*BTU_Conversion</f>
        <v>212579474845219.13</v>
      </c>
      <c r="X71" s="181">
        <f>[1]PPA!AQ29*BTU_Conversion</f>
        <v>211642471925947.56</v>
      </c>
      <c r="Y71" s="181">
        <f>[1]PPA!AR29*BTU_Conversion</f>
        <v>208745687760998.13</v>
      </c>
      <c r="Z71" s="181">
        <f>[1]PPA!AS29*BTU_Conversion</f>
        <v>207534128318346.22</v>
      </c>
      <c r="AA71" s="181">
        <f>[1]PPA!AT29*BTU_Conversion</f>
        <v>200994556896640.25</v>
      </c>
      <c r="AB71" s="181">
        <f>[1]PPA!AU29*BTU_Conversion</f>
        <v>196804059979526.69</v>
      </c>
      <c r="AC71" s="181">
        <f>[1]PPA!AV29*BTU_Conversion</f>
        <v>196632933176412.41</v>
      </c>
      <c r="AD71" s="181">
        <f>[1]PPA!AW29*BTU_Conversion</f>
        <v>193733209062319.28</v>
      </c>
      <c r="AE71" s="181">
        <f>[1]PPA!AX29*BTU_Conversion</f>
        <v>190663409722450.94</v>
      </c>
      <c r="AF71" s="181">
        <f>[1]PPA!AY29*BTU_Conversion</f>
        <v>183795851848685.22</v>
      </c>
      <c r="AG71" s="181">
        <f>[1]PPA!AZ29*BTU_Conversion</f>
        <v>176853406401528.75</v>
      </c>
    </row>
    <row r="72" spans="2:33" x14ac:dyDescent="0.25">
      <c r="B72" s="336" t="s">
        <v>976</v>
      </c>
      <c r="C72" s="346" t="e">
        <f>MAX(SUMIFS([1]cenrf!X$2:X$85,[1]cenrf!$A$2:$A$85,BIFUbC_Calculations!$B63)*BTU_Conversion-'[1]Hydrogen Calculations'!D52,0)</f>
        <v>#VALUE!</v>
      </c>
      <c r="D72" s="346" t="e">
        <f>MAX(SUMIFS([1]cenrf!Y$2:Y$85,[1]cenrf!$A$2:$A$85,BIFUbC_Calculations!$B63)*BTU_Conversion-'[1]Hydrogen Calculations'!E52,0)</f>
        <v>#VALUE!</v>
      </c>
      <c r="E72" s="346" t="e">
        <f>MAX(SUMIFS([1]cenrf!Z$2:Z$85,[1]cenrf!$A$2:$A$85,BIFUbC_Calculations!$B63)*BTU_Conversion-'[1]Hydrogen Calculations'!F52,0)</f>
        <v>#VALUE!</v>
      </c>
      <c r="F72" s="346" t="e">
        <f>MAX(SUMIFS([1]cenrf!AA$2:AA$85,[1]cenrf!$A$2:$A$85,BIFUbC_Calculations!$B63)*BTU_Conversion-'[1]Hydrogen Calculations'!G52,0)</f>
        <v>#VALUE!</v>
      </c>
      <c r="G72" s="346" t="e">
        <f>MAX(SUMIFS([1]cenrf!AB$2:AB$85,[1]cenrf!$A$2:$A$85,BIFUbC_Calculations!$B63)*BTU_Conversion-'[1]Hydrogen Calculations'!H52,0)</f>
        <v>#VALUE!</v>
      </c>
      <c r="H72" s="346" t="e">
        <f>MAX(SUMIFS([1]cenrf!AC$2:AC$85,[1]cenrf!$A$2:$A$85,BIFUbC_Calculations!$B63)*BTU_Conversion-'[1]Hydrogen Calculations'!I52,0)</f>
        <v>#VALUE!</v>
      </c>
      <c r="I72" s="346" t="e">
        <f>MAX(SUMIFS([1]cenrf!AD$2:AD$85,[1]cenrf!$A$2:$A$85,BIFUbC_Calculations!$B63)*BTU_Conversion-'[1]Hydrogen Calculations'!J52,0)</f>
        <v>#VALUE!</v>
      </c>
      <c r="J72" s="346" t="e">
        <f>MAX(SUMIFS([1]cenrf!AE$2:AE$85,[1]cenrf!$A$2:$A$85,BIFUbC_Calculations!$B63)*BTU_Conversion-'[1]Hydrogen Calculations'!K52,0)</f>
        <v>#VALUE!</v>
      </c>
      <c r="K72" s="346" t="e">
        <f>MAX(SUMIFS([1]cenrf!AF$2:AF$85,[1]cenrf!$A$2:$A$85,BIFUbC_Calculations!$B63)*BTU_Conversion-'[1]Hydrogen Calculations'!L52,0)</f>
        <v>#VALUE!</v>
      </c>
      <c r="L72" s="346" t="e">
        <f>MAX(SUMIFS([1]cenrf!AG$2:AG$85,[1]cenrf!$A$2:$A$85,BIFUbC_Calculations!$B63)*BTU_Conversion-'[1]Hydrogen Calculations'!M52,0)</f>
        <v>#VALUE!</v>
      </c>
      <c r="M72" s="346" t="e">
        <f>MAX(SUMIFS([1]cenrf!AH$2:AH$85,[1]cenrf!$A$2:$A$85,BIFUbC_Calculations!$B63)*BTU_Conversion-'[1]Hydrogen Calculations'!N52,0)</f>
        <v>#VALUE!</v>
      </c>
      <c r="N72" s="346" t="e">
        <f>MAX(SUMIFS([1]cenrf!AI$2:AI$85,[1]cenrf!$A$2:$A$85,BIFUbC_Calculations!$B63)*BTU_Conversion-'[1]Hydrogen Calculations'!O52,0)</f>
        <v>#VALUE!</v>
      </c>
      <c r="O72" s="346" t="e">
        <f>MAX(SUMIFS([1]cenrf!AJ$2:AJ$85,[1]cenrf!$A$2:$A$85,BIFUbC_Calculations!$B63)*BTU_Conversion-'[1]Hydrogen Calculations'!P52,0)</f>
        <v>#VALUE!</v>
      </c>
      <c r="P72" s="346" t="e">
        <f>MAX(SUMIFS([1]cenrf!AK$2:AK$85,[1]cenrf!$A$2:$A$85,BIFUbC_Calculations!$B63)*BTU_Conversion-'[1]Hydrogen Calculations'!Q52,0)</f>
        <v>#VALUE!</v>
      </c>
      <c r="Q72" s="346" t="e">
        <f>MAX(SUMIFS([1]cenrf!AL$2:AL$85,[1]cenrf!$A$2:$A$85,BIFUbC_Calculations!$B63)*BTU_Conversion-'[1]Hydrogen Calculations'!R52,0)</f>
        <v>#VALUE!</v>
      </c>
      <c r="R72" s="346" t="e">
        <f>MAX(SUMIFS([1]cenrf!AM$2:AM$85,[1]cenrf!$A$2:$A$85,BIFUbC_Calculations!$B63)*BTU_Conversion-'[1]Hydrogen Calculations'!S52,0)</f>
        <v>#VALUE!</v>
      </c>
      <c r="S72" s="346" t="e">
        <f>MAX(SUMIFS([1]cenrf!AN$2:AN$85,[1]cenrf!$A$2:$A$85,BIFUbC_Calculations!$B63)*BTU_Conversion-'[1]Hydrogen Calculations'!T52,0)</f>
        <v>#VALUE!</v>
      </c>
      <c r="T72" s="346" t="e">
        <f>MAX(SUMIFS([1]cenrf!AO$2:AO$85,[1]cenrf!$A$2:$A$85,BIFUbC_Calculations!$B63)*BTU_Conversion-'[1]Hydrogen Calculations'!U52,0)</f>
        <v>#VALUE!</v>
      </c>
      <c r="U72" s="346" t="e">
        <f>MAX(SUMIFS([1]cenrf!AP$2:AP$85,[1]cenrf!$A$2:$A$85,BIFUbC_Calculations!$B63)*BTU_Conversion-'[1]Hydrogen Calculations'!V52,0)</f>
        <v>#VALUE!</v>
      </c>
      <c r="V72" s="346" t="e">
        <f>MAX(SUMIFS([1]cenrf!AQ$2:AQ$85,[1]cenrf!$A$2:$A$85,BIFUbC_Calculations!$B63)*BTU_Conversion-'[1]Hydrogen Calculations'!W52,0)</f>
        <v>#VALUE!</v>
      </c>
      <c r="W72" s="346" t="e">
        <f>MAX(SUMIFS([1]cenrf!AR$2:AR$85,[1]cenrf!$A$2:$A$85,BIFUbC_Calculations!$B63)*BTU_Conversion-'[1]Hydrogen Calculations'!X52,0)</f>
        <v>#VALUE!</v>
      </c>
      <c r="X72" s="346" t="e">
        <f>MAX(SUMIFS([1]cenrf!AS$2:AS$85,[1]cenrf!$A$2:$A$85,BIFUbC_Calculations!$B63)*BTU_Conversion-'[1]Hydrogen Calculations'!Y52,0)</f>
        <v>#VALUE!</v>
      </c>
      <c r="Y72" s="346" t="e">
        <f>MAX(SUMIFS([1]cenrf!AT$2:AT$85,[1]cenrf!$A$2:$A$85,BIFUbC_Calculations!$B63)*BTU_Conversion-'[1]Hydrogen Calculations'!Z52,0)</f>
        <v>#VALUE!</v>
      </c>
      <c r="Z72" s="346" t="e">
        <f>MAX(SUMIFS([1]cenrf!AU$2:AU$85,[1]cenrf!$A$2:$A$85,BIFUbC_Calculations!$B63)*BTU_Conversion-'[1]Hydrogen Calculations'!AA52,0)</f>
        <v>#VALUE!</v>
      </c>
      <c r="AA72" s="346" t="e">
        <f>MAX(SUMIFS([1]cenrf!AV$2:AV$85,[1]cenrf!$A$2:$A$85,BIFUbC_Calculations!$B63)*BTU_Conversion-'[1]Hydrogen Calculations'!AB52,0)</f>
        <v>#VALUE!</v>
      </c>
      <c r="AB72" s="346" t="e">
        <f>MAX(SUMIFS([1]cenrf!AW$2:AW$85,[1]cenrf!$A$2:$A$85,BIFUbC_Calculations!$B63)*BTU_Conversion-'[1]Hydrogen Calculations'!AC52,0)</f>
        <v>#VALUE!</v>
      </c>
      <c r="AC72" s="346" t="e">
        <f>MAX(SUMIFS([1]cenrf!AX$2:AX$85,[1]cenrf!$A$2:$A$85,BIFUbC_Calculations!$B63)*BTU_Conversion-'[1]Hydrogen Calculations'!AD52,0)</f>
        <v>#VALUE!</v>
      </c>
      <c r="AD72" s="346" t="e">
        <f>MAX(SUMIFS([1]cenrf!AY$2:AY$85,[1]cenrf!$A$2:$A$85,BIFUbC_Calculations!$B63)*BTU_Conversion-'[1]Hydrogen Calculations'!AE52,0)</f>
        <v>#VALUE!</v>
      </c>
      <c r="AE72" s="346" t="e">
        <f>MAX(SUMIFS([1]cenrf!AZ$2:AZ$85,[1]cenrf!$A$2:$A$85,BIFUbC_Calculations!$B63)*BTU_Conversion-'[1]Hydrogen Calculations'!AF52,0)</f>
        <v>#VALUE!</v>
      </c>
      <c r="AF72" s="346" t="e">
        <f>MAX(SUMIFS([1]cenrf!BA$2:BA$85,[1]cenrf!$A$2:$A$85,BIFUbC_Calculations!$B63)*BTU_Conversion-'[1]Hydrogen Calculations'!AG52,0)</f>
        <v>#VALUE!</v>
      </c>
      <c r="AG72" s="346" t="e">
        <f>MAX(SUMIFS([1]cenrf!BB$2:BB$85,[1]cenrf!$A$2:$A$85,BIFUbC_Calculations!$B63)*BTU_Conversion-'[1]Hydrogen Calculations'!AH52,0)</f>
        <v>#VALUE!</v>
      </c>
    </row>
    <row r="73" spans="2:33" x14ac:dyDescent="0.25">
      <c r="B73" s="336" t="s">
        <v>977</v>
      </c>
      <c r="C73" s="181">
        <f>(SUM([1]CHI!V28,[1]CHI!V51)-'[1]Carbon Capture Calculations'!E167)*BTU_Conversion-'[1]Hydrogen Calculations'!D53</f>
        <v>408054180277960.13</v>
      </c>
      <c r="D73" s="181">
        <f>(SUM([1]CHI!W28,[1]CHI!W51)-'[1]Carbon Capture Calculations'!F167)*BTU_Conversion-'[1]Hydrogen Calculations'!E53</f>
        <v>416838870594574.38</v>
      </c>
      <c r="E73" s="181">
        <f>(SUM([1]CHI!X28,[1]CHI!X51)-'[1]Carbon Capture Calculations'!G167)*BTU_Conversion-'[1]Hydrogen Calculations'!F53</f>
        <v>422653859738138.25</v>
      </c>
      <c r="F73" s="181">
        <f>(SUM([1]CHI!Y28,[1]CHI!Y51)-'[1]Carbon Capture Calculations'!H167)*BTU_Conversion-'[1]Hydrogen Calculations'!G53</f>
        <v>428100677823057.88</v>
      </c>
      <c r="G73" s="181">
        <f>(SUM([1]CHI!Z28,[1]CHI!Z51)-'[1]Carbon Capture Calculations'!I167)*BTU_Conversion-'[1]Hydrogen Calculations'!H53</f>
        <v>434855949265219.88</v>
      </c>
      <c r="H73" s="181">
        <f>(SUM([1]CHI!AA28,[1]CHI!AA51)-'[1]Carbon Capture Calculations'!J167)*BTU_Conversion-'[1]Hydrogen Calculations'!I53</f>
        <v>443112478756205.63</v>
      </c>
      <c r="I73" s="181">
        <f>(SUM([1]CHI!AB28,[1]CHI!AB51)-'[1]Carbon Capture Calculations'!K167)*BTU_Conversion-'[1]Hydrogen Calculations'!J53</f>
        <v>451818913979013.75</v>
      </c>
      <c r="J73" s="181">
        <f>(SUM([1]CHI!AC28,[1]CHI!AC51)-'[1]Carbon Capture Calculations'!L167)*BTU_Conversion-'[1]Hydrogen Calculations'!K53</f>
        <v>465242652234231.5</v>
      </c>
      <c r="K73" s="181">
        <f>(SUM([1]CHI!AD28,[1]CHI!AD51)-'[1]Carbon Capture Calculations'!M167)*BTU_Conversion-'[1]Hydrogen Calculations'!L53</f>
        <v>478262244783474.13</v>
      </c>
      <c r="L73" s="181">
        <f>(SUM([1]CHI!AE28,[1]CHI!AE51)-'[1]Carbon Capture Calculations'!N167)*BTU_Conversion-'[1]Hydrogen Calculations'!M53</f>
        <v>481641548415862.63</v>
      </c>
      <c r="M73" s="181">
        <f>(SUM([1]CHI!AF28,[1]CHI!AF51)-'[1]Carbon Capture Calculations'!O167)*BTU_Conversion-'[1]Hydrogen Calculations'!N53</f>
        <v>491460855583137.38</v>
      </c>
      <c r="N73" s="181">
        <f>(SUM([1]CHI!AG28,[1]CHI!AG51)-'[1]Carbon Capture Calculations'!P167)*BTU_Conversion-'[1]Hydrogen Calculations'!O53</f>
        <v>501113386000730.88</v>
      </c>
      <c r="O73" s="181">
        <f>(SUM([1]CHI!AH28,[1]CHI!AH51)-'[1]Carbon Capture Calculations'!Q167)*BTU_Conversion-'[1]Hydrogen Calculations'!P53</f>
        <v>506075556070610.5</v>
      </c>
      <c r="P73" s="181">
        <f>(SUM([1]CHI!AI28,[1]CHI!AI51)-'[1]Carbon Capture Calculations'!R167)*BTU_Conversion-'[1]Hydrogen Calculations'!Q53</f>
        <v>510748516062004</v>
      </c>
      <c r="Q73" s="181">
        <f>(SUM([1]CHI!AJ28,[1]CHI!AJ51)-'[1]Carbon Capture Calculations'!S167)*BTU_Conversion-'[1]Hydrogen Calculations'!R53</f>
        <v>509737603155686.25</v>
      </c>
      <c r="R73" s="181">
        <f>(SUM([1]CHI!AK28,[1]CHI!AK51)-'[1]Carbon Capture Calculations'!T167)*BTU_Conversion-'[1]Hydrogen Calculations'!S53</f>
        <v>509595334942887.13</v>
      </c>
      <c r="S73" s="181">
        <f>(SUM([1]CHI!AL28,[1]CHI!AL51)-'[1]Carbon Capture Calculations'!U167)*BTU_Conversion-'[1]Hydrogen Calculations'!T53</f>
        <v>513116313562100.5</v>
      </c>
      <c r="T73" s="181">
        <f>(SUM([1]CHI!AM28,[1]CHI!AM51)-'[1]Carbon Capture Calculations'!V167)*BTU_Conversion-'[1]Hydrogen Calculations'!U53</f>
        <v>511045070863479.38</v>
      </c>
      <c r="U73" s="181">
        <f>(SUM([1]CHI!AN28,[1]CHI!AN51)-'[1]Carbon Capture Calculations'!W167)*BTU_Conversion-'[1]Hydrogen Calculations'!V53</f>
        <v>507414325528392.63</v>
      </c>
      <c r="V73" s="181">
        <f>(SUM([1]CHI!AO28,[1]CHI!AO51)-'[1]Carbon Capture Calculations'!X167)*BTU_Conversion-'[1]Hydrogen Calculations'!W53</f>
        <v>502214120082363.75</v>
      </c>
      <c r="W73" s="181">
        <f>(SUM([1]CHI!AP28,[1]CHI!AP51)-'[1]Carbon Capture Calculations'!Y167)*BTU_Conversion-'[1]Hydrogen Calculations'!X53</f>
        <v>496949649827783.5</v>
      </c>
      <c r="X73" s="181">
        <f>(SUM([1]CHI!AQ28,[1]CHI!AQ51)-'[1]Carbon Capture Calculations'!Z167)*BTU_Conversion-'[1]Hydrogen Calculations'!Y53</f>
        <v>489714315495049.25</v>
      </c>
      <c r="Y73" s="181">
        <f>(SUM([1]CHI!AR28,[1]CHI!AR51)-'[1]Carbon Capture Calculations'!AA167)*BTU_Conversion-'[1]Hydrogen Calculations'!Z53</f>
        <v>480775912768937.75</v>
      </c>
      <c r="Z73" s="181">
        <f>(SUM([1]CHI!AS28,[1]CHI!AS51)-'[1]Carbon Capture Calculations'!AB167)*BTU_Conversion-'[1]Hydrogen Calculations'!AA53</f>
        <v>462847675764800.13</v>
      </c>
      <c r="AA73" s="181">
        <f>(SUM([1]CHI!AT28,[1]CHI!AT51)-'[1]Carbon Capture Calculations'!AC167)*BTU_Conversion-'[1]Hydrogen Calculations'!AB53</f>
        <v>453072830691746.75</v>
      </c>
      <c r="AB73" s="181">
        <f>(SUM([1]CHI!AU28,[1]CHI!AU51)-'[1]Carbon Capture Calculations'!AD167)*BTU_Conversion-'[1]Hydrogen Calculations'!AC53</f>
        <v>444975969601947.13</v>
      </c>
      <c r="AC73" s="181">
        <f>(SUM([1]CHI!AV28,[1]CHI!AV51)-'[1]Carbon Capture Calculations'!AE167)*BTU_Conversion-'[1]Hydrogen Calculations'!AD53</f>
        <v>430314520207218.5</v>
      </c>
      <c r="AD73" s="181">
        <f>(SUM([1]CHI!AW28,[1]CHI!AW51)-'[1]Carbon Capture Calculations'!AF167)*BTU_Conversion-'[1]Hydrogen Calculations'!AE53</f>
        <v>402182334485661.63</v>
      </c>
      <c r="AE73" s="181">
        <f>(SUM([1]CHI!AX28,[1]CHI!AX51)-'[1]Carbon Capture Calculations'!AG167)*BTU_Conversion-'[1]Hydrogen Calculations'!AF53</f>
        <v>385839042312807.13</v>
      </c>
      <c r="AF73" s="181">
        <f>(SUM([1]CHI!AY28,[1]CHI!AY51)-'[1]Carbon Capture Calculations'!AH167)*BTU_Conversion-'[1]Hydrogen Calculations'!AG53</f>
        <v>376726988646928.63</v>
      </c>
      <c r="AG73" s="181">
        <f>(SUM([1]CHI!AZ28,[1]CHI!AZ51)-'[1]Carbon Capture Calculations'!AI167)*BTU_Conversion-'[1]Hydrogen Calculations'!AH53</f>
        <v>355998697019091.75</v>
      </c>
    </row>
    <row r="74" spans="2:33" x14ac:dyDescent="0.25">
      <c r="B74" s="339" t="s">
        <v>978</v>
      </c>
      <c r="C74" s="337">
        <v>0</v>
      </c>
      <c r="D74" s="338">
        <v>0</v>
      </c>
      <c r="E74" s="338">
        <v>0</v>
      </c>
      <c r="F74" s="338">
        <v>0</v>
      </c>
      <c r="G74" s="338">
        <v>0</v>
      </c>
      <c r="H74" s="338">
        <v>0</v>
      </c>
      <c r="I74" s="338">
        <v>0</v>
      </c>
      <c r="J74" s="338">
        <v>0</v>
      </c>
      <c r="K74" s="338">
        <v>0</v>
      </c>
      <c r="L74" s="338">
        <v>0</v>
      </c>
      <c r="M74" s="338">
        <v>0</v>
      </c>
      <c r="N74" s="338">
        <v>0</v>
      </c>
      <c r="O74" s="338">
        <v>0</v>
      </c>
      <c r="P74" s="338">
        <v>0</v>
      </c>
      <c r="Q74" s="338">
        <v>0</v>
      </c>
      <c r="R74" s="338">
        <v>0</v>
      </c>
      <c r="S74" s="338">
        <v>0</v>
      </c>
      <c r="T74" s="338">
        <v>0</v>
      </c>
      <c r="U74" s="338">
        <v>0</v>
      </c>
      <c r="V74" s="338">
        <v>0</v>
      </c>
      <c r="W74" s="338">
        <v>0</v>
      </c>
      <c r="X74" s="338">
        <v>0</v>
      </c>
      <c r="Y74" s="338">
        <v>0</v>
      </c>
      <c r="Z74" s="338">
        <v>0</v>
      </c>
      <c r="AA74" s="338">
        <v>0</v>
      </c>
      <c r="AB74" s="338">
        <v>0</v>
      </c>
      <c r="AC74" s="338">
        <v>0</v>
      </c>
      <c r="AD74" s="338">
        <v>0</v>
      </c>
      <c r="AE74" s="338">
        <v>0</v>
      </c>
      <c r="AF74" s="338">
        <v>0</v>
      </c>
      <c r="AG74" s="338">
        <v>0</v>
      </c>
    </row>
    <row r="75" spans="2:33" x14ac:dyDescent="0.25">
      <c r="B75" s="336" t="s">
        <v>979</v>
      </c>
      <c r="C75" s="181">
        <f>[1]gla!X52*BTU_Conversion</f>
        <v>232628303754301.59</v>
      </c>
      <c r="D75" s="181">
        <f>[1]gla!Y53*BTU_Conversion</f>
        <v>235304358090705.31</v>
      </c>
      <c r="E75" s="181">
        <f>[1]gla!Z53*BTU_Conversion</f>
        <v>235567395198296.94</v>
      </c>
      <c r="F75" s="181">
        <f>[1]gla!AA53*BTU_Conversion</f>
        <v>235861156003655.53</v>
      </c>
      <c r="G75" s="181">
        <f>[1]gla!AB53*BTU_Conversion</f>
        <v>237134767223400.53</v>
      </c>
      <c r="H75" s="181">
        <f>[1]gla!AC53*BTU_Conversion</f>
        <v>239021269969616.63</v>
      </c>
      <c r="I75" s="181">
        <f>[1]gla!AD53*BTU_Conversion</f>
        <v>241540953646535.28</v>
      </c>
      <c r="J75" s="181">
        <f>[1]gla!AE53*BTU_Conversion</f>
        <v>242573094020153.53</v>
      </c>
      <c r="K75" s="181">
        <f>[1]gla!AF53*BTU_Conversion</f>
        <v>242645318883162.06</v>
      </c>
      <c r="L75" s="181">
        <f>[1]gla!AG53*BTU_Conversion</f>
        <v>241388133081311.25</v>
      </c>
      <c r="M75" s="181">
        <f>[1]gla!AH53*BTU_Conversion</f>
        <v>238725095462204.28</v>
      </c>
      <c r="N75" s="181">
        <f>[1]gla!AI53*BTU_Conversion</f>
        <v>237748693301596.19</v>
      </c>
      <c r="O75" s="181">
        <f>[1]gla!AJ53*BTU_Conversion</f>
        <v>235941248773384.75</v>
      </c>
      <c r="P75" s="181">
        <f>[1]gla!AK53*BTU_Conversion</f>
        <v>236128201864047.34</v>
      </c>
      <c r="Q75" s="181">
        <f>[1]gla!AL53*BTU_Conversion</f>
        <v>233672681754820.56</v>
      </c>
      <c r="R75" s="181">
        <f>[1]gla!AM53*BTU_Conversion</f>
        <v>230969194991807.69</v>
      </c>
      <c r="S75" s="181">
        <f>[1]gla!AN53*BTU_Conversion</f>
        <v>231586936098498.03</v>
      </c>
      <c r="T75" s="181">
        <f>[1]gla!AO53*BTU_Conversion</f>
        <v>230043118377311.56</v>
      </c>
      <c r="U75" s="181">
        <f>[1]gla!AP53*BTU_Conversion</f>
        <v>227926265204056.63</v>
      </c>
      <c r="V75" s="181">
        <f>[1]gla!AQ53*BTU_Conversion</f>
        <v>224611339844641.44</v>
      </c>
      <c r="W75" s="181">
        <f>[1]gla!AR53*BTU_Conversion</f>
        <v>224532045410541.59</v>
      </c>
      <c r="X75" s="181">
        <f>[1]gla!AS53*BTU_Conversion</f>
        <v>225384143217972.91</v>
      </c>
      <c r="Y75" s="181">
        <f>[1]gla!AT53*BTU_Conversion</f>
        <v>223779792821736.16</v>
      </c>
      <c r="Z75" s="181">
        <f>[1]gla!AU53*BTU_Conversion</f>
        <v>223528284591131.44</v>
      </c>
      <c r="AA75" s="181">
        <f>[1]gla!AV53*BTU_Conversion</f>
        <v>222726515306686.25</v>
      </c>
      <c r="AB75" s="181">
        <f>[1]gla!AW53*BTU_Conversion</f>
        <v>225342998476755.41</v>
      </c>
      <c r="AC75" s="181">
        <f>[1]gla!AX53*BTU_Conversion</f>
        <v>224183611301260.81</v>
      </c>
      <c r="AD75" s="181">
        <f>[1]gla!AY53*BTU_Conversion</f>
        <v>219960607364424.09</v>
      </c>
      <c r="AE75" s="181">
        <f>[1]gla!AZ53*BTU_Conversion</f>
        <v>219218076073518.69</v>
      </c>
      <c r="AF75" s="181">
        <f>[1]gla!BA53*BTU_Conversion</f>
        <v>215050360674999.84</v>
      </c>
      <c r="AG75" s="181">
        <f>[1]gla!BB53*BTU_Conversion</f>
        <v>209737540389823.56</v>
      </c>
    </row>
    <row r="76" spans="2:33" x14ac:dyDescent="0.25">
      <c r="B76" s="336" t="s">
        <v>980</v>
      </c>
      <c r="C76" s="181">
        <f>SUM([1]cem!X52,[1]cer!X52)*BTU_Conversion</f>
        <v>221657984438125.88</v>
      </c>
      <c r="D76" s="181">
        <f>SUM([1]cem!Y53,[1]cer!Y53)*BTU_Conversion</f>
        <v>218811972574357.28</v>
      </c>
      <c r="E76" s="181">
        <f>SUM([1]cem!Z53,[1]cer!Z53)*BTU_Conversion</f>
        <v>219488780399575.94</v>
      </c>
      <c r="F76" s="181">
        <f>SUM([1]cem!AA53,[1]cer!AA53)*BTU_Conversion</f>
        <v>218743997111316.22</v>
      </c>
      <c r="G76" s="181">
        <f>SUM([1]cem!AB53,[1]cer!AB53)*BTU_Conversion</f>
        <v>219730697158102</v>
      </c>
      <c r="H76" s="181">
        <f>SUM([1]cem!AC53,[1]cer!AC53)*BTU_Conversion</f>
        <v>220493429688561.94</v>
      </c>
      <c r="I76" s="181">
        <f>SUM([1]cem!AD53,[1]cer!AD53)*BTU_Conversion</f>
        <v>222933563637983.53</v>
      </c>
      <c r="J76" s="181">
        <f>SUM([1]cem!AE53,[1]cer!AE53)*BTU_Conversion</f>
        <v>226472020742755.94</v>
      </c>
      <c r="K76" s="181">
        <f>SUM([1]cem!AF53,[1]cer!AF53)*BTU_Conversion</f>
        <v>228895923113236.56</v>
      </c>
      <c r="L76" s="181">
        <f>SUM([1]cem!AG53,[1]cer!AG53)*BTU_Conversion</f>
        <v>230214190152049.75</v>
      </c>
      <c r="M76" s="181">
        <f>SUM([1]cem!AH53,[1]cer!AH53)*BTU_Conversion</f>
        <v>232270227399377.72</v>
      </c>
      <c r="N76" s="181">
        <f>SUM([1]cem!AI53,[1]cer!AI53)*BTU_Conversion</f>
        <v>234485580666719.94</v>
      </c>
      <c r="O76" s="181">
        <f>SUM([1]cem!AJ53,[1]cer!AJ53)*BTU_Conversion</f>
        <v>235555013356101.5</v>
      </c>
      <c r="P76" s="181">
        <f>SUM([1]cem!AK53,[1]cer!AK53)*BTU_Conversion</f>
        <v>235464554917295.69</v>
      </c>
      <c r="Q76" s="181">
        <f>SUM([1]cem!AL53,[1]cer!AL53)*BTU_Conversion</f>
        <v>235819285209412.25</v>
      </c>
      <c r="R76" s="181">
        <f>SUM([1]cem!AM53,[1]cer!AM53)*BTU_Conversion</f>
        <v>235548203600713.44</v>
      </c>
      <c r="S76" s="181">
        <f>SUM([1]cem!AN53,[1]cer!AN53)*BTU_Conversion</f>
        <v>236642004199575.88</v>
      </c>
      <c r="T76" s="181">
        <f>SUM([1]cem!AO53,[1]cer!AO53)*BTU_Conversion</f>
        <v>236956574137922.44</v>
      </c>
      <c r="U76" s="181">
        <f>SUM([1]cem!AP53,[1]cer!AP53)*BTU_Conversion</f>
        <v>237528036954687.81</v>
      </c>
      <c r="V76" s="181">
        <f>SUM([1]cem!AQ53,[1]cer!AQ53)*BTU_Conversion</f>
        <v>238572535716469.78</v>
      </c>
      <c r="W76" s="181">
        <f>SUM([1]cem!AR53,[1]cer!AR53)*BTU_Conversion</f>
        <v>240928830752144.47</v>
      </c>
      <c r="X76" s="181">
        <f>SUM([1]cem!AS53,[1]cer!AS53)*BTU_Conversion</f>
        <v>240192651121226.69</v>
      </c>
      <c r="Y76" s="181">
        <f>SUM([1]cem!AT53,[1]cer!AT53)*BTU_Conversion</f>
        <v>243175213196257.38</v>
      </c>
      <c r="Z76" s="181">
        <f>SUM([1]cem!AU53,[1]cer!AU53)*BTU_Conversion</f>
        <v>238030253111267.28</v>
      </c>
      <c r="AA76" s="181">
        <f>SUM([1]cem!AV53,[1]cer!AV53)*BTU_Conversion</f>
        <v>239610756729203</v>
      </c>
      <c r="AB76" s="181">
        <f>SUM([1]cem!AW53,[1]cer!AW53)*BTU_Conversion</f>
        <v>236577943661256.06</v>
      </c>
      <c r="AC76" s="181">
        <f>SUM([1]cem!AX53,[1]cer!AX53)*BTU_Conversion</f>
        <v>237622172362771.03</v>
      </c>
      <c r="AD76" s="181">
        <f>SUM([1]cem!AY53,[1]cer!AY53)*BTU_Conversion</f>
        <v>237304811863086.97</v>
      </c>
      <c r="AE76" s="181">
        <f>SUM([1]cem!AZ53,[1]cer!AZ53)*BTU_Conversion</f>
        <v>237430591657973.16</v>
      </c>
      <c r="AF76" s="181">
        <f>SUM([1]cem!BA53,[1]cer!BA53)*BTU_Conversion</f>
        <v>236169321919144.38</v>
      </c>
      <c r="AG76" s="181">
        <f>SUM([1]cem!BB53,[1]cer!BB53)*BTU_Conversion</f>
        <v>233857164949759.31</v>
      </c>
    </row>
    <row r="77" spans="2:33" x14ac:dyDescent="0.25">
      <c r="B77" s="336" t="s">
        <v>981</v>
      </c>
      <c r="C77" s="181">
        <f>SUM([1]ISI!V27,[1]cenisb!W52)*BTU_Conversion</f>
        <v>642857484865030.88</v>
      </c>
      <c r="D77" s="181">
        <f>SUM([1]ISI!W27,[1]cenisb!X52)*BTU_Conversion</f>
        <v>641154204741177</v>
      </c>
      <c r="E77" s="181">
        <f>SUM([1]ISI!X27,[1]cenisb!Y52)*BTU_Conversion</f>
        <v>633340218043208.88</v>
      </c>
      <c r="F77" s="181">
        <f>SUM([1]ISI!Y27,[1]cenisb!Z52)*BTU_Conversion</f>
        <v>620587254831889.13</v>
      </c>
      <c r="G77" s="181">
        <f>SUM([1]ISI!Z27,[1]cenisb!AA52)*BTU_Conversion</f>
        <v>615444349411043.88</v>
      </c>
      <c r="H77" s="181">
        <f>SUM([1]ISI!AA27,[1]cenisb!AB52)*BTU_Conversion</f>
        <v>614238040500617.63</v>
      </c>
      <c r="I77" s="181">
        <f>SUM([1]ISI!AB27,[1]cenisb!AC52)*BTU_Conversion</f>
        <v>615838355176463</v>
      </c>
      <c r="J77" s="181">
        <f>SUM([1]ISI!AC27,[1]cenisb!AD52)*BTU_Conversion</f>
        <v>616783486974987.38</v>
      </c>
      <c r="K77" s="181">
        <f>SUM([1]ISI!AD27,[1]cenisb!AE52)*BTU_Conversion</f>
        <v>618132709241410.75</v>
      </c>
      <c r="L77" s="181">
        <f>SUM([1]ISI!AE27,[1]cenisb!AF52)*BTU_Conversion</f>
        <v>616084325338545.25</v>
      </c>
      <c r="M77" s="181">
        <f>SUM([1]ISI!AF27,[1]cenisb!AG52)*BTU_Conversion</f>
        <v>609942257490648.38</v>
      </c>
      <c r="N77" s="181">
        <f>SUM([1]ISI!AG27,[1]cenisb!AH52)*BTU_Conversion</f>
        <v>606935052214001.75</v>
      </c>
      <c r="O77" s="181">
        <f>SUM([1]ISI!AH27,[1]cenisb!AI52)*BTU_Conversion</f>
        <v>600114438471224</v>
      </c>
      <c r="P77" s="181">
        <f>SUM([1]ISI!AI27,[1]cenisb!AJ52)*BTU_Conversion</f>
        <v>590258686553519.25</v>
      </c>
      <c r="Q77" s="181">
        <f>SUM([1]ISI!AJ27,[1]cenisb!AK52)*BTU_Conversion</f>
        <v>580573025557973.63</v>
      </c>
      <c r="R77" s="181">
        <f>SUM([1]ISI!AK27,[1]cenisb!AL52)*BTU_Conversion</f>
        <v>572540043155674.25</v>
      </c>
      <c r="S77" s="181">
        <f>SUM([1]ISI!AL27,[1]cenisb!AM52)*BTU_Conversion</f>
        <v>568987116772346.63</v>
      </c>
      <c r="T77" s="181">
        <f>SUM([1]ISI!AM27,[1]cenisb!AN52)*BTU_Conversion</f>
        <v>564866033838084.5</v>
      </c>
      <c r="U77" s="181">
        <f>SUM([1]ISI!AN27,[1]cenisb!AO52)*BTU_Conversion</f>
        <v>557714117608116.25</v>
      </c>
      <c r="V77" s="181">
        <f>SUM([1]ISI!AO27,[1]cenisb!AP52)*BTU_Conversion</f>
        <v>552718793012995.19</v>
      </c>
      <c r="W77" s="181">
        <f>SUM([1]ISI!AP27,[1]cenisb!AQ52)*BTU_Conversion</f>
        <v>547447038199347.88</v>
      </c>
      <c r="X77" s="181">
        <f>SUM([1]ISI!AQ27,[1]cenisb!AR52)*BTU_Conversion</f>
        <v>545915440102045.06</v>
      </c>
      <c r="Y77" s="181">
        <f>SUM([1]ISI!AR27,[1]cenisb!AS52)*BTU_Conversion</f>
        <v>543321078583038.75</v>
      </c>
      <c r="Z77" s="181">
        <f>SUM([1]ISI!AS27,[1]cenisb!AT52)*BTU_Conversion</f>
        <v>539344786438528.63</v>
      </c>
      <c r="AA77" s="181">
        <f>SUM([1]ISI!AT27,[1]cenisb!AU52)*BTU_Conversion</f>
        <v>535614997761935.25</v>
      </c>
      <c r="AB77" s="181">
        <f>SUM([1]ISI!AU27,[1]cenisb!AV52)*BTU_Conversion</f>
        <v>533268209151568.31</v>
      </c>
      <c r="AC77" s="181">
        <f>SUM([1]ISI!AV27,[1]cenisb!AW52)*BTU_Conversion</f>
        <v>532483904000482.25</v>
      </c>
      <c r="AD77" s="181">
        <f>SUM([1]ISI!AW27,[1]cenisb!AX52)*BTU_Conversion</f>
        <v>526802224612016.88</v>
      </c>
      <c r="AE77" s="181">
        <f>SUM([1]ISI!AX27,[1]cenisb!AY52)*BTU_Conversion</f>
        <v>523552364610051</v>
      </c>
      <c r="AF77" s="181">
        <f>SUM([1]ISI!AY27,[1]cenisb!AZ52)*BTU_Conversion</f>
        <v>519513991984279.25</v>
      </c>
      <c r="AG77" s="181">
        <f>SUM([1]ISI!AZ27,[1]cenisb!BA52)*BTU_Conversion</f>
        <v>513731296769779.19</v>
      </c>
    </row>
    <row r="78" spans="2:33" x14ac:dyDescent="0.25">
      <c r="B78" s="336" t="s">
        <v>982</v>
      </c>
      <c r="C78" s="181">
        <f>[1]NFM!V29*BTU_Conversion</f>
        <v>121550551314852.94</v>
      </c>
      <c r="D78" s="181">
        <f>[1]NFM!W30*BTU_Conversion</f>
        <v>120451049335594.83</v>
      </c>
      <c r="E78" s="181">
        <f>[1]NFM!X30*BTU_Conversion</f>
        <v>120171451873785.09</v>
      </c>
      <c r="F78" s="181">
        <f>[1]NFM!Y30*BTU_Conversion</f>
        <v>119674667131388.88</v>
      </c>
      <c r="G78" s="181">
        <f>[1]NFM!Z30*BTU_Conversion</f>
        <v>119036603467262.28</v>
      </c>
      <c r="H78" s="181">
        <f>[1]NFM!AA30*BTU_Conversion</f>
        <v>118885441191228.92</v>
      </c>
      <c r="I78" s="181">
        <f>[1]NFM!AB30*BTU_Conversion</f>
        <v>119003589766510.86</v>
      </c>
      <c r="J78" s="181">
        <f>[1]NFM!AC30*BTU_Conversion</f>
        <v>119329177891725.8</v>
      </c>
      <c r="K78" s="181">
        <f>[1]NFM!AD30*BTU_Conversion</f>
        <v>119402874868588.13</v>
      </c>
      <c r="L78" s="181">
        <f>[1]NFM!AE30*BTU_Conversion</f>
        <v>119291313056554.38</v>
      </c>
      <c r="M78" s="181">
        <f>[1]NFM!AF30*BTU_Conversion</f>
        <v>118986063070190.48</v>
      </c>
      <c r="N78" s="181">
        <f>[1]NFM!AG30*BTU_Conversion</f>
        <v>119073024700816.63</v>
      </c>
      <c r="O78" s="181">
        <f>[1]NFM!AH30*BTU_Conversion</f>
        <v>118821648129503.95</v>
      </c>
      <c r="P78" s="181">
        <f>[1]NFM!AI30*BTU_Conversion</f>
        <v>118509713696648.09</v>
      </c>
      <c r="Q78" s="181">
        <f>[1]NFM!AJ30*BTU_Conversion</f>
        <v>117669910196975.77</v>
      </c>
      <c r="R78" s="181">
        <f>[1]NFM!AK30*BTU_Conversion</f>
        <v>116478194361296.77</v>
      </c>
      <c r="S78" s="181">
        <f>[1]NFM!AL30*BTU_Conversion</f>
        <v>116009263526968.63</v>
      </c>
      <c r="T78" s="181">
        <f>[1]NFM!AM30*BTU_Conversion</f>
        <v>115425309227483.11</v>
      </c>
      <c r="U78" s="181">
        <f>[1]NFM!AN30*BTU_Conversion</f>
        <v>114227171930783.31</v>
      </c>
      <c r="V78" s="181">
        <f>[1]NFM!AO30*BTU_Conversion</f>
        <v>113763125488971.98</v>
      </c>
      <c r="W78" s="181">
        <f>[1]NFM!AP30*BTU_Conversion</f>
        <v>113005463537185.33</v>
      </c>
      <c r="X78" s="181">
        <f>[1]NFM!AQ30*BTU_Conversion</f>
        <v>112731758787160.17</v>
      </c>
      <c r="Y78" s="181">
        <f>[1]NFM!AR30*BTU_Conversion</f>
        <v>112299520464342.45</v>
      </c>
      <c r="Z78" s="181">
        <f>[1]NFM!AS30*BTU_Conversion</f>
        <v>111799088196677.53</v>
      </c>
      <c r="AA78" s="181">
        <f>[1]NFM!AT30*BTU_Conversion</f>
        <v>109849065837381.44</v>
      </c>
      <c r="AB78" s="181">
        <f>[1]NFM!AU30*BTU_Conversion</f>
        <v>108208288654974.44</v>
      </c>
      <c r="AC78" s="181">
        <f>[1]NFM!AV30*BTU_Conversion</f>
        <v>106908424218586.61</v>
      </c>
      <c r="AD78" s="181">
        <f>[1]NFM!AW30*BTU_Conversion</f>
        <v>103336646708469.52</v>
      </c>
      <c r="AE78" s="181">
        <f>[1]NFM!AX30*BTU_Conversion</f>
        <v>102328598838261.45</v>
      </c>
      <c r="AF78" s="181">
        <f>[1]NFM!AY30*BTU_Conversion</f>
        <v>100819434032758.27</v>
      </c>
      <c r="AG78" s="181">
        <f>[1]NFM!AZ30*BTU_Conversion</f>
        <v>98053175065508.094</v>
      </c>
    </row>
    <row r="79" spans="2:33" x14ac:dyDescent="0.25">
      <c r="B79" s="341" t="s">
        <v>983</v>
      </c>
      <c r="C79" s="337">
        <v>0</v>
      </c>
      <c r="D79" s="338">
        <v>0</v>
      </c>
      <c r="E79" s="338">
        <v>0</v>
      </c>
      <c r="F79" s="338">
        <v>0</v>
      </c>
      <c r="G79" s="338">
        <v>0</v>
      </c>
      <c r="H79" s="338">
        <v>0</v>
      </c>
      <c r="I79" s="338">
        <v>0</v>
      </c>
      <c r="J79" s="338">
        <v>0</v>
      </c>
      <c r="K79" s="338">
        <v>0</v>
      </c>
      <c r="L79" s="338">
        <v>0</v>
      </c>
      <c r="M79" s="338">
        <v>0</v>
      </c>
      <c r="N79" s="338">
        <v>0</v>
      </c>
      <c r="O79" s="338">
        <v>0</v>
      </c>
      <c r="P79" s="338">
        <v>0</v>
      </c>
      <c r="Q79" s="338">
        <v>0</v>
      </c>
      <c r="R79" s="338">
        <v>0</v>
      </c>
      <c r="S79" s="338">
        <v>0</v>
      </c>
      <c r="T79" s="338">
        <v>0</v>
      </c>
      <c r="U79" s="338">
        <v>0</v>
      </c>
      <c r="V79" s="338">
        <v>0</v>
      </c>
      <c r="W79" s="338">
        <v>0</v>
      </c>
      <c r="X79" s="338">
        <v>0</v>
      </c>
      <c r="Y79" s="338">
        <v>0</v>
      </c>
      <c r="Z79" s="338">
        <v>0</v>
      </c>
      <c r="AA79" s="338">
        <v>0</v>
      </c>
      <c r="AB79" s="338">
        <v>0</v>
      </c>
      <c r="AC79" s="338">
        <v>0</v>
      </c>
      <c r="AD79" s="338">
        <v>0</v>
      </c>
      <c r="AE79" s="338">
        <v>0</v>
      </c>
      <c r="AF79" s="338">
        <v>0</v>
      </c>
      <c r="AG79" s="338">
        <v>0</v>
      </c>
    </row>
    <row r="80" spans="2:33" x14ac:dyDescent="0.25">
      <c r="B80" s="341" t="s">
        <v>984</v>
      </c>
      <c r="C80" s="337">
        <v>0</v>
      </c>
      <c r="D80" s="338">
        <v>0</v>
      </c>
      <c r="E80" s="338">
        <v>0</v>
      </c>
      <c r="F80" s="338">
        <v>0</v>
      </c>
      <c r="G80" s="338">
        <v>0</v>
      </c>
      <c r="H80" s="338">
        <v>0</v>
      </c>
      <c r="I80" s="338">
        <v>0</v>
      </c>
      <c r="J80" s="338">
        <v>0</v>
      </c>
      <c r="K80" s="338">
        <v>0</v>
      </c>
      <c r="L80" s="338">
        <v>0</v>
      </c>
      <c r="M80" s="338">
        <v>0</v>
      </c>
      <c r="N80" s="338">
        <v>0</v>
      </c>
      <c r="O80" s="338">
        <v>0</v>
      </c>
      <c r="P80" s="338">
        <v>0</v>
      </c>
      <c r="Q80" s="338">
        <v>0</v>
      </c>
      <c r="R80" s="338">
        <v>0</v>
      </c>
      <c r="S80" s="338">
        <v>0</v>
      </c>
      <c r="T80" s="338">
        <v>0</v>
      </c>
      <c r="U80" s="338">
        <v>0</v>
      </c>
      <c r="V80" s="338">
        <v>0</v>
      </c>
      <c r="W80" s="338">
        <v>0</v>
      </c>
      <c r="X80" s="338">
        <v>0</v>
      </c>
      <c r="Y80" s="338">
        <v>0</v>
      </c>
      <c r="Z80" s="338">
        <v>0</v>
      </c>
      <c r="AA80" s="338">
        <v>0</v>
      </c>
      <c r="AB80" s="338">
        <v>0</v>
      </c>
      <c r="AC80" s="338">
        <v>0</v>
      </c>
      <c r="AD80" s="338">
        <v>0</v>
      </c>
      <c r="AE80" s="338">
        <v>0</v>
      </c>
      <c r="AF80" s="338">
        <v>0</v>
      </c>
      <c r="AG80" s="338">
        <v>0</v>
      </c>
    </row>
    <row r="81" spans="2:33" x14ac:dyDescent="0.25">
      <c r="B81" s="341" t="s">
        <v>985</v>
      </c>
      <c r="C81" s="337">
        <v>0</v>
      </c>
      <c r="D81" s="338">
        <v>0</v>
      </c>
      <c r="E81" s="338">
        <v>0</v>
      </c>
      <c r="F81" s="338">
        <v>0</v>
      </c>
      <c r="G81" s="338">
        <v>0</v>
      </c>
      <c r="H81" s="338">
        <v>0</v>
      </c>
      <c r="I81" s="338">
        <v>0</v>
      </c>
      <c r="J81" s="338">
        <v>0</v>
      </c>
      <c r="K81" s="338">
        <v>0</v>
      </c>
      <c r="L81" s="338">
        <v>0</v>
      </c>
      <c r="M81" s="338">
        <v>0</v>
      </c>
      <c r="N81" s="338">
        <v>0</v>
      </c>
      <c r="O81" s="338">
        <v>0</v>
      </c>
      <c r="P81" s="338">
        <v>0</v>
      </c>
      <c r="Q81" s="338">
        <v>0</v>
      </c>
      <c r="R81" s="338">
        <v>0</v>
      </c>
      <c r="S81" s="338">
        <v>0</v>
      </c>
      <c r="T81" s="338">
        <v>0</v>
      </c>
      <c r="U81" s="338">
        <v>0</v>
      </c>
      <c r="V81" s="338">
        <v>0</v>
      </c>
      <c r="W81" s="338">
        <v>0</v>
      </c>
      <c r="X81" s="338">
        <v>0</v>
      </c>
      <c r="Y81" s="338">
        <v>0</v>
      </c>
      <c r="Z81" s="338">
        <v>0</v>
      </c>
      <c r="AA81" s="338">
        <v>0</v>
      </c>
      <c r="AB81" s="338">
        <v>0</v>
      </c>
      <c r="AC81" s="338">
        <v>0</v>
      </c>
      <c r="AD81" s="338">
        <v>0</v>
      </c>
      <c r="AE81" s="338">
        <v>0</v>
      </c>
      <c r="AF81" s="338">
        <v>0</v>
      </c>
      <c r="AG81" s="338">
        <v>0</v>
      </c>
    </row>
    <row r="82" spans="2:33" x14ac:dyDescent="0.25">
      <c r="B82" s="342" t="s">
        <v>986</v>
      </c>
      <c r="C82" s="181">
        <f>[1]MAE!V21*BTU_Conversion</f>
        <v>236734357979421.91</v>
      </c>
      <c r="D82" s="181">
        <f>[1]MAE!W22*BTU_Conversion</f>
        <v>237660369588726.88</v>
      </c>
      <c r="E82" s="181">
        <f>[1]MAE!X22*BTU_Conversion</f>
        <v>238690786570353.44</v>
      </c>
      <c r="F82" s="181">
        <f>[1]MAE!Y22*BTU_Conversion</f>
        <v>239160119318332.41</v>
      </c>
      <c r="G82" s="181">
        <f>[1]MAE!Z22*BTU_Conversion</f>
        <v>239379739439982.88</v>
      </c>
      <c r="H82" s="181">
        <f>[1]MAE!AA22*BTU_Conversion</f>
        <v>239914711057669.38</v>
      </c>
      <c r="I82" s="181">
        <f>[1]MAE!AB22*BTU_Conversion</f>
        <v>240530619260157.16</v>
      </c>
      <c r="J82" s="181">
        <f>[1]MAE!AC22*BTU_Conversion</f>
        <v>241223207613208.56</v>
      </c>
      <c r="K82" s="181">
        <f>[1]MAE!AD22*BTU_Conversion</f>
        <v>241413526305046.97</v>
      </c>
      <c r="L82" s="181">
        <f>[1]MAE!AE22*BTU_Conversion</f>
        <v>241668653292161.91</v>
      </c>
      <c r="M82" s="181">
        <f>[1]MAE!AF22*BTU_Conversion</f>
        <v>241901328407962.25</v>
      </c>
      <c r="N82" s="181">
        <f>[1]MAE!AG22*BTU_Conversion</f>
        <v>242047302563703.41</v>
      </c>
      <c r="O82" s="181">
        <f>[1]MAE!AH22*BTU_Conversion</f>
        <v>242380219393438.28</v>
      </c>
      <c r="P82" s="181">
        <f>[1]MAE!AI22*BTU_Conversion</f>
        <v>242674217261222</v>
      </c>
      <c r="Q82" s="181">
        <f>[1]MAE!AJ22*BTU_Conversion</f>
        <v>243423883408240</v>
      </c>
      <c r="R82" s="181">
        <f>[1]MAE!AK22*BTU_Conversion</f>
        <v>243624908285209.06</v>
      </c>
      <c r="S82" s="181">
        <f>[1]MAE!AL22*BTU_Conversion</f>
        <v>244675331857991.88</v>
      </c>
      <c r="T82" s="181">
        <f>[1]MAE!AM22*BTU_Conversion</f>
        <v>244762545838901.81</v>
      </c>
      <c r="U82" s="181">
        <f>[1]MAE!AN22*BTU_Conversion</f>
        <v>245871249932091.91</v>
      </c>
      <c r="V82" s="181">
        <f>[1]MAE!AO22*BTU_Conversion</f>
        <v>246883594485358.22</v>
      </c>
      <c r="W82" s="181">
        <f>[1]MAE!AP22*BTU_Conversion</f>
        <v>247458159203613.16</v>
      </c>
      <c r="X82" s="181">
        <f>[1]MAE!AQ22*BTU_Conversion</f>
        <v>248039130251524.88</v>
      </c>
      <c r="Y82" s="181">
        <f>[1]MAE!AR22*BTU_Conversion</f>
        <v>248727934498489.03</v>
      </c>
      <c r="Z82" s="181">
        <f>[1]MAE!AS22*BTU_Conversion</f>
        <v>249106376290279.84</v>
      </c>
      <c r="AA82" s="181">
        <f>[1]MAE!AT22*BTU_Conversion</f>
        <v>248962405677623.78</v>
      </c>
      <c r="AB82" s="181">
        <f>[1]MAE!AU22*BTU_Conversion</f>
        <v>248908521684118.09</v>
      </c>
      <c r="AC82" s="181">
        <f>[1]MAE!AV22*BTU_Conversion</f>
        <v>249203735130217.88</v>
      </c>
      <c r="AD82" s="181">
        <f>[1]MAE!AW22*BTU_Conversion</f>
        <v>249254833397251.19</v>
      </c>
      <c r="AE82" s="181">
        <f>[1]MAE!AX22*BTU_Conversion</f>
        <v>249360104801783.03</v>
      </c>
      <c r="AF82" s="181">
        <f>[1]MAE!AY22*BTU_Conversion</f>
        <v>249572062180398.19</v>
      </c>
      <c r="AG82" s="181">
        <f>[1]MAE!AZ22*BTU_Conversion</f>
        <v>249931076124270.28</v>
      </c>
    </row>
    <row r="83" spans="2:33" x14ac:dyDescent="0.25">
      <c r="B83" s="343" t="s">
        <v>987</v>
      </c>
      <c r="C83" s="181">
        <f>[1]TRE!V21*BTU_Conversion</f>
        <v>89949491974574.406</v>
      </c>
      <c r="D83" s="181">
        <f>[1]TRE!W22*BTU_Conversion</f>
        <v>88872798670517.109</v>
      </c>
      <c r="E83" s="181">
        <f>[1]TRE!X22*BTU_Conversion</f>
        <v>89692852252964.203</v>
      </c>
      <c r="F83" s="181">
        <f>[1]TRE!Y22*BTU_Conversion</f>
        <v>90243595094695.328</v>
      </c>
      <c r="G83" s="181">
        <f>[1]TRE!Z22*BTU_Conversion</f>
        <v>90757619148427.953</v>
      </c>
      <c r="H83" s="181">
        <f>[1]TRE!AA22*BTU_Conversion</f>
        <v>91399412976673.734</v>
      </c>
      <c r="I83" s="181">
        <f>[1]TRE!AB22*BTU_Conversion</f>
        <v>92044086260546.172</v>
      </c>
      <c r="J83" s="181">
        <f>[1]TRE!AC22*BTU_Conversion</f>
        <v>92782937407204.734</v>
      </c>
      <c r="K83" s="181">
        <f>[1]TRE!AD22*BTU_Conversion</f>
        <v>93453659921419.813</v>
      </c>
      <c r="L83" s="181">
        <f>[1]TRE!AE22*BTU_Conversion</f>
        <v>94160258621593.625</v>
      </c>
      <c r="M83" s="181">
        <f>[1]TRE!AF22*BTU_Conversion</f>
        <v>94779617515293.109</v>
      </c>
      <c r="N83" s="181">
        <f>[1]TRE!AG22*BTU_Conversion</f>
        <v>95442140627779.578</v>
      </c>
      <c r="O83" s="181">
        <f>[1]TRE!AH22*BTU_Conversion</f>
        <v>96115567596314.813</v>
      </c>
      <c r="P83" s="181">
        <f>[1]TRE!AI22*BTU_Conversion</f>
        <v>96292507581353.125</v>
      </c>
      <c r="Q83" s="181">
        <f>[1]TRE!AJ22*BTU_Conversion</f>
        <v>97109755158646.266</v>
      </c>
      <c r="R83" s="181">
        <f>[1]TRE!AK22*BTU_Conversion</f>
        <v>97549205211623.234</v>
      </c>
      <c r="S83" s="181">
        <f>[1]TRE!AL22*BTU_Conversion</f>
        <v>97966780502258.656</v>
      </c>
      <c r="T83" s="181">
        <f>[1]TRE!AM22*BTU_Conversion</f>
        <v>98417272410992.25</v>
      </c>
      <c r="U83" s="181">
        <f>[1]TRE!AN22*BTU_Conversion</f>
        <v>99261547799814.5</v>
      </c>
      <c r="V83" s="181">
        <f>[1]TRE!AO22*BTU_Conversion</f>
        <v>100117236471411.8</v>
      </c>
      <c r="W83" s="181">
        <f>[1]TRE!AP22*BTU_Conversion</f>
        <v>100543417598984.69</v>
      </c>
      <c r="X83" s="181">
        <f>[1]TRE!AQ22*BTU_Conversion</f>
        <v>100583821464864.58</v>
      </c>
      <c r="Y83" s="181">
        <f>[1]TRE!AR22*BTU_Conversion</f>
        <v>100889455360089.08</v>
      </c>
      <c r="Z83" s="181">
        <f>[1]TRE!AS22*BTU_Conversion</f>
        <v>101203178895203.36</v>
      </c>
      <c r="AA83" s="181">
        <f>[1]TRE!AT22*BTU_Conversion</f>
        <v>101583056725982.84</v>
      </c>
      <c r="AB83" s="181">
        <f>[1]TRE!AU22*BTU_Conversion</f>
        <v>101901972086373.23</v>
      </c>
      <c r="AC83" s="181">
        <f>[1]TRE!AV22*BTU_Conversion</f>
        <v>102430257820208.44</v>
      </c>
      <c r="AD83" s="181">
        <f>[1]TRE!AW22*BTU_Conversion</f>
        <v>103172543620413.41</v>
      </c>
      <c r="AE83" s="181">
        <f>[1]TRE!AX22*BTU_Conversion</f>
        <v>103875597082997.55</v>
      </c>
      <c r="AF83" s="181">
        <f>[1]TRE!AY22*BTU_Conversion</f>
        <v>104605529223001.81</v>
      </c>
      <c r="AG83" s="181">
        <f>[1]TRE!AZ22*BTU_Conversion</f>
        <v>105398038576650.14</v>
      </c>
    </row>
    <row r="84" spans="2:33" x14ac:dyDescent="0.25">
      <c r="B84" s="344" t="s">
        <v>988</v>
      </c>
      <c r="C84" s="337">
        <v>0</v>
      </c>
      <c r="D84" s="338">
        <v>0</v>
      </c>
      <c r="E84" s="338">
        <v>0</v>
      </c>
      <c r="F84" s="338">
        <v>0</v>
      </c>
      <c r="G84" s="338">
        <v>0</v>
      </c>
      <c r="H84" s="338">
        <v>0</v>
      </c>
      <c r="I84" s="338">
        <v>0</v>
      </c>
      <c r="J84" s="338">
        <v>0</v>
      </c>
      <c r="K84" s="338">
        <v>0</v>
      </c>
      <c r="L84" s="338">
        <v>0</v>
      </c>
      <c r="M84" s="338">
        <v>0</v>
      </c>
      <c r="N84" s="338">
        <v>0</v>
      </c>
      <c r="O84" s="338">
        <v>0</v>
      </c>
      <c r="P84" s="338">
        <v>0</v>
      </c>
      <c r="Q84" s="338">
        <v>0</v>
      </c>
      <c r="R84" s="338">
        <v>0</v>
      </c>
      <c r="S84" s="338">
        <v>0</v>
      </c>
      <c r="T84" s="338">
        <v>0</v>
      </c>
      <c r="U84" s="338">
        <v>0</v>
      </c>
      <c r="V84" s="338">
        <v>0</v>
      </c>
      <c r="W84" s="338">
        <v>0</v>
      </c>
      <c r="X84" s="338">
        <v>0</v>
      </c>
      <c r="Y84" s="338">
        <v>0</v>
      </c>
      <c r="Z84" s="338">
        <v>0</v>
      </c>
      <c r="AA84" s="338">
        <v>0</v>
      </c>
      <c r="AB84" s="338">
        <v>0</v>
      </c>
      <c r="AC84" s="338">
        <v>0</v>
      </c>
      <c r="AD84" s="338">
        <v>0</v>
      </c>
      <c r="AE84" s="338">
        <v>0</v>
      </c>
      <c r="AF84" s="338">
        <v>0</v>
      </c>
      <c r="AG84" s="338">
        <v>0</v>
      </c>
    </row>
    <row r="85" spans="2:33" x14ac:dyDescent="0.25">
      <c r="B85" s="345" t="s">
        <v>989</v>
      </c>
      <c r="C85" s="181">
        <f>SUM([1]OIS!V21,[1]neos!X53,[1]cenoth!W52)*BTU_Conversion</f>
        <v>186404278009821.25</v>
      </c>
      <c r="D85" s="181">
        <f>SUM([1]OIS!W21,[1]neos!Y53,[1]cenoth!X52)*BTU_Conversion</f>
        <v>186225191121602.97</v>
      </c>
      <c r="E85" s="181">
        <f>SUM([1]OIS!X21,[1]neos!Z53,[1]cenoth!Y52)*BTU_Conversion</f>
        <v>187033608772538.09</v>
      </c>
      <c r="F85" s="181">
        <f>SUM([1]OIS!Y21,[1]neos!AA53,[1]cenoth!Z52)*BTU_Conversion</f>
        <v>187036522800917.25</v>
      </c>
      <c r="G85" s="181">
        <f>SUM([1]OIS!Z21,[1]neos!AB53,[1]cenoth!AA52)*BTU_Conversion</f>
        <v>186978118625874.31</v>
      </c>
      <c r="H85" s="181">
        <f>SUM([1]OIS!AA21,[1]neos!AC53,[1]cenoth!AB52)*BTU_Conversion</f>
        <v>187664357904119.88</v>
      </c>
      <c r="I85" s="181">
        <f>SUM([1]OIS!AB21,[1]neos!AD53,[1]cenoth!AC52)*BTU_Conversion</f>
        <v>188940837621925.25</v>
      </c>
      <c r="J85" s="181">
        <f>SUM([1]OIS!AC21,[1]neos!AE53,[1]cenoth!AD52)*BTU_Conversion</f>
        <v>189742768372928.41</v>
      </c>
      <c r="K85" s="181">
        <f>SUM([1]OIS!AD21,[1]neos!AF53,[1]cenoth!AE52)*BTU_Conversion</f>
        <v>190714710290719.56</v>
      </c>
      <c r="L85" s="181">
        <f>SUM([1]OIS!AE21,[1]neos!AG53,[1]cenoth!AF52)*BTU_Conversion</f>
        <v>191784566808947.75</v>
      </c>
      <c r="M85" s="181">
        <f>SUM([1]OIS!AF21,[1]neos!AH53,[1]cenoth!AG52)*BTU_Conversion</f>
        <v>192874018806904.06</v>
      </c>
      <c r="N85" s="181">
        <f>SUM([1]OIS!AG21,[1]neos!AI53,[1]cenoth!AH52)*BTU_Conversion</f>
        <v>194234724446921.88</v>
      </c>
      <c r="O85" s="181">
        <f>SUM([1]OIS!AH21,[1]neos!AJ53,[1]cenoth!AI52)*BTU_Conversion</f>
        <v>195042621904875.81</v>
      </c>
      <c r="P85" s="181">
        <f>SUM([1]OIS!AI21,[1]neos!AK53,[1]cenoth!AJ52)*BTU_Conversion</f>
        <v>195883190670080.25</v>
      </c>
      <c r="Q85" s="181">
        <f>SUM([1]OIS!AJ21,[1]neos!AL53,[1]cenoth!AK52)*BTU_Conversion</f>
        <v>196892670753146.38</v>
      </c>
      <c r="R85" s="181">
        <f>SUM([1]OIS!AK21,[1]neos!AM53,[1]cenoth!AL52)*BTU_Conversion</f>
        <v>197881417880054.25</v>
      </c>
      <c r="S85" s="181">
        <f>SUM([1]OIS!AL21,[1]neos!AN53,[1]cenoth!AM52)*BTU_Conversion</f>
        <v>198852947586314.59</v>
      </c>
      <c r="T85" s="181">
        <f>SUM([1]OIS!AM21,[1]neos!AO53,[1]cenoth!AN52)*BTU_Conversion</f>
        <v>199569535594228.22</v>
      </c>
      <c r="U85" s="181">
        <f>SUM([1]OIS!AN21,[1]neos!AP53,[1]cenoth!AO52)*BTU_Conversion</f>
        <v>200576965970958.91</v>
      </c>
      <c r="V85" s="181">
        <f>SUM([1]OIS!AO21,[1]neos!AQ53,[1]cenoth!AP52)*BTU_Conversion</f>
        <v>201563280759408.59</v>
      </c>
      <c r="W85" s="181">
        <f>SUM([1]OIS!AP21,[1]neos!AR53,[1]cenoth!AQ52)*BTU_Conversion</f>
        <v>202594577450861.53</v>
      </c>
      <c r="X85" s="181">
        <f>SUM([1]OIS!AQ21,[1]neos!AS53,[1]cenoth!AR52)*BTU_Conversion</f>
        <v>203833235042272.06</v>
      </c>
      <c r="Y85" s="181">
        <f>SUM([1]OIS!AR21,[1]neos!AT53,[1]cenoth!AS52)*BTU_Conversion</f>
        <v>205001902741497.88</v>
      </c>
      <c r="Z85" s="181">
        <f>SUM([1]OIS!AS21,[1]neos!AU53,[1]cenoth!AT52)*BTU_Conversion</f>
        <v>204786925322727.28</v>
      </c>
      <c r="AA85" s="181">
        <f>SUM([1]OIS!AT21,[1]neos!AV53,[1]cenoth!AU52)*BTU_Conversion</f>
        <v>205805368306961.06</v>
      </c>
      <c r="AB85" s="181">
        <f>SUM([1]OIS!AU21,[1]neos!AW53,[1]cenoth!AV52)*BTU_Conversion</f>
        <v>206673955380871.63</v>
      </c>
      <c r="AC85" s="181">
        <f>SUM([1]OIS!AV21,[1]neos!AX53,[1]cenoth!AW52)*BTU_Conversion</f>
        <v>207244582575431</v>
      </c>
      <c r="AD85" s="181">
        <f>SUM([1]OIS!AW21,[1]neos!AY53,[1]cenoth!AX52)*BTU_Conversion</f>
        <v>206913080575518.38</v>
      </c>
      <c r="AE85" s="181">
        <f>SUM([1]OIS!AX21,[1]neos!AZ53,[1]cenoth!AY52)*BTU_Conversion</f>
        <v>207429139477250.94</v>
      </c>
      <c r="AF85" s="181">
        <f>SUM([1]OIS!AY21,[1]neos!BA53,[1]cenoth!AZ52)*BTU_Conversion</f>
        <v>207890739646891.34</v>
      </c>
      <c r="AG85" s="181">
        <f>SUM([1]OIS!AZ21,[1]neos!BB53,[1]cenoth!BA52)*BTU_Conversion</f>
        <v>207429509635795.03</v>
      </c>
    </row>
    <row r="86" spans="2:33" x14ac:dyDescent="0.25">
      <c r="B86" s="336" t="s">
        <v>990</v>
      </c>
      <c r="C86" s="181">
        <f>[1]cpi!X52*BTU_Conversion</f>
        <v>57747934416353.102</v>
      </c>
      <c r="D86" s="181">
        <f>[1]cpi!Y53*BTU_Conversion</f>
        <v>58117404143313.281</v>
      </c>
      <c r="E86" s="181">
        <f>[1]cpi!Z53*BTU_Conversion</f>
        <v>58565043954062.359</v>
      </c>
      <c r="F86" s="181">
        <f>[1]cpi!AA53*BTU_Conversion</f>
        <v>58845881614589.875</v>
      </c>
      <c r="G86" s="181">
        <f>[1]cpi!AB53*BTU_Conversion</f>
        <v>58990950754207.625</v>
      </c>
      <c r="H86" s="181">
        <f>[1]cpi!AC53*BTU_Conversion</f>
        <v>59242433297091.117</v>
      </c>
      <c r="I86" s="181">
        <f>[1]cpi!AD53*BTU_Conversion</f>
        <v>59968178846416.844</v>
      </c>
      <c r="J86" s="181">
        <f>[1]cpi!AE53*BTU_Conversion</f>
        <v>60821864435043.516</v>
      </c>
      <c r="K86" s="181">
        <f>[1]cpi!AF53*BTU_Conversion</f>
        <v>61392509509522.203</v>
      </c>
      <c r="L86" s="181">
        <f>[1]cpi!AG53*BTU_Conversion</f>
        <v>61958394486880.352</v>
      </c>
      <c r="M86" s="181">
        <f>[1]cpi!AH53*BTU_Conversion</f>
        <v>62676953685103.617</v>
      </c>
      <c r="N86" s="181">
        <f>[1]cpi!AI53*BTU_Conversion</f>
        <v>63227255993751.672</v>
      </c>
      <c r="O86" s="181">
        <f>[1]cpi!AJ53*BTU_Conversion</f>
        <v>63426707426890.727</v>
      </c>
      <c r="P86" s="181">
        <f>[1]cpi!AK53*BTU_Conversion</f>
        <v>63745530120662.07</v>
      </c>
      <c r="Q86" s="181">
        <f>[1]cpi!AL53*BTU_Conversion</f>
        <v>63898544176433.063</v>
      </c>
      <c r="R86" s="181">
        <f>[1]cpi!AM53*BTU_Conversion</f>
        <v>64016462627176.453</v>
      </c>
      <c r="S86" s="181">
        <f>[1]cpi!AN53*BTU_Conversion</f>
        <v>64303297482041.672</v>
      </c>
      <c r="T86" s="181">
        <f>[1]cpi!AO53*BTU_Conversion</f>
        <v>64444472053174.008</v>
      </c>
      <c r="U86" s="181">
        <f>[1]cpi!AP53*BTU_Conversion</f>
        <v>64544826545300.477</v>
      </c>
      <c r="V86" s="181">
        <f>[1]cpi!AQ53*BTU_Conversion</f>
        <v>64574635419746.344</v>
      </c>
      <c r="W86" s="181">
        <f>[1]cpi!AR53*BTU_Conversion</f>
        <v>64644842111886.563</v>
      </c>
      <c r="X86" s="181">
        <f>[1]cpi!AS53*BTU_Conversion</f>
        <v>64820432695242.438</v>
      </c>
      <c r="Y86" s="181">
        <f>[1]cpi!AT53*BTU_Conversion</f>
        <v>64879787449299.273</v>
      </c>
      <c r="Z86" s="181">
        <f>[1]cpi!AU53*BTU_Conversion</f>
        <v>64889347874323.758</v>
      </c>
      <c r="AA86" s="181">
        <f>[1]cpi!AV53*BTU_Conversion</f>
        <v>64883527981998.789</v>
      </c>
      <c r="AB86" s="181">
        <f>[1]cpi!AW53*BTU_Conversion</f>
        <v>64869208435056.367</v>
      </c>
      <c r="AC86" s="181">
        <f>[1]cpi!AX53*BTU_Conversion</f>
        <v>64840997580377.805</v>
      </c>
      <c r="AD86" s="181">
        <f>[1]cpi!AY53*BTU_Conversion</f>
        <v>64572124295054.797</v>
      </c>
      <c r="AE86" s="181">
        <f>[1]cpi!AZ53*BTU_Conversion</f>
        <v>64430121363887.102</v>
      </c>
      <c r="AF86" s="181">
        <f>[1]cpi!BA53*BTU_Conversion</f>
        <v>64105983313230.672</v>
      </c>
      <c r="AG86" s="181">
        <f>[1]cpi!BB53*BTU_Conversion</f>
        <v>63813165348429.609</v>
      </c>
    </row>
    <row r="87" spans="2:33" x14ac:dyDescent="0.25">
      <c r="B87" s="336" t="s">
        <v>991</v>
      </c>
      <c r="C87" s="338">
        <v>0</v>
      </c>
      <c r="D87" s="338">
        <v>0</v>
      </c>
      <c r="E87" s="338">
        <v>0</v>
      </c>
      <c r="F87" s="338">
        <v>0</v>
      </c>
      <c r="G87" s="338">
        <v>0</v>
      </c>
      <c r="H87" s="338">
        <v>0</v>
      </c>
      <c r="I87" s="338">
        <v>0</v>
      </c>
      <c r="J87" s="338">
        <v>0</v>
      </c>
      <c r="K87" s="338">
        <v>0</v>
      </c>
      <c r="L87" s="338">
        <v>0</v>
      </c>
      <c r="M87" s="338">
        <v>0</v>
      </c>
      <c r="N87" s="338">
        <v>0</v>
      </c>
      <c r="O87" s="338">
        <v>0</v>
      </c>
      <c r="P87" s="338">
        <v>0</v>
      </c>
      <c r="Q87" s="338">
        <v>0</v>
      </c>
      <c r="R87" s="338">
        <v>0</v>
      </c>
      <c r="S87" s="338">
        <v>0</v>
      </c>
      <c r="T87" s="338">
        <v>0</v>
      </c>
      <c r="U87" s="338">
        <v>0</v>
      </c>
      <c r="V87" s="338">
        <v>0</v>
      </c>
      <c r="W87" s="338">
        <v>0</v>
      </c>
      <c r="X87" s="338">
        <v>0</v>
      </c>
      <c r="Y87" s="338">
        <v>0</v>
      </c>
      <c r="Z87" s="338">
        <v>0</v>
      </c>
      <c r="AA87" s="338">
        <v>0</v>
      </c>
      <c r="AB87" s="338">
        <v>0</v>
      </c>
      <c r="AC87" s="338">
        <v>0</v>
      </c>
      <c r="AD87" s="338">
        <v>0</v>
      </c>
      <c r="AE87" s="338">
        <v>0</v>
      </c>
      <c r="AF87" s="338">
        <v>0</v>
      </c>
      <c r="AG87" s="338">
        <v>0</v>
      </c>
    </row>
    <row r="88" spans="2:33" x14ac:dyDescent="0.25">
      <c r="B88" s="339" t="s">
        <v>992</v>
      </c>
      <c r="C88" s="338">
        <v>0</v>
      </c>
      <c r="D88" s="338">
        <v>0</v>
      </c>
      <c r="E88" s="338">
        <v>0</v>
      </c>
      <c r="F88" s="338">
        <v>0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</row>
    <row r="89" spans="2:33" x14ac:dyDescent="0.25">
      <c r="C89" s="346" t="s">
        <v>2875</v>
      </c>
      <c r="D89" s="346"/>
      <c r="E89" s="346"/>
      <c r="F89" s="346"/>
      <c r="G89" s="346"/>
      <c r="H89" s="181"/>
      <c r="I89" s="181"/>
      <c r="J89" s="181"/>
      <c r="K89" s="181"/>
      <c r="L89" s="181"/>
      <c r="M89" s="181"/>
      <c r="N89" s="181"/>
      <c r="O89" s="181"/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1"/>
      <c r="AB89" s="181"/>
      <c r="AC89" s="181"/>
      <c r="AD89" s="181"/>
      <c r="AE89" s="181"/>
      <c r="AF89" s="181"/>
      <c r="AG89" s="181"/>
    </row>
    <row r="90" spans="2:33" x14ac:dyDescent="0.25">
      <c r="B90" s="1" t="s">
        <v>2834</v>
      </c>
      <c r="C90" s="181"/>
      <c r="D90" s="181"/>
      <c r="E90" s="181"/>
      <c r="F90" s="181"/>
      <c r="G90" s="181"/>
      <c r="H90" s="181"/>
      <c r="I90" s="181"/>
      <c r="J90" s="181"/>
      <c r="K90" s="181"/>
      <c r="L90" s="181"/>
      <c r="M90" s="181"/>
      <c r="N90" s="181"/>
      <c r="O90" s="181"/>
      <c r="P90" s="181"/>
      <c r="Q90" s="181"/>
      <c r="R90" s="181"/>
      <c r="S90" s="181"/>
      <c r="T90" s="181"/>
      <c r="U90" s="181"/>
      <c r="V90" s="181"/>
      <c r="W90" s="181"/>
      <c r="X90" s="181"/>
      <c r="Y90" s="181"/>
      <c r="Z90" s="181"/>
      <c r="AA90" s="181"/>
      <c r="AB90" s="181"/>
      <c r="AC90" s="181"/>
      <c r="AD90" s="181"/>
      <c r="AE90" s="181"/>
      <c r="AF90" s="181"/>
      <c r="AG90" s="181"/>
    </row>
    <row r="91" spans="2:33" x14ac:dyDescent="0.25">
      <c r="B91" s="336" t="s">
        <v>954</v>
      </c>
      <c r="C91" s="181">
        <f>SUM([1]AGR!V20:V22)*BTU_Conversion</f>
        <v>78108624271564.625</v>
      </c>
      <c r="D91" s="181">
        <f>SUM([1]AGR!W20:W22)*BTU_Conversion</f>
        <v>80909536365060.125</v>
      </c>
      <c r="E91" s="181">
        <f>SUM([1]AGR!X20:X22)*BTU_Conversion</f>
        <v>83022197700188.375</v>
      </c>
      <c r="F91" s="181">
        <f>SUM([1]AGR!Y20:Y22)*BTU_Conversion</f>
        <v>85601737063908.891</v>
      </c>
      <c r="G91" s="181">
        <f>SUM([1]AGR!Z20:Z22)*BTU_Conversion</f>
        <v>89728492025596.313</v>
      </c>
      <c r="H91" s="181">
        <f>SUM([1]AGR!AA20:AA22)*BTU_Conversion</f>
        <v>95219534054229.594</v>
      </c>
      <c r="I91" s="181">
        <f>SUM([1]AGR!AB20:AB22)*BTU_Conversion</f>
        <v>97584099991030.797</v>
      </c>
      <c r="J91" s="181">
        <f>SUM([1]AGR!AC20:AC22)*BTU_Conversion</f>
        <v>101377910824687.02</v>
      </c>
      <c r="K91" s="181">
        <f>SUM([1]AGR!AD20:AD22)*BTU_Conversion</f>
        <v>106089956368272.91</v>
      </c>
      <c r="L91" s="181">
        <f>SUM([1]AGR!AE20:AE22)*BTU_Conversion</f>
        <v>110651259865771.17</v>
      </c>
      <c r="M91" s="181">
        <f>SUM([1]AGR!AF20:AF22)*BTU_Conversion</f>
        <v>116981597559118.61</v>
      </c>
      <c r="N91" s="181">
        <f>SUM([1]AGR!AG20:AG22)*BTU_Conversion</f>
        <v>126555319892692.84</v>
      </c>
      <c r="O91" s="181">
        <f>SUM([1]AGR!AH20:AH22)*BTU_Conversion</f>
        <v>132376835560952</v>
      </c>
      <c r="P91" s="181">
        <f>SUM([1]AGR!AI20:AI22)*BTU_Conversion</f>
        <v>140472122999344.69</v>
      </c>
      <c r="Q91" s="181">
        <f>SUM([1]AGR!AJ20:AJ22)*BTU_Conversion</f>
        <v>147911289900769.06</v>
      </c>
      <c r="R91" s="181">
        <f>SUM([1]AGR!AK20:AK22)*BTU_Conversion</f>
        <v>154674471532752.47</v>
      </c>
      <c r="S91" s="181">
        <f>SUM([1]AGR!AL20:AL22)*BTU_Conversion</f>
        <v>157961526941567.41</v>
      </c>
      <c r="T91" s="181">
        <f>SUM([1]AGR!AM20:AM22)*BTU_Conversion</f>
        <v>162413117356173.28</v>
      </c>
      <c r="U91" s="181">
        <f>SUM([1]AGR!AN20:AN22)*BTU_Conversion</f>
        <v>167350639381842.44</v>
      </c>
      <c r="V91" s="181">
        <f>SUM([1]AGR!AO20:AO22)*BTU_Conversion</f>
        <v>172090280972856.44</v>
      </c>
      <c r="W91" s="181">
        <f>SUM([1]AGR!AP20:AP22)*BTU_Conversion</f>
        <v>177578539241464.81</v>
      </c>
      <c r="X91" s="181">
        <f>SUM([1]AGR!AQ20:AQ22)*BTU_Conversion</f>
        <v>184050642792228</v>
      </c>
      <c r="Y91" s="181">
        <f>SUM([1]AGR!AR20:AR22)*BTU_Conversion</f>
        <v>189158742116069.88</v>
      </c>
      <c r="Z91" s="181">
        <f>SUM([1]AGR!AS20:AS22)*BTU_Conversion</f>
        <v>194772635656222.72</v>
      </c>
      <c r="AA91" s="181">
        <f>SUM([1]AGR!AT20:AT22)*BTU_Conversion</f>
        <v>199590338486946.41</v>
      </c>
      <c r="AB91" s="181">
        <f>SUM([1]AGR!AU20:AU22)*BTU_Conversion</f>
        <v>203951457304504.75</v>
      </c>
      <c r="AC91" s="181">
        <f>SUM([1]AGR!AV20:AV22)*BTU_Conversion</f>
        <v>208229226532675.41</v>
      </c>
      <c r="AD91" s="181">
        <f>SUM([1]AGR!AW20:AW22)*BTU_Conversion</f>
        <v>212969980526870.16</v>
      </c>
      <c r="AE91" s="181">
        <f>SUM([1]AGR!AX20:AX22)*BTU_Conversion</f>
        <v>217602702078316.22</v>
      </c>
      <c r="AF91" s="181">
        <f>SUM([1]AGR!AY20:AY22)*BTU_Conversion</f>
        <v>222295793892848.97</v>
      </c>
      <c r="AG91" s="181">
        <f>SUM([1]AGR!AZ20:AZ22)*BTU_Conversion</f>
        <v>227050265207072.72</v>
      </c>
    </row>
    <row r="92" spans="2:33" x14ac:dyDescent="0.25">
      <c r="B92" s="336" t="s">
        <v>969</v>
      </c>
      <c r="C92" s="181">
        <f>'[1]Coal and Oil-Gas Ext. Calcs'!B89*BTU_Conversion</f>
        <v>423754377001.55573</v>
      </c>
      <c r="D92" s="181">
        <f>'[1]Coal and Oil-Gas Ext. Calcs'!C89*BTU_Conversion</f>
        <v>427529886331.20044</v>
      </c>
      <c r="E92" s="181">
        <f>'[1]Coal and Oil-Gas Ext. Calcs'!D89*BTU_Conversion</f>
        <v>435407098206.78278</v>
      </c>
      <c r="F92" s="181">
        <f>'[1]Coal and Oil-Gas Ext. Calcs'!E89*BTU_Conversion</f>
        <v>431517520056.66241</v>
      </c>
      <c r="G92" s="181">
        <f>'[1]Coal and Oil-Gas Ext. Calcs'!F89*BTU_Conversion</f>
        <v>429840828039.54199</v>
      </c>
      <c r="H92" s="181">
        <f>'[1]Coal and Oil-Gas Ext. Calcs'!G89*BTU_Conversion</f>
        <v>426220763414.10229</v>
      </c>
      <c r="I92" s="181">
        <f>'[1]Coal and Oil-Gas Ext. Calcs'!H89*BTU_Conversion</f>
        <v>420701472630.0899</v>
      </c>
      <c r="J92" s="181">
        <f>'[1]Coal and Oil-Gas Ext. Calcs'!I89*BTU_Conversion</f>
        <v>413188015522.82587</v>
      </c>
      <c r="K92" s="181">
        <f>'[1]Coal and Oil-Gas Ext. Calcs'!J89*BTU_Conversion</f>
        <v>406009794207.71393</v>
      </c>
      <c r="L92" s="181">
        <f>'[1]Coal and Oil-Gas Ext. Calcs'!K89*BTU_Conversion</f>
        <v>404137525406.28705</v>
      </c>
      <c r="M92" s="181">
        <f>'[1]Coal and Oil-Gas Ext. Calcs'!L89*BTU_Conversion</f>
        <v>401164322121.38733</v>
      </c>
      <c r="N92" s="181">
        <f>'[1]Coal and Oil-Gas Ext. Calcs'!M89*BTU_Conversion</f>
        <v>395922197051.41357</v>
      </c>
      <c r="O92" s="181">
        <f>'[1]Coal and Oil-Gas Ext. Calcs'!N89*BTU_Conversion</f>
        <v>397388110649.15509</v>
      </c>
      <c r="P92" s="181">
        <f>'[1]Coal and Oil-Gas Ext. Calcs'!O89*BTU_Conversion</f>
        <v>394440301590.41125</v>
      </c>
      <c r="Q92" s="181">
        <f>'[1]Coal and Oil-Gas Ext. Calcs'!P89*BTU_Conversion</f>
        <v>394922286822.79437</v>
      </c>
      <c r="R92" s="181">
        <f>'[1]Coal and Oil-Gas Ext. Calcs'!Q89*BTU_Conversion</f>
        <v>392956229462.16266</v>
      </c>
      <c r="S92" s="181">
        <f>'[1]Coal and Oil-Gas Ext. Calcs'!R89*BTU_Conversion</f>
        <v>390814811668.81061</v>
      </c>
      <c r="T92" s="181">
        <f>'[1]Coal and Oil-Gas Ext. Calcs'!S89*BTU_Conversion</f>
        <v>391765231499.61951</v>
      </c>
      <c r="U92" s="181">
        <f>'[1]Coal and Oil-Gas Ext. Calcs'!T89*BTU_Conversion</f>
        <v>391857691365.79858</v>
      </c>
      <c r="V92" s="181">
        <f>'[1]Coal and Oil-Gas Ext. Calcs'!U89*BTU_Conversion</f>
        <v>391208227378.0033</v>
      </c>
      <c r="W92" s="181">
        <f>'[1]Coal and Oil-Gas Ext. Calcs'!V89*BTU_Conversion</f>
        <v>390305571889.3139</v>
      </c>
      <c r="X92" s="181">
        <f>'[1]Coal and Oil-Gas Ext. Calcs'!W89*BTU_Conversion</f>
        <v>388241863667.84601</v>
      </c>
      <c r="Y92" s="181">
        <f>'[1]Coal and Oil-Gas Ext. Calcs'!X89*BTU_Conversion</f>
        <v>387013567918.5072</v>
      </c>
      <c r="Z92" s="181">
        <f>'[1]Coal and Oil-Gas Ext. Calcs'!Y89*BTU_Conversion</f>
        <v>378154625403.29803</v>
      </c>
      <c r="AA92" s="181">
        <f>'[1]Coal and Oil-Gas Ext. Calcs'!Z89*BTU_Conversion</f>
        <v>377344966090.25659</v>
      </c>
      <c r="AB92" s="181">
        <f>'[1]Coal and Oil-Gas Ext. Calcs'!AA89*BTU_Conversion</f>
        <v>374207454193.85724</v>
      </c>
      <c r="AC92" s="181">
        <f>'[1]Coal and Oil-Gas Ext. Calcs'!AB89*BTU_Conversion</f>
        <v>372362564519.92993</v>
      </c>
      <c r="AD92" s="181">
        <f>'[1]Coal and Oil-Gas Ext. Calcs'!AC89*BTU_Conversion</f>
        <v>370612758551.43561</v>
      </c>
      <c r="AE92" s="181">
        <f>'[1]Coal and Oil-Gas Ext. Calcs'!AD89*BTU_Conversion</f>
        <v>366483106706.86383</v>
      </c>
      <c r="AF92" s="181">
        <f>'[1]Coal and Oil-Gas Ext. Calcs'!AE89*BTU_Conversion</f>
        <v>367483243729.70776</v>
      </c>
      <c r="AG92" s="181">
        <f>'[1]Coal and Oil-Gas Ext. Calcs'!AF89*BTU_Conversion</f>
        <v>366105335179.58276</v>
      </c>
    </row>
    <row r="93" spans="2:33" x14ac:dyDescent="0.25">
      <c r="B93" s="336" t="s">
        <v>970</v>
      </c>
      <c r="C93" s="181">
        <f>'[1]Coal and Oil-Gas Ext. Calcs'!B101*BTU_Conversion</f>
        <v>0</v>
      </c>
      <c r="D93" s="181">
        <f>'[1]Coal and Oil-Gas Ext. Calcs'!C101*BTU_Conversion</f>
        <v>0</v>
      </c>
      <c r="E93" s="181">
        <f>'[1]Coal and Oil-Gas Ext. Calcs'!D101*BTU_Conversion</f>
        <v>0</v>
      </c>
      <c r="F93" s="181">
        <f>'[1]Coal and Oil-Gas Ext. Calcs'!E101*BTU_Conversion</f>
        <v>0</v>
      </c>
      <c r="G93" s="181">
        <f>'[1]Coal and Oil-Gas Ext. Calcs'!F101*BTU_Conversion</f>
        <v>0</v>
      </c>
      <c r="H93" s="181">
        <f>'[1]Coal and Oil-Gas Ext. Calcs'!G101*BTU_Conversion</f>
        <v>0</v>
      </c>
      <c r="I93" s="181">
        <f>'[1]Coal and Oil-Gas Ext. Calcs'!H101*BTU_Conversion</f>
        <v>0</v>
      </c>
      <c r="J93" s="181">
        <f>'[1]Coal and Oil-Gas Ext. Calcs'!I101*BTU_Conversion</f>
        <v>0</v>
      </c>
      <c r="K93" s="181">
        <f>'[1]Coal and Oil-Gas Ext. Calcs'!J101*BTU_Conversion</f>
        <v>0</v>
      </c>
      <c r="L93" s="181">
        <f>'[1]Coal and Oil-Gas Ext. Calcs'!K101*BTU_Conversion</f>
        <v>0</v>
      </c>
      <c r="M93" s="181">
        <f>'[1]Coal and Oil-Gas Ext. Calcs'!L101*BTU_Conversion</f>
        <v>0</v>
      </c>
      <c r="N93" s="181">
        <f>'[1]Coal and Oil-Gas Ext. Calcs'!M101*BTU_Conversion</f>
        <v>0</v>
      </c>
      <c r="O93" s="181">
        <f>'[1]Coal and Oil-Gas Ext. Calcs'!N101*BTU_Conversion</f>
        <v>0</v>
      </c>
      <c r="P93" s="181">
        <f>'[1]Coal and Oil-Gas Ext. Calcs'!O101*BTU_Conversion</f>
        <v>0</v>
      </c>
      <c r="Q93" s="181">
        <f>'[1]Coal and Oil-Gas Ext. Calcs'!P101*BTU_Conversion</f>
        <v>0</v>
      </c>
      <c r="R93" s="181">
        <f>'[1]Coal and Oil-Gas Ext. Calcs'!Q101*BTU_Conversion</f>
        <v>0</v>
      </c>
      <c r="S93" s="181">
        <f>'[1]Coal and Oil-Gas Ext. Calcs'!R101*BTU_Conversion</f>
        <v>0</v>
      </c>
      <c r="T93" s="181">
        <f>'[1]Coal and Oil-Gas Ext. Calcs'!S101*BTU_Conversion</f>
        <v>0</v>
      </c>
      <c r="U93" s="181">
        <f>'[1]Coal and Oil-Gas Ext. Calcs'!T101*BTU_Conversion</f>
        <v>0</v>
      </c>
      <c r="V93" s="181">
        <f>'[1]Coal and Oil-Gas Ext. Calcs'!U101*BTU_Conversion</f>
        <v>0</v>
      </c>
      <c r="W93" s="181">
        <f>'[1]Coal and Oil-Gas Ext. Calcs'!V101*BTU_Conversion</f>
        <v>0</v>
      </c>
      <c r="X93" s="181">
        <f>'[1]Coal and Oil-Gas Ext. Calcs'!W101*BTU_Conversion</f>
        <v>0</v>
      </c>
      <c r="Y93" s="181">
        <f>'[1]Coal and Oil-Gas Ext. Calcs'!X101*BTU_Conversion</f>
        <v>0</v>
      </c>
      <c r="Z93" s="181">
        <f>'[1]Coal and Oil-Gas Ext. Calcs'!Y101*BTU_Conversion</f>
        <v>0</v>
      </c>
      <c r="AA93" s="181">
        <f>'[1]Coal and Oil-Gas Ext. Calcs'!Z101*BTU_Conversion</f>
        <v>0</v>
      </c>
      <c r="AB93" s="181">
        <f>'[1]Coal and Oil-Gas Ext. Calcs'!AA101*BTU_Conversion</f>
        <v>0</v>
      </c>
      <c r="AC93" s="181">
        <f>'[1]Coal and Oil-Gas Ext. Calcs'!AB101*BTU_Conversion</f>
        <v>0</v>
      </c>
      <c r="AD93" s="181">
        <f>'[1]Coal and Oil-Gas Ext. Calcs'!AC101*BTU_Conversion</f>
        <v>0</v>
      </c>
      <c r="AE93" s="181">
        <f>'[1]Coal and Oil-Gas Ext. Calcs'!AD101*BTU_Conversion</f>
        <v>0</v>
      </c>
      <c r="AF93" s="181">
        <f>'[1]Coal and Oil-Gas Ext. Calcs'!AE101*BTU_Conversion</f>
        <v>0</v>
      </c>
      <c r="AG93" s="181">
        <f>'[1]Coal and Oil-Gas Ext. Calcs'!AF101*BTU_Conversion</f>
        <v>0</v>
      </c>
    </row>
    <row r="94" spans="2:33" x14ac:dyDescent="0.25">
      <c r="B94" s="339" t="s">
        <v>971</v>
      </c>
      <c r="C94" s="338">
        <v>0</v>
      </c>
      <c r="D94" s="338">
        <v>0</v>
      </c>
      <c r="E94" s="338">
        <v>0</v>
      </c>
      <c r="F94" s="338">
        <v>0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</row>
    <row r="95" spans="2:33" x14ac:dyDescent="0.25">
      <c r="B95" s="336" t="s">
        <v>972</v>
      </c>
      <c r="C95" s="181">
        <f>[1]FBT!V25*BTU_Conversion</f>
        <v>35183422655714.551</v>
      </c>
      <c r="D95" s="181">
        <f>[1]FBT!W25*BTU_Conversion</f>
        <v>35763213038945.969</v>
      </c>
      <c r="E95" s="181">
        <f>[1]FBT!X25*BTU_Conversion</f>
        <v>36829099017235.18</v>
      </c>
      <c r="F95" s="181">
        <f>[1]FBT!Y25*BTU_Conversion</f>
        <v>38363322834255.648</v>
      </c>
      <c r="G95" s="181">
        <f>[1]FBT!Z25*BTU_Conversion</f>
        <v>39216959935525.414</v>
      </c>
      <c r="H95" s="181">
        <f>[1]FBT!AA25*BTU_Conversion</f>
        <v>40351014317371.805</v>
      </c>
      <c r="I95" s="181">
        <f>[1]FBT!AB25*BTU_Conversion</f>
        <v>41845818279163.594</v>
      </c>
      <c r="J95" s="181">
        <f>[1]FBT!AC25*BTU_Conversion</f>
        <v>42713791382263.781</v>
      </c>
      <c r="K95" s="181">
        <f>[1]FBT!AD25*BTU_Conversion</f>
        <v>43688177865073.297</v>
      </c>
      <c r="L95" s="181">
        <f>[1]FBT!AE25*BTU_Conversion</f>
        <v>44899016688961.125</v>
      </c>
      <c r="M95" s="181">
        <f>[1]FBT!AF25*BTU_Conversion</f>
        <v>45915523552425.586</v>
      </c>
      <c r="N95" s="181">
        <f>[1]FBT!AG25*BTU_Conversion</f>
        <v>47174945744612.031</v>
      </c>
      <c r="O95" s="181">
        <f>[1]FBT!AH25*BTU_Conversion</f>
        <v>48555516423754.125</v>
      </c>
      <c r="P95" s="181">
        <f>[1]FBT!AI25*BTU_Conversion</f>
        <v>50080921068709.828</v>
      </c>
      <c r="Q95" s="181">
        <f>[1]FBT!AJ25*BTU_Conversion</f>
        <v>51727070115212.063</v>
      </c>
      <c r="R95" s="181">
        <f>[1]FBT!AK25*BTU_Conversion</f>
        <v>53340605826321.172</v>
      </c>
      <c r="S95" s="181">
        <f>[1]FBT!AL25*BTU_Conversion</f>
        <v>54098368261865.844</v>
      </c>
      <c r="T95" s="181">
        <f>[1]FBT!AM25*BTU_Conversion</f>
        <v>55846135105976.539</v>
      </c>
      <c r="U95" s="181">
        <f>[1]FBT!AN25*BTU_Conversion</f>
        <v>57936312509503.578</v>
      </c>
      <c r="V95" s="181">
        <f>[1]FBT!AO25*BTU_Conversion</f>
        <v>59994493681431.555</v>
      </c>
      <c r="W95" s="181">
        <f>[1]FBT!AP25*BTU_Conversion</f>
        <v>62022566462147.859</v>
      </c>
      <c r="X95" s="181">
        <f>[1]FBT!AQ25*BTU_Conversion</f>
        <v>62817499886777.719</v>
      </c>
      <c r="Y95" s="181">
        <f>[1]FBT!AR25*BTU_Conversion</f>
        <v>63807853966316.68</v>
      </c>
      <c r="Z95" s="181">
        <f>[1]FBT!AS25*BTU_Conversion</f>
        <v>64620821666781.398</v>
      </c>
      <c r="AA95" s="181">
        <f>[1]FBT!AT25*BTU_Conversion</f>
        <v>65444046310228.758</v>
      </c>
      <c r="AB95" s="181">
        <f>[1]FBT!AU25*BTU_Conversion</f>
        <v>66449861604522.25</v>
      </c>
      <c r="AC95" s="181">
        <f>[1]FBT!AV25*BTU_Conversion</f>
        <v>66937124997808.953</v>
      </c>
      <c r="AD95" s="181">
        <f>[1]FBT!AW25*BTU_Conversion</f>
        <v>67819999360014.344</v>
      </c>
      <c r="AE95" s="181">
        <f>[1]FBT!AX25*BTU_Conversion</f>
        <v>68024428277352.023</v>
      </c>
      <c r="AF95" s="181">
        <f>[1]FBT!AY25*BTU_Conversion</f>
        <v>68420358558454.68</v>
      </c>
      <c r="AG95" s="181">
        <f>[1]FBT!AZ25*BTU_Conversion</f>
        <v>68957065165540.664</v>
      </c>
    </row>
    <row r="96" spans="2:33" x14ac:dyDescent="0.25">
      <c r="B96" s="336" t="s">
        <v>973</v>
      </c>
      <c r="C96" s="181">
        <f>[1]TEL!V25*BTU_Conversion</f>
        <v>632643492760.6377</v>
      </c>
      <c r="D96" s="181">
        <f>[1]TEL!W25*BTU_Conversion</f>
        <v>635485454609.50037</v>
      </c>
      <c r="E96" s="181">
        <f>[1]TEL!X25*BTU_Conversion</f>
        <v>648464037973.52856</v>
      </c>
      <c r="F96" s="181">
        <f>[1]TEL!Y25*BTU_Conversion</f>
        <v>666427591534.14087</v>
      </c>
      <c r="G96" s="181">
        <f>[1]TEL!Z25*BTU_Conversion</f>
        <v>668349663069.67981</v>
      </c>
      <c r="H96" s="181">
        <f>[1]TEL!AA25*BTU_Conversion</f>
        <v>676725907108.54224</v>
      </c>
      <c r="I96" s="181">
        <f>[1]TEL!AB25*BTU_Conversion</f>
        <v>690296145288.32654</v>
      </c>
      <c r="J96" s="181">
        <f>[1]TEL!AC25*BTU_Conversion</f>
        <v>710431185568.6875</v>
      </c>
      <c r="K96" s="181">
        <f>[1]TEL!AD25*BTU_Conversion</f>
        <v>714299434798.8186</v>
      </c>
      <c r="L96" s="181">
        <f>[1]TEL!AE25*BTU_Conversion</f>
        <v>715868559845.53601</v>
      </c>
      <c r="M96" s="181">
        <f>[1]TEL!AF25*BTU_Conversion</f>
        <v>725248467841.98389</v>
      </c>
      <c r="N96" s="181">
        <f>[1]TEL!AG25*BTU_Conversion</f>
        <v>747643428128.47131</v>
      </c>
      <c r="O96" s="181">
        <f>[1]TEL!AH25*BTU_Conversion</f>
        <v>758517776715.73083</v>
      </c>
      <c r="P96" s="181">
        <f>[1]TEL!AI25*BTU_Conversion</f>
        <v>775237336298.05164</v>
      </c>
      <c r="Q96" s="181">
        <f>[1]TEL!AJ25*BTU_Conversion</f>
        <v>791967551129.30164</v>
      </c>
      <c r="R96" s="181">
        <f>[1]TEL!AK25*BTU_Conversion</f>
        <v>814426144784.84436</v>
      </c>
      <c r="S96" s="181">
        <f>[1]TEL!AL25*BTU_Conversion</f>
        <v>828843539967.79297</v>
      </c>
      <c r="T96" s="181">
        <f>[1]TEL!AM25*BTU_Conversion</f>
        <v>834910851265.82312</v>
      </c>
      <c r="U96" s="181">
        <f>[1]TEL!AN25*BTU_Conversion</f>
        <v>849220339929.83789</v>
      </c>
      <c r="V96" s="181">
        <f>[1]TEL!AO25*BTU_Conversion</f>
        <v>870567158283.50598</v>
      </c>
      <c r="W96" s="181">
        <f>[1]TEL!AP25*BTU_Conversion</f>
        <v>890500860045.1012</v>
      </c>
      <c r="X96" s="181">
        <f>[1]TEL!AQ25*BTU_Conversion</f>
        <v>894560608340.87268</v>
      </c>
      <c r="Y96" s="181">
        <f>[1]TEL!AR25*BTU_Conversion</f>
        <v>902885586664.56885</v>
      </c>
      <c r="Z96" s="181">
        <f>[1]TEL!AS25*BTU_Conversion</f>
        <v>913890322850.76611</v>
      </c>
      <c r="AA96" s="181">
        <f>[1]TEL!AT25*BTU_Conversion</f>
        <v>917767816939.28809</v>
      </c>
      <c r="AB96" s="181">
        <f>[1]TEL!AU25*BTU_Conversion</f>
        <v>920188233462.95471</v>
      </c>
      <c r="AC96" s="181">
        <f>[1]TEL!AV25*BTU_Conversion</f>
        <v>925311141458.80896</v>
      </c>
      <c r="AD96" s="181">
        <f>[1]TEL!AW25*BTU_Conversion</f>
        <v>928012906625.6687</v>
      </c>
      <c r="AE96" s="181">
        <f>[1]TEL!AX25*BTU_Conversion</f>
        <v>931241650233.16833</v>
      </c>
      <c r="AF96" s="181">
        <f>[1]TEL!AY25*BTU_Conversion</f>
        <v>932744289372.34961</v>
      </c>
      <c r="AG96" s="181">
        <f>[1]TEL!AZ25*BTU_Conversion</f>
        <v>933762983237.8363</v>
      </c>
    </row>
    <row r="97" spans="2:33" x14ac:dyDescent="0.25">
      <c r="B97" s="336" t="s">
        <v>974</v>
      </c>
      <c r="C97" s="181">
        <f>[1]WWP!V25*BTU_Conversion</f>
        <v>204194351530408.59</v>
      </c>
      <c r="D97" s="181">
        <f>[1]WWP!W25*BTU_Conversion</f>
        <v>203426921660408.63</v>
      </c>
      <c r="E97" s="181">
        <f>[1]WWP!X25*BTU_Conversion</f>
        <v>205677483141482.16</v>
      </c>
      <c r="F97" s="181">
        <f>[1]WWP!Y25*BTU_Conversion</f>
        <v>207138245413748.13</v>
      </c>
      <c r="G97" s="181">
        <f>[1]WWP!Z25*BTU_Conversion</f>
        <v>207681249502288</v>
      </c>
      <c r="H97" s="181">
        <f>[1]WWP!AA25*BTU_Conversion</f>
        <v>208816054966635.41</v>
      </c>
      <c r="I97" s="181">
        <f>[1]WWP!AB25*BTU_Conversion</f>
        <v>209756369875323.31</v>
      </c>
      <c r="J97" s="181">
        <f>[1]WWP!AC25*BTU_Conversion</f>
        <v>210198238660574.59</v>
      </c>
      <c r="K97" s="181">
        <f>[1]WWP!AD25*BTU_Conversion</f>
        <v>211136619064653.31</v>
      </c>
      <c r="L97" s="181">
        <f>[1]WWP!AE25*BTU_Conversion</f>
        <v>211665388403785.53</v>
      </c>
      <c r="M97" s="181">
        <f>[1]WWP!AF25*BTU_Conversion</f>
        <v>212460961824453.16</v>
      </c>
      <c r="N97" s="181">
        <f>[1]WWP!AG25*BTU_Conversion</f>
        <v>213204855508732.56</v>
      </c>
      <c r="O97" s="181">
        <f>[1]WWP!AH25*BTU_Conversion</f>
        <v>214301704371610.38</v>
      </c>
      <c r="P97" s="181">
        <f>[1]WWP!AI25*BTU_Conversion</f>
        <v>215334257192385.81</v>
      </c>
      <c r="Q97" s="181">
        <f>[1]WWP!AJ25*BTU_Conversion</f>
        <v>215629506936369.47</v>
      </c>
      <c r="R97" s="181">
        <f>[1]WWP!AK25*BTU_Conversion</f>
        <v>216022678722814.19</v>
      </c>
      <c r="S97" s="181">
        <f>[1]WWP!AL25*BTU_Conversion</f>
        <v>217205462936993.06</v>
      </c>
      <c r="T97" s="181">
        <f>[1]WWP!AM25*BTU_Conversion</f>
        <v>218249324792528.66</v>
      </c>
      <c r="U97" s="181">
        <f>[1]WWP!AN25*BTU_Conversion</f>
        <v>219637751861977.84</v>
      </c>
      <c r="V97" s="181">
        <f>[1]WWP!AO25*BTU_Conversion</f>
        <v>220978989755153.31</v>
      </c>
      <c r="W97" s="181">
        <f>[1]WWP!AP25*BTU_Conversion</f>
        <v>222406826646084.97</v>
      </c>
      <c r="X97" s="181">
        <f>[1]WWP!AQ25*BTU_Conversion</f>
        <v>220678091167755.38</v>
      </c>
      <c r="Y97" s="181">
        <f>[1]WWP!AR25*BTU_Conversion</f>
        <v>221745951840799.41</v>
      </c>
      <c r="Z97" s="181">
        <f>[1]WWP!AS25*BTU_Conversion</f>
        <v>222142075363587</v>
      </c>
      <c r="AA97" s="181">
        <f>[1]WWP!AT25*BTU_Conversion</f>
        <v>222084083103725.44</v>
      </c>
      <c r="AB97" s="181">
        <f>[1]WWP!AU25*BTU_Conversion</f>
        <v>222129008115221.09</v>
      </c>
      <c r="AC97" s="181">
        <f>[1]WWP!AV25*BTU_Conversion</f>
        <v>222223648811231.88</v>
      </c>
      <c r="AD97" s="181">
        <f>[1]WWP!AW25*BTU_Conversion</f>
        <v>221949281921120.47</v>
      </c>
      <c r="AE97" s="181">
        <f>[1]WWP!AX25*BTU_Conversion</f>
        <v>222440264734043.22</v>
      </c>
      <c r="AF97" s="181">
        <f>[1]WWP!AY25*BTU_Conversion</f>
        <v>222361339002394.97</v>
      </c>
      <c r="AG97" s="181">
        <f>[1]WWP!AZ25*BTU_Conversion</f>
        <v>222898732631952.56</v>
      </c>
    </row>
    <row r="98" spans="2:33" x14ac:dyDescent="0.25">
      <c r="B98" s="336" t="s">
        <v>975</v>
      </c>
      <c r="C98" s="181">
        <f>[1]PPA!V32*BTU_Conversion</f>
        <v>502023135535150.5</v>
      </c>
      <c r="D98" s="181">
        <f>[1]PPA!W32*BTU_Conversion</f>
        <v>506972416268173.94</v>
      </c>
      <c r="E98" s="181">
        <f>[1]PPA!X32*BTU_Conversion</f>
        <v>511844296021705.94</v>
      </c>
      <c r="F98" s="181">
        <f>[1]PPA!Y32*BTU_Conversion</f>
        <v>515385520814184.06</v>
      </c>
      <c r="G98" s="181">
        <f>[1]PPA!Z32*BTU_Conversion</f>
        <v>518374740080053.38</v>
      </c>
      <c r="H98" s="181">
        <f>[1]PPA!AA32*BTU_Conversion</f>
        <v>522336507114886.13</v>
      </c>
      <c r="I98" s="181">
        <f>[1]PPA!AB32*BTU_Conversion</f>
        <v>525826438608119.31</v>
      </c>
      <c r="J98" s="181">
        <f>[1]PPA!AC32*BTU_Conversion</f>
        <v>529572173354240</v>
      </c>
      <c r="K98" s="181">
        <f>[1]PPA!AD32*BTU_Conversion</f>
        <v>532947969235620.56</v>
      </c>
      <c r="L98" s="181">
        <f>[1]PPA!AE32*BTU_Conversion</f>
        <v>536027816045204.25</v>
      </c>
      <c r="M98" s="181">
        <f>[1]PPA!AF32*BTU_Conversion</f>
        <v>539195945222053.31</v>
      </c>
      <c r="N98" s="181">
        <f>[1]PPA!AG32*BTU_Conversion</f>
        <v>544542701941522.81</v>
      </c>
      <c r="O98" s="181">
        <f>[1]PPA!AH32*BTU_Conversion</f>
        <v>548516654087170.88</v>
      </c>
      <c r="P98" s="181">
        <f>[1]PPA!AI32*BTU_Conversion</f>
        <v>554657331470802.44</v>
      </c>
      <c r="Q98" s="181">
        <f>[1]PPA!AJ32*BTU_Conversion</f>
        <v>563720900508294.13</v>
      </c>
      <c r="R98" s="181">
        <f>[1]PPA!AK32*BTU_Conversion</f>
        <v>569885634905964</v>
      </c>
      <c r="S98" s="181">
        <f>[1]PPA!AL32*BTU_Conversion</f>
        <v>576764800105353.88</v>
      </c>
      <c r="T98" s="181">
        <f>[1]PPA!AM32*BTU_Conversion</f>
        <v>587524253753305.13</v>
      </c>
      <c r="U98" s="181">
        <f>[1]PPA!AN32*BTU_Conversion</f>
        <v>592566161041553.63</v>
      </c>
      <c r="V98" s="181">
        <f>[1]PPA!AO32*BTU_Conversion</f>
        <v>596161951961444.88</v>
      </c>
      <c r="W98" s="181">
        <f>[1]PPA!AP32*BTU_Conversion</f>
        <v>602110305646508.75</v>
      </c>
      <c r="X98" s="181">
        <f>[1]PPA!AQ32*BTU_Conversion</f>
        <v>608000798980680.25</v>
      </c>
      <c r="Y98" s="181">
        <f>[1]PPA!AR32*BTU_Conversion</f>
        <v>611314661546175.13</v>
      </c>
      <c r="Z98" s="181">
        <f>[1]PPA!AS32*BTU_Conversion</f>
        <v>609752253400793.88</v>
      </c>
      <c r="AA98" s="181">
        <f>[1]PPA!AT32*BTU_Conversion</f>
        <v>617889324148744.88</v>
      </c>
      <c r="AB98" s="181">
        <f>[1]PPA!AU32*BTU_Conversion</f>
        <v>625696864247121.25</v>
      </c>
      <c r="AC98" s="181">
        <f>[1]PPA!AV32*BTU_Conversion</f>
        <v>631795427306333.25</v>
      </c>
      <c r="AD98" s="181">
        <f>[1]PPA!AW32*BTU_Conversion</f>
        <v>638865461076122.88</v>
      </c>
      <c r="AE98" s="181">
        <f>[1]PPA!AX32*BTU_Conversion</f>
        <v>647663988366575.25</v>
      </c>
      <c r="AF98" s="181">
        <f>[1]PPA!AY32*BTU_Conversion</f>
        <v>657037028809443.63</v>
      </c>
      <c r="AG98" s="181">
        <f>[1]PPA!AZ32*BTU_Conversion</f>
        <v>666010319386832.25</v>
      </c>
    </row>
    <row r="99" spans="2:33" x14ac:dyDescent="0.25">
      <c r="B99" s="336" t="s">
        <v>976</v>
      </c>
      <c r="C99" s="181" t="e">
        <f>SUMIFS([1]cenrf!X$2:X$85,[1]cenrf!$A$2:$A$85,BIFUbC_Calculations!$B90)*BTU_Conversion</f>
        <v>#VALUE!</v>
      </c>
      <c r="D99" s="181" t="e">
        <f>SUMIFS([1]cenrf!Y$2:Y$85,[1]cenrf!$A$2:$A$85,BIFUbC_Calculations!$B90)*BTU_Conversion</f>
        <v>#VALUE!</v>
      </c>
      <c r="E99" s="181" t="e">
        <f>SUMIFS([1]cenrf!Z$2:Z$85,[1]cenrf!$A$2:$A$85,BIFUbC_Calculations!$B90)*BTU_Conversion</f>
        <v>#VALUE!</v>
      </c>
      <c r="F99" s="181" t="e">
        <f>SUMIFS([1]cenrf!AA$2:AA$85,[1]cenrf!$A$2:$A$85,BIFUbC_Calculations!$B90)*BTU_Conversion</f>
        <v>#VALUE!</v>
      </c>
      <c r="G99" s="181" t="e">
        <f>SUMIFS([1]cenrf!AB$2:AB$85,[1]cenrf!$A$2:$A$85,BIFUbC_Calculations!$B90)*BTU_Conversion</f>
        <v>#VALUE!</v>
      </c>
      <c r="H99" s="181" t="e">
        <f>SUMIFS([1]cenrf!AC$2:AC$85,[1]cenrf!$A$2:$A$85,BIFUbC_Calculations!$B90)*BTU_Conversion</f>
        <v>#VALUE!</v>
      </c>
      <c r="I99" s="181" t="e">
        <f>SUMIFS([1]cenrf!AD$2:AD$85,[1]cenrf!$A$2:$A$85,BIFUbC_Calculations!$B90)*BTU_Conversion</f>
        <v>#VALUE!</v>
      </c>
      <c r="J99" s="181" t="e">
        <f>SUMIFS([1]cenrf!AE$2:AE$85,[1]cenrf!$A$2:$A$85,BIFUbC_Calculations!$B90)*BTU_Conversion</f>
        <v>#VALUE!</v>
      </c>
      <c r="K99" s="181" t="e">
        <f>SUMIFS([1]cenrf!AF$2:AF$85,[1]cenrf!$A$2:$A$85,BIFUbC_Calculations!$B90)*BTU_Conversion</f>
        <v>#VALUE!</v>
      </c>
      <c r="L99" s="181" t="e">
        <f>SUMIFS([1]cenrf!AG$2:AG$85,[1]cenrf!$A$2:$A$85,BIFUbC_Calculations!$B90)*BTU_Conversion</f>
        <v>#VALUE!</v>
      </c>
      <c r="M99" s="181" t="e">
        <f>SUMIFS([1]cenrf!AH$2:AH$85,[1]cenrf!$A$2:$A$85,BIFUbC_Calculations!$B90)*BTU_Conversion</f>
        <v>#VALUE!</v>
      </c>
      <c r="N99" s="181" t="e">
        <f>SUMIFS([1]cenrf!AI$2:AI$85,[1]cenrf!$A$2:$A$85,BIFUbC_Calculations!$B90)*BTU_Conversion</f>
        <v>#VALUE!</v>
      </c>
      <c r="O99" s="181" t="e">
        <f>SUMIFS([1]cenrf!AJ$2:AJ$85,[1]cenrf!$A$2:$A$85,BIFUbC_Calculations!$B90)*BTU_Conversion</f>
        <v>#VALUE!</v>
      </c>
      <c r="P99" s="181" t="e">
        <f>SUMIFS([1]cenrf!AK$2:AK$85,[1]cenrf!$A$2:$A$85,BIFUbC_Calculations!$B90)*BTU_Conversion</f>
        <v>#VALUE!</v>
      </c>
      <c r="Q99" s="181" t="e">
        <f>SUMIFS([1]cenrf!AL$2:AL$85,[1]cenrf!$A$2:$A$85,BIFUbC_Calculations!$B90)*BTU_Conversion</f>
        <v>#VALUE!</v>
      </c>
      <c r="R99" s="181" t="e">
        <f>SUMIFS([1]cenrf!AM$2:AM$85,[1]cenrf!$A$2:$A$85,BIFUbC_Calculations!$B90)*BTU_Conversion</f>
        <v>#VALUE!</v>
      </c>
      <c r="S99" s="181" t="e">
        <f>SUMIFS([1]cenrf!AN$2:AN$85,[1]cenrf!$A$2:$A$85,BIFUbC_Calculations!$B90)*BTU_Conversion</f>
        <v>#VALUE!</v>
      </c>
      <c r="T99" s="181" t="e">
        <f>SUMIFS([1]cenrf!AO$2:AO$85,[1]cenrf!$A$2:$A$85,BIFUbC_Calculations!$B90)*BTU_Conversion</f>
        <v>#VALUE!</v>
      </c>
      <c r="U99" s="181" t="e">
        <f>SUMIFS([1]cenrf!AP$2:AP$85,[1]cenrf!$A$2:$A$85,BIFUbC_Calculations!$B90)*BTU_Conversion</f>
        <v>#VALUE!</v>
      </c>
      <c r="V99" s="181" t="e">
        <f>SUMIFS([1]cenrf!AQ$2:AQ$85,[1]cenrf!$A$2:$A$85,BIFUbC_Calculations!$B90)*BTU_Conversion</f>
        <v>#VALUE!</v>
      </c>
      <c r="W99" s="181" t="e">
        <f>SUMIFS([1]cenrf!AR$2:AR$85,[1]cenrf!$A$2:$A$85,BIFUbC_Calculations!$B90)*BTU_Conversion</f>
        <v>#VALUE!</v>
      </c>
      <c r="X99" s="181" t="e">
        <f>SUMIFS([1]cenrf!AS$2:AS$85,[1]cenrf!$A$2:$A$85,BIFUbC_Calculations!$B90)*BTU_Conversion</f>
        <v>#VALUE!</v>
      </c>
      <c r="Y99" s="181" t="e">
        <f>SUMIFS([1]cenrf!AT$2:AT$85,[1]cenrf!$A$2:$A$85,BIFUbC_Calculations!$B90)*BTU_Conversion</f>
        <v>#VALUE!</v>
      </c>
      <c r="Z99" s="181" t="e">
        <f>SUMIFS([1]cenrf!AU$2:AU$85,[1]cenrf!$A$2:$A$85,BIFUbC_Calculations!$B90)*BTU_Conversion</f>
        <v>#VALUE!</v>
      </c>
      <c r="AA99" s="181" t="e">
        <f>SUMIFS([1]cenrf!AV$2:AV$85,[1]cenrf!$A$2:$A$85,BIFUbC_Calculations!$B90)*BTU_Conversion</f>
        <v>#VALUE!</v>
      </c>
      <c r="AB99" s="181" t="e">
        <f>SUMIFS([1]cenrf!AW$2:AW$85,[1]cenrf!$A$2:$A$85,BIFUbC_Calculations!$B90)*BTU_Conversion</f>
        <v>#VALUE!</v>
      </c>
      <c r="AC99" s="181" t="e">
        <f>SUMIFS([1]cenrf!AX$2:AX$85,[1]cenrf!$A$2:$A$85,BIFUbC_Calculations!$B90)*BTU_Conversion</f>
        <v>#VALUE!</v>
      </c>
      <c r="AD99" s="181" t="e">
        <f>SUMIFS([1]cenrf!AY$2:AY$85,[1]cenrf!$A$2:$A$85,BIFUbC_Calculations!$B90)*BTU_Conversion</f>
        <v>#VALUE!</v>
      </c>
      <c r="AE99" s="181" t="e">
        <f>SUMIFS([1]cenrf!AZ$2:AZ$85,[1]cenrf!$A$2:$A$85,BIFUbC_Calculations!$B90)*BTU_Conversion</f>
        <v>#VALUE!</v>
      </c>
      <c r="AF99" s="181" t="e">
        <f>SUMIFS([1]cenrf!BA$2:BA$85,[1]cenrf!$A$2:$A$85,BIFUbC_Calculations!$B90)*BTU_Conversion</f>
        <v>#VALUE!</v>
      </c>
      <c r="AG99" s="181" t="e">
        <f>SUMIFS([1]cenrf!BB$2:BB$85,[1]cenrf!$A$2:$A$85,BIFUbC_Calculations!$B90)*BTU_Conversion</f>
        <v>#VALUE!</v>
      </c>
    </row>
    <row r="100" spans="2:33" x14ac:dyDescent="0.25">
      <c r="B100" s="336" t="s">
        <v>977</v>
      </c>
      <c r="C100" s="181">
        <f>SUM([1]CHI!V32,[1]tich!W69)*BTU_Conversion</f>
        <v>33974571024723.18</v>
      </c>
      <c r="D100" s="181">
        <f>SUM([1]CHI!W32,[1]tich!X69)*BTU_Conversion</f>
        <v>34039629493891.5</v>
      </c>
      <c r="E100" s="181">
        <f>SUM([1]CHI!X32,[1]tich!Y69)*BTU_Conversion</f>
        <v>33294626087940.422</v>
      </c>
      <c r="F100" s="181">
        <f>SUM([1]CHI!Y32,[1]tich!Z69)*BTU_Conversion</f>
        <v>33218778580342.793</v>
      </c>
      <c r="G100" s="181">
        <f>SUM([1]CHI!Z32,[1]tich!AA69)*BTU_Conversion</f>
        <v>32925910253272.242</v>
      </c>
      <c r="H100" s="181">
        <f>SUM([1]CHI!AA32,[1]tich!AB69)*BTU_Conversion</f>
        <v>32047935663804.266</v>
      </c>
      <c r="I100" s="181">
        <f>SUM([1]CHI!AB32,[1]tich!AC69)*BTU_Conversion</f>
        <v>31983795102755.707</v>
      </c>
      <c r="J100" s="181">
        <f>SUM([1]CHI!AC32,[1]tich!AD69)*BTU_Conversion</f>
        <v>30741234001967.574</v>
      </c>
      <c r="K100" s="181">
        <f>SUM([1]CHI!AD32,[1]tich!AE69)*BTU_Conversion</f>
        <v>30653303308194.68</v>
      </c>
      <c r="L100" s="181">
        <f>SUM([1]CHI!AE32,[1]tich!AF69)*BTU_Conversion</f>
        <v>30474010543626.164</v>
      </c>
      <c r="M100" s="181">
        <f>SUM([1]CHI!AF32,[1]tich!AG69)*BTU_Conversion</f>
        <v>29512982262674.199</v>
      </c>
      <c r="N100" s="181">
        <f>SUM([1]CHI!AG32,[1]tich!AH69)*BTU_Conversion</f>
        <v>29830759438306.996</v>
      </c>
      <c r="O100" s="181">
        <f>SUM([1]CHI!AH32,[1]tich!AI69)*BTU_Conversion</f>
        <v>29353139008875.07</v>
      </c>
      <c r="P100" s="181">
        <f>SUM([1]CHI!AI32,[1]tich!AJ69)*BTU_Conversion</f>
        <v>30205215997872.543</v>
      </c>
      <c r="Q100" s="181">
        <f>SUM([1]CHI!AJ32,[1]tich!AK69)*BTU_Conversion</f>
        <v>30219640853195.035</v>
      </c>
      <c r="R100" s="181">
        <f>SUM([1]CHI!AK32,[1]tich!AL69)*BTU_Conversion</f>
        <v>29356174995810.453</v>
      </c>
      <c r="S100" s="181">
        <f>SUM([1]CHI!AL32,[1]tich!AM69)*BTU_Conversion</f>
        <v>29429470887242.168</v>
      </c>
      <c r="T100" s="181">
        <f>SUM([1]CHI!AM32,[1]tich!AN69)*BTU_Conversion</f>
        <v>28852229334519.008</v>
      </c>
      <c r="U100" s="181">
        <f>SUM([1]CHI!AN32,[1]tich!AO69)*BTU_Conversion</f>
        <v>28629961783207.934</v>
      </c>
      <c r="V100" s="181">
        <f>SUM([1]CHI!AO32,[1]tich!AP69)*BTU_Conversion</f>
        <v>28618696956443.941</v>
      </c>
      <c r="W100" s="181">
        <f>SUM([1]CHI!AP32,[1]tich!AQ69)*BTU_Conversion</f>
        <v>28747133907738.824</v>
      </c>
      <c r="X100" s="181">
        <f>SUM([1]CHI!AQ32,[1]tich!AR69)*BTU_Conversion</f>
        <v>29589516858333.16</v>
      </c>
      <c r="Y100" s="181">
        <f>SUM([1]CHI!AR32,[1]tich!AS69)*BTU_Conversion</f>
        <v>30341285561478.586</v>
      </c>
      <c r="Z100" s="181">
        <f>SUM([1]CHI!AS32,[1]tich!AT69)*BTU_Conversion</f>
        <v>32724171375433.41</v>
      </c>
      <c r="AA100" s="181">
        <f>SUM([1]CHI!AT32,[1]tich!AU69)*BTU_Conversion</f>
        <v>34573708415709.512</v>
      </c>
      <c r="AB100" s="181">
        <f>SUM([1]CHI!AU32,[1]tich!AV69)*BTU_Conversion</f>
        <v>34885518377846.168</v>
      </c>
      <c r="AC100" s="181">
        <f>SUM([1]CHI!AV32,[1]tich!AW69)*BTU_Conversion</f>
        <v>35459966182789.828</v>
      </c>
      <c r="AD100" s="181">
        <f>SUM([1]CHI!AW32,[1]tich!AX69)*BTU_Conversion</f>
        <v>35175009493236.895</v>
      </c>
      <c r="AE100" s="181">
        <f>SUM([1]CHI!AX32,[1]tich!AY69)*BTU_Conversion</f>
        <v>36417297464979.016</v>
      </c>
      <c r="AF100" s="181">
        <f>SUM([1]CHI!AY32,[1]tich!AZ69)*BTU_Conversion</f>
        <v>37520572815202.875</v>
      </c>
      <c r="AG100" s="181">
        <f>SUM([1]CHI!AZ32,[1]tich!BA69)*BTU_Conversion</f>
        <v>37610265057973.625</v>
      </c>
    </row>
    <row r="101" spans="2:33" x14ac:dyDescent="0.25">
      <c r="B101" s="339" t="s">
        <v>978</v>
      </c>
      <c r="C101" s="338">
        <v>0</v>
      </c>
      <c r="D101" s="338">
        <v>0</v>
      </c>
      <c r="E101" s="338">
        <v>0</v>
      </c>
      <c r="F101" s="338">
        <v>0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</row>
    <row r="102" spans="2:33" x14ac:dyDescent="0.25">
      <c r="B102" s="336" t="s">
        <v>979</v>
      </c>
      <c r="C102" s="181">
        <f>SUM([1]gla!X68,[1]gla!X80)*BTU_Conversion</f>
        <v>425231893976.11505</v>
      </c>
      <c r="D102" s="181">
        <f>SUM([1]gla!Y68,[1]gla!Y80)*BTU_Conversion</f>
        <v>436121445634.45892</v>
      </c>
      <c r="E102" s="181">
        <f>SUM([1]gla!Z68,[1]gla!Z80)*BTU_Conversion</f>
        <v>522441762478.29376</v>
      </c>
      <c r="F102" s="181">
        <f>SUM([1]gla!AA68,[1]gla!AA80)*BTU_Conversion</f>
        <v>566390178369.45325</v>
      </c>
      <c r="G102" s="181">
        <f>SUM([1]gla!AB68,[1]gla!AB80)*BTU_Conversion</f>
        <v>601062845849.69434</v>
      </c>
      <c r="H102" s="181">
        <f>SUM([1]gla!AC68,[1]gla!AC80)*BTU_Conversion</f>
        <v>612279630142.67957</v>
      </c>
      <c r="I102" s="181">
        <f>SUM([1]gla!AD68,[1]gla!AD80)*BTU_Conversion</f>
        <v>640736580621.60107</v>
      </c>
      <c r="J102" s="181">
        <f>SUM([1]gla!AE68,[1]gla!AE80)*BTU_Conversion</f>
        <v>669854731188.87708</v>
      </c>
      <c r="K102" s="181">
        <f>SUM([1]gla!AF68,[1]gla!AF80)*BTU_Conversion</f>
        <v>702822712959.84668</v>
      </c>
      <c r="L102" s="181">
        <f>SUM([1]gla!AG68,[1]gla!AG80)*BTU_Conversion</f>
        <v>784820587878.07678</v>
      </c>
      <c r="M102" s="181">
        <f>SUM([1]gla!AH68,[1]gla!AH80)*BTU_Conversion</f>
        <v>859740830613.61829</v>
      </c>
      <c r="N102" s="181">
        <f>SUM([1]gla!AI68,[1]gla!AI80)*BTU_Conversion</f>
        <v>929807027766.37427</v>
      </c>
      <c r="O102" s="181">
        <f>SUM([1]gla!AJ68,[1]gla!AJ80)*BTU_Conversion</f>
        <v>1142547532414.0264</v>
      </c>
      <c r="P102" s="181">
        <f>SUM([1]gla!AK68,[1]gla!AK80)*BTU_Conversion</f>
        <v>1327865981593.7249</v>
      </c>
      <c r="Q102" s="181">
        <f>SUM([1]gla!AL68,[1]gla!AL80)*BTU_Conversion</f>
        <v>1574828369923.6851</v>
      </c>
      <c r="R102" s="181">
        <f>SUM([1]gla!AM68,[1]gla!AM80)*BTU_Conversion</f>
        <v>1780115154357.8596</v>
      </c>
      <c r="S102" s="181">
        <f>SUM([1]gla!AN68,[1]gla!AN80)*BTU_Conversion</f>
        <v>1917778086453.6223</v>
      </c>
      <c r="T102" s="181">
        <f>SUM([1]gla!AO68,[1]gla!AO80)*BTU_Conversion</f>
        <v>2209241306953.3345</v>
      </c>
      <c r="U102" s="181">
        <f>SUM([1]gla!AP68,[1]gla!AP80)*BTU_Conversion</f>
        <v>2493293833861.3135</v>
      </c>
      <c r="V102" s="181">
        <f>SUM([1]gla!AQ68,[1]gla!AQ80)*BTU_Conversion</f>
        <v>2725042085431.3208</v>
      </c>
      <c r="W102" s="181">
        <f>SUM([1]gla!AR68,[1]gla!AR80)*BTU_Conversion</f>
        <v>3058065685425.0923</v>
      </c>
      <c r="X102" s="181">
        <f>SUM([1]gla!AS68,[1]gla!AS80)*BTU_Conversion</f>
        <v>3265892160654.1099</v>
      </c>
      <c r="Y102" s="181">
        <f>SUM([1]gla!AT68,[1]gla!AT80)*BTU_Conversion</f>
        <v>3562815295414.6118</v>
      </c>
      <c r="Z102" s="181">
        <f>SUM([1]gla!AU68,[1]gla!AU80)*BTU_Conversion</f>
        <v>3913439021857.0254</v>
      </c>
      <c r="AA102" s="181">
        <f>SUM([1]gla!AV68,[1]gla!AV80)*BTU_Conversion</f>
        <v>4447509441728.3281</v>
      </c>
      <c r="AB102" s="181">
        <f>SUM([1]gla!AW68,[1]gla!AW80)*BTU_Conversion</f>
        <v>4735677322843.4795</v>
      </c>
      <c r="AC102" s="181">
        <f>SUM([1]gla!AX68,[1]gla!AX80)*BTU_Conversion</f>
        <v>5165126671178.6689</v>
      </c>
      <c r="AD102" s="181">
        <f>SUM([1]gla!AY68,[1]gla!AY80)*BTU_Conversion</f>
        <v>6076108095179.3086</v>
      </c>
      <c r="AE102" s="181">
        <f>SUM([1]gla!AZ68,[1]gla!AZ80)*BTU_Conversion</f>
        <v>6354506494476.8555</v>
      </c>
      <c r="AF102" s="181">
        <f>SUM([1]gla!BA68,[1]gla!BA80)*BTU_Conversion</f>
        <v>7368850037294.9883</v>
      </c>
      <c r="AG102" s="181">
        <f>SUM([1]gla!BB68,[1]gla!BB80)*BTU_Conversion</f>
        <v>8291026107114.4756</v>
      </c>
    </row>
    <row r="103" spans="2:33" x14ac:dyDescent="0.25">
      <c r="B103" s="336" t="s">
        <v>980</v>
      </c>
      <c r="C103" s="181">
        <f>SUM([1]cem!X68,[1]cem!X80,[1]cer!X68,[1]cer!X80)*BTU_Conversion</f>
        <v>149420920987589.13</v>
      </c>
      <c r="D103" s="181">
        <f>SUM([1]cem!Y68,[1]cem!Y80,[1]cer!Y68,[1]cer!Y80)*BTU_Conversion</f>
        <v>151345190359279.31</v>
      </c>
      <c r="E103" s="181">
        <f>SUM([1]cem!Z68,[1]cem!Z80,[1]cer!Z68,[1]cer!Z80)*BTU_Conversion</f>
        <v>151916976625027.75</v>
      </c>
      <c r="F103" s="181">
        <f>SUM([1]cem!AA68,[1]cem!AA80,[1]cer!AA68,[1]cer!AA80)*BTU_Conversion</f>
        <v>155908481007928.13</v>
      </c>
      <c r="G103" s="181">
        <f>SUM([1]cem!AB68,[1]cem!AB80,[1]cer!AB68,[1]cer!AB80)*BTU_Conversion</f>
        <v>156852320210451.94</v>
      </c>
      <c r="H103" s="181">
        <f>SUM([1]cem!AC68,[1]cem!AC80,[1]cer!AC68,[1]cer!AC80)*BTU_Conversion</f>
        <v>160549530718867.34</v>
      </c>
      <c r="I103" s="181">
        <f>SUM([1]cem!AD68,[1]cem!AD80,[1]cer!AD68,[1]cer!AD80)*BTU_Conversion</f>
        <v>163141688747680.16</v>
      </c>
      <c r="J103" s="181">
        <f>SUM([1]cem!AE68,[1]cem!AE80,[1]cer!AE68,[1]cer!AE80)*BTU_Conversion</f>
        <v>166335121301952.22</v>
      </c>
      <c r="K103" s="181">
        <f>SUM([1]cem!AF68,[1]cem!AF80,[1]cer!AF68,[1]cer!AF80)*BTU_Conversion</f>
        <v>168878614773980.78</v>
      </c>
      <c r="L103" s="181">
        <f>SUM([1]cem!AG68,[1]cem!AG80,[1]cer!AG68,[1]cer!AG80)*BTU_Conversion</f>
        <v>170382630875447.66</v>
      </c>
      <c r="M103" s="181">
        <f>SUM([1]cem!AH68,[1]cem!AH80,[1]cer!AH68,[1]cer!AH80)*BTU_Conversion</f>
        <v>172445091538214.91</v>
      </c>
      <c r="N103" s="181">
        <f>SUM([1]cem!AI68,[1]cem!AI80,[1]cer!AI68,[1]cer!AI80)*BTU_Conversion</f>
        <v>173874785815672.31</v>
      </c>
      <c r="O103" s="181">
        <f>SUM([1]cem!AJ68,[1]cem!AJ80,[1]cer!AJ68,[1]cer!AJ80)*BTU_Conversion</f>
        <v>175751751652485.16</v>
      </c>
      <c r="P103" s="181">
        <f>SUM([1]cem!AK68,[1]cem!AK80,[1]cer!AK68,[1]cer!AK80)*BTU_Conversion</f>
        <v>177950983692146.13</v>
      </c>
      <c r="Q103" s="181">
        <f>SUM([1]cem!AL68,[1]cem!AL80,[1]cer!AL68,[1]cer!AL80)*BTU_Conversion</f>
        <v>179150914500689.19</v>
      </c>
      <c r="R103" s="181">
        <f>SUM([1]cem!AM68,[1]cem!AM80,[1]cer!AM68,[1]cer!AM80)*BTU_Conversion</f>
        <v>180148621289930.16</v>
      </c>
      <c r="S103" s="181">
        <f>SUM([1]cem!AN68,[1]cem!AN80,[1]cer!AN68,[1]cer!AN80)*BTU_Conversion</f>
        <v>181786530173233.88</v>
      </c>
      <c r="T103" s="181">
        <f>SUM([1]cem!AO68,[1]cem!AO80,[1]cer!AO68,[1]cer!AO80)*BTU_Conversion</f>
        <v>186894886281532.75</v>
      </c>
      <c r="U103" s="181">
        <f>SUM([1]cem!AP68,[1]cem!AP80,[1]cer!AP68,[1]cer!AP80)*BTU_Conversion</f>
        <v>188472219367941.66</v>
      </c>
      <c r="V103" s="181">
        <f>SUM([1]cem!AQ68,[1]cem!AQ80,[1]cer!AQ68,[1]cer!AQ80)*BTU_Conversion</f>
        <v>194846140429520.28</v>
      </c>
      <c r="W103" s="181">
        <f>SUM([1]cem!AR68,[1]cem!AR80,[1]cer!AR68,[1]cer!AR80)*BTU_Conversion</f>
        <v>203423728634241.53</v>
      </c>
      <c r="X103" s="181">
        <f>SUM([1]cem!AS68,[1]cem!AS80,[1]cer!AS68,[1]cer!AS80)*BTU_Conversion</f>
        <v>221954766082442.97</v>
      </c>
      <c r="Y103" s="181">
        <f>SUM([1]cem!AT68,[1]cem!AT80,[1]cer!AT68,[1]cer!AT80)*BTU_Conversion</f>
        <v>235551399845930.59</v>
      </c>
      <c r="Z103" s="181">
        <f>SUM([1]cem!AU68,[1]cem!AU80,[1]cer!AU68,[1]cer!AU80)*BTU_Conversion</f>
        <v>252493896766300.44</v>
      </c>
      <c r="AA103" s="181">
        <f>SUM([1]cem!AV68,[1]cem!AV80,[1]cer!AV68,[1]cer!AV80)*BTU_Conversion</f>
        <v>256071738125437.59</v>
      </c>
      <c r="AB103" s="181">
        <f>SUM([1]cem!AW68,[1]cem!AW80,[1]cer!AW68,[1]cer!AW80)*BTU_Conversion</f>
        <v>261761829297045.78</v>
      </c>
      <c r="AC103" s="181">
        <f>SUM([1]cem!AX68,[1]cem!AX80,[1]cer!AX68,[1]cer!AX80)*BTU_Conversion</f>
        <v>265146928882912.72</v>
      </c>
      <c r="AD103" s="181">
        <f>SUM([1]cem!AY68,[1]cem!AY80,[1]cer!AY68,[1]cer!AY80)*BTU_Conversion</f>
        <v>269846325448665.19</v>
      </c>
      <c r="AE103" s="181">
        <f>SUM([1]cem!AZ68,[1]cem!AZ80,[1]cer!AZ68,[1]cer!AZ80)*BTU_Conversion</f>
        <v>272985285099805.91</v>
      </c>
      <c r="AF103" s="181">
        <f>SUM([1]cem!BA68,[1]cem!BA80,[1]cer!BA68,[1]cer!BA80)*BTU_Conversion</f>
        <v>275496924308157.78</v>
      </c>
      <c r="AG103" s="181">
        <f>SUM([1]cem!BB68,[1]cem!BB80,[1]cer!BB68,[1]cer!BB80)*BTU_Conversion</f>
        <v>276630061533471.81</v>
      </c>
    </row>
    <row r="104" spans="2:33" x14ac:dyDescent="0.25">
      <c r="B104" s="336" t="s">
        <v>981</v>
      </c>
      <c r="C104" s="181">
        <f>[1]ISI!V31*BTU_Conversion</f>
        <v>2353317696407.4326</v>
      </c>
      <c r="D104" s="181">
        <f>[1]ISI!W31*BTU_Conversion</f>
        <v>2368710662479.6294</v>
      </c>
      <c r="E104" s="181">
        <f>[1]ISI!X31*BTU_Conversion</f>
        <v>2451478781491.2891</v>
      </c>
      <c r="F104" s="181">
        <f>[1]ISI!Y31*BTU_Conversion</f>
        <v>2913084305248.2036</v>
      </c>
      <c r="G104" s="181">
        <f>[1]ISI!Z31*BTU_Conversion</f>
        <v>2915677472685.7563</v>
      </c>
      <c r="H104" s="181">
        <f>[1]ISI!AA31*BTU_Conversion</f>
        <v>2954517153370.8574</v>
      </c>
      <c r="I104" s="181">
        <f>[1]ISI!AB31*BTU_Conversion</f>
        <v>3035926597264.1284</v>
      </c>
      <c r="J104" s="181">
        <f>[1]ISI!AC31*BTU_Conversion</f>
        <v>3093311358018.5273</v>
      </c>
      <c r="K104" s="181">
        <f>[1]ISI!AD31*BTU_Conversion</f>
        <v>3248563560726.9048</v>
      </c>
      <c r="L104" s="181">
        <f>[1]ISI!AE31*BTU_Conversion</f>
        <v>3345001335489.5459</v>
      </c>
      <c r="M104" s="181">
        <f>[1]ISI!AF31*BTU_Conversion</f>
        <v>3435966129198.8584</v>
      </c>
      <c r="N104" s="181">
        <f>[1]ISI!AG31*BTU_Conversion</f>
        <v>3447000061111.8643</v>
      </c>
      <c r="O104" s="181">
        <f>[1]ISI!AH31*BTU_Conversion</f>
        <v>3705936860587.5366</v>
      </c>
      <c r="P104" s="181">
        <f>[1]ISI!AI31*BTU_Conversion</f>
        <v>3975559469206.5532</v>
      </c>
      <c r="Q104" s="181">
        <f>[1]ISI!AJ31*BTU_Conversion</f>
        <v>4504421383016.042</v>
      </c>
      <c r="R104" s="181">
        <f>[1]ISI!AK31*BTU_Conversion</f>
        <v>5066815233735.6426</v>
      </c>
      <c r="S104" s="181">
        <f>[1]ISI!AL31*BTU_Conversion</f>
        <v>5273620458632.7217</v>
      </c>
      <c r="T104" s="181">
        <f>[1]ISI!AM31*BTU_Conversion</f>
        <v>6393306065355.9639</v>
      </c>
      <c r="U104" s="181">
        <f>[1]ISI!AN31*BTU_Conversion</f>
        <v>7742250339867.791</v>
      </c>
      <c r="V104" s="181">
        <f>[1]ISI!AO31*BTU_Conversion</f>
        <v>9254071088032.7109</v>
      </c>
      <c r="W104" s="181">
        <f>[1]ISI!AP31*BTU_Conversion</f>
        <v>11179421052440.482</v>
      </c>
      <c r="X104" s="181">
        <f>[1]ISI!AQ31*BTU_Conversion</f>
        <v>12557798959037.631</v>
      </c>
      <c r="Y104" s="181">
        <f>[1]ISI!AR31*BTU_Conversion</f>
        <v>14925402959965.352</v>
      </c>
      <c r="Z104" s="181">
        <f>[1]ISI!AS31*BTU_Conversion</f>
        <v>17693382423863.492</v>
      </c>
      <c r="AA104" s="181">
        <f>[1]ISI!AT31*BTU_Conversion</f>
        <v>22347066975277.262</v>
      </c>
      <c r="AB104" s="181">
        <f>[1]ISI!AU31*BTU_Conversion</f>
        <v>24787523579436.938</v>
      </c>
      <c r="AC104" s="181">
        <f>[1]ISI!AV31*BTU_Conversion</f>
        <v>29431339696457.156</v>
      </c>
      <c r="AD104" s="181">
        <f>[1]ISI!AW31*BTU_Conversion</f>
        <v>39422215705847.141</v>
      </c>
      <c r="AE104" s="181">
        <f>[1]ISI!AX31*BTU_Conversion</f>
        <v>42110873235812.727</v>
      </c>
      <c r="AF104" s="181">
        <f>[1]ISI!AY31*BTU_Conversion</f>
        <v>53005931181502.313</v>
      </c>
      <c r="AG104" s="181">
        <f>[1]ISI!AZ31*BTU_Conversion</f>
        <v>62887356285218.617</v>
      </c>
    </row>
    <row r="105" spans="2:33" x14ac:dyDescent="0.25">
      <c r="B105" s="336" t="s">
        <v>982</v>
      </c>
      <c r="C105" s="181">
        <f>[1]NFM!V33*BTU_Conversion</f>
        <v>435313346214.44391</v>
      </c>
      <c r="D105" s="181">
        <f>[1]NFM!W33*BTU_Conversion</f>
        <v>444402000150.85242</v>
      </c>
      <c r="E105" s="181">
        <f>[1]NFM!X33*BTU_Conversion</f>
        <v>430251872871.58746</v>
      </c>
      <c r="F105" s="181">
        <f>[1]NFM!Y33*BTU_Conversion</f>
        <v>414347142880.65088</v>
      </c>
      <c r="G105" s="181">
        <f>[1]NFM!Z33*BTU_Conversion</f>
        <v>400616990720.77765</v>
      </c>
      <c r="H105" s="181">
        <f>[1]NFM!AA33*BTU_Conversion</f>
        <v>386071232674.95264</v>
      </c>
      <c r="I105" s="181">
        <f>[1]NFM!AB33*BTU_Conversion</f>
        <v>392248041076.82263</v>
      </c>
      <c r="J105" s="181">
        <f>[1]NFM!AC33*BTU_Conversion</f>
        <v>399549685262.76886</v>
      </c>
      <c r="K105" s="181">
        <f>[1]NFM!AD33*BTU_Conversion</f>
        <v>404420422002.63147</v>
      </c>
      <c r="L105" s="181">
        <f>[1]NFM!AE33*BTU_Conversion</f>
        <v>415086310851.97144</v>
      </c>
      <c r="M105" s="181">
        <f>[1]NFM!AF33*BTU_Conversion</f>
        <v>428231262908.5481</v>
      </c>
      <c r="N105" s="181">
        <f>[1]NFM!AG33*BTU_Conversion</f>
        <v>435425104661.59082</v>
      </c>
      <c r="O105" s="181">
        <f>[1]NFM!AH33*BTU_Conversion</f>
        <v>448335970232.85779</v>
      </c>
      <c r="P105" s="181">
        <f>[1]NFM!AI33*BTU_Conversion</f>
        <v>454773227703.68738</v>
      </c>
      <c r="Q105" s="181">
        <f>[1]NFM!AJ33*BTU_Conversion</f>
        <v>453447062975.28674</v>
      </c>
      <c r="R105" s="181">
        <f>[1]NFM!AK33*BTU_Conversion</f>
        <v>509830963313.07904</v>
      </c>
      <c r="S105" s="181">
        <f>[1]NFM!AL33*BTU_Conversion</f>
        <v>531063322509.56323</v>
      </c>
      <c r="T105" s="181">
        <f>[1]NFM!AM33*BTU_Conversion</f>
        <v>540056822321.21576</v>
      </c>
      <c r="U105" s="181">
        <f>[1]NFM!AN33*BTU_Conversion</f>
        <v>540982745575.19061</v>
      </c>
      <c r="V105" s="181">
        <f>[1]NFM!AO33*BTU_Conversion</f>
        <v>547311944686.93372</v>
      </c>
      <c r="W105" s="181">
        <f>[1]NFM!AP33*BTU_Conversion</f>
        <v>561731596709.44934</v>
      </c>
      <c r="X105" s="181">
        <f>[1]NFM!AQ33*BTU_Conversion</f>
        <v>580611294495.86523</v>
      </c>
      <c r="Y105" s="181">
        <f>[1]NFM!AR33*BTU_Conversion</f>
        <v>604511130056.28564</v>
      </c>
      <c r="Z105" s="181">
        <f>[1]NFM!AS33*BTU_Conversion</f>
        <v>611760975666.64514</v>
      </c>
      <c r="AA105" s="181">
        <f>[1]NFM!AT33*BTU_Conversion</f>
        <v>674754719819.37158</v>
      </c>
      <c r="AB105" s="181">
        <f>[1]NFM!AU33*BTU_Conversion</f>
        <v>811298460013.30994</v>
      </c>
      <c r="AC105" s="181">
        <f>[1]NFM!AV33*BTU_Conversion</f>
        <v>810570207563.15991</v>
      </c>
      <c r="AD105" s="181">
        <f>[1]NFM!AW33*BTU_Conversion</f>
        <v>1067087622606.8485</v>
      </c>
      <c r="AE105" s="181">
        <f>[1]NFM!AX33*BTU_Conversion</f>
        <v>1097029189864.1935</v>
      </c>
      <c r="AF105" s="181">
        <f>[1]NFM!AY33*BTU_Conversion</f>
        <v>1135853016106.7344</v>
      </c>
      <c r="AG105" s="181">
        <f>[1]NFM!AZ33*BTU_Conversion</f>
        <v>1529321098405.2864</v>
      </c>
    </row>
    <row r="106" spans="2:33" x14ac:dyDescent="0.25">
      <c r="B106" s="341" t="s">
        <v>983</v>
      </c>
      <c r="C106" s="338">
        <v>0</v>
      </c>
      <c r="D106" s="338">
        <v>0</v>
      </c>
      <c r="E106" s="338">
        <v>0</v>
      </c>
      <c r="F106" s="338">
        <v>0</v>
      </c>
      <c r="G106" s="338">
        <v>0</v>
      </c>
      <c r="H106" s="338">
        <v>0</v>
      </c>
      <c r="I106" s="338">
        <v>0</v>
      </c>
      <c r="J106" s="338">
        <v>0</v>
      </c>
      <c r="K106" s="338">
        <v>0</v>
      </c>
      <c r="L106" s="338">
        <v>0</v>
      </c>
      <c r="M106" s="338">
        <v>0</v>
      </c>
      <c r="N106" s="338">
        <v>0</v>
      </c>
      <c r="O106" s="338">
        <v>0</v>
      </c>
      <c r="P106" s="338">
        <v>0</v>
      </c>
      <c r="Q106" s="338">
        <v>0</v>
      </c>
      <c r="R106" s="338">
        <v>0</v>
      </c>
      <c r="S106" s="338">
        <v>0</v>
      </c>
      <c r="T106" s="338">
        <v>0</v>
      </c>
      <c r="U106" s="338">
        <v>0</v>
      </c>
      <c r="V106" s="338">
        <v>0</v>
      </c>
      <c r="W106" s="338">
        <v>0</v>
      </c>
      <c r="X106" s="338">
        <v>0</v>
      </c>
      <c r="Y106" s="338">
        <v>0</v>
      </c>
      <c r="Z106" s="338">
        <v>0</v>
      </c>
      <c r="AA106" s="338">
        <v>0</v>
      </c>
      <c r="AB106" s="338">
        <v>0</v>
      </c>
      <c r="AC106" s="338">
        <v>0</v>
      </c>
      <c r="AD106" s="338">
        <v>0</v>
      </c>
      <c r="AE106" s="338">
        <v>0</v>
      </c>
      <c r="AF106" s="338">
        <v>0</v>
      </c>
      <c r="AG106" s="338">
        <v>0</v>
      </c>
    </row>
    <row r="107" spans="2:33" x14ac:dyDescent="0.25">
      <c r="B107" s="341" t="s">
        <v>984</v>
      </c>
      <c r="C107" s="338">
        <v>0</v>
      </c>
      <c r="D107" s="338">
        <v>0</v>
      </c>
      <c r="E107" s="338">
        <v>0</v>
      </c>
      <c r="F107" s="338">
        <v>0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</row>
    <row r="108" spans="2:33" x14ac:dyDescent="0.25">
      <c r="B108" s="341" t="s">
        <v>985</v>
      </c>
      <c r="C108" s="338">
        <v>0</v>
      </c>
      <c r="D108" s="338">
        <v>0</v>
      </c>
      <c r="E108" s="338">
        <v>0</v>
      </c>
      <c r="F108" s="338">
        <v>0</v>
      </c>
      <c r="G108" s="338">
        <v>0</v>
      </c>
      <c r="H108" s="338">
        <v>0</v>
      </c>
      <c r="I108" s="338">
        <v>0</v>
      </c>
      <c r="J108" s="338">
        <v>0</v>
      </c>
      <c r="K108" s="338">
        <v>0</v>
      </c>
      <c r="L108" s="338">
        <v>0</v>
      </c>
      <c r="M108" s="338">
        <v>0</v>
      </c>
      <c r="N108" s="338">
        <v>0</v>
      </c>
      <c r="O108" s="338">
        <v>0</v>
      </c>
      <c r="P108" s="338">
        <v>0</v>
      </c>
      <c r="Q108" s="338">
        <v>0</v>
      </c>
      <c r="R108" s="338">
        <v>0</v>
      </c>
      <c r="S108" s="338">
        <v>0</v>
      </c>
      <c r="T108" s="338">
        <v>0</v>
      </c>
      <c r="U108" s="338">
        <v>0</v>
      </c>
      <c r="V108" s="338">
        <v>0</v>
      </c>
      <c r="W108" s="338">
        <v>0</v>
      </c>
      <c r="X108" s="338">
        <v>0</v>
      </c>
      <c r="Y108" s="338">
        <v>0</v>
      </c>
      <c r="Z108" s="338">
        <v>0</v>
      </c>
      <c r="AA108" s="338">
        <v>0</v>
      </c>
      <c r="AB108" s="338">
        <v>0</v>
      </c>
      <c r="AC108" s="338">
        <v>0</v>
      </c>
      <c r="AD108" s="338">
        <v>0</v>
      </c>
      <c r="AE108" s="338">
        <v>0</v>
      </c>
      <c r="AF108" s="338">
        <v>0</v>
      </c>
      <c r="AG108" s="338">
        <v>0</v>
      </c>
    </row>
    <row r="109" spans="2:33" x14ac:dyDescent="0.25">
      <c r="B109" s="342" t="s">
        <v>986</v>
      </c>
      <c r="C109" s="181">
        <f>[1]MAE!V25*BTU_Conversion</f>
        <v>5117736548149.1367</v>
      </c>
      <c r="D109" s="181">
        <f>[1]MAE!W25*BTU_Conversion</f>
        <v>5182051292712.3486</v>
      </c>
      <c r="E109" s="181">
        <f>[1]MAE!X25*BTU_Conversion</f>
        <v>5258807182695.7588</v>
      </c>
      <c r="F109" s="181">
        <f>[1]MAE!Y25*BTU_Conversion</f>
        <v>5330102558456.3145</v>
      </c>
      <c r="G109" s="181">
        <f>[1]MAE!Z25*BTU_Conversion</f>
        <v>5386181541624.1494</v>
      </c>
      <c r="H109" s="181">
        <f>[1]MAE!AA25*BTU_Conversion</f>
        <v>5457708337944.5615</v>
      </c>
      <c r="I109" s="181">
        <f>[1]MAE!AB25*BTU_Conversion</f>
        <v>5518545811918.9063</v>
      </c>
      <c r="J109" s="181">
        <f>[1]MAE!AC25*BTU_Conversion</f>
        <v>5583229186913.2236</v>
      </c>
      <c r="K109" s="181">
        <f>[1]MAE!AD25*BTU_Conversion</f>
        <v>5637658518551.2383</v>
      </c>
      <c r="L109" s="181">
        <f>[1]MAE!AE25*BTU_Conversion</f>
        <v>5688018832324.2832</v>
      </c>
      <c r="M109" s="181">
        <f>[1]MAE!AF25*BTU_Conversion</f>
        <v>5738655191034.5205</v>
      </c>
      <c r="N109" s="181">
        <f>[1]MAE!AG25*BTU_Conversion</f>
        <v>5809287234226.9541</v>
      </c>
      <c r="O109" s="181">
        <f>[1]MAE!AH25*BTU_Conversion</f>
        <v>5848758624406.9619</v>
      </c>
      <c r="P109" s="181">
        <f>[1]MAE!AI25*BTU_Conversion</f>
        <v>6054443493129.0615</v>
      </c>
      <c r="Q109" s="181">
        <f>[1]MAE!AJ25*BTU_Conversion</f>
        <v>6162728325642.9609</v>
      </c>
      <c r="R109" s="181">
        <f>[1]MAE!AK25*BTU_Conversion</f>
        <v>6248587798508.2207</v>
      </c>
      <c r="S109" s="181">
        <f>[1]MAE!AL25*BTU_Conversion</f>
        <v>6384229478710.835</v>
      </c>
      <c r="T109" s="181">
        <f>[1]MAE!AM25*BTU_Conversion</f>
        <v>6493881890807.3457</v>
      </c>
      <c r="U109" s="181">
        <f>[1]MAE!AN25*BTU_Conversion</f>
        <v>6669123636506.3672</v>
      </c>
      <c r="V109" s="181">
        <f>[1]MAE!AO25*BTU_Conversion</f>
        <v>6770911498013.4424</v>
      </c>
      <c r="W109" s="181">
        <f>[1]MAE!AP25*BTU_Conversion</f>
        <v>6847059918184.0166</v>
      </c>
      <c r="X109" s="181">
        <f>[1]MAE!AQ25*BTU_Conversion</f>
        <v>6950835952147.1465</v>
      </c>
      <c r="Y109" s="181">
        <f>[1]MAE!AR25*BTU_Conversion</f>
        <v>7050046454675.0811</v>
      </c>
      <c r="Z109" s="181">
        <f>[1]MAE!AS25*BTU_Conversion</f>
        <v>7137558827626.7754</v>
      </c>
      <c r="AA109" s="181">
        <f>[1]MAE!AT25*BTU_Conversion</f>
        <v>7215562587429.3779</v>
      </c>
      <c r="AB109" s="181">
        <f>[1]MAE!AU25*BTU_Conversion</f>
        <v>7376149946156.6914</v>
      </c>
      <c r="AC109" s="181">
        <f>[1]MAE!AV25*BTU_Conversion</f>
        <v>7427770619169.0078</v>
      </c>
      <c r="AD109" s="181">
        <f>[1]MAE!AW25*BTU_Conversion</f>
        <v>7498010564194.2686</v>
      </c>
      <c r="AE109" s="181">
        <f>[1]MAE!AX25*BTU_Conversion</f>
        <v>7574004936399.1064</v>
      </c>
      <c r="AF109" s="181">
        <f>[1]MAE!AY25*BTU_Conversion</f>
        <v>7654566250844.4785</v>
      </c>
      <c r="AG109" s="181">
        <f>[1]MAE!AZ25*BTU_Conversion</f>
        <v>7741790686902.4854</v>
      </c>
    </row>
    <row r="110" spans="2:33" x14ac:dyDescent="0.25">
      <c r="B110" s="343" t="s">
        <v>987</v>
      </c>
      <c r="C110" s="181">
        <f>[1]TRE!V25*BTU_Conversion</f>
        <v>690892018267.09644</v>
      </c>
      <c r="D110" s="181">
        <f>[1]TRE!W25*BTU_Conversion</f>
        <v>692352531868.14758</v>
      </c>
      <c r="E110" s="181">
        <f>[1]TRE!X25*BTU_Conversion</f>
        <v>700767236110.54187</v>
      </c>
      <c r="F110" s="181">
        <f>[1]TRE!Y25*BTU_Conversion</f>
        <v>708287973528.6366</v>
      </c>
      <c r="G110" s="181">
        <f>[1]TRE!Z25*BTU_Conversion</f>
        <v>716340869138.64954</v>
      </c>
      <c r="H110" s="181">
        <f>[1]TRE!AA25*BTU_Conversion</f>
        <v>726204611803.34204</v>
      </c>
      <c r="I110" s="181">
        <f>[1]TRE!AB25*BTU_Conversion</f>
        <v>736118974641.45557</v>
      </c>
      <c r="J110" s="181">
        <f>[1]TRE!AC25*BTU_Conversion</f>
        <v>747475539729.92004</v>
      </c>
      <c r="K110" s="181">
        <f>[1]TRE!AD25*BTU_Conversion</f>
        <v>758376784463.19055</v>
      </c>
      <c r="L110" s="181">
        <f>[1]TRE!AE25*BTU_Conversion</f>
        <v>768970776520.90845</v>
      </c>
      <c r="M110" s="181">
        <f>[1]TRE!AF25*BTU_Conversion</f>
        <v>779968957602.67175</v>
      </c>
      <c r="N110" s="181">
        <f>[1]TRE!AG25*BTU_Conversion</f>
        <v>789366167955.85864</v>
      </c>
      <c r="O110" s="181">
        <f>[1]TRE!AH25*BTU_Conversion</f>
        <v>799118960600.88367</v>
      </c>
      <c r="P110" s="181">
        <f>[1]TRE!AI25*BTU_Conversion</f>
        <v>817691516652.56409</v>
      </c>
      <c r="Q110" s="181">
        <f>[1]TRE!AJ25*BTU_Conversion</f>
        <v>833844659126.66528</v>
      </c>
      <c r="R110" s="181">
        <f>[1]TRE!AK25*BTU_Conversion</f>
        <v>851250469225.4502</v>
      </c>
      <c r="S110" s="181">
        <f>[1]TRE!AL25*BTU_Conversion</f>
        <v>883066452684.8147</v>
      </c>
      <c r="T110" s="181">
        <f>[1]TRE!AM25*BTU_Conversion</f>
        <v>913490139914.22766</v>
      </c>
      <c r="U110" s="181">
        <f>[1]TRE!AN25*BTU_Conversion</f>
        <v>929405873689.88818</v>
      </c>
      <c r="V110" s="181">
        <f>[1]TRE!AO25*BTU_Conversion</f>
        <v>952978086670.81091</v>
      </c>
      <c r="W110" s="181">
        <f>[1]TRE!AP25*BTU_Conversion</f>
        <v>986260411689.78357</v>
      </c>
      <c r="X110" s="181">
        <f>[1]TRE!AQ25*BTU_Conversion</f>
        <v>1019238392102.1675</v>
      </c>
      <c r="Y110" s="181">
        <f>[1]TRE!AR25*BTU_Conversion</f>
        <v>1044987431193.2839</v>
      </c>
      <c r="Z110" s="181">
        <f>[1]TRE!AS25*BTU_Conversion</f>
        <v>1073263309883.7164</v>
      </c>
      <c r="AA110" s="181">
        <f>[1]TRE!AT25*BTU_Conversion</f>
        <v>1106911718762.7773</v>
      </c>
      <c r="AB110" s="181">
        <f>[1]TRE!AU25*BTU_Conversion</f>
        <v>1141379331139.738</v>
      </c>
      <c r="AC110" s="181">
        <f>[1]TRE!AV25*BTU_Conversion</f>
        <v>1170378855430.4934</v>
      </c>
      <c r="AD110" s="181">
        <f>[1]TRE!AW25*BTU_Conversion</f>
        <v>1197951590932.3938</v>
      </c>
      <c r="AE110" s="181">
        <f>[1]TRE!AX25*BTU_Conversion</f>
        <v>1225270251519.9133</v>
      </c>
      <c r="AF110" s="181">
        <f>[1]TRE!AY25*BTU_Conversion</f>
        <v>1250874927155.2729</v>
      </c>
      <c r="AG110" s="181">
        <f>[1]TRE!AZ25*BTU_Conversion</f>
        <v>1275097514164.1785</v>
      </c>
    </row>
    <row r="111" spans="2:33" x14ac:dyDescent="0.25">
      <c r="B111" s="344" t="s">
        <v>988</v>
      </c>
      <c r="C111" s="338">
        <v>0</v>
      </c>
      <c r="D111" s="338">
        <v>0</v>
      </c>
      <c r="E111" s="338">
        <v>0</v>
      </c>
      <c r="F111" s="338">
        <v>0</v>
      </c>
      <c r="G111" s="338">
        <v>0</v>
      </c>
      <c r="H111" s="338">
        <v>0</v>
      </c>
      <c r="I111" s="338">
        <v>0</v>
      </c>
      <c r="J111" s="338">
        <v>0</v>
      </c>
      <c r="K111" s="338">
        <v>0</v>
      </c>
      <c r="L111" s="338">
        <v>0</v>
      </c>
      <c r="M111" s="338">
        <v>0</v>
      </c>
      <c r="N111" s="338">
        <v>0</v>
      </c>
      <c r="O111" s="338">
        <v>0</v>
      </c>
      <c r="P111" s="338">
        <v>0</v>
      </c>
      <c r="Q111" s="338">
        <v>0</v>
      </c>
      <c r="R111" s="338">
        <v>0</v>
      </c>
      <c r="S111" s="338">
        <v>0</v>
      </c>
      <c r="T111" s="338">
        <v>0</v>
      </c>
      <c r="U111" s="338">
        <v>0</v>
      </c>
      <c r="V111" s="338">
        <v>0</v>
      </c>
      <c r="W111" s="338">
        <v>0</v>
      </c>
      <c r="X111" s="338">
        <v>0</v>
      </c>
      <c r="Y111" s="338">
        <v>0</v>
      </c>
      <c r="Z111" s="338">
        <v>0</v>
      </c>
      <c r="AA111" s="338">
        <v>0</v>
      </c>
      <c r="AB111" s="338">
        <v>0</v>
      </c>
      <c r="AC111" s="338">
        <v>0</v>
      </c>
      <c r="AD111" s="338">
        <v>0</v>
      </c>
      <c r="AE111" s="338">
        <v>0</v>
      </c>
      <c r="AF111" s="338">
        <v>0</v>
      </c>
      <c r="AG111" s="338">
        <v>0</v>
      </c>
    </row>
    <row r="112" spans="2:33" x14ac:dyDescent="0.25">
      <c r="B112" s="345" t="s">
        <v>989</v>
      </c>
      <c r="C112" s="181">
        <f>SUM([1]neos!X68,[1]OIS!V25)*BTU_Conversion</f>
        <v>32829501351671.027</v>
      </c>
      <c r="D112" s="181">
        <f>SUM([1]neos!Y68,[1]OIS!W25)*BTU_Conversion</f>
        <v>32979112781286.16</v>
      </c>
      <c r="E112" s="181">
        <f>SUM([1]neos!Z68,[1]OIS!X25)*BTU_Conversion</f>
        <v>33315664793496.852</v>
      </c>
      <c r="F112" s="181">
        <f>SUM([1]neos!AA68,[1]OIS!Y25)*BTU_Conversion</f>
        <v>33844026640321.941</v>
      </c>
      <c r="G112" s="181">
        <f>SUM([1]neos!AB68,[1]OIS!Z25)*BTU_Conversion</f>
        <v>33963964733534.898</v>
      </c>
      <c r="H112" s="181">
        <f>SUM([1]neos!AC68,[1]OIS!AA25)*BTU_Conversion</f>
        <v>34289545353908.105</v>
      </c>
      <c r="I112" s="181">
        <f>SUM([1]neos!AD68,[1]OIS!AB25)*BTU_Conversion</f>
        <v>34837774995627.508</v>
      </c>
      <c r="J112" s="181">
        <f>SUM([1]neos!AE68,[1]OIS!AC25)*BTU_Conversion</f>
        <v>35442354006138.688</v>
      </c>
      <c r="K112" s="181">
        <f>SUM([1]neos!AF68,[1]OIS!AD25)*BTU_Conversion</f>
        <v>35950770467880.031</v>
      </c>
      <c r="L112" s="181">
        <f>SUM([1]neos!AG68,[1]OIS!AE25)*BTU_Conversion</f>
        <v>36288033445510.805</v>
      </c>
      <c r="M112" s="181">
        <f>SUM([1]neos!AH68,[1]OIS!AF25)*BTU_Conversion</f>
        <v>36858677277340.828</v>
      </c>
      <c r="N112" s="181">
        <f>SUM([1]neos!AI68,[1]OIS!AG25)*BTU_Conversion</f>
        <v>37058435867597.711</v>
      </c>
      <c r="O112" s="181">
        <f>SUM([1]neos!AJ68,[1]OIS!AH25)*BTU_Conversion</f>
        <v>37433290003921.656</v>
      </c>
      <c r="P112" s="181">
        <f>SUM([1]neos!AK68,[1]OIS!AI25)*BTU_Conversion</f>
        <v>37768626086353.82</v>
      </c>
      <c r="Q112" s="181">
        <f>SUM([1]neos!AL68,[1]OIS!AJ25)*BTU_Conversion</f>
        <v>38065777270289.852</v>
      </c>
      <c r="R112" s="181">
        <f>SUM([1]neos!AM68,[1]OIS!AK25)*BTU_Conversion</f>
        <v>38560970026439.414</v>
      </c>
      <c r="S112" s="181">
        <f>SUM([1]neos!AN68,[1]OIS!AL25)*BTU_Conversion</f>
        <v>38769279943573.93</v>
      </c>
      <c r="T112" s="181">
        <f>SUM([1]neos!AO68,[1]OIS!AM25)*BTU_Conversion</f>
        <v>39004521618809.063</v>
      </c>
      <c r="U112" s="181">
        <f>SUM([1]neos!AP68,[1]OIS!AN25)*BTU_Conversion</f>
        <v>39251418956275.508</v>
      </c>
      <c r="V112" s="181">
        <f>SUM([1]neos!AQ68,[1]OIS!AO25)*BTU_Conversion</f>
        <v>39500062825689.547</v>
      </c>
      <c r="W112" s="181">
        <f>SUM([1]neos!AR68,[1]OIS!AP25)*BTU_Conversion</f>
        <v>39756522805808.68</v>
      </c>
      <c r="X112" s="181">
        <f>SUM([1]neos!AS68,[1]OIS!AQ25)*BTU_Conversion</f>
        <v>39987398284791.172</v>
      </c>
      <c r="Y112" s="181">
        <f>SUM([1]neos!AT68,[1]OIS!AR25)*BTU_Conversion</f>
        <v>40225417383661.656</v>
      </c>
      <c r="Z112" s="181">
        <f>SUM([1]neos!AU68,[1]OIS!AS25)*BTU_Conversion</f>
        <v>40532224407623.672</v>
      </c>
      <c r="AA112" s="181">
        <f>SUM([1]neos!AV68,[1]OIS!AT25)*BTU_Conversion</f>
        <v>40666869466644.516</v>
      </c>
      <c r="AB112" s="181">
        <f>SUM([1]neos!AW68,[1]OIS!AU25)*BTU_Conversion</f>
        <v>40708893864357.492</v>
      </c>
      <c r="AC112" s="181">
        <f>SUM([1]neos!AX68,[1]OIS!AV25)*BTU_Conversion</f>
        <v>40661044916607.438</v>
      </c>
      <c r="AD112" s="181">
        <f>SUM([1]neos!AY68,[1]OIS!AW25)*BTU_Conversion</f>
        <v>40656075281308.453</v>
      </c>
      <c r="AE112" s="181">
        <f>SUM([1]neos!AZ68,[1]OIS!AX25)*BTU_Conversion</f>
        <v>40677025924427.063</v>
      </c>
      <c r="AF112" s="181">
        <f>SUM([1]neos!BA68,[1]OIS!AY25)*BTU_Conversion</f>
        <v>40796905783427.578</v>
      </c>
      <c r="AG112" s="181">
        <f>SUM([1]neos!BB68,[1]OIS!AZ25)*BTU_Conversion</f>
        <v>40833326067257.641</v>
      </c>
    </row>
    <row r="113" spans="2:33" x14ac:dyDescent="0.25">
      <c r="B113" s="336" t="s">
        <v>990</v>
      </c>
      <c r="C113" s="181">
        <f>[1]cpi!X68*BTU_Conversion</f>
        <v>0</v>
      </c>
      <c r="D113" s="181">
        <f>[1]cpi!Y68*BTU_Conversion</f>
        <v>0</v>
      </c>
      <c r="E113" s="181">
        <f>[1]cpi!Z68*BTU_Conversion</f>
        <v>0</v>
      </c>
      <c r="F113" s="181">
        <f>[1]cpi!AA68*BTU_Conversion</f>
        <v>0</v>
      </c>
      <c r="G113" s="181">
        <f>[1]cpi!AB68*BTU_Conversion</f>
        <v>0</v>
      </c>
      <c r="H113" s="181">
        <f>[1]cpi!AC68*BTU_Conversion</f>
        <v>0</v>
      </c>
      <c r="I113" s="181">
        <f>[1]cpi!AD68*BTU_Conversion</f>
        <v>0</v>
      </c>
      <c r="J113" s="181">
        <f>[1]cpi!AE68*BTU_Conversion</f>
        <v>0</v>
      </c>
      <c r="K113" s="181">
        <f>[1]cpi!AF68*BTU_Conversion</f>
        <v>0</v>
      </c>
      <c r="L113" s="181">
        <f>[1]cpi!AG68*BTU_Conversion</f>
        <v>0</v>
      </c>
      <c r="M113" s="181">
        <f>[1]cpi!AH68*BTU_Conversion</f>
        <v>0</v>
      </c>
      <c r="N113" s="181">
        <f>[1]cpi!AI68*BTU_Conversion</f>
        <v>0</v>
      </c>
      <c r="O113" s="181">
        <f>[1]cpi!AJ68*BTU_Conversion</f>
        <v>0</v>
      </c>
      <c r="P113" s="181">
        <f>[1]cpi!AK68*BTU_Conversion</f>
        <v>0</v>
      </c>
      <c r="Q113" s="181">
        <f>[1]cpi!AL68*BTU_Conversion</f>
        <v>0</v>
      </c>
      <c r="R113" s="181">
        <f>[1]cpi!AM68*BTU_Conversion</f>
        <v>0</v>
      </c>
      <c r="S113" s="181">
        <f>[1]cpi!AN68*BTU_Conversion</f>
        <v>0</v>
      </c>
      <c r="T113" s="181">
        <f>[1]cpi!AO68*BTU_Conversion</f>
        <v>0</v>
      </c>
      <c r="U113" s="181">
        <f>[1]cpi!AP68*BTU_Conversion</f>
        <v>0</v>
      </c>
      <c r="V113" s="181">
        <f>[1]cpi!AQ68*BTU_Conversion</f>
        <v>0</v>
      </c>
      <c r="W113" s="181">
        <f>[1]cpi!AR68*BTU_Conversion</f>
        <v>0</v>
      </c>
      <c r="X113" s="181">
        <f>[1]cpi!AS68*BTU_Conversion</f>
        <v>0</v>
      </c>
      <c r="Y113" s="181">
        <f>[1]cpi!AT68*BTU_Conversion</f>
        <v>0</v>
      </c>
      <c r="Z113" s="181">
        <f>[1]cpi!AU68*BTU_Conversion</f>
        <v>0</v>
      </c>
      <c r="AA113" s="181">
        <f>[1]cpi!AV68*BTU_Conversion</f>
        <v>0</v>
      </c>
      <c r="AB113" s="181">
        <f>[1]cpi!AW68*BTU_Conversion</f>
        <v>0</v>
      </c>
      <c r="AC113" s="181">
        <f>[1]cpi!AX68*BTU_Conversion</f>
        <v>0</v>
      </c>
      <c r="AD113" s="181">
        <f>[1]cpi!AY68*BTU_Conversion</f>
        <v>0</v>
      </c>
      <c r="AE113" s="181">
        <f>[1]cpi!AZ68*BTU_Conversion</f>
        <v>0</v>
      </c>
      <c r="AF113" s="181">
        <f>[1]cpi!BA68*BTU_Conversion</f>
        <v>0</v>
      </c>
      <c r="AG113" s="181">
        <f>[1]cpi!BB68*BTU_Conversion</f>
        <v>0</v>
      </c>
    </row>
    <row r="114" spans="2:33" x14ac:dyDescent="0.25">
      <c r="B114" s="336" t="s">
        <v>991</v>
      </c>
      <c r="C114" s="338">
        <v>0</v>
      </c>
      <c r="D114" s="338">
        <v>0</v>
      </c>
      <c r="E114" s="338">
        <v>0</v>
      </c>
      <c r="F114" s="338">
        <v>0</v>
      </c>
      <c r="G114" s="338">
        <v>0</v>
      </c>
      <c r="H114" s="338">
        <v>0</v>
      </c>
      <c r="I114" s="338">
        <v>0</v>
      </c>
      <c r="J114" s="338">
        <v>0</v>
      </c>
      <c r="K114" s="338">
        <v>0</v>
      </c>
      <c r="L114" s="338">
        <v>0</v>
      </c>
      <c r="M114" s="338">
        <v>0</v>
      </c>
      <c r="N114" s="338">
        <v>0</v>
      </c>
      <c r="O114" s="338">
        <v>0</v>
      </c>
      <c r="P114" s="338">
        <v>0</v>
      </c>
      <c r="Q114" s="338">
        <v>0</v>
      </c>
      <c r="R114" s="338">
        <v>0</v>
      </c>
      <c r="S114" s="338">
        <v>0</v>
      </c>
      <c r="T114" s="338">
        <v>0</v>
      </c>
      <c r="U114" s="338">
        <v>0</v>
      </c>
      <c r="V114" s="338">
        <v>0</v>
      </c>
      <c r="W114" s="338">
        <v>0</v>
      </c>
      <c r="X114" s="338">
        <v>0</v>
      </c>
      <c r="Y114" s="338">
        <v>0</v>
      </c>
      <c r="Z114" s="338">
        <v>0</v>
      </c>
      <c r="AA114" s="338">
        <v>0</v>
      </c>
      <c r="AB114" s="338">
        <v>0</v>
      </c>
      <c r="AC114" s="338">
        <v>0</v>
      </c>
      <c r="AD114" s="338">
        <v>0</v>
      </c>
      <c r="AE114" s="338">
        <v>0</v>
      </c>
      <c r="AF114" s="338">
        <v>0</v>
      </c>
      <c r="AG114" s="338">
        <v>0</v>
      </c>
    </row>
    <row r="115" spans="2:33" x14ac:dyDescent="0.25">
      <c r="B115" s="339" t="s">
        <v>992</v>
      </c>
      <c r="C115" s="338">
        <v>0</v>
      </c>
      <c r="D115" s="338">
        <v>0</v>
      </c>
      <c r="E115" s="338">
        <v>0</v>
      </c>
      <c r="F115" s="338">
        <v>0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</row>
    <row r="116" spans="2:33" x14ac:dyDescent="0.25">
      <c r="C116" s="181"/>
      <c r="D116" s="181"/>
      <c r="E116" s="181"/>
      <c r="F116" s="181"/>
      <c r="G116" s="181"/>
      <c r="H116" s="181"/>
      <c r="I116" s="181"/>
      <c r="J116" s="181"/>
      <c r="K116" s="181"/>
      <c r="L116" s="181"/>
      <c r="M116" s="181"/>
      <c r="N116" s="181"/>
      <c r="O116" s="181"/>
      <c r="P116" s="181"/>
      <c r="Q116" s="181"/>
      <c r="R116" s="181"/>
      <c r="S116" s="181"/>
      <c r="T116" s="181"/>
      <c r="U116" s="181"/>
      <c r="V116" s="181"/>
      <c r="W116" s="181"/>
      <c r="X116" s="181"/>
      <c r="Y116" s="181"/>
      <c r="Z116" s="181"/>
      <c r="AA116" s="181"/>
      <c r="AB116" s="181"/>
      <c r="AC116" s="181"/>
      <c r="AD116" s="181"/>
      <c r="AE116" s="181"/>
      <c r="AF116" s="181"/>
      <c r="AG116" s="181"/>
    </row>
    <row r="117" spans="2:33" x14ac:dyDescent="0.25">
      <c r="B117" s="1" t="s">
        <v>209</v>
      </c>
      <c r="C117" s="181"/>
      <c r="D117" s="181"/>
      <c r="E117" s="181"/>
      <c r="F117" s="181"/>
      <c r="G117" s="181"/>
      <c r="H117" s="181"/>
      <c r="I117" s="181"/>
      <c r="J117" s="181"/>
      <c r="K117" s="181"/>
      <c r="L117" s="181"/>
      <c r="M117" s="181"/>
      <c r="N117" s="181"/>
      <c r="O117" s="181"/>
      <c r="P117" s="181"/>
      <c r="Q117" s="181"/>
      <c r="R117" s="181"/>
      <c r="S117" s="181"/>
      <c r="T117" s="181"/>
      <c r="U117" s="181"/>
      <c r="V117" s="181"/>
      <c r="W117" s="181"/>
      <c r="X117" s="181"/>
      <c r="Y117" s="181"/>
      <c r="Z117" s="181"/>
      <c r="AA117" s="181"/>
      <c r="AB117" s="181"/>
      <c r="AC117" s="181"/>
      <c r="AD117" s="181"/>
      <c r="AE117" s="181"/>
      <c r="AF117" s="181"/>
      <c r="AG117" s="181"/>
    </row>
    <row r="118" spans="2:33" x14ac:dyDescent="0.25">
      <c r="B118" s="336" t="s">
        <v>954</v>
      </c>
      <c r="C118" s="181">
        <f>[1]AGR!V16*BTU_Conversion</f>
        <v>528711087553537.69</v>
      </c>
      <c r="D118" s="181">
        <f>[1]AGR!W16*BTU_Conversion</f>
        <v>530617520561904.13</v>
      </c>
      <c r="E118" s="181">
        <f>[1]AGR!X16*BTU_Conversion</f>
        <v>533907259101272.88</v>
      </c>
      <c r="F118" s="181">
        <f>[1]AGR!Y16*BTU_Conversion</f>
        <v>535467705969435</v>
      </c>
      <c r="G118" s="181">
        <f>[1]AGR!Z16*BTU_Conversion</f>
        <v>531007334173461.75</v>
      </c>
      <c r="H118" s="181">
        <f>[1]AGR!AA16*BTU_Conversion</f>
        <v>525693959568710.44</v>
      </c>
      <c r="I118" s="181">
        <f>[1]AGR!AB16*BTU_Conversion</f>
        <v>527635640796920.31</v>
      </c>
      <c r="J118" s="181">
        <f>[1]AGR!AC16*BTU_Conversion</f>
        <v>526323690148626.25</v>
      </c>
      <c r="K118" s="181">
        <f>[1]AGR!AD16*BTU_Conversion</f>
        <v>523251062381709.56</v>
      </c>
      <c r="L118" s="181">
        <f>[1]AGR!AE16*BTU_Conversion</f>
        <v>520052191368895.06</v>
      </c>
      <c r="M118" s="181">
        <f>[1]AGR!AF16*BTU_Conversion</f>
        <v>515025495762158.63</v>
      </c>
      <c r="N118" s="181">
        <f>[1]AGR!AG16*BTU_Conversion</f>
        <v>500144000314760.94</v>
      </c>
      <c r="O118" s="181">
        <f>[1]AGR!AH16*BTU_Conversion</f>
        <v>495850200941003.38</v>
      </c>
      <c r="P118" s="181">
        <f>[1]AGR!AI16*BTU_Conversion</f>
        <v>481488864550868.25</v>
      </c>
      <c r="Q118" s="181">
        <f>[1]AGR!AJ16*BTU_Conversion</f>
        <v>469507608514168.56</v>
      </c>
      <c r="R118" s="181">
        <f>[1]AGR!AK16*BTU_Conversion</f>
        <v>456896382771845.06</v>
      </c>
      <c r="S118" s="181">
        <f>[1]AGR!AL16*BTU_Conversion</f>
        <v>458493297536371.75</v>
      </c>
      <c r="T118" s="181">
        <f>[1]AGR!AM16*BTU_Conversion</f>
        <v>456401605465479.13</v>
      </c>
      <c r="U118" s="181">
        <f>[1]AGR!AN16*BTU_Conversion</f>
        <v>454019816296373.06</v>
      </c>
      <c r="V118" s="181">
        <f>[1]AGR!AO16*BTU_Conversion</f>
        <v>450767646205818.81</v>
      </c>
      <c r="W118" s="181">
        <f>[1]AGR!AP16*BTU_Conversion</f>
        <v>447282030920893</v>
      </c>
      <c r="X118" s="181">
        <f>[1]AGR!AQ16*BTU_Conversion</f>
        <v>440710783711610.25</v>
      </c>
      <c r="Y118" s="181">
        <f>[1]AGR!AR16*BTU_Conversion</f>
        <v>438527985398881.5</v>
      </c>
      <c r="Z118" s="181">
        <f>[1]AGR!AS16*BTU_Conversion</f>
        <v>431978640893667.75</v>
      </c>
      <c r="AA118" s="181">
        <f>[1]AGR!AT16*BTU_Conversion</f>
        <v>429735689314054</v>
      </c>
      <c r="AB118" s="181">
        <f>[1]AGR!AU16*BTU_Conversion</f>
        <v>427187449105775</v>
      </c>
      <c r="AC118" s="181">
        <f>[1]AGR!AV16*BTU_Conversion</f>
        <v>426941952477004.75</v>
      </c>
      <c r="AD118" s="181">
        <f>[1]AGR!AW16*BTU_Conversion</f>
        <v>426711238627562.63</v>
      </c>
      <c r="AE118" s="181">
        <f>[1]AGR!AX16*BTU_Conversion</f>
        <v>425997128156820</v>
      </c>
      <c r="AF118" s="181">
        <f>[1]AGR!AY16*BTU_Conversion</f>
        <v>424557426128258.25</v>
      </c>
      <c r="AG118" s="181">
        <f>[1]AGR!AZ16*BTU_Conversion</f>
        <v>423307535148088.81</v>
      </c>
    </row>
    <row r="119" spans="2:33" x14ac:dyDescent="0.25">
      <c r="B119" s="336" t="s">
        <v>969</v>
      </c>
      <c r="C119" s="181">
        <f>SUM('[1]Coal and Oil-Gas Ext. Calcs'!B90)*BTU_Conversion</f>
        <v>3982728946155.2012</v>
      </c>
      <c r="D119" s="181">
        <f>SUM('[1]Coal and Oil-Gas Ext. Calcs'!C90)*BTU_Conversion</f>
        <v>3908318157088.3164</v>
      </c>
      <c r="E119" s="181">
        <f>SUM('[1]Coal and Oil-Gas Ext. Calcs'!D90)*BTU_Conversion</f>
        <v>3853392199419.9282</v>
      </c>
      <c r="F119" s="181">
        <f>SUM('[1]Coal and Oil-Gas Ext. Calcs'!E90)*BTU_Conversion</f>
        <v>3773591844206.9033</v>
      </c>
      <c r="G119" s="181">
        <f>SUM('[1]Coal and Oil-Gas Ext. Calcs'!F90)*BTU_Conversion</f>
        <v>3720034128928.9688</v>
      </c>
      <c r="H119" s="181">
        <f>SUM('[1]Coal and Oil-Gas Ext. Calcs'!G90)*BTU_Conversion</f>
        <v>3674515911410.5264</v>
      </c>
      <c r="I119" s="181">
        <f>SUM('[1]Coal and Oil-Gas Ext. Calcs'!H90)*BTU_Conversion</f>
        <v>3591589294417.5083</v>
      </c>
      <c r="J119" s="181">
        <f>SUM('[1]Coal and Oil-Gas Ext. Calcs'!I90)*BTU_Conversion</f>
        <v>3528902262718.5039</v>
      </c>
      <c r="K119" s="181">
        <f>SUM('[1]Coal and Oil-Gas Ext. Calcs'!J90)*BTU_Conversion</f>
        <v>3465757236007.4443</v>
      </c>
      <c r="L119" s="181">
        <f>SUM('[1]Coal and Oil-Gas Ext. Calcs'!K90)*BTU_Conversion</f>
        <v>3427963928185.022</v>
      </c>
      <c r="M119" s="181">
        <f>SUM('[1]Coal and Oil-Gas Ext. Calcs'!L90)*BTU_Conversion</f>
        <v>3391810021610.7256</v>
      </c>
      <c r="N119" s="181">
        <f>SUM('[1]Coal and Oil-Gas Ext. Calcs'!M90)*BTU_Conversion</f>
        <v>3358381495673.0874</v>
      </c>
      <c r="O119" s="181">
        <f>SUM('[1]Coal and Oil-Gas Ext. Calcs'!N90)*BTU_Conversion</f>
        <v>3347446453464.5762</v>
      </c>
      <c r="P119" s="181">
        <f>SUM('[1]Coal and Oil-Gas Ext. Calcs'!O90)*BTU_Conversion</f>
        <v>3313081690278.8955</v>
      </c>
      <c r="Q119" s="181">
        <f>SUM('[1]Coal and Oil-Gas Ext. Calcs'!P90)*BTU_Conversion</f>
        <v>3293975872524.8677</v>
      </c>
      <c r="R119" s="181">
        <f>SUM('[1]Coal and Oil-Gas Ext. Calcs'!Q90)*BTU_Conversion</f>
        <v>3260221736071.4717</v>
      </c>
      <c r="S119" s="181">
        <f>SUM('[1]Coal and Oil-Gas Ext. Calcs'!R90)*BTU_Conversion</f>
        <v>3234223761501.4155</v>
      </c>
      <c r="T119" s="181">
        <f>SUM('[1]Coal and Oil-Gas Ext. Calcs'!S90)*BTU_Conversion</f>
        <v>3197201637264.2783</v>
      </c>
      <c r="U119" s="181">
        <f>SUM('[1]Coal and Oil-Gas Ext. Calcs'!T90)*BTU_Conversion</f>
        <v>3155691621008.8896</v>
      </c>
      <c r="V119" s="181">
        <f>SUM('[1]Coal and Oil-Gas Ext. Calcs'!U90)*BTU_Conversion</f>
        <v>3121671267991.7178</v>
      </c>
      <c r="W119" s="181">
        <f>SUM('[1]Coal and Oil-Gas Ext. Calcs'!V90)*BTU_Conversion</f>
        <v>3082422033980.7798</v>
      </c>
      <c r="X119" s="181">
        <f>SUM('[1]Coal and Oil-Gas Ext. Calcs'!W90)*BTU_Conversion</f>
        <v>3068436907998.0415</v>
      </c>
      <c r="Y119" s="181">
        <f>SUM('[1]Coal and Oil-Gas Ext. Calcs'!X90)*BTU_Conversion</f>
        <v>3047856425618.5522</v>
      </c>
      <c r="Z119" s="181">
        <f>SUM('[1]Coal and Oil-Gas Ext. Calcs'!Y90)*BTU_Conversion</f>
        <v>3004882001194.8296</v>
      </c>
      <c r="AA119" s="181">
        <f>SUM('[1]Coal and Oil-Gas Ext. Calcs'!Z90)*BTU_Conversion</f>
        <v>2974970341109.041</v>
      </c>
      <c r="AB119" s="181">
        <f>SUM('[1]Coal and Oil-Gas Ext. Calcs'!AA90)*BTU_Conversion</f>
        <v>2953281049690.7368</v>
      </c>
      <c r="AC119" s="181">
        <f>SUM('[1]Coal and Oil-Gas Ext. Calcs'!AB90)*BTU_Conversion</f>
        <v>2868917556457.3477</v>
      </c>
      <c r="AD119" s="181">
        <f>SUM('[1]Coal and Oil-Gas Ext. Calcs'!AC90)*BTU_Conversion</f>
        <v>2797746170538.7617</v>
      </c>
      <c r="AE119" s="181">
        <f>SUM('[1]Coal and Oil-Gas Ext. Calcs'!AD90)*BTU_Conversion</f>
        <v>2732510353818.042</v>
      </c>
      <c r="AF119" s="181">
        <f>SUM('[1]Coal and Oil-Gas Ext. Calcs'!AE90)*BTU_Conversion</f>
        <v>2687448347788.9307</v>
      </c>
      <c r="AG119" s="181">
        <f>SUM('[1]Coal and Oil-Gas Ext. Calcs'!AF90)*BTU_Conversion</f>
        <v>2628724276201.0894</v>
      </c>
    </row>
    <row r="120" spans="2:33" x14ac:dyDescent="0.25">
      <c r="B120" s="336" t="s">
        <v>970</v>
      </c>
      <c r="C120" s="181">
        <f>'[1]Coal and Oil-Gas Ext. Calcs'!B102*BTU_Conversion</f>
        <v>729508739156.04919</v>
      </c>
      <c r="D120" s="181">
        <f>'[1]Coal and Oil-Gas Ext. Calcs'!C102*BTU_Conversion</f>
        <v>715879059193.97363</v>
      </c>
      <c r="E120" s="181">
        <f>'[1]Coal and Oil-Gas Ext. Calcs'!D102*BTU_Conversion</f>
        <v>705818378021.00916</v>
      </c>
      <c r="F120" s="181">
        <f>'[1]Coal and Oil-Gas Ext. Calcs'!E102*BTU_Conversion</f>
        <v>691201501677.50159</v>
      </c>
      <c r="G120" s="181">
        <f>'[1]Coal and Oil-Gas Ext. Calcs'!F102*BTU_Conversion</f>
        <v>681391438810.38086</v>
      </c>
      <c r="H120" s="181">
        <f>'[1]Coal and Oil-Gas Ext. Calcs'!G102*BTU_Conversion</f>
        <v>673053955160.49146</v>
      </c>
      <c r="I120" s="181">
        <f>'[1]Coal and Oil-Gas Ext. Calcs'!H102*BTU_Conversion</f>
        <v>657864447508.0929</v>
      </c>
      <c r="J120" s="181">
        <f>'[1]Coal and Oil-Gas Ext. Calcs'!I102*BTU_Conversion</f>
        <v>646382185452.49341</v>
      </c>
      <c r="K120" s="181">
        <f>'[1]Coal and Oil-Gas Ext. Calcs'!J102*BTU_Conversion</f>
        <v>634816033338.51904</v>
      </c>
      <c r="L120" s="181">
        <f>'[1]Coal and Oil-Gas Ext. Calcs'!K102*BTU_Conversion</f>
        <v>627893506420.21399</v>
      </c>
      <c r="M120" s="181">
        <f>'[1]Coal and Oil-Gas Ext. Calcs'!L102*BTU_Conversion</f>
        <v>621271265449.97644</v>
      </c>
      <c r="N120" s="181">
        <f>'[1]Coal and Oil-Gas Ext. Calcs'!M102*BTU_Conversion</f>
        <v>615148227166.85315</v>
      </c>
      <c r="O120" s="181">
        <f>'[1]Coal and Oil-Gas Ext. Calcs'!N102*BTU_Conversion</f>
        <v>613145276686.91882</v>
      </c>
      <c r="P120" s="181">
        <f>'[1]Coal and Oil-Gas Ext. Calcs'!O102*BTU_Conversion</f>
        <v>606850749642.29443</v>
      </c>
      <c r="Q120" s="181">
        <f>'[1]Coal and Oil-Gas Ext. Calcs'!P102*BTU_Conversion</f>
        <v>603351174047.59045</v>
      </c>
      <c r="R120" s="181">
        <f>'[1]Coal and Oil-Gas Ext. Calcs'!Q102*BTU_Conversion</f>
        <v>597168494317.60559</v>
      </c>
      <c r="S120" s="181">
        <f>'[1]Coal and Oil-Gas Ext. Calcs'!R102*BTU_Conversion</f>
        <v>592406495721.76294</v>
      </c>
      <c r="T120" s="181">
        <f>'[1]Coal and Oil-Gas Ext. Calcs'!S102*BTU_Conversion</f>
        <v>585625225005.56592</v>
      </c>
      <c r="U120" s="181">
        <f>'[1]Coal and Oil-Gas Ext. Calcs'!T102*BTU_Conversion</f>
        <v>578021915809.73193</v>
      </c>
      <c r="V120" s="181">
        <f>'[1]Coal and Oil-Gas Ext. Calcs'!U102*BTU_Conversion</f>
        <v>571790473707.91394</v>
      </c>
      <c r="W120" s="181">
        <f>'[1]Coal and Oil-Gas Ext. Calcs'!V102*BTU_Conversion</f>
        <v>564601267612.47986</v>
      </c>
      <c r="X120" s="181">
        <f>'[1]Coal and Oil-Gas Ext. Calcs'!W102*BTU_Conversion</f>
        <v>562039639201.27344</v>
      </c>
      <c r="Y120" s="181">
        <f>'[1]Coal and Oil-Gas Ext. Calcs'!X102*BTU_Conversion</f>
        <v>558269952146.27625</v>
      </c>
      <c r="Z120" s="181">
        <f>'[1]Coal and Oil-Gas Ext. Calcs'!Y102*BTU_Conversion</f>
        <v>550398410145.51514</v>
      </c>
      <c r="AA120" s="181">
        <f>'[1]Coal and Oil-Gas Ext. Calcs'!Z102*BTU_Conversion</f>
        <v>544919549361.80231</v>
      </c>
      <c r="AB120" s="181">
        <f>'[1]Coal and Oil-Gas Ext. Calcs'!AA102*BTU_Conversion</f>
        <v>540946763904.97882</v>
      </c>
      <c r="AC120" s="181">
        <f>'[1]Coal and Oil-Gas Ext. Calcs'!AB102*BTU_Conversion</f>
        <v>525494066417.51819</v>
      </c>
      <c r="AD120" s="181">
        <f>'[1]Coal and Oil-Gas Ext. Calcs'!AC102*BTU_Conversion</f>
        <v>512457741649.40198</v>
      </c>
      <c r="AE120" s="181">
        <f>'[1]Coal and Oil-Gas Ext. Calcs'!AD102*BTU_Conversion</f>
        <v>500508623583.08496</v>
      </c>
      <c r="AF120" s="181">
        <f>'[1]Coal and Oil-Gas Ext. Calcs'!AE102*BTU_Conversion</f>
        <v>492254703307.17108</v>
      </c>
      <c r="AG120" s="181">
        <f>'[1]Coal and Oil-Gas Ext. Calcs'!AF102*BTU_Conversion</f>
        <v>481498328971.55072</v>
      </c>
    </row>
    <row r="121" spans="2:33" x14ac:dyDescent="0.25">
      <c r="B121" s="339" t="s">
        <v>971</v>
      </c>
      <c r="C121" s="338">
        <v>0</v>
      </c>
      <c r="D121" s="338">
        <v>0</v>
      </c>
      <c r="E121" s="338">
        <v>0</v>
      </c>
      <c r="F121" s="338">
        <v>0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</row>
    <row r="122" spans="2:33" x14ac:dyDescent="0.25">
      <c r="B122" s="336" t="s">
        <v>972</v>
      </c>
      <c r="C122" s="181">
        <f>SUM([1]FBT!V16,[1]FBT!V18,[1]FBT!V20)*BTU_Conversion</f>
        <v>30000201868337.027</v>
      </c>
      <c r="D122" s="181">
        <f>SUM([1]FBT!W16,[1]FBT!W18,[1]FBT!W20)*BTU_Conversion</f>
        <v>30132926874360.309</v>
      </c>
      <c r="E122" s="181">
        <f>SUM([1]FBT!X16,[1]FBT!X18,[1]FBT!X20)*BTU_Conversion</f>
        <v>29677521494069.227</v>
      </c>
      <c r="F122" s="181">
        <f>SUM([1]FBT!Y16,[1]FBT!Y18,[1]FBT!Y20)*BTU_Conversion</f>
        <v>29155542325003.594</v>
      </c>
      <c r="G122" s="181">
        <f>SUM([1]FBT!Z16,[1]FBT!Z18,[1]FBT!Z20)*BTU_Conversion</f>
        <v>28690948938257.063</v>
      </c>
      <c r="H122" s="181">
        <f>SUM([1]FBT!AA16,[1]FBT!AA18,[1]FBT!AA20)*BTU_Conversion</f>
        <v>27996352072433.699</v>
      </c>
      <c r="I122" s="181">
        <f>SUM([1]FBT!AB16,[1]FBT!AB18,[1]FBT!AB20)*BTU_Conversion</f>
        <v>27382061532639.379</v>
      </c>
      <c r="J122" s="181">
        <f>SUM([1]FBT!AC16,[1]FBT!AC18,[1]FBT!AC20)*BTU_Conversion</f>
        <v>27154521746525.074</v>
      </c>
      <c r="K122" s="181">
        <f>SUM([1]FBT!AD16,[1]FBT!AD18,[1]FBT!AD20)*BTU_Conversion</f>
        <v>27041210072935.465</v>
      </c>
      <c r="L122" s="181">
        <f>SUM([1]FBT!AE16,[1]FBT!AE18,[1]FBT!AE20)*BTU_Conversion</f>
        <v>26342889625529.617</v>
      </c>
      <c r="M122" s="181">
        <f>SUM([1]FBT!AF16,[1]FBT!AF18,[1]FBT!AF20)*BTU_Conversion</f>
        <v>26078389805534.984</v>
      </c>
      <c r="N122" s="181">
        <f>SUM([1]FBT!AG16,[1]FBT!AG18,[1]FBT!AG20)*BTU_Conversion</f>
        <v>25442163684848.984</v>
      </c>
      <c r="O122" s="181">
        <f>SUM([1]FBT!AH16,[1]FBT!AH18,[1]FBT!AH20)*BTU_Conversion</f>
        <v>24637144618137.047</v>
      </c>
      <c r="P122" s="181">
        <f>SUM([1]FBT!AI16,[1]FBT!AI18,[1]FBT!AI20)*BTU_Conversion</f>
        <v>23511056626821.156</v>
      </c>
      <c r="Q122" s="181">
        <f>SUM([1]FBT!AJ16,[1]FBT!AJ18,[1]FBT!AJ20)*BTU_Conversion</f>
        <v>22610556298916.242</v>
      </c>
      <c r="R122" s="181">
        <f>SUM([1]FBT!AK16,[1]FBT!AK18,[1]FBT!AK20)*BTU_Conversion</f>
        <v>21654088096898.172</v>
      </c>
      <c r="S122" s="181">
        <f>SUM([1]FBT!AL16,[1]FBT!AL18,[1]FBT!AL20)*BTU_Conversion</f>
        <v>21457504141069.793</v>
      </c>
      <c r="T122" s="181">
        <f>SUM([1]FBT!AM16,[1]FBT!AM18,[1]FBT!AM20)*BTU_Conversion</f>
        <v>20650942445414.418</v>
      </c>
      <c r="U122" s="181">
        <f>SUM([1]FBT!AN16,[1]FBT!AN18,[1]FBT!AN20)*BTU_Conversion</f>
        <v>20077156945148.785</v>
      </c>
      <c r="V122" s="181">
        <f>SUM([1]FBT!AO16,[1]FBT!AO18,[1]FBT!AO20)*BTU_Conversion</f>
        <v>19695471294192.617</v>
      </c>
      <c r="W122" s="181">
        <f>SUM([1]FBT!AP16,[1]FBT!AP18,[1]FBT!AP20)*BTU_Conversion</f>
        <v>19366871250459.281</v>
      </c>
      <c r="X122" s="181">
        <f>SUM([1]FBT!AQ16,[1]FBT!AQ18,[1]FBT!AQ20)*BTU_Conversion</f>
        <v>19261364603175.563</v>
      </c>
      <c r="Y122" s="181">
        <f>SUM([1]FBT!AR16,[1]FBT!AR18,[1]FBT!AR20)*BTU_Conversion</f>
        <v>18740365752410.25</v>
      </c>
      <c r="Z122" s="181">
        <f>SUM([1]FBT!AS16,[1]FBT!AS18,[1]FBT!AS20)*BTU_Conversion</f>
        <v>18299633234839.73</v>
      </c>
      <c r="AA122" s="181">
        <f>SUM([1]FBT!AT16,[1]FBT!AT18,[1]FBT!AT20)*BTU_Conversion</f>
        <v>17875760911331.945</v>
      </c>
      <c r="AB122" s="181">
        <f>SUM([1]FBT!AU16,[1]FBT!AU18,[1]FBT!AU20)*BTU_Conversion</f>
        <v>17391520401126.568</v>
      </c>
      <c r="AC122" s="181">
        <f>SUM([1]FBT!AV16,[1]FBT!AV18,[1]FBT!AV20)*BTU_Conversion</f>
        <v>16868149547328.951</v>
      </c>
      <c r="AD122" s="181">
        <f>SUM([1]FBT!AW16,[1]FBT!AW18,[1]FBT!AW20)*BTU_Conversion</f>
        <v>16553824620081.775</v>
      </c>
      <c r="AE122" s="181">
        <f>SUM([1]FBT!AX16,[1]FBT!AX18,[1]FBT!AX20)*BTU_Conversion</f>
        <v>16388099515712.447</v>
      </c>
      <c r="AF122" s="181">
        <f>SUM([1]FBT!AY16,[1]FBT!AY18,[1]FBT!AY20)*BTU_Conversion</f>
        <v>15832240694381.801</v>
      </c>
      <c r="AG122" s="181">
        <f>SUM([1]FBT!AZ16,[1]FBT!AZ18,[1]FBT!AZ20)*BTU_Conversion</f>
        <v>15560826388180.232</v>
      </c>
    </row>
    <row r="123" spans="2:33" x14ac:dyDescent="0.25">
      <c r="B123" s="336" t="s">
        <v>973</v>
      </c>
      <c r="C123" s="181">
        <f>SUM([1]TEL!V16,[1]TEL!V18,[1]TEL!V20)*BTU_Conversion</f>
        <v>3406738099700.7515</v>
      </c>
      <c r="D123" s="181">
        <f>SUM([1]TEL!W16,[1]TEL!W18,[1]TEL!W20)*BTU_Conversion</f>
        <v>3345794162246.0508</v>
      </c>
      <c r="E123" s="181">
        <f>SUM([1]TEL!X16,[1]TEL!X18,[1]TEL!X20)*BTU_Conversion</f>
        <v>3217472096406.0806</v>
      </c>
      <c r="F123" s="181">
        <f>SUM([1]TEL!Y16,[1]TEL!Y18,[1]TEL!Y20)*BTU_Conversion</f>
        <v>3142475313732.0439</v>
      </c>
      <c r="G123" s="181">
        <f>SUM([1]TEL!Z16,[1]TEL!Z18,[1]TEL!Z20)*BTU_Conversion</f>
        <v>3094566399732.7397</v>
      </c>
      <c r="H123" s="181">
        <f>SUM([1]TEL!AA16,[1]TEL!AA18,[1]TEL!AA20)*BTU_Conversion</f>
        <v>2994282674506.4917</v>
      </c>
      <c r="I123" s="181">
        <f>SUM([1]TEL!AB16,[1]TEL!AB18,[1]TEL!AB20)*BTU_Conversion</f>
        <v>2930701140903.5908</v>
      </c>
      <c r="J123" s="181">
        <f>SUM([1]TEL!AC16,[1]TEL!AC18,[1]TEL!AC20)*BTU_Conversion</f>
        <v>2840246339116.895</v>
      </c>
      <c r="K123" s="181">
        <f>SUM([1]TEL!AD16,[1]TEL!AD18,[1]TEL!AD20)*BTU_Conversion</f>
        <v>2839726268433.417</v>
      </c>
      <c r="L123" s="181">
        <f>SUM([1]TEL!AE16,[1]TEL!AE18,[1]TEL!AE20)*BTU_Conversion</f>
        <v>2841797660301.7725</v>
      </c>
      <c r="M123" s="181">
        <f>SUM([1]TEL!AF16,[1]TEL!AF18,[1]TEL!AF20)*BTU_Conversion</f>
        <v>2826087084268.7505</v>
      </c>
      <c r="N123" s="181">
        <f>SUM([1]TEL!AG16,[1]TEL!AG18,[1]TEL!AG20)*BTU_Conversion</f>
        <v>2677254172859.3086</v>
      </c>
      <c r="O123" s="181">
        <f>SUM([1]TEL!AH16,[1]TEL!AH18,[1]TEL!AH20)*BTU_Conversion</f>
        <v>2577182062952.3804</v>
      </c>
      <c r="P123" s="181">
        <f>SUM([1]TEL!AI16,[1]TEL!AI18,[1]TEL!AI20)*BTU_Conversion</f>
        <v>2488143677801.1543</v>
      </c>
      <c r="Q123" s="181">
        <f>SUM([1]TEL!AJ16,[1]TEL!AJ18,[1]TEL!AJ20)*BTU_Conversion</f>
        <v>2390911771660.7051</v>
      </c>
      <c r="R123" s="181">
        <f>SUM([1]TEL!AK16,[1]TEL!AK18,[1]TEL!AK20)*BTU_Conversion</f>
        <v>2217207920522.833</v>
      </c>
      <c r="S123" s="181">
        <f>SUM([1]TEL!AL16,[1]TEL!AL18,[1]TEL!AL20)*BTU_Conversion</f>
        <v>2153745861082.3025</v>
      </c>
      <c r="T123" s="181">
        <f>SUM([1]TEL!AM16,[1]TEL!AM18,[1]TEL!AM20)*BTU_Conversion</f>
        <v>2099116312590.8613</v>
      </c>
      <c r="U123" s="181">
        <f>SUM([1]TEL!AN16,[1]TEL!AN18,[1]TEL!AN20)*BTU_Conversion</f>
        <v>2084204280365.9419</v>
      </c>
      <c r="V123" s="181">
        <f>SUM([1]TEL!AO16,[1]TEL!AO18,[1]TEL!AO20)*BTU_Conversion</f>
        <v>2058431019370.2612</v>
      </c>
      <c r="W123" s="181">
        <f>SUM([1]TEL!AP16,[1]TEL!AP18,[1]TEL!AP20)*BTU_Conversion</f>
        <v>2023338935446.429</v>
      </c>
      <c r="X123" s="181">
        <f>SUM([1]TEL!AQ16,[1]TEL!AQ18,[1]TEL!AQ20)*BTU_Conversion</f>
        <v>1994662880491.0144</v>
      </c>
      <c r="Y123" s="181">
        <f>SUM([1]TEL!AR16,[1]TEL!AR18,[1]TEL!AR20)*BTU_Conversion</f>
        <v>1917460131431.4792</v>
      </c>
      <c r="Z123" s="181">
        <f>SUM([1]TEL!AS16,[1]TEL!AS18,[1]TEL!AS20)*BTU_Conversion</f>
        <v>1882053224966.9021</v>
      </c>
      <c r="AA123" s="181">
        <f>SUM([1]TEL!AT16,[1]TEL!AT18,[1]TEL!AT20)*BTU_Conversion</f>
        <v>1873716111660.6003</v>
      </c>
      <c r="AB123" s="181">
        <f>SUM([1]TEL!AU16,[1]TEL!AU18,[1]TEL!AU20)*BTU_Conversion</f>
        <v>1850314634206.3455</v>
      </c>
      <c r="AC123" s="181">
        <f>SUM([1]TEL!AV16,[1]TEL!AV18,[1]TEL!AV20)*BTU_Conversion</f>
        <v>1819012492335.6401</v>
      </c>
      <c r="AD123" s="181">
        <f>SUM([1]TEL!AW16,[1]TEL!AW18,[1]TEL!AW20)*BTU_Conversion</f>
        <v>1769827447769.728</v>
      </c>
      <c r="AE123" s="181">
        <f>SUM([1]TEL!AX16,[1]TEL!AX18,[1]TEL!AX20)*BTU_Conversion</f>
        <v>1754826126779.0581</v>
      </c>
      <c r="AF123" s="181">
        <f>SUM([1]TEL!AY16,[1]TEL!AY18,[1]TEL!AY20)*BTU_Conversion</f>
        <v>1738962980443.4414</v>
      </c>
      <c r="AG123" s="181">
        <f>SUM([1]TEL!AZ16,[1]TEL!AZ18,[1]TEL!AZ20)*BTU_Conversion</f>
        <v>1695156023918.7544</v>
      </c>
    </row>
    <row r="124" spans="2:33" x14ac:dyDescent="0.25">
      <c r="B124" s="336" t="s">
        <v>974</v>
      </c>
      <c r="C124" s="181">
        <f>SUM([1]WWP!V16,[1]WWP!V18,[1]WWP!V20)*BTU_Conversion</f>
        <v>7057571517684.0576</v>
      </c>
      <c r="D124" s="181">
        <f>SUM([1]WWP!W16,[1]WWP!W18,[1]WWP!W20)*BTU_Conversion</f>
        <v>6378790588723.3555</v>
      </c>
      <c r="E124" s="181">
        <f>SUM([1]WWP!X16,[1]WWP!X18,[1]WWP!X20)*BTU_Conversion</f>
        <v>6367735248661.6191</v>
      </c>
      <c r="F124" s="181">
        <f>SUM([1]WWP!Y16,[1]WWP!Y18,[1]WWP!Y20)*BTU_Conversion</f>
        <v>6361613885259.5703</v>
      </c>
      <c r="G124" s="181">
        <f>SUM([1]WWP!Z16,[1]WWP!Z18,[1]WWP!Z20)*BTU_Conversion</f>
        <v>6143388059960.9199</v>
      </c>
      <c r="H124" s="181">
        <f>SUM([1]WWP!AA16,[1]WWP!AA18,[1]WWP!AA20)*BTU_Conversion</f>
        <v>6139983534095.4365</v>
      </c>
      <c r="I124" s="181">
        <f>SUM([1]WWP!AB16,[1]WWP!AB18,[1]WWP!AB20)*BTU_Conversion</f>
        <v>6062610268945.7754</v>
      </c>
      <c r="J124" s="181">
        <f>SUM([1]WWP!AC16,[1]WWP!AC18,[1]WWP!AC20)*BTU_Conversion</f>
        <v>5877818469955.1133</v>
      </c>
      <c r="K124" s="181">
        <f>SUM([1]WWP!AD16,[1]WWP!AD18,[1]WWP!AD20)*BTU_Conversion</f>
        <v>5802935101776.751</v>
      </c>
      <c r="L124" s="181">
        <f>SUM([1]WWP!AE16,[1]WWP!AE18,[1]WWP!AE20)*BTU_Conversion</f>
        <v>5777075637450.4961</v>
      </c>
      <c r="M124" s="181">
        <f>SUM([1]WWP!AF16,[1]WWP!AF18,[1]WWP!AF20)*BTU_Conversion</f>
        <v>5792747295379.6504</v>
      </c>
      <c r="N124" s="181">
        <f>SUM([1]WWP!AG16,[1]WWP!AG18,[1]WWP!AG20)*BTU_Conversion</f>
        <v>5728577779806.6348</v>
      </c>
      <c r="O124" s="181">
        <f>SUM([1]WWP!AH16,[1]WWP!AH18,[1]WWP!AH20)*BTU_Conversion</f>
        <v>5691816955282.8477</v>
      </c>
      <c r="P124" s="181">
        <f>SUM([1]WWP!AI16,[1]WWP!AI18,[1]WWP!AI20)*BTU_Conversion</f>
        <v>5662091577966.3721</v>
      </c>
      <c r="Q124" s="181">
        <f>SUM([1]WWP!AJ16,[1]WWP!AJ18,[1]WWP!AJ20)*BTU_Conversion</f>
        <v>5544897452089.1572</v>
      </c>
      <c r="R124" s="181">
        <f>SUM([1]WWP!AK16,[1]WWP!AK18,[1]WWP!AK20)*BTU_Conversion</f>
        <v>5214919347748.7676</v>
      </c>
      <c r="S124" s="181">
        <f>SUM([1]WWP!AL16,[1]WWP!AL18,[1]WWP!AL20)*BTU_Conversion</f>
        <v>5184944695440.958</v>
      </c>
      <c r="T124" s="181">
        <f>SUM([1]WWP!AM16,[1]WWP!AM18,[1]WWP!AM20)*BTU_Conversion</f>
        <v>5132035305540.7607</v>
      </c>
      <c r="U124" s="181">
        <f>SUM([1]WWP!AN16,[1]WWP!AN18,[1]WWP!AN20)*BTU_Conversion</f>
        <v>5139575382233.5293</v>
      </c>
      <c r="V124" s="181">
        <f>SUM([1]WWP!AO16,[1]WWP!AO18,[1]WWP!AO20)*BTU_Conversion</f>
        <v>5141922728206.0752</v>
      </c>
      <c r="W124" s="181">
        <f>SUM([1]WWP!AP16,[1]WWP!AP18,[1]WWP!AP20)*BTU_Conversion</f>
        <v>5153299480429.293</v>
      </c>
      <c r="X124" s="181">
        <f>SUM([1]WWP!AQ16,[1]WWP!AQ18,[1]WWP!AQ20)*BTU_Conversion</f>
        <v>4597979484614.6113</v>
      </c>
      <c r="Y124" s="181">
        <f>SUM([1]WWP!AR16,[1]WWP!AR18,[1]WWP!AR20)*BTU_Conversion</f>
        <v>4561316976809.2881</v>
      </c>
      <c r="Z124" s="181">
        <f>SUM([1]WWP!AS16,[1]WWP!AS18,[1]WWP!AS20)*BTU_Conversion</f>
        <v>4543146654460.5361</v>
      </c>
      <c r="AA124" s="181">
        <f>SUM([1]WWP!AT16,[1]WWP!AT18,[1]WWP!AT20)*BTU_Conversion</f>
        <v>4405697899550.1387</v>
      </c>
      <c r="AB124" s="181">
        <f>SUM([1]WWP!AU16,[1]WWP!AU18,[1]WWP!AU20)*BTU_Conversion</f>
        <v>4378025640178.812</v>
      </c>
      <c r="AC124" s="181">
        <f>SUM([1]WWP!AV16,[1]WWP!AV18,[1]WWP!AV20)*BTU_Conversion</f>
        <v>4316003284413.8315</v>
      </c>
      <c r="AD124" s="181">
        <f>SUM([1]WWP!AW16,[1]WWP!AW18,[1]WWP!AW20)*BTU_Conversion</f>
        <v>4218222352756.8921</v>
      </c>
      <c r="AE124" s="181">
        <f>SUM([1]WWP!AX16,[1]WWP!AX18,[1]WWP!AX20)*BTU_Conversion</f>
        <v>4183515658461.3271</v>
      </c>
      <c r="AF124" s="181">
        <f>SUM([1]WWP!AY16,[1]WWP!AY18,[1]WWP!AY20)*BTU_Conversion</f>
        <v>4151088810483.0005</v>
      </c>
      <c r="AG124" s="181">
        <f>SUM([1]WWP!AZ16,[1]WWP!AZ18,[1]WWP!AZ20)*BTU_Conversion</f>
        <v>4145273509051.2593</v>
      </c>
    </row>
    <row r="125" spans="2:33" x14ac:dyDescent="0.25">
      <c r="B125" s="336" t="s">
        <v>975</v>
      </c>
      <c r="C125" s="181">
        <f>SUM([1]PPA!V23,[1]PPA!V25,[1]PPA!V27)*BTU_Conversion</f>
        <v>5972152343500.5918</v>
      </c>
      <c r="D125" s="181">
        <f>SUM([1]PPA!W23,[1]PPA!W25,[1]PPA!W27)*BTU_Conversion</f>
        <v>5897417053625.9639</v>
      </c>
      <c r="E125" s="181">
        <f>SUM([1]PPA!X23,[1]PPA!X25,[1]PPA!X27)*BTU_Conversion</f>
        <v>5759968461984.4414</v>
      </c>
      <c r="F125" s="181">
        <f>SUM([1]PPA!Y23,[1]PPA!Y25,[1]PPA!Y27)*BTU_Conversion</f>
        <v>5639945260350.4121</v>
      </c>
      <c r="G125" s="181">
        <f>SUM([1]PPA!Z23,[1]PPA!Z25,[1]PPA!Z27)*BTU_Conversion</f>
        <v>5514991103939.623</v>
      </c>
      <c r="H125" s="181">
        <f>SUM([1]PPA!AA23,[1]PPA!AA25,[1]PPA!AA27)*BTU_Conversion</f>
        <v>5403076251100.8408</v>
      </c>
      <c r="I125" s="181">
        <f>SUM([1]PPA!AB23,[1]PPA!AB25,[1]PPA!AB27)*BTU_Conversion</f>
        <v>5307331468328.6143</v>
      </c>
      <c r="J125" s="181">
        <f>SUM([1]PPA!AC23,[1]PPA!AC25,[1]PPA!AC27)*BTU_Conversion</f>
        <v>5220552170777.5791</v>
      </c>
      <c r="K125" s="181">
        <f>SUM([1]PPA!AD23,[1]PPA!AD25,[1]PPA!AD27)*BTU_Conversion</f>
        <v>5140157015907.3818</v>
      </c>
      <c r="L125" s="181">
        <f>SUM([1]PPA!AE23,[1]PPA!AE25,[1]PPA!AE27)*BTU_Conversion</f>
        <v>5037763152076.1123</v>
      </c>
      <c r="M125" s="181">
        <f>SUM([1]PPA!AF23,[1]PPA!AF25,[1]PPA!AF27)*BTU_Conversion</f>
        <v>4930457136957.6221</v>
      </c>
      <c r="N125" s="181">
        <f>SUM([1]PPA!AG23,[1]PPA!AG25,[1]PPA!AG27)*BTU_Conversion</f>
        <v>4677455390225.4775</v>
      </c>
      <c r="O125" s="181">
        <f>SUM([1]PPA!AH23,[1]PPA!AH25,[1]PPA!AH27)*BTU_Conversion</f>
        <v>4580579801951.0293</v>
      </c>
      <c r="P125" s="181">
        <f>SUM([1]PPA!AI23,[1]PPA!AI25,[1]PPA!AI27)*BTU_Conversion</f>
        <v>4430091491982.1484</v>
      </c>
      <c r="Q125" s="181">
        <f>SUM([1]PPA!AJ23,[1]PPA!AJ25,[1]PPA!AJ27)*BTU_Conversion</f>
        <v>4175635883723.3647</v>
      </c>
      <c r="R125" s="181">
        <f>SUM([1]PPA!AK23,[1]PPA!AK25,[1]PPA!AK27)*BTU_Conversion</f>
        <v>3750855328845.0532</v>
      </c>
      <c r="S125" s="181">
        <f>SUM([1]PPA!AL23,[1]PPA!AL25,[1]PPA!AL27)*BTU_Conversion</f>
        <v>3404546706523.0938</v>
      </c>
      <c r="T125" s="181">
        <f>SUM([1]PPA!AM23,[1]PPA!AM25,[1]PPA!AM27)*BTU_Conversion</f>
        <v>3173927740841.4219</v>
      </c>
      <c r="U125" s="181">
        <f>SUM([1]PPA!AN23,[1]PPA!AN25,[1]PPA!AN27)*BTU_Conversion</f>
        <v>3148779158862.2319</v>
      </c>
      <c r="V125" s="181">
        <f>SUM([1]PPA!AO23,[1]PPA!AO25,[1]PPA!AO27)*BTU_Conversion</f>
        <v>3128240324356.1353</v>
      </c>
      <c r="W125" s="181">
        <f>SUM([1]PPA!AP23,[1]PPA!AP25,[1]PPA!AP27)*BTU_Conversion</f>
        <v>2959445175799.5737</v>
      </c>
      <c r="X125" s="181">
        <f>SUM([1]PPA!AQ23,[1]PPA!AQ25,[1]PPA!AQ27)*BTU_Conversion</f>
        <v>2797389281461.6221</v>
      </c>
      <c r="Y125" s="181">
        <f>SUM([1]PPA!AR23,[1]PPA!AR25,[1]PPA!AR27)*BTU_Conversion</f>
        <v>2641486339779.7075</v>
      </c>
      <c r="Z125" s="181">
        <f>SUM([1]PPA!AS23,[1]PPA!AS25,[1]PPA!AS27)*BTU_Conversion</f>
        <v>2598282601525.7808</v>
      </c>
      <c r="AA125" s="181">
        <f>SUM([1]PPA!AT23,[1]PPA!AT25,[1]PPA!AT27)*BTU_Conversion</f>
        <v>2484267366844.2158</v>
      </c>
      <c r="AB125" s="181">
        <f>SUM([1]PPA!AU23,[1]PPA!AU25,[1]PPA!AU27)*BTU_Conversion</f>
        <v>2221299102869.8721</v>
      </c>
      <c r="AC125" s="181">
        <f>SUM([1]PPA!AV23,[1]PPA!AV25,[1]PPA!AV27)*BTU_Conversion</f>
        <v>2206510487947.9351</v>
      </c>
      <c r="AD125" s="181">
        <f>SUM([1]PPA!AW23,[1]PPA!AW25,[1]PPA!AW27)*BTU_Conversion</f>
        <v>2164172842970.4119</v>
      </c>
      <c r="AE125" s="181">
        <f>SUM([1]PPA!AX23,[1]PPA!AX25,[1]PPA!AX27)*BTU_Conversion</f>
        <v>2075551559821.7402</v>
      </c>
      <c r="AF125" s="181">
        <f>SUM([1]PPA!AY23,[1]PPA!AY25,[1]PPA!AY27)*BTU_Conversion</f>
        <v>1952917748664.969</v>
      </c>
      <c r="AG125" s="181">
        <f>SUM([1]PPA!AZ23,[1]PPA!AZ25,[1]PPA!AZ27)*BTU_Conversion</f>
        <v>1825938610141.1733</v>
      </c>
    </row>
    <row r="126" spans="2:33" x14ac:dyDescent="0.25">
      <c r="B126" s="336" t="s">
        <v>976</v>
      </c>
      <c r="C126" s="181" t="e">
        <f>SUMIFS([1]cenrf!X$2:X$85,[1]cenrf!$A$2:$A$85,BIFUbC_Calculations!$B117)*BTU_Conversion</f>
        <v>#VALUE!</v>
      </c>
      <c r="D126" s="181" t="e">
        <f>SUMIFS([1]cenrf!Y$2:Y$85,[1]cenrf!$A$2:$A$85,BIFUbC_Calculations!$B117)*BTU_Conversion</f>
        <v>#VALUE!</v>
      </c>
      <c r="E126" s="181" t="e">
        <f>SUMIFS([1]cenrf!Z$2:Z$85,[1]cenrf!$A$2:$A$85,BIFUbC_Calculations!$B117)*BTU_Conversion</f>
        <v>#VALUE!</v>
      </c>
      <c r="F126" s="181" t="e">
        <f>SUMIFS([1]cenrf!AA$2:AA$85,[1]cenrf!$A$2:$A$85,BIFUbC_Calculations!$B117)*BTU_Conversion</f>
        <v>#VALUE!</v>
      </c>
      <c r="G126" s="181" t="e">
        <f>SUMIFS([1]cenrf!AB$2:AB$85,[1]cenrf!$A$2:$A$85,BIFUbC_Calculations!$B117)*BTU_Conversion</f>
        <v>#VALUE!</v>
      </c>
      <c r="H126" s="181" t="e">
        <f>SUMIFS([1]cenrf!AC$2:AC$85,[1]cenrf!$A$2:$A$85,BIFUbC_Calculations!$B117)*BTU_Conversion</f>
        <v>#VALUE!</v>
      </c>
      <c r="I126" s="181" t="e">
        <f>SUMIFS([1]cenrf!AD$2:AD$85,[1]cenrf!$A$2:$A$85,BIFUbC_Calculations!$B117)*BTU_Conversion</f>
        <v>#VALUE!</v>
      </c>
      <c r="J126" s="181" t="e">
        <f>SUMIFS([1]cenrf!AE$2:AE$85,[1]cenrf!$A$2:$A$85,BIFUbC_Calculations!$B117)*BTU_Conversion</f>
        <v>#VALUE!</v>
      </c>
      <c r="K126" s="181" t="e">
        <f>SUMIFS([1]cenrf!AF$2:AF$85,[1]cenrf!$A$2:$A$85,BIFUbC_Calculations!$B117)*BTU_Conversion</f>
        <v>#VALUE!</v>
      </c>
      <c r="L126" s="181" t="e">
        <f>SUMIFS([1]cenrf!AG$2:AG$85,[1]cenrf!$A$2:$A$85,BIFUbC_Calculations!$B117)*BTU_Conversion</f>
        <v>#VALUE!</v>
      </c>
      <c r="M126" s="181" t="e">
        <f>SUMIFS([1]cenrf!AH$2:AH$85,[1]cenrf!$A$2:$A$85,BIFUbC_Calculations!$B117)*BTU_Conversion</f>
        <v>#VALUE!</v>
      </c>
      <c r="N126" s="181" t="e">
        <f>SUMIFS([1]cenrf!AI$2:AI$85,[1]cenrf!$A$2:$A$85,BIFUbC_Calculations!$B117)*BTU_Conversion</f>
        <v>#VALUE!</v>
      </c>
      <c r="O126" s="181" t="e">
        <f>SUMIFS([1]cenrf!AJ$2:AJ$85,[1]cenrf!$A$2:$A$85,BIFUbC_Calculations!$B117)*BTU_Conversion</f>
        <v>#VALUE!</v>
      </c>
      <c r="P126" s="181" t="e">
        <f>SUMIFS([1]cenrf!AK$2:AK$85,[1]cenrf!$A$2:$A$85,BIFUbC_Calculations!$B117)*BTU_Conversion</f>
        <v>#VALUE!</v>
      </c>
      <c r="Q126" s="181" t="e">
        <f>SUMIFS([1]cenrf!AL$2:AL$85,[1]cenrf!$A$2:$A$85,BIFUbC_Calculations!$B117)*BTU_Conversion</f>
        <v>#VALUE!</v>
      </c>
      <c r="R126" s="181" t="e">
        <f>SUMIFS([1]cenrf!AM$2:AM$85,[1]cenrf!$A$2:$A$85,BIFUbC_Calculations!$B117)*BTU_Conversion</f>
        <v>#VALUE!</v>
      </c>
      <c r="S126" s="181" t="e">
        <f>SUMIFS([1]cenrf!AN$2:AN$85,[1]cenrf!$A$2:$A$85,BIFUbC_Calculations!$B117)*BTU_Conversion</f>
        <v>#VALUE!</v>
      </c>
      <c r="T126" s="181" t="e">
        <f>SUMIFS([1]cenrf!AO$2:AO$85,[1]cenrf!$A$2:$A$85,BIFUbC_Calculations!$B117)*BTU_Conversion</f>
        <v>#VALUE!</v>
      </c>
      <c r="U126" s="181" t="e">
        <f>SUMIFS([1]cenrf!AP$2:AP$85,[1]cenrf!$A$2:$A$85,BIFUbC_Calculations!$B117)*BTU_Conversion</f>
        <v>#VALUE!</v>
      </c>
      <c r="V126" s="181" t="e">
        <f>SUMIFS([1]cenrf!AQ$2:AQ$85,[1]cenrf!$A$2:$A$85,BIFUbC_Calculations!$B117)*BTU_Conversion</f>
        <v>#VALUE!</v>
      </c>
      <c r="W126" s="181" t="e">
        <f>SUMIFS([1]cenrf!AR$2:AR$85,[1]cenrf!$A$2:$A$85,BIFUbC_Calculations!$B117)*BTU_Conversion</f>
        <v>#VALUE!</v>
      </c>
      <c r="X126" s="181" t="e">
        <f>SUMIFS([1]cenrf!AS$2:AS$85,[1]cenrf!$A$2:$A$85,BIFUbC_Calculations!$B117)*BTU_Conversion</f>
        <v>#VALUE!</v>
      </c>
      <c r="Y126" s="181" t="e">
        <f>SUMIFS([1]cenrf!AT$2:AT$85,[1]cenrf!$A$2:$A$85,BIFUbC_Calculations!$B117)*BTU_Conversion</f>
        <v>#VALUE!</v>
      </c>
      <c r="Z126" s="181" t="e">
        <f>SUMIFS([1]cenrf!AU$2:AU$85,[1]cenrf!$A$2:$A$85,BIFUbC_Calculations!$B117)*BTU_Conversion</f>
        <v>#VALUE!</v>
      </c>
      <c r="AA126" s="181" t="e">
        <f>SUMIFS([1]cenrf!AV$2:AV$85,[1]cenrf!$A$2:$A$85,BIFUbC_Calculations!$B117)*BTU_Conversion</f>
        <v>#VALUE!</v>
      </c>
      <c r="AB126" s="181" t="e">
        <f>SUMIFS([1]cenrf!AW$2:AW$85,[1]cenrf!$A$2:$A$85,BIFUbC_Calculations!$B117)*BTU_Conversion</f>
        <v>#VALUE!</v>
      </c>
      <c r="AC126" s="181" t="e">
        <f>SUMIFS([1]cenrf!AX$2:AX$85,[1]cenrf!$A$2:$A$85,BIFUbC_Calculations!$B117)*BTU_Conversion</f>
        <v>#VALUE!</v>
      </c>
      <c r="AD126" s="181" t="e">
        <f>SUMIFS([1]cenrf!AY$2:AY$85,[1]cenrf!$A$2:$A$85,BIFUbC_Calculations!$B117)*BTU_Conversion</f>
        <v>#VALUE!</v>
      </c>
      <c r="AE126" s="181" t="e">
        <f>SUMIFS([1]cenrf!AZ$2:AZ$85,[1]cenrf!$A$2:$A$85,BIFUbC_Calculations!$B117)*BTU_Conversion</f>
        <v>#VALUE!</v>
      </c>
      <c r="AF126" s="181" t="e">
        <f>SUMIFS([1]cenrf!BA$2:BA$85,[1]cenrf!$A$2:$A$85,BIFUbC_Calculations!$B117)*BTU_Conversion</f>
        <v>#VALUE!</v>
      </c>
      <c r="AG126" s="181" t="e">
        <f>SUMIFS([1]cenrf!BB$2:BB$85,[1]cenrf!$A$2:$A$85,BIFUbC_Calculations!$B117)*BTU_Conversion</f>
        <v>#VALUE!</v>
      </c>
    </row>
    <row r="127" spans="2:33" x14ac:dyDescent="0.25">
      <c r="B127" s="336" t="s">
        <v>977</v>
      </c>
      <c r="C127" s="181">
        <f>SUM([1]CHI!V23,[1]CHI!V25,[1]CHI!V27,[1]CHI!V45,[1]CHI!V47,[1]CHI!V49,[1]CHI!V50)*BTU_Conversion</f>
        <v>1976791251001339.8</v>
      </c>
      <c r="D127" s="181">
        <f>SUM([1]CHI!W23,[1]CHI!W25,[1]CHI!W27,[1]CHI!W45,[1]CHI!W47,[1]CHI!W49,[1]CHI!W50)*BTU_Conversion</f>
        <v>1977073939300904.3</v>
      </c>
      <c r="E127" s="181">
        <f>SUM([1]CHI!X23,[1]CHI!X25,[1]CHI!X27,[1]CHI!X45,[1]CHI!X47,[1]CHI!X49,[1]CHI!X50)*BTU_Conversion</f>
        <v>1974471487730569.5</v>
      </c>
      <c r="F127" s="181">
        <f>SUM([1]CHI!Y23,[1]CHI!Y25,[1]CHI!Y27,[1]CHI!Y45,[1]CHI!Y47,[1]CHI!Y49,[1]CHI!Y50)*BTU_Conversion</f>
        <v>1943002766105983.3</v>
      </c>
      <c r="G127" s="181">
        <f>SUM([1]CHI!Z23,[1]CHI!Z25,[1]CHI!Z27,[1]CHI!Z45,[1]CHI!Z47,[1]CHI!Z49,[1]CHI!Z50)*BTU_Conversion</f>
        <v>1922673781290089.3</v>
      </c>
      <c r="H127" s="181">
        <f>SUM([1]CHI!AA23,[1]CHI!AA25,[1]CHI!AA27,[1]CHI!AA45,[1]CHI!AA47,[1]CHI!AA49,[1]CHI!AA50)*BTU_Conversion</f>
        <v>1916106920985570.5</v>
      </c>
      <c r="I127" s="181">
        <f>SUM([1]CHI!AB23,[1]CHI!AB25,[1]CHI!AB27,[1]CHI!AB45,[1]CHI!AB47,[1]CHI!AB49,[1]CHI!AB50)*BTU_Conversion</f>
        <v>1905320904695739.8</v>
      </c>
      <c r="J127" s="181">
        <f>SUM([1]CHI!AC23,[1]CHI!AC25,[1]CHI!AC27,[1]CHI!AC45,[1]CHI!AC47,[1]CHI!AC49,[1]CHI!AC50)*BTU_Conversion</f>
        <v>1864412825297243</v>
      </c>
      <c r="K127" s="181">
        <f>SUM([1]CHI!AD23,[1]CHI!AD25,[1]CHI!AD27,[1]CHI!AD45,[1]CHI!AD47,[1]CHI!AD49,[1]CHI!AD50)*BTU_Conversion</f>
        <v>1842168901956194.5</v>
      </c>
      <c r="L127" s="181">
        <f>SUM([1]CHI!AE23,[1]CHI!AE25,[1]CHI!AE27,[1]CHI!AE45,[1]CHI!AE47,[1]CHI!AE49,[1]CHI!AE50)*BTU_Conversion</f>
        <v>1840313023659795.3</v>
      </c>
      <c r="M127" s="181">
        <f>SUM([1]CHI!AF23,[1]CHI!AF25,[1]CHI!AF27,[1]CHI!AF45,[1]CHI!AF47,[1]CHI!AF49,[1]CHI!AF50)*BTU_Conversion</f>
        <v>1792352777668328.3</v>
      </c>
      <c r="N127" s="181">
        <f>SUM([1]CHI!AG23,[1]CHI!AG25,[1]CHI!AG27,[1]CHI!AG45,[1]CHI!AG47,[1]CHI!AG49,[1]CHI!AG50)*BTU_Conversion</f>
        <v>1772912699018891.5</v>
      </c>
      <c r="O127" s="181">
        <f>SUM([1]CHI!AH23,[1]CHI!AH25,[1]CHI!AH27,[1]CHI!AH45,[1]CHI!AH47,[1]CHI!AH49,[1]CHI!AH50)*BTU_Conversion</f>
        <v>1747137542277614</v>
      </c>
      <c r="P127" s="181">
        <f>SUM([1]CHI!AI23,[1]CHI!AI25,[1]CHI!AI27,[1]CHI!AI45,[1]CHI!AI47,[1]CHI!AI49,[1]CHI!AI50)*BTU_Conversion</f>
        <v>1693757782844591.5</v>
      </c>
      <c r="Q127" s="181">
        <f>SUM([1]CHI!AJ23,[1]CHI!AJ25,[1]CHI!AJ27,[1]CHI!AJ45,[1]CHI!AJ47,[1]CHI!AJ49,[1]CHI!AJ50)*BTU_Conversion</f>
        <v>1683150601726437.8</v>
      </c>
      <c r="R127" s="181">
        <f>SUM([1]CHI!AK23,[1]CHI!AK25,[1]CHI!AK27,[1]CHI!AK45,[1]CHI!AK47,[1]CHI!AK49,[1]CHI!AK50)*BTU_Conversion</f>
        <v>1653414357341770.5</v>
      </c>
      <c r="S127" s="181">
        <f>SUM([1]CHI!AL23,[1]CHI!AL25,[1]CHI!AL27,[1]CHI!AL45,[1]CHI!AL47,[1]CHI!AL49,[1]CHI!AL50)*BTU_Conversion</f>
        <v>1658758888943010</v>
      </c>
      <c r="T127" s="181">
        <f>SUM([1]CHI!AM23,[1]CHI!AM25,[1]CHI!AM27,[1]CHI!AM45,[1]CHI!AM47,[1]CHI!AM49,[1]CHI!AM50)*BTU_Conversion</f>
        <v>1649771873147910.5</v>
      </c>
      <c r="U127" s="181">
        <f>SUM([1]CHI!AN23,[1]CHI!AN25,[1]CHI!AN27,[1]CHI!AN45,[1]CHI!AN47,[1]CHI!AN49,[1]CHI!AN50)*BTU_Conversion</f>
        <v>1636587383086367</v>
      </c>
      <c r="V127" s="181">
        <f>SUM([1]CHI!AO23,[1]CHI!AO25,[1]CHI!AO27,[1]CHI!AO45,[1]CHI!AO47,[1]CHI!AO49,[1]CHI!AO50)*BTU_Conversion</f>
        <v>1624792371960724</v>
      </c>
      <c r="W127" s="181">
        <f>SUM([1]CHI!AP23,[1]CHI!AP25,[1]CHI!AP27,[1]CHI!AP45,[1]CHI!AP47,[1]CHI!AP49,[1]CHI!AP50)*BTU_Conversion</f>
        <v>1614487966147175.3</v>
      </c>
      <c r="X127" s="181">
        <f>SUM([1]CHI!AQ23,[1]CHI!AQ25,[1]CHI!AQ27,[1]CHI!AQ45,[1]CHI!AQ47,[1]CHI!AQ49,[1]CHI!AQ50)*BTU_Conversion</f>
        <v>1595853681599233</v>
      </c>
      <c r="Y127" s="181">
        <f>SUM([1]CHI!AR23,[1]CHI!AR25,[1]CHI!AR27,[1]CHI!AR45,[1]CHI!AR47,[1]CHI!AR49,[1]CHI!AR50)*BTU_Conversion</f>
        <v>1581371945328415.8</v>
      </c>
      <c r="Z127" s="181">
        <f>SUM([1]CHI!AS23,[1]CHI!AS25,[1]CHI!AS27,[1]CHI!AS45,[1]CHI!AS47,[1]CHI!AS49,[1]CHI!AS50)*BTU_Conversion</f>
        <v>1540792230730798.8</v>
      </c>
      <c r="AA127" s="181">
        <f>SUM([1]CHI!AT23,[1]CHI!AT25,[1]CHI!AT27,[1]CHI!AT45,[1]CHI!AT47,[1]CHI!AT49,[1]CHI!AT50)*BTU_Conversion</f>
        <v>1523139183958540.8</v>
      </c>
      <c r="AB127" s="181">
        <f>SUM([1]CHI!AU23,[1]CHI!AU25,[1]CHI!AU27,[1]CHI!AU45,[1]CHI!AU47,[1]CHI!AU49,[1]CHI!AU50)*BTU_Conversion</f>
        <v>1512484932265176.5</v>
      </c>
      <c r="AC127" s="181">
        <f>SUM([1]CHI!AV23,[1]CHI!AV25,[1]CHI!AV27,[1]CHI!AV45,[1]CHI!AV47,[1]CHI!AV49,[1]CHI!AV50)*BTU_Conversion</f>
        <v>1500996105989946</v>
      </c>
      <c r="AD127" s="181">
        <f>SUM([1]CHI!AW23,[1]CHI!AW25,[1]CHI!AW27,[1]CHI!AW45,[1]CHI!AW47,[1]CHI!AW49,[1]CHI!AW50)*BTU_Conversion</f>
        <v>1469443917810279.5</v>
      </c>
      <c r="AE127" s="181">
        <f>SUM([1]CHI!AX23,[1]CHI!AX25,[1]CHI!AX27,[1]CHI!AX45,[1]CHI!AX47,[1]CHI!AX49,[1]CHI!AX50)*BTU_Conversion</f>
        <v>1455437794438020.3</v>
      </c>
      <c r="AF127" s="181">
        <f>SUM([1]CHI!AY23,[1]CHI!AY25,[1]CHI!AY27,[1]CHI!AY45,[1]CHI!AY47,[1]CHI!AY49,[1]CHI!AY50)*BTU_Conversion</f>
        <v>1453846252701421.3</v>
      </c>
      <c r="AG127" s="181">
        <f>SUM([1]CHI!AZ23,[1]CHI!AZ25,[1]CHI!AZ27,[1]CHI!AZ45,[1]CHI!AZ47,[1]CHI!AZ49,[1]CHI!AZ50)*BTU_Conversion</f>
        <v>1427196394495897</v>
      </c>
    </row>
    <row r="128" spans="2:33" x14ac:dyDescent="0.25">
      <c r="B128" s="339" t="s">
        <v>978</v>
      </c>
      <c r="C128" s="338">
        <v>0</v>
      </c>
      <c r="D128" s="338">
        <v>0</v>
      </c>
      <c r="E128" s="338">
        <v>0</v>
      </c>
      <c r="F128" s="338">
        <v>0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</row>
    <row r="129" spans="2:33" x14ac:dyDescent="0.25">
      <c r="B129" s="336" t="s">
        <v>979</v>
      </c>
      <c r="C129" s="181">
        <f>SUM([1]gla!X43)*BTU_Conversion</f>
        <v>1112318804394.4719</v>
      </c>
      <c r="D129" s="181">
        <f>SUM([1]gla!Y43)*BTU_Conversion</f>
        <v>1128050517657.627</v>
      </c>
      <c r="E129" s="181">
        <f>SUM([1]gla!Z43)*BTU_Conversion</f>
        <v>1111039896783.8105</v>
      </c>
      <c r="F129" s="181">
        <f>SUM([1]gla!AA43)*BTU_Conversion</f>
        <v>1100926367069.5691</v>
      </c>
      <c r="G129" s="181">
        <f>SUM([1]gla!AB43)*BTU_Conversion</f>
        <v>1089920530457.2462</v>
      </c>
      <c r="H129" s="181">
        <f>SUM([1]gla!AC43)*BTU_Conversion</f>
        <v>1090484653478.4327</v>
      </c>
      <c r="I129" s="181">
        <f>SUM([1]gla!AD43)*BTU_Conversion</f>
        <v>1076750336934.8481</v>
      </c>
      <c r="J129" s="181">
        <f>SUM([1]gla!AE43)*BTU_Conversion</f>
        <v>1064631804483.7672</v>
      </c>
      <c r="K129" s="181">
        <f>SUM([1]gla!AF43)*BTU_Conversion</f>
        <v>1064657377790.6775</v>
      </c>
      <c r="L129" s="181">
        <f>SUM([1]gla!AG43)*BTU_Conversion</f>
        <v>1033408522196.4354</v>
      </c>
      <c r="M129" s="181">
        <f>SUM([1]gla!AH43)*BTU_Conversion</f>
        <v>1010827855950.4695</v>
      </c>
      <c r="N129" s="181">
        <f>SUM([1]gla!AI43)*BTU_Conversion</f>
        <v>989683171721.448</v>
      </c>
      <c r="O129" s="181">
        <f>SUM([1]gla!AJ43)*BTU_Conversion</f>
        <v>982825657723.77893</v>
      </c>
      <c r="P129" s="181">
        <f>SUM([1]gla!AK43)*BTU_Conversion</f>
        <v>974638972274.12195</v>
      </c>
      <c r="Q129" s="181">
        <f>SUM([1]gla!AL43)*BTU_Conversion</f>
        <v>934669866801.82068</v>
      </c>
      <c r="R129" s="181">
        <f>SUM([1]gla!AM43)*BTU_Conversion</f>
        <v>899095664182.62488</v>
      </c>
      <c r="S129" s="181">
        <f>SUM([1]gla!AN43)*BTU_Conversion</f>
        <v>866972631552.4469</v>
      </c>
      <c r="T129" s="181">
        <f>SUM([1]gla!AO43)*BTU_Conversion</f>
        <v>854753337011.9043</v>
      </c>
      <c r="U129" s="181">
        <f>SUM([1]gla!AP43)*BTU_Conversion</f>
        <v>798282716273.24548</v>
      </c>
      <c r="V129" s="181">
        <f>SUM([1]gla!AQ43)*BTU_Conversion</f>
        <v>745428115656.32031</v>
      </c>
      <c r="W129" s="181">
        <f>SUM([1]gla!AR43)*BTU_Conversion</f>
        <v>738428006730.69019</v>
      </c>
      <c r="X129" s="181">
        <f>SUM([1]gla!AS43)*BTU_Conversion</f>
        <v>726594501644.01282</v>
      </c>
      <c r="Y129" s="181">
        <f>SUM([1]gla!AT43)*BTU_Conversion</f>
        <v>713547993306.62585</v>
      </c>
      <c r="Z129" s="181">
        <f>SUM([1]gla!AU43)*BTU_Conversion</f>
        <v>693176730049.46045</v>
      </c>
      <c r="AA129" s="181">
        <f>SUM([1]gla!AV43)*BTU_Conversion</f>
        <v>689089430326.84949</v>
      </c>
      <c r="AB129" s="181">
        <f>SUM([1]gla!AW43)*BTU_Conversion</f>
        <v>694264842571.47839</v>
      </c>
      <c r="AC129" s="181">
        <f>SUM([1]gla!AX43)*BTU_Conversion</f>
        <v>673652626052.20374</v>
      </c>
      <c r="AD129" s="181">
        <f>SUM([1]gla!AY43)*BTU_Conversion</f>
        <v>643956867456.54822</v>
      </c>
      <c r="AE129" s="181">
        <f>SUM([1]gla!AZ43)*BTU_Conversion</f>
        <v>622719095571.45679</v>
      </c>
      <c r="AF129" s="181">
        <f>SUM([1]gla!BA43)*BTU_Conversion</f>
        <v>603063922105.42126</v>
      </c>
      <c r="AG129" s="181">
        <f>SUM([1]gla!BB43)*BTU_Conversion</f>
        <v>563543120756.25977</v>
      </c>
    </row>
    <row r="130" spans="2:33" x14ac:dyDescent="0.25">
      <c r="B130" s="336" t="s">
        <v>980</v>
      </c>
      <c r="C130" s="181">
        <f>SUM([1]cem!X35,[1]cem!X38,[1]cem!X43,[1]cem!X45)*BTU_Conversion</f>
        <v>142214497793164.31</v>
      </c>
      <c r="D130" s="181">
        <f>SUM([1]cem!Y35,[1]cem!Y38,[1]cem!Y43,[1]cem!Y45)*BTU_Conversion</f>
        <v>142627663745478.78</v>
      </c>
      <c r="E130" s="181">
        <f>SUM([1]cem!Z35,[1]cem!Z38,[1]cem!Z43,[1]cem!Z45)*BTU_Conversion</f>
        <v>141764320291398.41</v>
      </c>
      <c r="F130" s="181">
        <f>SUM([1]cem!AA35,[1]cem!AA38,[1]cem!AA43,[1]cem!AA45)*BTU_Conversion</f>
        <v>140782902771305.19</v>
      </c>
      <c r="G130" s="181">
        <f>SUM([1]cem!AB35,[1]cem!AB38,[1]cem!AB43,[1]cem!AB45)*BTU_Conversion</f>
        <v>140271572643882.23</v>
      </c>
      <c r="H130" s="181">
        <f>SUM([1]cem!AC35,[1]cem!AC38,[1]cem!AC43,[1]cem!AC45)*BTU_Conversion</f>
        <v>140724403141978.77</v>
      </c>
      <c r="I130" s="181">
        <f>SUM([1]cem!AD35,[1]cem!AD38,[1]cem!AD43,[1]cem!AD45)*BTU_Conversion</f>
        <v>141707638939053.38</v>
      </c>
      <c r="J130" s="181">
        <f>SUM([1]cem!AE35,[1]cem!AE38,[1]cem!AE43,[1]cem!AE45)*BTU_Conversion</f>
        <v>142600035942267.84</v>
      </c>
      <c r="K130" s="181">
        <f>SUM([1]cem!AF35,[1]cem!AF38,[1]cem!AF43,[1]cem!AF45)*BTU_Conversion</f>
        <v>143432358810510.38</v>
      </c>
      <c r="L130" s="181">
        <f>SUM([1]cem!AG35,[1]cem!AG38,[1]cem!AG43,[1]cem!AG45)*BTU_Conversion</f>
        <v>143636866526684.22</v>
      </c>
      <c r="M130" s="181">
        <f>SUM([1]cem!AH35,[1]cem!AH38,[1]cem!AH43,[1]cem!AH45)*BTU_Conversion</f>
        <v>143463223616575.09</v>
      </c>
      <c r="N130" s="181">
        <f>SUM([1]cem!AI35,[1]cem!AI38,[1]cem!AI43,[1]cem!AI45)*BTU_Conversion</f>
        <v>143517200297697.84</v>
      </c>
      <c r="O130" s="181">
        <f>SUM([1]cem!AJ35,[1]cem!AJ38,[1]cem!AJ43,[1]cem!AJ45)*BTU_Conversion</f>
        <v>143269259468111.75</v>
      </c>
      <c r="P130" s="181">
        <f>SUM([1]cem!AK35,[1]cem!AK38,[1]cem!AK43,[1]cem!AK45)*BTU_Conversion</f>
        <v>142407403914235.34</v>
      </c>
      <c r="Q130" s="181">
        <f>SUM([1]cem!AL35,[1]cem!AL38,[1]cem!AL43,[1]cem!AL45)*BTU_Conversion</f>
        <v>141466872680265.19</v>
      </c>
      <c r="R130" s="181">
        <f>SUM([1]cem!AM35,[1]cem!AM38,[1]cem!AM43,[1]cem!AM45)*BTU_Conversion</f>
        <v>140506813890085.55</v>
      </c>
      <c r="S130" s="181">
        <f>SUM([1]cem!AN35,[1]cem!AN38,[1]cem!AN43,[1]cem!AN45)*BTU_Conversion</f>
        <v>140157667391795.28</v>
      </c>
      <c r="T130" s="181">
        <f>SUM([1]cem!AO35,[1]cem!AO38,[1]cem!AO43,[1]cem!AO45)*BTU_Conversion</f>
        <v>138200981748082.78</v>
      </c>
      <c r="U130" s="181">
        <f>SUM([1]cem!AP35,[1]cem!AP38,[1]cem!AP43,[1]cem!AP45)*BTU_Conversion</f>
        <v>135796343975109.02</v>
      </c>
      <c r="V130" s="181">
        <f>SUM([1]cem!AQ35,[1]cem!AQ38,[1]cem!AQ43,[1]cem!AQ45)*BTU_Conversion</f>
        <v>129560421513279.98</v>
      </c>
      <c r="W130" s="181">
        <f>SUM([1]cem!AR35,[1]cem!AR38,[1]cem!AR43,[1]cem!AR45)*BTU_Conversion</f>
        <v>118533669615704.39</v>
      </c>
      <c r="X130" s="181">
        <f>SUM([1]cem!AS35,[1]cem!AS38,[1]cem!AS43,[1]cem!AS45)*BTU_Conversion</f>
        <v>106470429616790.13</v>
      </c>
      <c r="Y130" s="181">
        <f>SUM([1]cem!AT35,[1]cem!AT38,[1]cem!AT43,[1]cem!AT45)*BTU_Conversion</f>
        <v>91616830302980.734</v>
      </c>
      <c r="Z130" s="181">
        <f>SUM([1]cem!AU35,[1]cem!AU38,[1]cem!AU43,[1]cem!AU45)*BTU_Conversion</f>
        <v>81061704410619.25</v>
      </c>
      <c r="AA130" s="181">
        <f>SUM([1]cem!AV35,[1]cem!AV38,[1]cem!AV43,[1]cem!AV45)*BTU_Conversion</f>
        <v>78908300018239.719</v>
      </c>
      <c r="AB130" s="181">
        <f>SUM([1]cem!AW35,[1]cem!AW38,[1]cem!AW43,[1]cem!AW45)*BTU_Conversion</f>
        <v>78558297730662.188</v>
      </c>
      <c r="AC130" s="181">
        <f>SUM([1]cem!AX35,[1]cem!AX38,[1]cem!AX43,[1]cem!AX45)*BTU_Conversion</f>
        <v>78076685710628.938</v>
      </c>
      <c r="AD130" s="181">
        <f>SUM([1]cem!AY35,[1]cem!AY38,[1]cem!AY43,[1]cem!AY45)*BTU_Conversion</f>
        <v>73611001812325.641</v>
      </c>
      <c r="AE130" s="181">
        <f>SUM([1]cem!AZ35,[1]cem!AZ38,[1]cem!AZ43,[1]cem!AZ45)*BTU_Conversion</f>
        <v>72789253041573.938</v>
      </c>
      <c r="AF130" s="181">
        <f>SUM([1]cem!BA35,[1]cem!BA38,[1]cem!BA43,[1]cem!BA45)*BTU_Conversion</f>
        <v>70897695330387.344</v>
      </c>
      <c r="AG130" s="181">
        <f>SUM([1]cem!BB35,[1]cem!BB38,[1]cem!BB43,[1]cem!BB45)*BTU_Conversion</f>
        <v>67792134238768.602</v>
      </c>
    </row>
    <row r="131" spans="2:33" x14ac:dyDescent="0.25">
      <c r="B131" s="336" t="s">
        <v>981</v>
      </c>
      <c r="C131" s="181">
        <f>SUM([1]cenisb!W21,[1]ISI!V24,[1]ISI!V26)*BTU_Conversion</f>
        <v>7228072467491.2305</v>
      </c>
      <c r="D131" s="181">
        <f>SUM([1]cenisb!X21,[1]ISI!W24,[1]ISI!W26)*BTU_Conversion</f>
        <v>7175166130894.584</v>
      </c>
      <c r="E131" s="181">
        <f>SUM([1]cenisb!Y21,[1]ISI!X24,[1]ISI!X26)*BTU_Conversion</f>
        <v>7036672970713.1699</v>
      </c>
      <c r="F131" s="181">
        <f>SUM([1]cenisb!Z21,[1]ISI!Y24,[1]ISI!Y26)*BTU_Conversion</f>
        <v>6006295401076.6377</v>
      </c>
      <c r="G131" s="181">
        <f>SUM([1]cenisb!AA21,[1]ISI!Z24,[1]ISI!Z26)*BTU_Conversion</f>
        <v>5760114760320.6475</v>
      </c>
      <c r="H131" s="181">
        <f>SUM([1]cenisb!AB21,[1]ISI!AA24,[1]ISI!AA26)*BTU_Conversion</f>
        <v>5661418119431.4316</v>
      </c>
      <c r="I131" s="181">
        <f>SUM([1]cenisb!AC21,[1]ISI!AB24,[1]ISI!AB26)*BTU_Conversion</f>
        <v>5548479727868.1533</v>
      </c>
      <c r="J131" s="181">
        <f>SUM([1]cenisb!AD21,[1]ISI!AC24,[1]ISI!AC26)*BTU_Conversion</f>
        <v>5496279998314.4121</v>
      </c>
      <c r="K131" s="181">
        <f>SUM([1]cenisb!AE21,[1]ISI!AD24,[1]ISI!AD26)*BTU_Conversion</f>
        <v>5440845312662.3271</v>
      </c>
      <c r="L131" s="181">
        <f>SUM([1]cenisb!AF21,[1]ISI!AE24,[1]ISI!AE26)*BTU_Conversion</f>
        <v>5385346248964.3516</v>
      </c>
      <c r="M131" s="181">
        <f>SUM([1]cenisb!AG21,[1]ISI!AF24,[1]ISI!AF26)*BTU_Conversion</f>
        <v>5236645780053.9609</v>
      </c>
      <c r="N131" s="181">
        <f>SUM([1]cenisb!AH21,[1]ISI!AG24,[1]ISI!AG26)*BTU_Conversion</f>
        <v>5210628193228.208</v>
      </c>
      <c r="O131" s="181">
        <f>SUM([1]cenisb!AI21,[1]ISI!AH24,[1]ISI!AH26)*BTU_Conversion</f>
        <v>5175507568616.5996</v>
      </c>
      <c r="P131" s="181">
        <f>SUM([1]cenisb!AJ21,[1]ISI!AI24,[1]ISI!AI26)*BTU_Conversion</f>
        <v>5110207303319.4863</v>
      </c>
      <c r="Q131" s="181">
        <f>SUM([1]cenisb!AK21,[1]ISI!AJ24,[1]ISI!AJ26)*BTU_Conversion</f>
        <v>5037918702581.1133</v>
      </c>
      <c r="R131" s="181">
        <f>SUM([1]cenisb!AL21,[1]ISI!AK24,[1]ISI!AK26)*BTU_Conversion</f>
        <v>4967421650519.9844</v>
      </c>
      <c r="S131" s="181">
        <f>SUM([1]cenisb!AM21,[1]ISI!AL24,[1]ISI!AL26)*BTU_Conversion</f>
        <v>4895981097036.874</v>
      </c>
      <c r="T131" s="181">
        <f>SUM([1]cenisb!AN21,[1]ISI!AM24,[1]ISI!AM26)*BTU_Conversion</f>
        <v>4797484981444.0986</v>
      </c>
      <c r="U131" s="181">
        <f>SUM([1]cenisb!AO21,[1]ISI!AN24,[1]ISI!AN26)*BTU_Conversion</f>
        <v>4489557382657.0244</v>
      </c>
      <c r="V131" s="181">
        <f>SUM([1]cenisb!AP21,[1]ISI!AO24,[1]ISI!AO26)*BTU_Conversion</f>
        <v>4410598872428.7021</v>
      </c>
      <c r="W131" s="181">
        <f>SUM([1]cenisb!AQ21,[1]ISI!AP24,[1]ISI!AP26)*BTU_Conversion</f>
        <v>4267363937278.2612</v>
      </c>
      <c r="X131" s="181">
        <f>SUM([1]cenisb!AR21,[1]ISI!AQ24,[1]ISI!AQ26)*BTU_Conversion</f>
        <v>4196459255164.5679</v>
      </c>
      <c r="Y131" s="181">
        <f>SUM([1]cenisb!AS21,[1]ISI!AR24,[1]ISI!AR26)*BTU_Conversion</f>
        <v>4085812070496.8623</v>
      </c>
      <c r="Z131" s="181">
        <f>SUM([1]cenisb!AT21,[1]ISI!AS24,[1]ISI!AS26)*BTU_Conversion</f>
        <v>3988268313824.8638</v>
      </c>
      <c r="AA131" s="181">
        <f>SUM([1]cenisb!AU21,[1]ISI!AT24,[1]ISI!AT26)*BTU_Conversion</f>
        <v>3883932989315.1641</v>
      </c>
      <c r="AB131" s="181">
        <f>SUM([1]cenisb!AV21,[1]ISI!AU24,[1]ISI!AU26)*BTU_Conversion</f>
        <v>3792197433364.7227</v>
      </c>
      <c r="AC131" s="181">
        <f>SUM([1]cenisb!AW21,[1]ISI!AV24,[1]ISI!AV26)*BTU_Conversion</f>
        <v>3726289293380.1987</v>
      </c>
      <c r="AD131" s="181">
        <f>SUM([1]cenisb!AX21,[1]ISI!AW24,[1]ISI!AW26)*BTU_Conversion</f>
        <v>3628750474381.9761</v>
      </c>
      <c r="AE131" s="181">
        <f>SUM([1]cenisb!AY21,[1]ISI!AX24,[1]ISI!AX26)*BTU_Conversion</f>
        <v>3533448653932.5073</v>
      </c>
      <c r="AF131" s="181">
        <f>SUM([1]cenisb!AZ21,[1]ISI!AY24,[1]ISI!AY26)*BTU_Conversion</f>
        <v>3316903146586.1973</v>
      </c>
      <c r="AG131" s="181">
        <f>SUM([1]cenisb!BA21,[1]ISI!AZ24,[1]ISI!AZ26)*BTU_Conversion</f>
        <v>3200604892104.416</v>
      </c>
    </row>
    <row r="132" spans="2:33" x14ac:dyDescent="0.25">
      <c r="B132" s="336" t="s">
        <v>982</v>
      </c>
      <c r="C132" s="181">
        <f>SUM([1]NFM!V24,[1]NFM!V26,[1]NFM!V28)*BTU_Conversion</f>
        <v>3476862550603.3208</v>
      </c>
      <c r="D132" s="181">
        <f>SUM([1]NFM!W24,[1]NFM!W26,[1]NFM!W28)*BTU_Conversion</f>
        <v>3403423036076.0835</v>
      </c>
      <c r="E132" s="181">
        <f>SUM([1]NFM!X24,[1]NFM!X26,[1]NFM!X28)*BTU_Conversion</f>
        <v>3348142285795.1704</v>
      </c>
      <c r="F132" s="181">
        <f>SUM([1]NFM!Y24,[1]NFM!Y26,[1]NFM!Y28)*BTU_Conversion</f>
        <v>3260983549367.4585</v>
      </c>
      <c r="G132" s="181">
        <f>SUM([1]NFM!Z24,[1]NFM!Z26,[1]NFM!Z28)*BTU_Conversion</f>
        <v>3205825232062.8052</v>
      </c>
      <c r="H132" s="181">
        <f>SUM([1]NFM!AA24,[1]NFM!AA26,[1]NFM!AA28)*BTU_Conversion</f>
        <v>3151102309490.1792</v>
      </c>
      <c r="I132" s="181">
        <f>SUM([1]NFM!AB24,[1]NFM!AB26,[1]NFM!AB28)*BTU_Conversion</f>
        <v>3117160122036.7305</v>
      </c>
      <c r="J132" s="181">
        <f>SUM([1]NFM!AC24,[1]NFM!AC26,[1]NFM!AC28)*BTU_Conversion</f>
        <v>3065620349959.2026</v>
      </c>
      <c r="K132" s="181">
        <f>SUM([1]NFM!AD24,[1]NFM!AD26,[1]NFM!AD28)*BTU_Conversion</f>
        <v>3021289258591.5</v>
      </c>
      <c r="L132" s="181">
        <f>SUM([1]NFM!AE24,[1]NFM!AE26,[1]NFM!AE28)*BTU_Conversion</f>
        <v>2929996502015.0249</v>
      </c>
      <c r="M132" s="181">
        <f>SUM([1]NFM!AF24,[1]NFM!AF26,[1]NFM!AF28)*BTU_Conversion</f>
        <v>2872196945360.062</v>
      </c>
      <c r="N132" s="181">
        <f>SUM([1]NFM!AG24,[1]NFM!AG26,[1]NFM!AG28)*BTU_Conversion</f>
        <v>2838556323379.1523</v>
      </c>
      <c r="O132" s="181">
        <f>SUM([1]NFM!AH24,[1]NFM!AH26,[1]NFM!AH28)*BTU_Conversion</f>
        <v>2790174783796.6875</v>
      </c>
      <c r="P132" s="181">
        <f>SUM([1]NFM!AI24,[1]NFM!AI26,[1]NFM!AI28)*BTU_Conversion</f>
        <v>2738865516209.1797</v>
      </c>
      <c r="Q132" s="181">
        <f>SUM([1]NFM!AJ24,[1]NFM!AJ26,[1]NFM!AJ28)*BTU_Conversion</f>
        <v>2694871010694.6299</v>
      </c>
      <c r="R132" s="181">
        <f>SUM([1]NFM!AK24,[1]NFM!AK26,[1]NFM!AK28)*BTU_Conversion</f>
        <v>2616378240367.6709</v>
      </c>
      <c r="S132" s="181">
        <f>SUM([1]NFM!AL24,[1]NFM!AL26,[1]NFM!AL28)*BTU_Conversion</f>
        <v>2544065005061.7803</v>
      </c>
      <c r="T132" s="181">
        <f>SUM([1]NFM!AM24,[1]NFM!AM26,[1]NFM!AM28)*BTU_Conversion</f>
        <v>2508365198756.624</v>
      </c>
      <c r="U132" s="181">
        <f>SUM([1]NFM!AN24,[1]NFM!AN26,[1]NFM!AN28)*BTU_Conversion</f>
        <v>2439927284814.2617</v>
      </c>
      <c r="V132" s="181">
        <f>SUM([1]NFM!AO24,[1]NFM!AO26,[1]NFM!AO28)*BTU_Conversion</f>
        <v>2403322875764.4438</v>
      </c>
      <c r="W132" s="181">
        <f>SUM([1]NFM!AP24,[1]NFM!AP26,[1]NFM!AP28)*BTU_Conversion</f>
        <v>2355852283573.0898</v>
      </c>
      <c r="X132" s="181">
        <f>SUM([1]NFM!AQ24,[1]NFM!AQ26,[1]NFM!AQ28)*BTU_Conversion</f>
        <v>2302832535096.5288</v>
      </c>
      <c r="Y132" s="181">
        <f>SUM([1]NFM!AR24,[1]NFM!AR26,[1]NFM!AR28)*BTU_Conversion</f>
        <v>2256248184170.541</v>
      </c>
      <c r="Z132" s="181">
        <f>SUM([1]NFM!AS24,[1]NFM!AS26,[1]NFM!AS28)*BTU_Conversion</f>
        <v>2204341180929.7729</v>
      </c>
      <c r="AA132" s="181">
        <f>SUM([1]NFM!AT24,[1]NFM!AT26,[1]NFM!AT28)*BTU_Conversion</f>
        <v>2135936583207.7148</v>
      </c>
      <c r="AB132" s="181">
        <f>SUM([1]NFM!AU24,[1]NFM!AU26,[1]NFM!AU28)*BTU_Conversion</f>
        <v>2026736442369.4873</v>
      </c>
      <c r="AC132" s="181">
        <f>SUM([1]NFM!AV24,[1]NFM!AV26,[1]NFM!AV28)*BTU_Conversion</f>
        <v>1799794232293.2195</v>
      </c>
      <c r="AD132" s="181">
        <f>SUM([1]NFM!AW24,[1]NFM!AW26,[1]NFM!AW28)*BTU_Conversion</f>
        <v>1696477855814.8425</v>
      </c>
      <c r="AE132" s="181">
        <f>SUM([1]NFM!AX24,[1]NFM!AX26,[1]NFM!AX28)*BTU_Conversion</f>
        <v>1611441306603.5994</v>
      </c>
      <c r="AF132" s="181">
        <f>SUM([1]NFM!AY24,[1]NFM!AY26,[1]NFM!AY28)*BTU_Conversion</f>
        <v>1556939671811.0276</v>
      </c>
      <c r="AG132" s="181">
        <f>SUM([1]NFM!AZ24,[1]NFM!AZ26,[1]NFM!AZ28)*BTU_Conversion</f>
        <v>1483261133511.657</v>
      </c>
    </row>
    <row r="133" spans="2:33" x14ac:dyDescent="0.25">
      <c r="B133" s="341" t="s">
        <v>983</v>
      </c>
      <c r="C133" s="338">
        <v>0</v>
      </c>
      <c r="D133" s="338">
        <v>0</v>
      </c>
      <c r="E133" s="338">
        <v>0</v>
      </c>
      <c r="F133" s="338">
        <v>0</v>
      </c>
      <c r="G133" s="338">
        <v>0</v>
      </c>
      <c r="H133" s="338">
        <v>0</v>
      </c>
      <c r="I133" s="338">
        <v>0</v>
      </c>
      <c r="J133" s="338">
        <v>0</v>
      </c>
      <c r="K133" s="338">
        <v>0</v>
      </c>
      <c r="L133" s="338">
        <v>0</v>
      </c>
      <c r="M133" s="338">
        <v>0</v>
      </c>
      <c r="N133" s="338">
        <v>0</v>
      </c>
      <c r="O133" s="338">
        <v>0</v>
      </c>
      <c r="P133" s="338">
        <v>0</v>
      </c>
      <c r="Q133" s="338">
        <v>0</v>
      </c>
      <c r="R133" s="338">
        <v>0</v>
      </c>
      <c r="S133" s="338">
        <v>0</v>
      </c>
      <c r="T133" s="338">
        <v>0</v>
      </c>
      <c r="U133" s="338">
        <v>0</v>
      </c>
      <c r="V133" s="338">
        <v>0</v>
      </c>
      <c r="W133" s="338">
        <v>0</v>
      </c>
      <c r="X133" s="338">
        <v>0</v>
      </c>
      <c r="Y133" s="338">
        <v>0</v>
      </c>
      <c r="Z133" s="338">
        <v>0</v>
      </c>
      <c r="AA133" s="338">
        <v>0</v>
      </c>
      <c r="AB133" s="338">
        <v>0</v>
      </c>
      <c r="AC133" s="338">
        <v>0</v>
      </c>
      <c r="AD133" s="338">
        <v>0</v>
      </c>
      <c r="AE133" s="338">
        <v>0</v>
      </c>
      <c r="AF133" s="338">
        <v>0</v>
      </c>
      <c r="AG133" s="338">
        <v>0</v>
      </c>
    </row>
    <row r="134" spans="2:33" x14ac:dyDescent="0.25">
      <c r="B134" s="341" t="s">
        <v>984</v>
      </c>
      <c r="C134" s="338">
        <v>0</v>
      </c>
      <c r="D134" s="338">
        <v>0</v>
      </c>
      <c r="E134" s="338">
        <v>0</v>
      </c>
      <c r="F134" s="338">
        <v>0</v>
      </c>
      <c r="G134" s="338">
        <v>0</v>
      </c>
      <c r="H134" s="338">
        <v>0</v>
      </c>
      <c r="I134" s="338">
        <v>0</v>
      </c>
      <c r="J134" s="338">
        <v>0</v>
      </c>
      <c r="K134" s="338">
        <v>0</v>
      </c>
      <c r="L134" s="338">
        <v>0</v>
      </c>
      <c r="M134" s="338">
        <v>0</v>
      </c>
      <c r="N134" s="338">
        <v>0</v>
      </c>
      <c r="O134" s="338">
        <v>0</v>
      </c>
      <c r="P134" s="338">
        <v>0</v>
      </c>
      <c r="Q134" s="338">
        <v>0</v>
      </c>
      <c r="R134" s="338">
        <v>0</v>
      </c>
      <c r="S134" s="338">
        <v>0</v>
      </c>
      <c r="T134" s="338">
        <v>0</v>
      </c>
      <c r="U134" s="338">
        <v>0</v>
      </c>
      <c r="V134" s="338">
        <v>0</v>
      </c>
      <c r="W134" s="338">
        <v>0</v>
      </c>
      <c r="X134" s="338">
        <v>0</v>
      </c>
      <c r="Y134" s="338">
        <v>0</v>
      </c>
      <c r="Z134" s="338">
        <v>0</v>
      </c>
      <c r="AA134" s="338">
        <v>0</v>
      </c>
      <c r="AB134" s="338">
        <v>0</v>
      </c>
      <c r="AC134" s="338">
        <v>0</v>
      </c>
      <c r="AD134" s="338">
        <v>0</v>
      </c>
      <c r="AE134" s="338">
        <v>0</v>
      </c>
      <c r="AF134" s="338">
        <v>0</v>
      </c>
      <c r="AG134" s="338">
        <v>0</v>
      </c>
    </row>
    <row r="135" spans="2:33" x14ac:dyDescent="0.25">
      <c r="B135" s="341" t="s">
        <v>985</v>
      </c>
      <c r="C135" s="338">
        <v>0</v>
      </c>
      <c r="D135" s="338">
        <v>0</v>
      </c>
      <c r="E135" s="338">
        <v>0</v>
      </c>
      <c r="F135" s="338">
        <v>0</v>
      </c>
      <c r="G135" s="338">
        <v>0</v>
      </c>
      <c r="H135" s="338">
        <v>0</v>
      </c>
      <c r="I135" s="338">
        <v>0</v>
      </c>
      <c r="J135" s="338">
        <v>0</v>
      </c>
      <c r="K135" s="338">
        <v>0</v>
      </c>
      <c r="L135" s="338">
        <v>0</v>
      </c>
      <c r="M135" s="338">
        <v>0</v>
      </c>
      <c r="N135" s="338">
        <v>0</v>
      </c>
      <c r="O135" s="338">
        <v>0</v>
      </c>
      <c r="P135" s="338">
        <v>0</v>
      </c>
      <c r="Q135" s="338">
        <v>0</v>
      </c>
      <c r="R135" s="338">
        <v>0</v>
      </c>
      <c r="S135" s="338">
        <v>0</v>
      </c>
      <c r="T135" s="338">
        <v>0</v>
      </c>
      <c r="U135" s="338">
        <v>0</v>
      </c>
      <c r="V135" s="338">
        <v>0</v>
      </c>
      <c r="W135" s="338">
        <v>0</v>
      </c>
      <c r="X135" s="338">
        <v>0</v>
      </c>
      <c r="Y135" s="338">
        <v>0</v>
      </c>
      <c r="Z135" s="338">
        <v>0</v>
      </c>
      <c r="AA135" s="338">
        <v>0</v>
      </c>
      <c r="AB135" s="338">
        <v>0</v>
      </c>
      <c r="AC135" s="338">
        <v>0</v>
      </c>
      <c r="AD135" s="338">
        <v>0</v>
      </c>
      <c r="AE135" s="338">
        <v>0</v>
      </c>
      <c r="AF135" s="338">
        <v>0</v>
      </c>
      <c r="AG135" s="338">
        <v>0</v>
      </c>
    </row>
    <row r="136" spans="2:33" x14ac:dyDescent="0.25">
      <c r="B136" s="342" t="s">
        <v>986</v>
      </c>
      <c r="C136" s="181">
        <f>SUM([1]MAE!V16,[1]MAE!V18,[1]MAE!V20)*BTU_Conversion</f>
        <v>22200391306848.141</v>
      </c>
      <c r="D136" s="181">
        <f>SUM([1]MAE!W16,[1]MAE!W18,[1]MAE!W20)*BTU_Conversion</f>
        <v>22225640654177.648</v>
      </c>
      <c r="E136" s="181">
        <f>SUM([1]MAE!X16,[1]MAE!X18,[1]MAE!X20)*BTU_Conversion</f>
        <v>22207861594940.965</v>
      </c>
      <c r="F136" s="181">
        <f>SUM([1]MAE!Y16,[1]MAE!Y18,[1]MAE!Y20)*BTU_Conversion</f>
        <v>21938187908952.176</v>
      </c>
      <c r="G136" s="181">
        <f>SUM([1]MAE!Z16,[1]MAE!Z18,[1]MAE!Z20)*BTU_Conversion</f>
        <v>21766735830781.906</v>
      </c>
      <c r="H136" s="181">
        <f>SUM([1]MAE!AA16,[1]MAE!AA18,[1]MAE!AA20)*BTU_Conversion</f>
        <v>21582803201302.855</v>
      </c>
      <c r="I136" s="181">
        <f>SUM([1]MAE!AB16,[1]MAE!AB18,[1]MAE!AB20)*BTU_Conversion</f>
        <v>21476659641257.559</v>
      </c>
      <c r="J136" s="181">
        <f>SUM([1]MAE!AC16,[1]MAE!AC18,[1]MAE!AC20)*BTU_Conversion</f>
        <v>21381882967306.938</v>
      </c>
      <c r="K136" s="181">
        <f>SUM([1]MAE!AD16,[1]MAE!AD18,[1]MAE!AD20)*BTU_Conversion</f>
        <v>21312350537920.934</v>
      </c>
      <c r="L136" s="181">
        <f>SUM([1]MAE!AE16,[1]MAE!AE18,[1]MAE!AE20)*BTU_Conversion</f>
        <v>21246825819764.652</v>
      </c>
      <c r="M136" s="181">
        <f>SUM([1]MAE!AF16,[1]MAE!AF18,[1]MAE!AF20)*BTU_Conversion</f>
        <v>21187323132797.547</v>
      </c>
      <c r="N136" s="181">
        <f>SUM([1]MAE!AG16,[1]MAE!AG18,[1]MAE!AG20)*BTU_Conversion</f>
        <v>20946108636388.797</v>
      </c>
      <c r="O136" s="181">
        <f>SUM([1]MAE!AH16,[1]MAE!AH18,[1]MAE!AH20)*BTU_Conversion</f>
        <v>20916259173518.637</v>
      </c>
      <c r="P136" s="181">
        <f>SUM([1]MAE!AI16,[1]MAE!AI18,[1]MAE!AI20)*BTU_Conversion</f>
        <v>19806397848542.168</v>
      </c>
      <c r="Q136" s="181">
        <f>SUM([1]MAE!AJ16,[1]MAE!AJ18,[1]MAE!AJ20)*BTU_Conversion</f>
        <v>19249845482230.238</v>
      </c>
      <c r="R136" s="181">
        <f>SUM([1]MAE!AK16,[1]MAE!AK18,[1]MAE!AK20)*BTU_Conversion</f>
        <v>19031500837550.934</v>
      </c>
      <c r="S136" s="181">
        <f>SUM([1]MAE!AL16,[1]MAE!AL18,[1]MAE!AL20)*BTU_Conversion</f>
        <v>18472491935311.125</v>
      </c>
      <c r="T136" s="181">
        <f>SUM([1]MAE!AM16,[1]MAE!AM18,[1]MAE!AM20)*BTU_Conversion</f>
        <v>17827766702520.629</v>
      </c>
      <c r="U136" s="181">
        <f>SUM([1]MAE!AN16,[1]MAE!AN18,[1]MAE!AN20)*BTU_Conversion</f>
        <v>17035498059429.521</v>
      </c>
      <c r="V136" s="181">
        <f>SUM([1]MAE!AO16,[1]MAE!AO18,[1]MAE!AO20)*BTU_Conversion</f>
        <v>16461354757583.525</v>
      </c>
      <c r="W136" s="181">
        <f>SUM([1]MAE!AP16,[1]MAE!AP18,[1]MAE!AP20)*BTU_Conversion</f>
        <v>16159975254133.811</v>
      </c>
      <c r="X136" s="181">
        <f>SUM([1]MAE!AQ16,[1]MAE!AQ18,[1]MAE!AQ20)*BTU_Conversion</f>
        <v>15722102109698.625</v>
      </c>
      <c r="Y136" s="181">
        <f>SUM([1]MAE!AR16,[1]MAE!AR18,[1]MAE!AR20)*BTU_Conversion</f>
        <v>15319023447005.09</v>
      </c>
      <c r="Z136" s="181">
        <f>SUM([1]MAE!AS16,[1]MAE!AS18,[1]MAE!AS20)*BTU_Conversion</f>
        <v>14868002982135.947</v>
      </c>
      <c r="AA136" s="181">
        <f>SUM([1]MAE!AT16,[1]MAE!AT18,[1]MAE!AT20)*BTU_Conversion</f>
        <v>14423780960311.201</v>
      </c>
      <c r="AB136" s="181">
        <f>SUM([1]MAE!AU16,[1]MAE!AU18,[1]MAE!AU20)*BTU_Conversion</f>
        <v>13474344069491.33</v>
      </c>
      <c r="AC136" s="181">
        <f>SUM([1]MAE!AV16,[1]MAE!AV18,[1]MAE!AV20)*BTU_Conversion</f>
        <v>13433234975320.785</v>
      </c>
      <c r="AD136" s="181">
        <f>SUM([1]MAE!AW16,[1]MAE!AW18,[1]MAE!AW20)*BTU_Conversion</f>
        <v>13323145908824.416</v>
      </c>
      <c r="AE136" s="181">
        <f>SUM([1]MAE!AX16,[1]MAE!AX18,[1]MAE!AX20)*BTU_Conversion</f>
        <v>13182232296588.244</v>
      </c>
      <c r="AF136" s="181">
        <f>SUM([1]MAE!AY16,[1]MAE!AY18,[1]MAE!AY20)*BTU_Conversion</f>
        <v>13083307533386.156</v>
      </c>
      <c r="AG136" s="181">
        <f>SUM([1]MAE!AZ16,[1]MAE!AZ18,[1]MAE!AZ20)*BTU_Conversion</f>
        <v>13005381692150.268</v>
      </c>
    </row>
    <row r="137" spans="2:33" x14ac:dyDescent="0.25">
      <c r="B137" s="343" t="s">
        <v>987</v>
      </c>
      <c r="C137" s="181">
        <f>SUM([1]TRE!V16,[1]TRE!V18,[1]TRE!V20)*BTU_Conversion</f>
        <v>6520111559626.9795</v>
      </c>
      <c r="D137" s="181">
        <f>SUM([1]TRE!W16,[1]TRE!W18,[1]TRE!W20)*BTU_Conversion</f>
        <v>6533447637781.1768</v>
      </c>
      <c r="E137" s="181">
        <f>SUM([1]TRE!X16,[1]TRE!X18,[1]TRE!X20)*BTU_Conversion</f>
        <v>6572274728841.4814</v>
      </c>
      <c r="F137" s="181">
        <f>SUM([1]TRE!Y16,[1]TRE!Y18,[1]TRE!Y20)*BTU_Conversion</f>
        <v>6531273897085.502</v>
      </c>
      <c r="G137" s="181">
        <f>SUM([1]TRE!Z16,[1]TRE!Z18,[1]TRE!Z20)*BTU_Conversion</f>
        <v>6509216190232.1895</v>
      </c>
      <c r="H137" s="181">
        <f>SUM([1]TRE!AA16,[1]TRE!AA18,[1]TRE!AA20)*BTU_Conversion</f>
        <v>6470905190685.8486</v>
      </c>
      <c r="I137" s="181">
        <f>SUM([1]TRE!AB16,[1]TRE!AB18,[1]TRE!AB20)*BTU_Conversion</f>
        <v>6462503571150.2734</v>
      </c>
      <c r="J137" s="181">
        <f>SUM([1]TRE!AC16,[1]TRE!AC18,[1]TRE!AC20)*BTU_Conversion</f>
        <v>6435139782160.8604</v>
      </c>
      <c r="K137" s="181">
        <f>SUM([1]TRE!AD16,[1]TRE!AD18,[1]TRE!AD20)*BTU_Conversion</f>
        <v>6452232388705.4619</v>
      </c>
      <c r="L137" s="181">
        <f>SUM([1]TRE!AE16,[1]TRE!AE18,[1]TRE!AE20)*BTU_Conversion</f>
        <v>6476806207649.0654</v>
      </c>
      <c r="M137" s="181">
        <f>SUM([1]TRE!AF16,[1]TRE!AF18,[1]TRE!AF20)*BTU_Conversion</f>
        <v>6501688194193.4834</v>
      </c>
      <c r="N137" s="181">
        <f>SUM([1]TRE!AG16,[1]TRE!AG18,[1]TRE!AG20)*BTU_Conversion</f>
        <v>6450086742198.2188</v>
      </c>
      <c r="O137" s="181">
        <f>SUM([1]TRE!AH16,[1]TRE!AH18,[1]TRE!AH20)*BTU_Conversion</f>
        <v>6466585987204.5723</v>
      </c>
      <c r="P137" s="181">
        <f>SUM([1]TRE!AI16,[1]TRE!AI18,[1]TRE!AI20)*BTU_Conversion</f>
        <v>6289748399840.4648</v>
      </c>
      <c r="Q137" s="181">
        <f>SUM([1]TRE!AJ16,[1]TRE!AJ18,[1]TRE!AJ20)*BTU_Conversion</f>
        <v>6241296832961.2207</v>
      </c>
      <c r="R137" s="181">
        <f>SUM([1]TRE!AK16,[1]TRE!AK18,[1]TRE!AK20)*BTU_Conversion</f>
        <v>6162581980848.1025</v>
      </c>
      <c r="S137" s="181">
        <f>SUM([1]TRE!AL16,[1]TRE!AL18,[1]TRE!AL20)*BTU_Conversion</f>
        <v>6143479288681.4287</v>
      </c>
      <c r="T137" s="181">
        <f>SUM([1]TRE!AM16,[1]TRE!AM18,[1]TRE!AM20)*BTU_Conversion</f>
        <v>5964354452083.3193</v>
      </c>
      <c r="U137" s="181">
        <f>SUM([1]TRE!AN16,[1]TRE!AN18,[1]TRE!AN20)*BTU_Conversion</f>
        <v>5916876702024.6611</v>
      </c>
      <c r="V137" s="181">
        <f>SUM([1]TRE!AO16,[1]TRE!AO18,[1]TRE!AO20)*BTU_Conversion</f>
        <v>5876597081310.4043</v>
      </c>
      <c r="W137" s="181">
        <f>SUM([1]TRE!AP16,[1]TRE!AP18,[1]TRE!AP20)*BTU_Conversion</f>
        <v>5843395292582.8213</v>
      </c>
      <c r="X137" s="181">
        <f>SUM([1]TRE!AQ16,[1]TRE!AQ18,[1]TRE!AQ20)*BTU_Conversion</f>
        <v>5729068272215.0195</v>
      </c>
      <c r="Y137" s="181">
        <f>SUM([1]TRE!AR16,[1]TRE!AR18,[1]TRE!AR20)*BTU_Conversion</f>
        <v>5647077597354.1465</v>
      </c>
      <c r="Z137" s="181">
        <f>SUM([1]TRE!AS16,[1]TRE!AS18,[1]TRE!AS20)*BTU_Conversion</f>
        <v>5569237949616.3984</v>
      </c>
      <c r="AA137" s="181">
        <f>SUM([1]TRE!AT16,[1]TRE!AT18,[1]TRE!AT20)*BTU_Conversion</f>
        <v>5295768368847.1895</v>
      </c>
      <c r="AB137" s="181">
        <f>SUM([1]TRE!AU16,[1]TRE!AU18,[1]TRE!AU20)*BTU_Conversion</f>
        <v>5091974337786.4033</v>
      </c>
      <c r="AC137" s="181">
        <f>SUM([1]TRE!AV16,[1]TRE!AV18,[1]TRE!AV20)*BTU_Conversion</f>
        <v>5042718082670.2236</v>
      </c>
      <c r="AD137" s="181">
        <f>SUM([1]TRE!AW16,[1]TRE!AW18,[1]TRE!AW20)*BTU_Conversion</f>
        <v>4905900881313.7227</v>
      </c>
      <c r="AE137" s="181">
        <f>SUM([1]TRE!AX16,[1]TRE!AX18,[1]TRE!AX20)*BTU_Conversion</f>
        <v>4866375537298.7471</v>
      </c>
      <c r="AF137" s="181">
        <f>SUM([1]TRE!AY16,[1]TRE!AY18,[1]TRE!AY20)*BTU_Conversion</f>
        <v>4833066310137.5752</v>
      </c>
      <c r="AG137" s="181">
        <f>SUM([1]TRE!AZ16,[1]TRE!AZ18,[1]TRE!AZ20)*BTU_Conversion</f>
        <v>4801752023433.7871</v>
      </c>
    </row>
    <row r="138" spans="2:33" x14ac:dyDescent="0.25">
      <c r="B138" s="344" t="s">
        <v>988</v>
      </c>
      <c r="C138" s="338">
        <v>0</v>
      </c>
      <c r="D138" s="338">
        <v>0</v>
      </c>
      <c r="E138" s="338">
        <v>0</v>
      </c>
      <c r="F138" s="338">
        <v>0</v>
      </c>
      <c r="G138" s="338">
        <v>0</v>
      </c>
      <c r="H138" s="338">
        <v>0</v>
      </c>
      <c r="I138" s="338">
        <v>0</v>
      </c>
      <c r="J138" s="338">
        <v>0</v>
      </c>
      <c r="K138" s="338">
        <v>0</v>
      </c>
      <c r="L138" s="338">
        <v>0</v>
      </c>
      <c r="M138" s="338">
        <v>0</v>
      </c>
      <c r="N138" s="338">
        <v>0</v>
      </c>
      <c r="O138" s="338">
        <v>0</v>
      </c>
      <c r="P138" s="338">
        <v>0</v>
      </c>
      <c r="Q138" s="338">
        <v>0</v>
      </c>
      <c r="R138" s="338">
        <v>0</v>
      </c>
      <c r="S138" s="338">
        <v>0</v>
      </c>
      <c r="T138" s="338">
        <v>0</v>
      </c>
      <c r="U138" s="338">
        <v>0</v>
      </c>
      <c r="V138" s="338">
        <v>0</v>
      </c>
      <c r="W138" s="338">
        <v>0</v>
      </c>
      <c r="X138" s="338">
        <v>0</v>
      </c>
      <c r="Y138" s="338">
        <v>0</v>
      </c>
      <c r="Z138" s="338">
        <v>0</v>
      </c>
      <c r="AA138" s="338">
        <v>0</v>
      </c>
      <c r="AB138" s="338">
        <v>0</v>
      </c>
      <c r="AC138" s="338">
        <v>0</v>
      </c>
      <c r="AD138" s="338">
        <v>0</v>
      </c>
      <c r="AE138" s="338">
        <v>0</v>
      </c>
      <c r="AF138" s="338">
        <v>0</v>
      </c>
      <c r="AG138" s="338">
        <v>0</v>
      </c>
    </row>
    <row r="139" spans="2:33" x14ac:dyDescent="0.25">
      <c r="B139" s="345" t="s">
        <v>989</v>
      </c>
      <c r="C139" s="181">
        <f>SUM([1]OIS!V16,[1]OIS!V18,[1]OIS!V20,[1]neos!X38,[1]neos!X45,[1]cenoth!W21)*BTU_Conversion</f>
        <v>973906467191794.5</v>
      </c>
      <c r="D139" s="181">
        <f>SUM([1]OIS!W16,[1]OIS!W18,[1]OIS!W20,[1]neos!Y38,[1]neos!Y45,[1]cenoth!X21)*BTU_Conversion</f>
        <v>982859334876349.63</v>
      </c>
      <c r="E139" s="181">
        <f>SUM([1]OIS!X16,[1]OIS!X18,[1]OIS!X20,[1]neos!Z38,[1]neos!Z45,[1]cenoth!Y21)*BTU_Conversion</f>
        <v>992483558648543.25</v>
      </c>
      <c r="F139" s="181">
        <f>SUM([1]OIS!Y16,[1]OIS!Y18,[1]OIS!Y20,[1]neos!AA38,[1]neos!AA45,[1]cenoth!Z21)*BTU_Conversion</f>
        <v>999168471994200.75</v>
      </c>
      <c r="G139" s="181">
        <f>SUM([1]OIS!Z16,[1]OIS!Z18,[1]OIS!Z20,[1]neos!AB38,[1]neos!AB45,[1]cenoth!AA21)*BTU_Conversion</f>
        <v>1005537095168976.5</v>
      </c>
      <c r="H139" s="181">
        <f>SUM([1]OIS!AA16,[1]OIS!AA18,[1]OIS!AA20,[1]neos!AC38,[1]neos!AC45,[1]cenoth!AB21)*BTU_Conversion</f>
        <v>1011656874122992.3</v>
      </c>
      <c r="I139" s="181">
        <f>SUM([1]OIS!AB16,[1]OIS!AB18,[1]OIS!AB20,[1]neos!AD38,[1]neos!AD45,[1]cenoth!AC21)*BTU_Conversion</f>
        <v>1016080675940292</v>
      </c>
      <c r="J139" s="181">
        <f>SUM([1]OIS!AC16,[1]OIS!AC18,[1]OIS!AC20,[1]neos!AE38,[1]neos!AE45,[1]cenoth!AD21)*BTU_Conversion</f>
        <v>1020587423224502.3</v>
      </c>
      <c r="K139" s="181">
        <f>SUM([1]OIS!AD16,[1]OIS!AD18,[1]OIS!AD20,[1]neos!AF38,[1]neos!AF45,[1]cenoth!AE21)*BTU_Conversion</f>
        <v>1025862151592651.9</v>
      </c>
      <c r="L139" s="181">
        <f>SUM([1]OIS!AE16,[1]OIS!AE18,[1]OIS!AE20,[1]neos!AG38,[1]neos!AG45,[1]cenoth!AF21)*BTU_Conversion</f>
        <v>1032383398308243.1</v>
      </c>
      <c r="M139" s="181">
        <f>SUM([1]OIS!AF16,[1]OIS!AF18,[1]OIS!AF20,[1]neos!AH38,[1]neos!AH45,[1]cenoth!AG21)*BTU_Conversion</f>
        <v>1036411460859658.4</v>
      </c>
      <c r="N139" s="181">
        <f>SUM([1]OIS!AG16,[1]OIS!AG18,[1]OIS!AG20,[1]neos!AI38,[1]neos!AI45,[1]cenoth!AH21)*BTU_Conversion</f>
        <v>1042993461186887.6</v>
      </c>
      <c r="O139" s="181">
        <f>SUM([1]OIS!AH16,[1]OIS!AH18,[1]OIS!AH20,[1]neos!AJ38,[1]neos!AJ45,[1]cenoth!AI21)*BTU_Conversion</f>
        <v>1049568897091606.3</v>
      </c>
      <c r="P139" s="181">
        <f>SUM([1]OIS!AI16,[1]OIS!AI18,[1]OIS!AI20,[1]neos!AK38,[1]neos!AK45,[1]cenoth!AJ21)*BTU_Conversion</f>
        <v>1056277755146913.6</v>
      </c>
      <c r="Q139" s="181">
        <f>SUM([1]OIS!AJ16,[1]OIS!AJ18,[1]OIS!AJ20,[1]neos!AL38,[1]neos!AL45,[1]cenoth!AK21)*BTU_Conversion</f>
        <v>1062864651850396.1</v>
      </c>
      <c r="R139" s="181">
        <f>SUM([1]OIS!AK16,[1]OIS!AK18,[1]OIS!AK20,[1]neos!AM38,[1]neos!AM45,[1]cenoth!AL21)*BTU_Conversion</f>
        <v>1068068693784867.3</v>
      </c>
      <c r="S139" s="181">
        <f>SUM([1]OIS!AL16,[1]OIS!AL18,[1]OIS!AL20,[1]neos!AN38,[1]neos!AN45,[1]cenoth!AM21)*BTU_Conversion</f>
        <v>1075514999461150.5</v>
      </c>
      <c r="T139" s="181">
        <f>SUM([1]OIS!AM16,[1]OIS!AM18,[1]OIS!AM20,[1]neos!AO38,[1]neos!AO45,[1]cenoth!AN21)*BTU_Conversion</f>
        <v>1082778136082339.8</v>
      </c>
      <c r="U139" s="181">
        <f>SUM([1]OIS!AN16,[1]OIS!AN18,[1]OIS!AN20,[1]neos!AP38,[1]neos!AP45,[1]cenoth!AO21)*BTU_Conversion</f>
        <v>1090479020478309.4</v>
      </c>
      <c r="V139" s="181">
        <f>SUM([1]OIS!AO16,[1]OIS!AO18,[1]OIS!AO20,[1]neos!AQ38,[1]neos!AQ45,[1]cenoth!AP21)*BTU_Conversion</f>
        <v>1098259679074884.6</v>
      </c>
      <c r="W139" s="181">
        <f>SUM([1]OIS!AP16,[1]OIS!AP18,[1]OIS!AP20,[1]neos!AR38,[1]neos!AR45,[1]cenoth!AQ21)*BTU_Conversion</f>
        <v>1105705616979901</v>
      </c>
      <c r="X139" s="181">
        <f>SUM([1]OIS!AQ16,[1]OIS!AQ18,[1]OIS!AQ20,[1]neos!AS38,[1]neos!AS45,[1]cenoth!AR21)*BTU_Conversion</f>
        <v>1114372951308456.4</v>
      </c>
      <c r="Y139" s="181">
        <f>SUM([1]OIS!AR16,[1]OIS!AR18,[1]OIS!AR20,[1]neos!AT38,[1]neos!AT45,[1]cenoth!AS21)*BTU_Conversion</f>
        <v>1123340680981540.8</v>
      </c>
      <c r="Z139" s="181">
        <f>SUM([1]OIS!AS16,[1]OIS!AS18,[1]OIS!AS20,[1]neos!AU38,[1]neos!AU45,[1]cenoth!AT21)*BTU_Conversion</f>
        <v>1130535642376491.5</v>
      </c>
      <c r="AA139" s="181">
        <f>SUM([1]OIS!AT16,[1]OIS!AT18,[1]OIS!AT20,[1]neos!AV38,[1]neos!AV45,[1]cenoth!AU21)*BTU_Conversion</f>
        <v>1138446235436882</v>
      </c>
      <c r="AB139" s="181">
        <f>SUM([1]OIS!AU16,[1]OIS!AU18,[1]OIS!AU20,[1]neos!AW38,[1]neos!AW45,[1]cenoth!AV21)*BTU_Conversion</f>
        <v>1146267718779781.3</v>
      </c>
      <c r="AC139" s="181">
        <f>SUM([1]OIS!AV16,[1]OIS!AV18,[1]OIS!AV20,[1]neos!AX38,[1]neos!AX45,[1]cenoth!AW21)*BTU_Conversion</f>
        <v>1152499657386851.8</v>
      </c>
      <c r="AD139" s="181">
        <f>SUM([1]OIS!AW16,[1]OIS!AW18,[1]OIS!AW20,[1]neos!AY38,[1]neos!AY45,[1]cenoth!AX21)*BTU_Conversion</f>
        <v>1159448266667128.5</v>
      </c>
      <c r="AE139" s="181">
        <f>SUM([1]OIS!AX16,[1]OIS!AX18,[1]OIS!AX20,[1]neos!AZ38,[1]neos!AZ45,[1]cenoth!AY21)*BTU_Conversion</f>
        <v>1166970704575800.5</v>
      </c>
      <c r="AF139" s="181">
        <f>SUM([1]OIS!AY16,[1]OIS!AY18,[1]OIS!AY20,[1]neos!BA38,[1]neos!BA45,[1]cenoth!AZ21)*BTU_Conversion</f>
        <v>1175768040108481.3</v>
      </c>
      <c r="AG139" s="181">
        <f>SUM([1]OIS!AZ16,[1]OIS!AZ18,[1]OIS!AZ20,[1]neos!BB38,[1]neos!BB45,[1]cenoth!BA21)*BTU_Conversion</f>
        <v>1182859670317323.5</v>
      </c>
    </row>
    <row r="140" spans="2:33" x14ac:dyDescent="0.25">
      <c r="B140" s="336" t="s">
        <v>990</v>
      </c>
      <c r="C140" s="181">
        <f>SUM([1]cpi!X35,[1]cpi!X38,[1]cpi!X42:X43)*BTU_Conversion</f>
        <v>46413904331.864754</v>
      </c>
      <c r="D140" s="181">
        <f>SUM([1]cpi!Y35,[1]cpi!Y38,[1]cpi!Y42:Y43)*BTU_Conversion</f>
        <v>47217550903.484482</v>
      </c>
      <c r="E140" s="181">
        <f>SUM([1]cpi!Z35,[1]cpi!Z38,[1]cpi!Z42:Z43)*BTU_Conversion</f>
        <v>48470492996.883034</v>
      </c>
      <c r="F140" s="181">
        <f>SUM([1]cpi!AA35,[1]cpi!AA38,[1]cpi!AA42:AA43)*BTU_Conversion</f>
        <v>49095384116.685852</v>
      </c>
      <c r="G140" s="181">
        <f>SUM([1]cpi!AB35,[1]cpi!AB38,[1]cpi!AB42:AB43)*BTU_Conversion</f>
        <v>49557680886.077293</v>
      </c>
      <c r="H140" s="181">
        <f>SUM([1]cpi!AC35,[1]cpi!AC38,[1]cpi!AC42:AC43)*BTU_Conversion</f>
        <v>50077777350.958206</v>
      </c>
      <c r="I140" s="181">
        <f>SUM([1]cpi!AD35,[1]cpi!AD38,[1]cpi!AD42:AD43)*BTU_Conversion</f>
        <v>51279674660.447861</v>
      </c>
      <c r="J140" s="181">
        <f>SUM([1]cpi!AE35,[1]cpi!AE38,[1]cpi!AE42:AE43)*BTU_Conversion</f>
        <v>52295252065.542374</v>
      </c>
      <c r="K140" s="181">
        <f>SUM([1]cpi!AF35,[1]cpi!AF38,[1]cpi!AF42:AF43)*BTU_Conversion</f>
        <v>53213508491.021523</v>
      </c>
      <c r="L140" s="181">
        <f>SUM([1]cpi!AG35,[1]cpi!AG38,[1]cpi!AG42:AG43)*BTU_Conversion</f>
        <v>54045408035.175224</v>
      </c>
      <c r="M140" s="181">
        <f>SUM([1]cpi!AH35,[1]cpi!AH38,[1]cpi!AH42:AH43)*BTU_Conversion</f>
        <v>55203389496.469795</v>
      </c>
      <c r="N140" s="181">
        <f>SUM([1]cpi!AI35,[1]cpi!AI38,[1]cpi!AI42:AI43)*BTU_Conversion</f>
        <v>56061071855.569778</v>
      </c>
      <c r="O140" s="181">
        <f>SUM([1]cpi!AJ35,[1]cpi!AJ38,[1]cpi!AJ42:AJ43)*BTU_Conversion</f>
        <v>56537858407.668961</v>
      </c>
      <c r="P140" s="181">
        <f>SUM([1]cpi!AK35,[1]cpi!AK38,[1]cpi!AK42:AK43)*BTU_Conversion</f>
        <v>57428295505.814659</v>
      </c>
      <c r="Q140" s="181">
        <f>SUM([1]cpi!AL35,[1]cpi!AL38,[1]cpi!AL42:AL43)*BTU_Conversion</f>
        <v>58140503180.676918</v>
      </c>
      <c r="R140" s="181">
        <f>SUM([1]cpi!AM35,[1]cpi!AM38,[1]cpi!AM42:AM43)*BTU_Conversion</f>
        <v>58932436784.172638</v>
      </c>
      <c r="S140" s="181">
        <f>SUM([1]cpi!AN35,[1]cpi!AN38,[1]cpi!AN42:AN43)*BTU_Conversion</f>
        <v>59527172344.132584</v>
      </c>
      <c r="T140" s="181">
        <f>SUM([1]cpi!AO35,[1]cpi!AO38,[1]cpi!AO42:AO43)*BTU_Conversion</f>
        <v>60135874021.595741</v>
      </c>
      <c r="U140" s="181">
        <f>SUM([1]cpi!AP35,[1]cpi!AP38,[1]cpi!AP42:AP43)*BTU_Conversion</f>
        <v>60569700500.697777</v>
      </c>
      <c r="V140" s="181">
        <f>SUM([1]cpi!AQ35,[1]cpi!AQ38,[1]cpi!AQ42:AQ43)*BTU_Conversion</f>
        <v>60848572552.189896</v>
      </c>
      <c r="W140" s="181">
        <f>SUM([1]cpi!AR35,[1]cpi!AR38,[1]cpi!AR42:AR43)*BTU_Conversion</f>
        <v>61209172817.165909</v>
      </c>
      <c r="X140" s="181">
        <f>SUM([1]cpi!AS35,[1]cpi!AS38,[1]cpi!AS42:AS43)*BTU_Conversion</f>
        <v>61604313816.363899</v>
      </c>
      <c r="Y140" s="181">
        <f>SUM([1]cpi!AT35,[1]cpi!AT38,[1]cpi!AT42:AT43)*BTU_Conversion</f>
        <v>61978123316.953949</v>
      </c>
      <c r="Z140" s="181">
        <f>SUM([1]cpi!AU35,[1]cpi!AU38,[1]cpi!AU42:AU43)*BTU_Conversion</f>
        <v>62262395909.962265</v>
      </c>
      <c r="AA140" s="181">
        <f>SUM([1]cpi!AV35,[1]cpi!AV38,[1]cpi!AV42:AV43)*BTU_Conversion</f>
        <v>62496257029.062904</v>
      </c>
      <c r="AB140" s="181">
        <f>SUM([1]cpi!AW35,[1]cpi!AW38,[1]cpi!AW42:AW43)*BTU_Conversion</f>
        <v>62688220520.04879</v>
      </c>
      <c r="AC140" s="181">
        <f>SUM([1]cpi!AX35,[1]cpi!AX38,[1]cpi!AX42:AX43)*BTU_Conversion</f>
        <v>62811566769.114098</v>
      </c>
      <c r="AD140" s="181">
        <f>SUM([1]cpi!AY35,[1]cpi!AY38,[1]cpi!AY42:AY43)*BTU_Conversion</f>
        <v>62727140287.08136</v>
      </c>
      <c r="AE140" s="181">
        <f>SUM([1]cpi!AZ35,[1]cpi!AZ38,[1]cpi!AZ42:AZ43)*BTU_Conversion</f>
        <v>62541794027.745842</v>
      </c>
      <c r="AF140" s="181">
        <f>SUM([1]cpi!BA35,[1]cpi!BA38,[1]cpi!BA42:BA43)*BTU_Conversion</f>
        <v>62367156334.642952</v>
      </c>
      <c r="AG140" s="181">
        <f>SUM([1]cpi!BB35,[1]cpi!BB38,[1]cpi!BB42:BB43)*BTU_Conversion</f>
        <v>62172277385.805252</v>
      </c>
    </row>
    <row r="141" spans="2:33" x14ac:dyDescent="0.25">
      <c r="B141" s="336" t="s">
        <v>991</v>
      </c>
      <c r="C141" s="338">
        <v>0</v>
      </c>
      <c r="D141" s="338">
        <v>0</v>
      </c>
      <c r="E141" s="338">
        <v>0</v>
      </c>
      <c r="F141" s="338">
        <v>0</v>
      </c>
      <c r="G141" s="338">
        <v>0</v>
      </c>
      <c r="H141" s="338">
        <v>0</v>
      </c>
      <c r="I141" s="338">
        <v>0</v>
      </c>
      <c r="J141" s="338">
        <v>0</v>
      </c>
      <c r="K141" s="338">
        <v>0</v>
      </c>
      <c r="L141" s="338">
        <v>0</v>
      </c>
      <c r="M141" s="338">
        <v>0</v>
      </c>
      <c r="N141" s="338">
        <v>0</v>
      </c>
      <c r="O141" s="338">
        <v>0</v>
      </c>
      <c r="P141" s="338">
        <v>0</v>
      </c>
      <c r="Q141" s="338">
        <v>0</v>
      </c>
      <c r="R141" s="338">
        <v>0</v>
      </c>
      <c r="S141" s="338">
        <v>0</v>
      </c>
      <c r="T141" s="338">
        <v>0</v>
      </c>
      <c r="U141" s="338">
        <v>0</v>
      </c>
      <c r="V141" s="338">
        <v>0</v>
      </c>
      <c r="W141" s="338">
        <v>0</v>
      </c>
      <c r="X141" s="338">
        <v>0</v>
      </c>
      <c r="Y141" s="338">
        <v>0</v>
      </c>
      <c r="Z141" s="338">
        <v>0</v>
      </c>
      <c r="AA141" s="338">
        <v>0</v>
      </c>
      <c r="AB141" s="338">
        <v>0</v>
      </c>
      <c r="AC141" s="338">
        <v>0</v>
      </c>
      <c r="AD141" s="338">
        <v>0</v>
      </c>
      <c r="AE141" s="338">
        <v>0</v>
      </c>
      <c r="AF141" s="338">
        <v>0</v>
      </c>
      <c r="AG141" s="338">
        <v>0</v>
      </c>
    </row>
    <row r="142" spans="2:33" x14ac:dyDescent="0.25">
      <c r="B142" s="339" t="s">
        <v>992</v>
      </c>
      <c r="C142" s="338">
        <v>0</v>
      </c>
      <c r="D142" s="338">
        <v>0</v>
      </c>
      <c r="E142" s="338">
        <v>0</v>
      </c>
      <c r="F142" s="338">
        <v>0</v>
      </c>
      <c r="G142" s="338">
        <v>0</v>
      </c>
      <c r="H142" s="338">
        <v>0</v>
      </c>
      <c r="I142" s="338">
        <v>0</v>
      </c>
      <c r="J142" s="338">
        <v>0</v>
      </c>
      <c r="K142" s="338">
        <v>0</v>
      </c>
      <c r="L142" s="338">
        <v>0</v>
      </c>
      <c r="M142" s="338">
        <v>0</v>
      </c>
      <c r="N142" s="338">
        <v>0</v>
      </c>
      <c r="O142" s="338">
        <v>0</v>
      </c>
      <c r="P142" s="338">
        <v>0</v>
      </c>
      <c r="Q142" s="338">
        <v>0</v>
      </c>
      <c r="R142" s="338">
        <v>0</v>
      </c>
      <c r="S142" s="338">
        <v>0</v>
      </c>
      <c r="T142" s="338">
        <v>0</v>
      </c>
      <c r="U142" s="338">
        <v>0</v>
      </c>
      <c r="V142" s="338">
        <v>0</v>
      </c>
      <c r="W142" s="338">
        <v>0</v>
      </c>
      <c r="X142" s="338">
        <v>0</v>
      </c>
      <c r="Y142" s="338">
        <v>0</v>
      </c>
      <c r="Z142" s="338">
        <v>0</v>
      </c>
      <c r="AA142" s="338">
        <v>0</v>
      </c>
      <c r="AB142" s="338">
        <v>0</v>
      </c>
      <c r="AC142" s="338">
        <v>0</v>
      </c>
      <c r="AD142" s="338">
        <v>0</v>
      </c>
      <c r="AE142" s="338">
        <v>0</v>
      </c>
      <c r="AF142" s="338">
        <v>0</v>
      </c>
      <c r="AG142" s="338">
        <v>0</v>
      </c>
    </row>
    <row r="143" spans="2:33" x14ac:dyDescent="0.25">
      <c r="C143" s="181"/>
      <c r="D143" s="181"/>
      <c r="E143" s="181"/>
      <c r="F143" s="181"/>
      <c r="G143" s="181"/>
      <c r="H143" s="181"/>
      <c r="I143" s="181"/>
      <c r="J143" s="181"/>
      <c r="K143" s="181"/>
      <c r="L143" s="181"/>
      <c r="M143" s="181"/>
      <c r="N143" s="181"/>
      <c r="O143" s="181"/>
      <c r="P143" s="181"/>
      <c r="Q143" s="181"/>
      <c r="R143" s="181"/>
      <c r="S143" s="181"/>
      <c r="T143" s="181"/>
      <c r="U143" s="181"/>
      <c r="V143" s="181"/>
      <c r="W143" s="181"/>
      <c r="X143" s="181"/>
      <c r="Y143" s="181"/>
      <c r="Z143" s="181"/>
      <c r="AA143" s="181"/>
      <c r="AB143" s="181"/>
      <c r="AC143" s="181"/>
      <c r="AD143" s="181"/>
      <c r="AE143" s="181"/>
      <c r="AF143" s="181"/>
      <c r="AG143" s="181"/>
    </row>
    <row r="144" spans="2:33" x14ac:dyDescent="0.25">
      <c r="B144" s="1" t="s">
        <v>2833</v>
      </c>
      <c r="C144" s="181"/>
      <c r="D144" s="181"/>
      <c r="E144" s="181"/>
      <c r="F144" s="181"/>
      <c r="G144" s="181"/>
      <c r="H144" s="181"/>
      <c r="I144" s="181"/>
      <c r="J144" s="181"/>
      <c r="K144" s="181"/>
      <c r="L144" s="181"/>
      <c r="M144" s="181"/>
      <c r="N144" s="181"/>
      <c r="O144" s="181"/>
      <c r="P144" s="181"/>
      <c r="Q144" s="181"/>
      <c r="R144" s="181"/>
      <c r="S144" s="181"/>
      <c r="T144" s="181"/>
      <c r="U144" s="181"/>
      <c r="V144" s="181"/>
      <c r="W144" s="181"/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81"/>
    </row>
    <row r="145" spans="2:33" x14ac:dyDescent="0.25">
      <c r="B145" s="336" t="s">
        <v>954</v>
      </c>
      <c r="C145" s="181">
        <f>[1]AGR!V25*BTU_Conversion</f>
        <v>12346977000535.879</v>
      </c>
      <c r="D145" s="181">
        <f>[1]AGR!W25*BTU_Conversion</f>
        <v>12668770670468.623</v>
      </c>
      <c r="E145" s="181">
        <f>[1]AGR!X25*BTU_Conversion</f>
        <v>12944365964023.98</v>
      </c>
      <c r="F145" s="181">
        <f>[1]AGR!Y25*BTU_Conversion</f>
        <v>13192538419152.102</v>
      </c>
      <c r="G145" s="181">
        <f>[1]AGR!Z25*BTU_Conversion</f>
        <v>13683029793920.367</v>
      </c>
      <c r="H145" s="181">
        <f>[1]AGR!AA25*BTU_Conversion</f>
        <v>14358957681846.402</v>
      </c>
      <c r="I145" s="181">
        <f>[1]AGR!AB25*BTU_Conversion</f>
        <v>14634249937000.318</v>
      </c>
      <c r="J145" s="181">
        <f>[1]AGR!AC25*BTU_Conversion</f>
        <v>15185821610274.867</v>
      </c>
      <c r="K145" s="181">
        <f>[1]AGR!AD25*BTU_Conversion</f>
        <v>15753852766782.371</v>
      </c>
      <c r="L145" s="181">
        <f>[1]AGR!AE25*BTU_Conversion</f>
        <v>16330731954519.738</v>
      </c>
      <c r="M145" s="181">
        <f>[1]AGR!AF25*BTU_Conversion</f>
        <v>17158977895318.865</v>
      </c>
      <c r="N145" s="181">
        <f>[1]AGR!AG25*BTU_Conversion</f>
        <v>18598556741204.109</v>
      </c>
      <c r="O145" s="181">
        <f>[1]AGR!AH25*BTU_Conversion</f>
        <v>19302832725457.879</v>
      </c>
      <c r="P145" s="181">
        <f>[1]AGR!AI25*BTU_Conversion</f>
        <v>20200315810729.984</v>
      </c>
      <c r="Q145" s="181">
        <f>[1]AGR!AJ25*BTU_Conversion</f>
        <v>21053290315099.566</v>
      </c>
      <c r="R145" s="181">
        <f>[1]AGR!AK25*BTU_Conversion</f>
        <v>21882558971003.777</v>
      </c>
      <c r="S145" s="181">
        <f>[1]AGR!AL25*BTU_Conversion</f>
        <v>22233137993371.07</v>
      </c>
      <c r="T145" s="181">
        <f>[1]AGR!AM25*BTU_Conversion</f>
        <v>22732589262623.43</v>
      </c>
      <c r="U145" s="181">
        <f>[1]AGR!AN25*BTU_Conversion</f>
        <v>23236695374526.918</v>
      </c>
      <c r="V145" s="181">
        <f>[1]AGR!AO25*BTU_Conversion</f>
        <v>23672402297804.848</v>
      </c>
      <c r="W145" s="181">
        <f>[1]AGR!AP25*BTU_Conversion</f>
        <v>24222659198528.199</v>
      </c>
      <c r="X145" s="181">
        <f>[1]AGR!AQ25*BTU_Conversion</f>
        <v>24859846164772.207</v>
      </c>
      <c r="Y145" s="181">
        <f>[1]AGR!AR25*BTU_Conversion</f>
        <v>25414349348393.387</v>
      </c>
      <c r="Z145" s="181">
        <f>[1]AGR!AS25*BTU_Conversion</f>
        <v>25918869556787.352</v>
      </c>
      <c r="AA145" s="181">
        <f>[1]AGR!AT25*BTU_Conversion</f>
        <v>26503797362209.316</v>
      </c>
      <c r="AB145" s="181">
        <f>[1]AGR!AU25*BTU_Conversion</f>
        <v>26831162831935.844</v>
      </c>
      <c r="AC145" s="181">
        <f>[1]AGR!AV25*BTU_Conversion</f>
        <v>27330591931406.281</v>
      </c>
      <c r="AD145" s="181">
        <f>[1]AGR!AW25*BTU_Conversion</f>
        <v>27903705461994.816</v>
      </c>
      <c r="AE145" s="181">
        <f>[1]AGR!AX25*BTU_Conversion</f>
        <v>28427006065382.496</v>
      </c>
      <c r="AF145" s="181">
        <f>[1]AGR!AY25*BTU_Conversion</f>
        <v>28958762047053.258</v>
      </c>
      <c r="AG145" s="181">
        <f>[1]AGR!AZ25*BTU_Conversion</f>
        <v>29463562324351.223</v>
      </c>
    </row>
    <row r="146" spans="2:33" x14ac:dyDescent="0.25">
      <c r="B146" s="336" t="s">
        <v>969</v>
      </c>
      <c r="C146" s="181">
        <f>'[1]Coal and Oil-Gas Ext. Calcs'!B91*BTU_Conversion</f>
        <v>5298573496101.5391</v>
      </c>
      <c r="D146" s="181">
        <f>'[1]Coal and Oil-Gas Ext. Calcs'!C91*BTU_Conversion</f>
        <v>5343407229655.7236</v>
      </c>
      <c r="E146" s="181">
        <f>'[1]Coal and Oil-Gas Ext. Calcs'!D91*BTU_Conversion</f>
        <v>5476670204237.0137</v>
      </c>
      <c r="F146" s="181">
        <f>'[1]Coal and Oil-Gas Ext. Calcs'!E91*BTU_Conversion</f>
        <v>5501302540109.875</v>
      </c>
      <c r="G146" s="181">
        <f>'[1]Coal and Oil-Gas Ext. Calcs'!F91*BTU_Conversion</f>
        <v>5531141812577.2412</v>
      </c>
      <c r="H146" s="181">
        <f>'[1]Coal and Oil-Gas Ext. Calcs'!G91*BTU_Conversion</f>
        <v>5510050931208.5186</v>
      </c>
      <c r="I146" s="181">
        <f>'[1]Coal and Oil-Gas Ext. Calcs'!H91*BTU_Conversion</f>
        <v>5437076564569.002</v>
      </c>
      <c r="J146" s="181">
        <f>'[1]Coal and Oil-Gas Ext. Calcs'!I91*BTU_Conversion</f>
        <v>5381072197519.8848</v>
      </c>
      <c r="K146" s="181">
        <f>'[1]Coal and Oil-Gas Ext. Calcs'!J91*BTU_Conversion</f>
        <v>5331201419505.1338</v>
      </c>
      <c r="L146" s="181">
        <f>'[1]Coal and Oil-Gas Ext. Calcs'!K91*BTU_Conversion</f>
        <v>5354928872116.5938</v>
      </c>
      <c r="M146" s="181">
        <f>'[1]Coal and Oil-Gas Ext. Calcs'!L91*BTU_Conversion</f>
        <v>5353164516500.4941</v>
      </c>
      <c r="N146" s="181">
        <f>'[1]Coal and Oil-Gas Ext. Calcs'!M91*BTU_Conversion</f>
        <v>5310622425174.3213</v>
      </c>
      <c r="O146" s="181">
        <f>'[1]Coal and Oil-Gas Ext. Calcs'!N91*BTU_Conversion</f>
        <v>5387660412223.5352</v>
      </c>
      <c r="P146" s="181">
        <f>'[1]Coal and Oil-Gas Ext. Calcs'!O91*BTU_Conversion</f>
        <v>5378161006380.5664</v>
      </c>
      <c r="Q146" s="181">
        <f>'[1]Coal and Oil-Gas Ext. Calcs'!P91*BTU_Conversion</f>
        <v>5450189405100.3174</v>
      </c>
      <c r="R146" s="181">
        <f>'[1]Coal and Oil-Gas Ext. Calcs'!Q91*BTU_Conversion</f>
        <v>5464321222724.0889</v>
      </c>
      <c r="S146" s="181">
        <f>'[1]Coal and Oil-Gas Ext. Calcs'!R91*BTU_Conversion</f>
        <v>5456497256908.7725</v>
      </c>
      <c r="T146" s="181">
        <f>'[1]Coal and Oil-Gas Ext. Calcs'!S91*BTU_Conversion</f>
        <v>5480467036229.8682</v>
      </c>
      <c r="U146" s="181">
        <f>'[1]Coal and Oil-Gas Ext. Calcs'!T91*BTU_Conversion</f>
        <v>5489732068676.7734</v>
      </c>
      <c r="V146" s="181">
        <f>'[1]Coal and Oil-Gas Ext. Calcs'!U91*BTU_Conversion</f>
        <v>5479485933145.7012</v>
      </c>
      <c r="W146" s="181">
        <f>'[1]Coal and Oil-Gas Ext. Calcs'!V91*BTU_Conversion</f>
        <v>5463836581616.1221</v>
      </c>
      <c r="X146" s="181">
        <f>'[1]Coal and Oil-Gas Ext. Calcs'!W91*BTU_Conversion</f>
        <v>5438709307074.6729</v>
      </c>
      <c r="Y146" s="181">
        <f>'[1]Coal and Oil-Gas Ext. Calcs'!X91*BTU_Conversion</f>
        <v>5432789096415.583</v>
      </c>
      <c r="Z146" s="181">
        <f>'[1]Coal and Oil-Gas Ext. Calcs'!Y91*BTU_Conversion</f>
        <v>5359995130893.2314</v>
      </c>
      <c r="AA146" s="181">
        <f>'[1]Coal and Oil-Gas Ext. Calcs'!Z91*BTU_Conversion</f>
        <v>5381107838446.627</v>
      </c>
      <c r="AB146" s="181">
        <f>'[1]Coal and Oil-Gas Ext. Calcs'!AA91*BTU_Conversion</f>
        <v>5331468309154.7451</v>
      </c>
      <c r="AC146" s="181">
        <f>'[1]Coal and Oil-Gas Ext. Calcs'!AB91*BTU_Conversion</f>
        <v>5259600870132.3105</v>
      </c>
      <c r="AD146" s="181">
        <f>'[1]Coal and Oil-Gas Ext. Calcs'!AC91*BTU_Conversion</f>
        <v>5251358204877.0322</v>
      </c>
      <c r="AE146" s="181">
        <f>'[1]Coal and Oil-Gas Ext. Calcs'!AD91*BTU_Conversion</f>
        <v>5179882685404.459</v>
      </c>
      <c r="AF146" s="181">
        <f>'[1]Coal and Oil-Gas Ext. Calcs'!AE91*BTU_Conversion</f>
        <v>5187949994090.0469</v>
      </c>
      <c r="AG146" s="181">
        <f>'[1]Coal and Oil-Gas Ext. Calcs'!AF91*BTU_Conversion</f>
        <v>5147782983973.2207</v>
      </c>
    </row>
    <row r="147" spans="2:33" x14ac:dyDescent="0.25">
      <c r="B147" s="336" t="s">
        <v>970</v>
      </c>
      <c r="C147" s="181">
        <f>'[1]Coal and Oil-Gas Ext. Calcs'!B103*BTU_Conversion</f>
        <v>1062244872814.8346</v>
      </c>
      <c r="D147" s="181">
        <f>'[1]Coal and Oil-Gas Ext. Calcs'!C103*BTU_Conversion</f>
        <v>1071233028519.7838</v>
      </c>
      <c r="E147" s="181">
        <f>'[1]Coal and Oil-Gas Ext. Calcs'!D103*BTU_Conversion</f>
        <v>1097949259140.9467</v>
      </c>
      <c r="F147" s="181">
        <f>'[1]Coal and Oil-Gas Ext. Calcs'!E103*BTU_Conversion</f>
        <v>1102887488742.8669</v>
      </c>
      <c r="G147" s="181">
        <f>'[1]Coal and Oil-Gas Ext. Calcs'!F103*BTU_Conversion</f>
        <v>1108869592078.8511</v>
      </c>
      <c r="H147" s="181">
        <f>'[1]Coal and Oil-Gas Ext. Calcs'!G103*BTU_Conversion</f>
        <v>1104641344492.2966</v>
      </c>
      <c r="I147" s="181">
        <f>'[1]Coal and Oil-Gas Ext. Calcs'!H103*BTU_Conversion</f>
        <v>1090011624461.6563</v>
      </c>
      <c r="J147" s="181">
        <f>'[1]Coal and Oil-Gas Ext. Calcs'!I103*BTU_Conversion</f>
        <v>1078784007859.3887</v>
      </c>
      <c r="K147" s="181">
        <f>'[1]Coal and Oil-Gas Ext. Calcs'!J103*BTU_Conversion</f>
        <v>1068786037974.0162</v>
      </c>
      <c r="L147" s="181">
        <f>'[1]Coal and Oil-Gas Ext. Calcs'!K103*BTU_Conversion</f>
        <v>1073542858824.01</v>
      </c>
      <c r="M147" s="181">
        <f>'[1]Coal and Oil-Gas Ext. Calcs'!L103*BTU_Conversion</f>
        <v>1073189145186.1029</v>
      </c>
      <c r="N147" s="181">
        <f>'[1]Coal and Oil-Gas Ext. Calcs'!M103*BTU_Conversion</f>
        <v>1064660412231.2245</v>
      </c>
      <c r="O147" s="181">
        <f>'[1]Coal and Oil-Gas Ext. Calcs'!N103*BTU_Conversion</f>
        <v>1080104796802.8851</v>
      </c>
      <c r="P147" s="181">
        <f>'[1]Coal and Oil-Gas Ext. Calcs'!O103*BTU_Conversion</f>
        <v>1078200379480.2032</v>
      </c>
      <c r="Q147" s="181">
        <f>'[1]Coal and Oil-Gas Ext. Calcs'!P103*BTU_Conversion</f>
        <v>1092640454208.5074</v>
      </c>
      <c r="R147" s="181">
        <f>'[1]Coal and Oil-Gas Ext. Calcs'!Q103*BTU_Conversion</f>
        <v>1095473565955.556</v>
      </c>
      <c r="S147" s="181">
        <f>'[1]Coal and Oil-Gas Ext. Calcs'!R103*BTU_Conversion</f>
        <v>1093905036694.14</v>
      </c>
      <c r="T147" s="181">
        <f>'[1]Coal and Oil-Gas Ext. Calcs'!S103*BTU_Conversion</f>
        <v>1098710438601.8553</v>
      </c>
      <c r="U147" s="181">
        <f>'[1]Coal and Oil-Gas Ext. Calcs'!T103*BTU_Conversion</f>
        <v>1100567869327.3953</v>
      </c>
      <c r="V147" s="181">
        <f>'[1]Coal and Oil-Gas Ext. Calcs'!U103*BTU_Conversion</f>
        <v>1098513749488.9037</v>
      </c>
      <c r="W147" s="181">
        <f>'[1]Coal and Oil-Gas Ext. Calcs'!V103*BTU_Conversion</f>
        <v>1095376406308.2524</v>
      </c>
      <c r="X147" s="181">
        <f>'[1]Coal and Oil-Gas Ext. Calcs'!W103*BTU_Conversion</f>
        <v>1090338952629.6155</v>
      </c>
      <c r="Y147" s="181">
        <f>'[1]Coal and Oil-Gas Ext. Calcs'!X103*BTU_Conversion</f>
        <v>1089152083480.1683</v>
      </c>
      <c r="Z147" s="181">
        <f>'[1]Coal and Oil-Gas Ext. Calcs'!Y103*BTU_Conversion</f>
        <v>1074558529818.0607</v>
      </c>
      <c r="AA147" s="181">
        <f>'[1]Coal and Oil-Gas Ext. Calcs'!Z103*BTU_Conversion</f>
        <v>1078791153063.9844</v>
      </c>
      <c r="AB147" s="181">
        <f>'[1]Coal and Oil-Gas Ext. Calcs'!AA103*BTU_Conversion</f>
        <v>1068839543349.0226</v>
      </c>
      <c r="AC147" s="181">
        <f>'[1]Coal and Oil-Gas Ext. Calcs'!AB103*BTU_Conversion</f>
        <v>1054431737421.6193</v>
      </c>
      <c r="AD147" s="181">
        <f>'[1]Coal and Oil-Gas Ext. Calcs'!AC103*BTU_Conversion</f>
        <v>1052779268334.9508</v>
      </c>
      <c r="AE147" s="181">
        <f>'[1]Coal and Oil-Gas Ext. Calcs'!AD103*BTU_Conversion</f>
        <v>1038450033466.8527</v>
      </c>
      <c r="AF147" s="181">
        <f>'[1]Coal and Oil-Gas Ext. Calcs'!AE103*BTU_Conversion</f>
        <v>1040067347503.3545</v>
      </c>
      <c r="AG147" s="181">
        <f>'[1]Coal and Oil-Gas Ext. Calcs'!AF103*BTU_Conversion</f>
        <v>1032014764938.5767</v>
      </c>
    </row>
    <row r="148" spans="2:33" x14ac:dyDescent="0.25">
      <c r="B148" s="339" t="s">
        <v>971</v>
      </c>
      <c r="C148" s="338">
        <v>0</v>
      </c>
      <c r="D148" s="338">
        <v>0</v>
      </c>
      <c r="E148" s="338">
        <v>0</v>
      </c>
      <c r="F148" s="338">
        <v>0</v>
      </c>
      <c r="G148" s="338">
        <v>0</v>
      </c>
      <c r="H148" s="338">
        <v>0</v>
      </c>
      <c r="I148" s="338">
        <v>0</v>
      </c>
      <c r="J148" s="338">
        <v>0</v>
      </c>
      <c r="K148" s="338">
        <v>0</v>
      </c>
      <c r="L148" s="338">
        <v>0</v>
      </c>
      <c r="M148" s="338">
        <v>0</v>
      </c>
      <c r="N148" s="338">
        <v>0</v>
      </c>
      <c r="O148" s="338">
        <v>0</v>
      </c>
      <c r="P148" s="338">
        <v>0</v>
      </c>
      <c r="Q148" s="338">
        <v>0</v>
      </c>
      <c r="R148" s="338">
        <v>0</v>
      </c>
      <c r="S148" s="338">
        <v>0</v>
      </c>
      <c r="T148" s="338">
        <v>0</v>
      </c>
      <c r="U148" s="338">
        <v>0</v>
      </c>
      <c r="V148" s="338">
        <v>0</v>
      </c>
      <c r="W148" s="338">
        <v>0</v>
      </c>
      <c r="X148" s="338">
        <v>0</v>
      </c>
      <c r="Y148" s="338">
        <v>0</v>
      </c>
      <c r="Z148" s="338">
        <v>0</v>
      </c>
      <c r="AA148" s="338">
        <v>0</v>
      </c>
      <c r="AB148" s="338">
        <v>0</v>
      </c>
      <c r="AC148" s="338">
        <v>0</v>
      </c>
      <c r="AD148" s="338">
        <v>0</v>
      </c>
      <c r="AE148" s="338">
        <v>0</v>
      </c>
      <c r="AF148" s="338">
        <v>0</v>
      </c>
      <c r="AG148" s="338">
        <v>0</v>
      </c>
    </row>
    <row r="149" spans="2:33" x14ac:dyDescent="0.25">
      <c r="B149" s="336" t="s">
        <v>972</v>
      </c>
      <c r="C149" s="181">
        <f>[1]FBT!V27*BTU_Conversion</f>
        <v>55787193227841.063</v>
      </c>
      <c r="D149" s="181">
        <f>[1]FBT!W27*BTU_Conversion</f>
        <v>56237892355368.219</v>
      </c>
      <c r="E149" s="181">
        <f>[1]FBT!X27*BTU_Conversion</f>
        <v>57190048558525.43</v>
      </c>
      <c r="F149" s="181">
        <f>[1]FBT!Y27*BTU_Conversion</f>
        <v>58075039921436.109</v>
      </c>
      <c r="G149" s="181">
        <f>[1]FBT!Z27*BTU_Conversion</f>
        <v>59002266695337.805</v>
      </c>
      <c r="H149" s="181">
        <f>[1]FBT!AA27*BTU_Conversion</f>
        <v>60402524370314.188</v>
      </c>
      <c r="I149" s="181">
        <f>[1]FBT!AB27*BTU_Conversion</f>
        <v>61695280634013.063</v>
      </c>
      <c r="J149" s="181">
        <f>[1]FBT!AC27*BTU_Conversion</f>
        <v>62859121077283.852</v>
      </c>
      <c r="K149" s="181">
        <f>[1]FBT!AD27*BTU_Conversion</f>
        <v>64057832902174.211</v>
      </c>
      <c r="L149" s="181">
        <f>[1]FBT!AE27*BTU_Conversion</f>
        <v>65360880053580.406</v>
      </c>
      <c r="M149" s="181">
        <f>[1]FBT!AF27*BTU_Conversion</f>
        <v>66614531005142.344</v>
      </c>
      <c r="N149" s="181">
        <f>[1]FBT!AG27*BTU_Conversion</f>
        <v>68185205258195.609</v>
      </c>
      <c r="O149" s="181">
        <f>[1]FBT!AH27*BTU_Conversion</f>
        <v>70245133243140.281</v>
      </c>
      <c r="P149" s="181">
        <f>[1]FBT!AI27*BTU_Conversion</f>
        <v>72089029285815.188</v>
      </c>
      <c r="Q149" s="181">
        <f>[1]FBT!AJ27*BTU_Conversion</f>
        <v>73795495061339.828</v>
      </c>
      <c r="R149" s="181">
        <f>[1]FBT!AK27*BTU_Conversion</f>
        <v>75947025608214.547</v>
      </c>
      <c r="S149" s="181">
        <f>[1]FBT!AL27*BTU_Conversion</f>
        <v>77249747262921.125</v>
      </c>
      <c r="T149" s="181">
        <f>[1]FBT!AM27*BTU_Conversion</f>
        <v>79912119579712.156</v>
      </c>
      <c r="U149" s="181">
        <f>[1]FBT!AN27*BTU_Conversion</f>
        <v>82381762239255.844</v>
      </c>
      <c r="V149" s="181">
        <f>[1]FBT!AO27*BTU_Conversion</f>
        <v>84249867895302.938</v>
      </c>
      <c r="W149" s="181">
        <f>[1]FBT!AP27*BTU_Conversion</f>
        <v>85771112623204.969</v>
      </c>
      <c r="X149" s="181">
        <f>[1]FBT!AQ27*BTU_Conversion</f>
        <v>86988236264254.125</v>
      </c>
      <c r="Y149" s="181">
        <f>[1]FBT!AR27*BTU_Conversion</f>
        <v>88408041379358.922</v>
      </c>
      <c r="Z149" s="181">
        <f>[1]FBT!AS27*BTU_Conversion</f>
        <v>90077081499880.328</v>
      </c>
      <c r="AA149" s="181">
        <f>[1]FBT!AT27*BTU_Conversion</f>
        <v>92270545798437.281</v>
      </c>
      <c r="AB149" s="181">
        <f>[1]FBT!AU27*BTU_Conversion</f>
        <v>95425498742117.672</v>
      </c>
      <c r="AC149" s="181">
        <f>[1]FBT!AV27*BTU_Conversion</f>
        <v>96991648932239.156</v>
      </c>
      <c r="AD149" s="181">
        <f>[1]FBT!AW27*BTU_Conversion</f>
        <v>99841848559467.734</v>
      </c>
      <c r="AE149" s="181">
        <f>[1]FBT!AX27*BTU_Conversion</f>
        <v>102459653932469.5</v>
      </c>
      <c r="AF149" s="181">
        <f>[1]FBT!AY27*BTU_Conversion</f>
        <v>103520647479113.03</v>
      </c>
      <c r="AG149" s="181">
        <f>[1]FBT!AZ27*BTU_Conversion</f>
        <v>106127975068771.98</v>
      </c>
    </row>
    <row r="150" spans="2:33" x14ac:dyDescent="0.25">
      <c r="B150" s="336" t="s">
        <v>973</v>
      </c>
      <c r="C150" s="181">
        <f>[1]TEL!V27*BTU_Conversion</f>
        <v>6838634324429.1016</v>
      </c>
      <c r="D150" s="181">
        <f>[1]TEL!W27*BTU_Conversion</f>
        <v>6839816482842.7588</v>
      </c>
      <c r="E150" s="181">
        <f>[1]TEL!X27*BTU_Conversion</f>
        <v>6879812480453.1279</v>
      </c>
      <c r="F150" s="181">
        <f>[1]TEL!Y27*BTU_Conversion</f>
        <v>6873394486368.2705</v>
      </c>
      <c r="G150" s="181">
        <f>[1]TEL!Z27*BTU_Conversion</f>
        <v>6857546057324.1455</v>
      </c>
      <c r="H150" s="181">
        <f>[1]TEL!AA27*BTU_Conversion</f>
        <v>6866696289800.0547</v>
      </c>
      <c r="I150" s="181">
        <f>[1]TEL!AB27*BTU_Conversion</f>
        <v>6920263177964.0059</v>
      </c>
      <c r="J150" s="181">
        <f>[1]TEL!AC27*BTU_Conversion</f>
        <v>6969395819725.5225</v>
      </c>
      <c r="K150" s="181">
        <f>[1]TEL!AD27*BTU_Conversion</f>
        <v>6980895889754.6426</v>
      </c>
      <c r="L150" s="181">
        <f>[1]TEL!AE27*BTU_Conversion</f>
        <v>7005218795767.3877</v>
      </c>
      <c r="M150" s="181">
        <f>[1]TEL!AF27*BTU_Conversion</f>
        <v>7064914823590.9355</v>
      </c>
      <c r="N150" s="181">
        <f>[1]TEL!AG27*BTU_Conversion</f>
        <v>7157582306132.7021</v>
      </c>
      <c r="O150" s="181">
        <f>[1]TEL!AH27*BTU_Conversion</f>
        <v>7214807785334.4912</v>
      </c>
      <c r="P150" s="181">
        <f>[1]TEL!AI27*BTU_Conversion</f>
        <v>7352309433219.7051</v>
      </c>
      <c r="Q150" s="181">
        <f>[1]TEL!AJ27*BTU_Conversion</f>
        <v>7393148262896.7139</v>
      </c>
      <c r="R150" s="181">
        <f>[1]TEL!AK27*BTU_Conversion</f>
        <v>7551637946666.6865</v>
      </c>
      <c r="S150" s="181">
        <f>[1]TEL!AL27*BTU_Conversion</f>
        <v>7577636808412.3291</v>
      </c>
      <c r="T150" s="181">
        <f>[1]TEL!AM27*BTU_Conversion</f>
        <v>7659905117813.9316</v>
      </c>
      <c r="U150" s="181">
        <f>[1]TEL!AN27*BTU_Conversion</f>
        <v>7751919172524.9961</v>
      </c>
      <c r="V150" s="181">
        <f>[1]TEL!AO27*BTU_Conversion</f>
        <v>7835779517495.4492</v>
      </c>
      <c r="W150" s="181">
        <f>[1]TEL!AP27*BTU_Conversion</f>
        <v>7888303476795.3184</v>
      </c>
      <c r="X150" s="181">
        <f>[1]TEL!AQ27*BTU_Conversion</f>
        <v>7912125828702.6357</v>
      </c>
      <c r="Y150" s="181">
        <f>[1]TEL!AR27*BTU_Conversion</f>
        <v>8007915479908.6074</v>
      </c>
      <c r="Z150" s="181">
        <f>[1]TEL!AS27*BTU_Conversion</f>
        <v>8037133582450.3613</v>
      </c>
      <c r="AA150" s="181">
        <f>[1]TEL!AT27*BTU_Conversion</f>
        <v>8057942274480.3066</v>
      </c>
      <c r="AB150" s="181">
        <f>[1]TEL!AU27*BTU_Conversion</f>
        <v>8074562108022.2021</v>
      </c>
      <c r="AC150" s="181">
        <f>[1]TEL!AV27*BTU_Conversion</f>
        <v>8113236103349.9268</v>
      </c>
      <c r="AD150" s="181">
        <f>[1]TEL!AW27*BTU_Conversion</f>
        <v>8142533477803.1621</v>
      </c>
      <c r="AE150" s="181">
        <f>[1]TEL!AX27*BTU_Conversion</f>
        <v>8155830258745.7559</v>
      </c>
      <c r="AF150" s="181">
        <f>[1]TEL!AY27*BTU_Conversion</f>
        <v>8164137722471.8027</v>
      </c>
      <c r="AG150" s="181">
        <f>[1]TEL!AZ27*BTU_Conversion</f>
        <v>8174431932116.6113</v>
      </c>
    </row>
    <row r="151" spans="2:33" x14ac:dyDescent="0.25">
      <c r="B151" s="336" t="s">
        <v>974</v>
      </c>
      <c r="C151" s="181">
        <f>[1]WWP!V27*BTU_Conversion</f>
        <v>21063313951858.039</v>
      </c>
      <c r="D151" s="181">
        <f>[1]WWP!W27*BTU_Conversion</f>
        <v>21195421818329.52</v>
      </c>
      <c r="E151" s="181">
        <f>[1]WWP!X27*BTU_Conversion</f>
        <v>21443901699468.016</v>
      </c>
      <c r="F151" s="181">
        <f>[1]WWP!Y27*BTU_Conversion</f>
        <v>21585767551249.332</v>
      </c>
      <c r="G151" s="181">
        <f>[1]WWP!Z27*BTU_Conversion</f>
        <v>21641831914821.082</v>
      </c>
      <c r="H151" s="181">
        <f>[1]WWP!AA27*BTU_Conversion</f>
        <v>21795397429215.113</v>
      </c>
      <c r="I151" s="181">
        <f>[1]WWP!AB27*BTU_Conversion</f>
        <v>21938561846824.566</v>
      </c>
      <c r="J151" s="181">
        <f>[1]WWP!AC27*BTU_Conversion</f>
        <v>22025577514280.926</v>
      </c>
      <c r="K151" s="181">
        <f>[1]WWP!AD27*BTU_Conversion</f>
        <v>22207064014572.699</v>
      </c>
      <c r="L151" s="181">
        <f>[1]WWP!AE27*BTU_Conversion</f>
        <v>22387010544558.969</v>
      </c>
      <c r="M151" s="181">
        <f>[1]WWP!AF27*BTU_Conversion</f>
        <v>22544296822112.348</v>
      </c>
      <c r="N151" s="181">
        <f>[1]WWP!AG27*BTU_Conversion</f>
        <v>22689741590888.262</v>
      </c>
      <c r="O151" s="181">
        <f>[1]WWP!AH27*BTU_Conversion</f>
        <v>22898345603323.523</v>
      </c>
      <c r="P151" s="181">
        <f>[1]WWP!AI27*BTU_Conversion</f>
        <v>23049650788163.652</v>
      </c>
      <c r="Q151" s="181">
        <f>[1]WWP!AJ27*BTU_Conversion</f>
        <v>23231601249523.52</v>
      </c>
      <c r="R151" s="181">
        <f>[1]WWP!AK27*BTU_Conversion</f>
        <v>23435869526828.035</v>
      </c>
      <c r="S151" s="181">
        <f>[1]WWP!AL27*BTU_Conversion</f>
        <v>23605718341895.27</v>
      </c>
      <c r="T151" s="181">
        <f>[1]WWP!AM27*BTU_Conversion</f>
        <v>23691992594399.219</v>
      </c>
      <c r="U151" s="181">
        <f>[1]WWP!AN27*BTU_Conversion</f>
        <v>23823848078773.418</v>
      </c>
      <c r="V151" s="181">
        <f>[1]WWP!AO27*BTU_Conversion</f>
        <v>23922749891293.426</v>
      </c>
      <c r="W151" s="181">
        <f>[1]WWP!AP27*BTU_Conversion</f>
        <v>24009707509884.48</v>
      </c>
      <c r="X151" s="181">
        <f>[1]WWP!AQ27*BTU_Conversion</f>
        <v>24039840235604.578</v>
      </c>
      <c r="Y151" s="181">
        <f>[1]WWP!AR27*BTU_Conversion</f>
        <v>24175332197504.086</v>
      </c>
      <c r="Z151" s="181">
        <f>[1]WWP!AS27*BTU_Conversion</f>
        <v>24342693273748.781</v>
      </c>
      <c r="AA151" s="181">
        <f>[1]WWP!AT27*BTU_Conversion</f>
        <v>24510412479151.969</v>
      </c>
      <c r="AB151" s="181">
        <f>[1]WWP!AU27*BTU_Conversion</f>
        <v>24584277366670.141</v>
      </c>
      <c r="AC151" s="181">
        <f>[1]WWP!AV27*BTU_Conversion</f>
        <v>24610844414701.039</v>
      </c>
      <c r="AD151" s="181">
        <f>[1]WWP!AW27*BTU_Conversion</f>
        <v>24210720038094.148</v>
      </c>
      <c r="AE151" s="181">
        <f>[1]WWP!AX27*BTU_Conversion</f>
        <v>24263901001544.949</v>
      </c>
      <c r="AF151" s="181">
        <f>[1]WWP!AY27*BTU_Conversion</f>
        <v>24283912647730.992</v>
      </c>
      <c r="AG151" s="181">
        <f>[1]WWP!AZ27*BTU_Conversion</f>
        <v>24376169959482.691</v>
      </c>
    </row>
    <row r="152" spans="2:33" x14ac:dyDescent="0.25">
      <c r="B152" s="336" t="s">
        <v>975</v>
      </c>
      <c r="C152" s="181">
        <f>[1]PPA!V34*BTU_Conversion</f>
        <v>97522528935457</v>
      </c>
      <c r="D152" s="181">
        <f>[1]PPA!W34*BTU_Conversion</f>
        <v>98715479869295.563</v>
      </c>
      <c r="E152" s="181">
        <f>[1]PPA!X34*BTU_Conversion</f>
        <v>100169909739234.2</v>
      </c>
      <c r="F152" s="181">
        <f>[1]PPA!Y34*BTU_Conversion</f>
        <v>101216699421973.97</v>
      </c>
      <c r="G152" s="181">
        <f>[1]PPA!Z34*BTU_Conversion</f>
        <v>102344466650820.91</v>
      </c>
      <c r="H152" s="181">
        <f>[1]PPA!AA34*BTU_Conversion</f>
        <v>103721000508988.03</v>
      </c>
      <c r="I152" s="181">
        <f>[1]PPA!AB34*BTU_Conversion</f>
        <v>105168805733297.14</v>
      </c>
      <c r="J152" s="181">
        <f>[1]PPA!AC34*BTU_Conversion</f>
        <v>106609763741902.42</v>
      </c>
      <c r="K152" s="181">
        <f>[1]PPA!AD34*BTU_Conversion</f>
        <v>107931420226628.38</v>
      </c>
      <c r="L152" s="181">
        <f>[1]PPA!AE34*BTU_Conversion</f>
        <v>109403822717964.28</v>
      </c>
      <c r="M152" s="181">
        <f>[1]PPA!AF34*BTU_Conversion</f>
        <v>110718246825914.02</v>
      </c>
      <c r="N152" s="181">
        <f>[1]PPA!AG34*BTU_Conversion</f>
        <v>111617667098275.89</v>
      </c>
      <c r="O152" s="181">
        <f>[1]PPA!AH34*BTU_Conversion</f>
        <v>114134414489558.63</v>
      </c>
      <c r="P152" s="181">
        <f>[1]PPA!AI34*BTU_Conversion</f>
        <v>117365452380627.73</v>
      </c>
      <c r="Q152" s="181">
        <f>[1]PPA!AJ34*BTU_Conversion</f>
        <v>120276803495953.95</v>
      </c>
      <c r="R152" s="181">
        <f>[1]PPA!AK34*BTU_Conversion</f>
        <v>125319728737355.5</v>
      </c>
      <c r="S152" s="181">
        <f>[1]PPA!AL34*BTU_Conversion</f>
        <v>129185797960090.7</v>
      </c>
      <c r="T152" s="181">
        <f>[1]PPA!AM34*BTU_Conversion</f>
        <v>134204268929770.78</v>
      </c>
      <c r="U152" s="181">
        <f>[1]PPA!AN34*BTU_Conversion</f>
        <v>135244071965743.33</v>
      </c>
      <c r="V152" s="181">
        <f>[1]PPA!AO34*BTU_Conversion</f>
        <v>136190197575063.09</v>
      </c>
      <c r="W152" s="181">
        <f>[1]PPA!AP34*BTU_Conversion</f>
        <v>140695217608000.94</v>
      </c>
      <c r="X152" s="181">
        <f>[1]PPA!AQ34*BTU_Conversion</f>
        <v>142849778195152.38</v>
      </c>
      <c r="Y152" s="181">
        <f>[1]PPA!AR34*BTU_Conversion</f>
        <v>147739076607279.16</v>
      </c>
      <c r="Z152" s="181">
        <f>[1]PPA!AS34*BTU_Conversion</f>
        <v>149594459218849.16</v>
      </c>
      <c r="AA152" s="181">
        <f>[1]PPA!AT34*BTU_Conversion</f>
        <v>155413527009281.97</v>
      </c>
      <c r="AB152" s="181">
        <f>[1]PPA!AU34*BTU_Conversion</f>
        <v>158933025109270.47</v>
      </c>
      <c r="AC152" s="181">
        <f>[1]PPA!AV34*BTU_Conversion</f>
        <v>160325008459331.97</v>
      </c>
      <c r="AD152" s="181">
        <f>[1]PPA!AW34*BTU_Conversion</f>
        <v>162784741178929.25</v>
      </c>
      <c r="AE152" s="181">
        <f>[1]PPA!AX34*BTU_Conversion</f>
        <v>165229989964495.41</v>
      </c>
      <c r="AF152" s="181">
        <f>[1]PPA!AY34*BTU_Conversion</f>
        <v>170234253597135.09</v>
      </c>
      <c r="AG152" s="181">
        <f>[1]PPA!AZ34*BTU_Conversion</f>
        <v>175439247395191.09</v>
      </c>
    </row>
    <row r="153" spans="2:33" x14ac:dyDescent="0.25">
      <c r="B153" s="336" t="s">
        <v>976</v>
      </c>
      <c r="C153" s="181" t="e">
        <f>SUMIFS([1]cenrf!X$2:X$85,[1]cenrf!$A$2:$A$85,BIFUbC_Calculations!$B144)*BTU_Conversion</f>
        <v>#VALUE!</v>
      </c>
      <c r="D153" s="181" t="e">
        <f>SUMIFS([1]cenrf!Y$2:Y$85,[1]cenrf!$A$2:$A$85,BIFUbC_Calculations!$B144)*BTU_Conversion</f>
        <v>#VALUE!</v>
      </c>
      <c r="E153" s="181" t="e">
        <f>SUMIFS([1]cenrf!Z$2:Z$85,[1]cenrf!$A$2:$A$85,BIFUbC_Calculations!$B144)*BTU_Conversion</f>
        <v>#VALUE!</v>
      </c>
      <c r="F153" s="181" t="e">
        <f>SUMIFS([1]cenrf!AA$2:AA$85,[1]cenrf!$A$2:$A$85,BIFUbC_Calculations!$B144)*BTU_Conversion</f>
        <v>#VALUE!</v>
      </c>
      <c r="G153" s="181" t="e">
        <f>SUMIFS([1]cenrf!AB$2:AB$85,[1]cenrf!$A$2:$A$85,BIFUbC_Calculations!$B144)*BTU_Conversion</f>
        <v>#VALUE!</v>
      </c>
      <c r="H153" s="181" t="e">
        <f>SUMIFS([1]cenrf!AC$2:AC$85,[1]cenrf!$A$2:$A$85,BIFUbC_Calculations!$B144)*BTU_Conversion</f>
        <v>#VALUE!</v>
      </c>
      <c r="I153" s="181" t="e">
        <f>SUMIFS([1]cenrf!AD$2:AD$85,[1]cenrf!$A$2:$A$85,BIFUbC_Calculations!$B144)*BTU_Conversion</f>
        <v>#VALUE!</v>
      </c>
      <c r="J153" s="181" t="e">
        <f>SUMIFS([1]cenrf!AE$2:AE$85,[1]cenrf!$A$2:$A$85,BIFUbC_Calculations!$B144)*BTU_Conversion</f>
        <v>#VALUE!</v>
      </c>
      <c r="K153" s="181" t="e">
        <f>SUMIFS([1]cenrf!AF$2:AF$85,[1]cenrf!$A$2:$A$85,BIFUbC_Calculations!$B144)*BTU_Conversion</f>
        <v>#VALUE!</v>
      </c>
      <c r="L153" s="181" t="e">
        <f>SUMIFS([1]cenrf!AG$2:AG$85,[1]cenrf!$A$2:$A$85,BIFUbC_Calculations!$B144)*BTU_Conversion</f>
        <v>#VALUE!</v>
      </c>
      <c r="M153" s="181" t="e">
        <f>SUMIFS([1]cenrf!AH$2:AH$85,[1]cenrf!$A$2:$A$85,BIFUbC_Calculations!$B144)*BTU_Conversion</f>
        <v>#VALUE!</v>
      </c>
      <c r="N153" s="181" t="e">
        <f>SUMIFS([1]cenrf!AI$2:AI$85,[1]cenrf!$A$2:$A$85,BIFUbC_Calculations!$B144)*BTU_Conversion</f>
        <v>#VALUE!</v>
      </c>
      <c r="O153" s="181" t="e">
        <f>SUMIFS([1]cenrf!AJ$2:AJ$85,[1]cenrf!$A$2:$A$85,BIFUbC_Calculations!$B144)*BTU_Conversion</f>
        <v>#VALUE!</v>
      </c>
      <c r="P153" s="181" t="e">
        <f>SUMIFS([1]cenrf!AK$2:AK$85,[1]cenrf!$A$2:$A$85,BIFUbC_Calculations!$B144)*BTU_Conversion</f>
        <v>#VALUE!</v>
      </c>
      <c r="Q153" s="181" t="e">
        <f>SUMIFS([1]cenrf!AL$2:AL$85,[1]cenrf!$A$2:$A$85,BIFUbC_Calculations!$B144)*BTU_Conversion</f>
        <v>#VALUE!</v>
      </c>
      <c r="R153" s="181" t="e">
        <f>SUMIFS([1]cenrf!AM$2:AM$85,[1]cenrf!$A$2:$A$85,BIFUbC_Calculations!$B144)*BTU_Conversion</f>
        <v>#VALUE!</v>
      </c>
      <c r="S153" s="181" t="e">
        <f>SUMIFS([1]cenrf!AN$2:AN$85,[1]cenrf!$A$2:$A$85,BIFUbC_Calculations!$B144)*BTU_Conversion</f>
        <v>#VALUE!</v>
      </c>
      <c r="T153" s="181" t="e">
        <f>SUMIFS([1]cenrf!AO$2:AO$85,[1]cenrf!$A$2:$A$85,BIFUbC_Calculations!$B144)*BTU_Conversion</f>
        <v>#VALUE!</v>
      </c>
      <c r="U153" s="181" t="e">
        <f>SUMIFS([1]cenrf!AP$2:AP$85,[1]cenrf!$A$2:$A$85,BIFUbC_Calculations!$B144)*BTU_Conversion</f>
        <v>#VALUE!</v>
      </c>
      <c r="V153" s="181" t="e">
        <f>SUMIFS([1]cenrf!AQ$2:AQ$85,[1]cenrf!$A$2:$A$85,BIFUbC_Calculations!$B144)*BTU_Conversion</f>
        <v>#VALUE!</v>
      </c>
      <c r="W153" s="181" t="e">
        <f>SUMIFS([1]cenrf!AR$2:AR$85,[1]cenrf!$A$2:$A$85,BIFUbC_Calculations!$B144)*BTU_Conversion</f>
        <v>#VALUE!</v>
      </c>
      <c r="X153" s="181" t="e">
        <f>SUMIFS([1]cenrf!AS$2:AS$85,[1]cenrf!$A$2:$A$85,BIFUbC_Calculations!$B144)*BTU_Conversion</f>
        <v>#VALUE!</v>
      </c>
      <c r="Y153" s="181" t="e">
        <f>SUMIFS([1]cenrf!AT$2:AT$85,[1]cenrf!$A$2:$A$85,BIFUbC_Calculations!$B144)*BTU_Conversion</f>
        <v>#VALUE!</v>
      </c>
      <c r="Z153" s="181" t="e">
        <f>SUMIFS([1]cenrf!AU$2:AU$85,[1]cenrf!$A$2:$A$85,BIFUbC_Calculations!$B144)*BTU_Conversion</f>
        <v>#VALUE!</v>
      </c>
      <c r="AA153" s="181" t="e">
        <f>SUMIFS([1]cenrf!AV$2:AV$85,[1]cenrf!$A$2:$A$85,BIFUbC_Calculations!$B144)*BTU_Conversion</f>
        <v>#VALUE!</v>
      </c>
      <c r="AB153" s="181" t="e">
        <f>SUMIFS([1]cenrf!AW$2:AW$85,[1]cenrf!$A$2:$A$85,BIFUbC_Calculations!$B144)*BTU_Conversion</f>
        <v>#VALUE!</v>
      </c>
      <c r="AC153" s="181" t="e">
        <f>SUMIFS([1]cenrf!AX$2:AX$85,[1]cenrf!$A$2:$A$85,BIFUbC_Calculations!$B144)*BTU_Conversion</f>
        <v>#VALUE!</v>
      </c>
      <c r="AD153" s="181" t="e">
        <f>SUMIFS([1]cenrf!AY$2:AY$85,[1]cenrf!$A$2:$A$85,BIFUbC_Calculations!$B144)*BTU_Conversion</f>
        <v>#VALUE!</v>
      </c>
      <c r="AE153" s="181" t="e">
        <f>SUMIFS([1]cenrf!AZ$2:AZ$85,[1]cenrf!$A$2:$A$85,BIFUbC_Calculations!$B144)*BTU_Conversion</f>
        <v>#VALUE!</v>
      </c>
      <c r="AF153" s="181" t="e">
        <f>SUMIFS([1]cenrf!BA$2:BA$85,[1]cenrf!$A$2:$A$85,BIFUbC_Calculations!$B144)*BTU_Conversion</f>
        <v>#VALUE!</v>
      </c>
      <c r="AG153" s="181" t="e">
        <f>SUMIFS([1]cenrf!BB$2:BB$85,[1]cenrf!$A$2:$A$85,BIFUbC_Calculations!$B144)*BTU_Conversion</f>
        <v>#VALUE!</v>
      </c>
    </row>
    <row r="154" spans="2:33" x14ac:dyDescent="0.25">
      <c r="B154" s="336" t="s">
        <v>977</v>
      </c>
      <c r="C154" s="181">
        <f>[1]CHI!V34*BTU_Conversion</f>
        <v>308892947914372.56</v>
      </c>
      <c r="D154" s="181">
        <f>[1]CHI!W34*BTU_Conversion</f>
        <v>319975254035136.56</v>
      </c>
      <c r="E154" s="181">
        <f>[1]CHI!X34*BTU_Conversion</f>
        <v>336304290465428.13</v>
      </c>
      <c r="F154" s="181">
        <f>[1]CHI!Y34*BTU_Conversion</f>
        <v>360294298416035.63</v>
      </c>
      <c r="G154" s="181">
        <f>[1]CHI!Z34*BTU_Conversion</f>
        <v>372707710801620.81</v>
      </c>
      <c r="H154" s="181">
        <f>[1]CHI!AA34*BTU_Conversion</f>
        <v>383407773080943.56</v>
      </c>
      <c r="I154" s="181">
        <f>[1]CHI!AB34*BTU_Conversion</f>
        <v>397117466508798.06</v>
      </c>
      <c r="J154" s="181">
        <f>[1]CHI!AC34*BTU_Conversion</f>
        <v>417750154430428.5</v>
      </c>
      <c r="K154" s="181">
        <f>[1]CHI!AD34*BTU_Conversion</f>
        <v>429409294628768</v>
      </c>
      <c r="L154" s="181">
        <f>[1]CHI!AE34*BTU_Conversion</f>
        <v>436038625617468.44</v>
      </c>
      <c r="M154" s="181">
        <f>[1]CHI!AF34*BTU_Conversion</f>
        <v>456921165195636.25</v>
      </c>
      <c r="N154" s="181">
        <f>[1]CHI!AG34*BTU_Conversion</f>
        <v>466210257110104.25</v>
      </c>
      <c r="O154" s="181">
        <f>[1]CHI!AH34*BTU_Conversion</f>
        <v>482540385696294.81</v>
      </c>
      <c r="P154" s="181">
        <f>[1]CHI!AI34*BTU_Conversion</f>
        <v>504361457436558.81</v>
      </c>
      <c r="Q154" s="181">
        <f>[1]CHI!AJ34*BTU_Conversion</f>
        <v>515598214561557.94</v>
      </c>
      <c r="R154" s="181">
        <f>[1]CHI!AK34*BTU_Conversion</f>
        <v>533460058861048.56</v>
      </c>
      <c r="S154" s="181">
        <f>[1]CHI!AL34*BTU_Conversion</f>
        <v>537988632439617.75</v>
      </c>
      <c r="T154" s="181">
        <f>[1]CHI!AM34*BTU_Conversion</f>
        <v>550275250873259.31</v>
      </c>
      <c r="U154" s="181">
        <f>[1]CHI!AN34*BTU_Conversion</f>
        <v>565359960677423.5</v>
      </c>
      <c r="V154" s="181">
        <f>[1]CHI!AO34*BTU_Conversion</f>
        <v>578868141408546.13</v>
      </c>
      <c r="W154" s="181">
        <f>[1]CHI!AP34*BTU_Conversion</f>
        <v>591926994127884.5</v>
      </c>
      <c r="X154" s="181">
        <f>[1]CHI!AQ34*BTU_Conversion</f>
        <v>609948708802441.5</v>
      </c>
      <c r="Y154" s="181">
        <f>[1]CHI!AR34*BTU_Conversion</f>
        <v>626810964422884.5</v>
      </c>
      <c r="Z154" s="181">
        <f>[1]CHI!AS34*BTU_Conversion</f>
        <v>648186853145015</v>
      </c>
      <c r="AA154" s="181">
        <f>[1]CHI!AT34*BTU_Conversion</f>
        <v>658159015427798.38</v>
      </c>
      <c r="AB154" s="181">
        <f>[1]CHI!AU34*BTU_Conversion</f>
        <v>667501156164178</v>
      </c>
      <c r="AC154" s="181">
        <f>[1]CHI!AV34*BTU_Conversion</f>
        <v>682858797303819.25</v>
      </c>
      <c r="AD154" s="181">
        <f>[1]CHI!AW34*BTU_Conversion</f>
        <v>706652681919084.5</v>
      </c>
      <c r="AE154" s="181">
        <f>[1]CHI!AX34*BTU_Conversion</f>
        <v>728346599957097.38</v>
      </c>
      <c r="AF154" s="181">
        <f>[1]CHI!AY34*BTU_Conversion</f>
        <v>739297470693611.25</v>
      </c>
      <c r="AG154" s="181">
        <f>[1]CHI!AZ34*BTU_Conversion</f>
        <v>757994587940378.88</v>
      </c>
    </row>
    <row r="155" spans="2:33" x14ac:dyDescent="0.25">
      <c r="B155" s="339" t="s">
        <v>978</v>
      </c>
      <c r="C155" s="338">
        <v>0</v>
      </c>
      <c r="D155" s="338">
        <v>0</v>
      </c>
      <c r="E155" s="338">
        <v>0</v>
      </c>
      <c r="F155" s="338">
        <v>0</v>
      </c>
      <c r="G155" s="338">
        <v>0</v>
      </c>
      <c r="H155" s="338">
        <v>0</v>
      </c>
      <c r="I155" s="338">
        <v>0</v>
      </c>
      <c r="J155" s="338">
        <v>0</v>
      </c>
      <c r="K155" s="338">
        <v>0</v>
      </c>
      <c r="L155" s="338">
        <v>0</v>
      </c>
      <c r="M155" s="338">
        <v>0</v>
      </c>
      <c r="N155" s="338">
        <v>0</v>
      </c>
      <c r="O155" s="338">
        <v>0</v>
      </c>
      <c r="P155" s="338">
        <v>0</v>
      </c>
      <c r="Q155" s="338">
        <v>0</v>
      </c>
      <c r="R155" s="338">
        <v>0</v>
      </c>
      <c r="S155" s="338">
        <v>0</v>
      </c>
      <c r="T155" s="338">
        <v>0</v>
      </c>
      <c r="U155" s="338">
        <v>0</v>
      </c>
      <c r="V155" s="338">
        <v>0</v>
      </c>
      <c r="W155" s="338">
        <v>0</v>
      </c>
      <c r="X155" s="338">
        <v>0</v>
      </c>
      <c r="Y155" s="338">
        <v>0</v>
      </c>
      <c r="Z155" s="338">
        <v>0</v>
      </c>
      <c r="AA155" s="338">
        <v>0</v>
      </c>
      <c r="AB155" s="338">
        <v>0</v>
      </c>
      <c r="AC155" s="338">
        <v>0</v>
      </c>
      <c r="AD155" s="338">
        <v>0</v>
      </c>
      <c r="AE155" s="338">
        <v>0</v>
      </c>
      <c r="AF155" s="338">
        <v>0</v>
      </c>
      <c r="AG155" s="338">
        <v>0</v>
      </c>
    </row>
    <row r="156" spans="2:33" x14ac:dyDescent="0.25">
      <c r="B156" s="336" t="s">
        <v>979</v>
      </c>
      <c r="C156" s="181">
        <f>SUM([1]gla!X59:X60)*BTU_Conversion</f>
        <v>0</v>
      </c>
      <c r="D156" s="181">
        <f>SUM([1]gla!Y59:Y60)*BTU_Conversion</f>
        <v>0</v>
      </c>
      <c r="E156" s="181">
        <f>SUM([1]gla!Z59:Z60)*BTU_Conversion</f>
        <v>0</v>
      </c>
      <c r="F156" s="181">
        <f>SUM([1]gla!AA59:AA60)*BTU_Conversion</f>
        <v>0</v>
      </c>
      <c r="G156" s="181">
        <f>SUM([1]gla!AB59:AB60)*BTU_Conversion</f>
        <v>0</v>
      </c>
      <c r="H156" s="181">
        <f>SUM([1]gla!AC59:AC60)*BTU_Conversion</f>
        <v>0</v>
      </c>
      <c r="I156" s="181">
        <f>SUM([1]gla!AD59:AD60)*BTU_Conversion</f>
        <v>0</v>
      </c>
      <c r="J156" s="181">
        <f>SUM([1]gla!AE59:AE60)*BTU_Conversion</f>
        <v>0</v>
      </c>
      <c r="K156" s="181">
        <f>SUM([1]gla!AF59:AF60)*BTU_Conversion</f>
        <v>0</v>
      </c>
      <c r="L156" s="181">
        <f>SUM([1]gla!AG59:AG60)*BTU_Conversion</f>
        <v>0</v>
      </c>
      <c r="M156" s="181">
        <f>SUM([1]gla!AH59:AH60)*BTU_Conversion</f>
        <v>0</v>
      </c>
      <c r="N156" s="181">
        <f>SUM([1]gla!AI59:AI60)*BTU_Conversion</f>
        <v>0</v>
      </c>
      <c r="O156" s="181">
        <f>SUM([1]gla!AJ59:AJ60)*BTU_Conversion</f>
        <v>0</v>
      </c>
      <c r="P156" s="181">
        <f>SUM([1]gla!AK59:AK60)*BTU_Conversion</f>
        <v>0</v>
      </c>
      <c r="Q156" s="181">
        <f>SUM([1]gla!AL59:AL60)*BTU_Conversion</f>
        <v>0</v>
      </c>
      <c r="R156" s="181">
        <f>SUM([1]gla!AM59:AM60)*BTU_Conversion</f>
        <v>0</v>
      </c>
      <c r="S156" s="181">
        <f>SUM([1]gla!AN59:AN60)*BTU_Conversion</f>
        <v>0</v>
      </c>
      <c r="T156" s="181">
        <f>SUM([1]gla!AO59:AO60)*BTU_Conversion</f>
        <v>0</v>
      </c>
      <c r="U156" s="181">
        <f>SUM([1]gla!AP59:AP60)*BTU_Conversion</f>
        <v>0</v>
      </c>
      <c r="V156" s="181">
        <f>SUM([1]gla!AQ59:AQ60)*BTU_Conversion</f>
        <v>0</v>
      </c>
      <c r="W156" s="181">
        <f>SUM([1]gla!AR59:AR60)*BTU_Conversion</f>
        <v>0</v>
      </c>
      <c r="X156" s="181">
        <f>SUM([1]gla!AS59:AS60)*BTU_Conversion</f>
        <v>0</v>
      </c>
      <c r="Y156" s="181">
        <f>SUM([1]gla!AT59:AT60)*BTU_Conversion</f>
        <v>0</v>
      </c>
      <c r="Z156" s="181">
        <f>SUM([1]gla!AU59:AU60)*BTU_Conversion</f>
        <v>0</v>
      </c>
      <c r="AA156" s="181">
        <f>SUM([1]gla!AV59:AV60)*BTU_Conversion</f>
        <v>0</v>
      </c>
      <c r="AB156" s="181">
        <f>SUM([1]gla!AW59:AW60)*BTU_Conversion</f>
        <v>0</v>
      </c>
      <c r="AC156" s="181">
        <f>SUM([1]gla!AX59:AX60)*BTU_Conversion</f>
        <v>0</v>
      </c>
      <c r="AD156" s="181">
        <f>SUM([1]gla!AY59:AY60)*BTU_Conversion</f>
        <v>0</v>
      </c>
      <c r="AE156" s="181">
        <f>SUM([1]gla!AZ59:AZ60)*BTU_Conversion</f>
        <v>0</v>
      </c>
      <c r="AF156" s="181">
        <f>SUM([1]gla!BA59:BA60)*BTU_Conversion</f>
        <v>0</v>
      </c>
      <c r="AG156" s="181">
        <f>SUM([1]gla!BB59:BB60)*BTU_Conversion</f>
        <v>0</v>
      </c>
    </row>
    <row r="157" spans="2:33" x14ac:dyDescent="0.25">
      <c r="B157" s="336" t="s">
        <v>980</v>
      </c>
      <c r="C157" s="181">
        <f>SUM([1]cem!X59:X60,[1]cer!X59:X60)*BTU_Conversion</f>
        <v>10032610979637.76</v>
      </c>
      <c r="D157" s="181">
        <f>SUM([1]cem!Y59:Y60,[1]cer!Y59:Y60)*BTU_Conversion</f>
        <v>10112537801061.121</v>
      </c>
      <c r="E157" s="181">
        <f>SUM([1]cem!Z59:Z60,[1]cer!Z59:Z60)*BTU_Conversion</f>
        <v>10353488427063.889</v>
      </c>
      <c r="F157" s="181">
        <f>SUM([1]cem!AA59:AA60,[1]cer!AA59:AA60)*BTU_Conversion</f>
        <v>10357068276386.514</v>
      </c>
      <c r="G157" s="181">
        <f>SUM([1]cem!AB59:AB60,[1]cer!AB59:AB60)*BTU_Conversion</f>
        <v>10470147745848.443</v>
      </c>
      <c r="H157" s="181">
        <f>SUM([1]cem!AC59:AC60,[1]cer!AC59:AC60)*BTU_Conversion</f>
        <v>10531291971645.313</v>
      </c>
      <c r="I157" s="181">
        <f>SUM([1]cem!AD59:AD60,[1]cer!AD59:AD60)*BTU_Conversion</f>
        <v>10696760448863.723</v>
      </c>
      <c r="J157" s="181">
        <f>SUM([1]cem!AE59:AE60,[1]cer!AE59:AE60)*BTU_Conversion</f>
        <v>10888177839520.348</v>
      </c>
      <c r="K157" s="181">
        <f>SUM([1]cem!AF59:AF60,[1]cer!AF59:AF60)*BTU_Conversion</f>
        <v>11112322873472.172</v>
      </c>
      <c r="L157" s="181">
        <f>SUM([1]cem!AG59:AG60,[1]cer!AG59:AG60)*BTU_Conversion</f>
        <v>11255452879832.586</v>
      </c>
      <c r="M157" s="181">
        <f>SUM([1]cem!AH59:AH60,[1]cer!AH59:AH60)*BTU_Conversion</f>
        <v>11392168480815.941</v>
      </c>
      <c r="N157" s="181">
        <f>SUM([1]cem!AI59:AI60,[1]cer!AI59:AI60)*BTU_Conversion</f>
        <v>11506620810571.156</v>
      </c>
      <c r="O157" s="181">
        <f>SUM([1]cem!AJ59:AJ60,[1]cer!AJ59:AJ60)*BTU_Conversion</f>
        <v>11833216470494.406</v>
      </c>
      <c r="P157" s="181">
        <f>SUM([1]cem!AK59:AK60,[1]cer!AK59:AK60)*BTU_Conversion</f>
        <v>12308127023005.52</v>
      </c>
      <c r="Q157" s="181">
        <f>SUM([1]cem!AL59:AL60,[1]cer!AL59:AL60)*BTU_Conversion</f>
        <v>12487308257916.174</v>
      </c>
      <c r="R157" s="181">
        <f>SUM([1]cem!AM59:AM60,[1]cer!AM59:AM60)*BTU_Conversion</f>
        <v>12612266303143.631</v>
      </c>
      <c r="S157" s="181">
        <f>SUM([1]cem!AN59:AN60,[1]cer!AN59:AN60)*BTU_Conversion</f>
        <v>12801260756652.5</v>
      </c>
      <c r="T157" s="181">
        <f>SUM([1]cem!AO59:AO60,[1]cer!AO59:AO60)*BTU_Conversion</f>
        <v>13232313139727.83</v>
      </c>
      <c r="U157" s="181">
        <f>SUM([1]cem!AP59:AP60,[1]cer!AP59:AP60)*BTU_Conversion</f>
        <v>13765558362239.199</v>
      </c>
      <c r="V157" s="181">
        <f>SUM([1]cem!AQ59:AQ60,[1]cer!AQ59:AQ60)*BTU_Conversion</f>
        <v>14705642633856.742</v>
      </c>
      <c r="W157" s="181">
        <f>SUM([1]cem!AR59:AR60,[1]cer!AR59:AR60)*BTU_Conversion</f>
        <v>16251014215576.656</v>
      </c>
      <c r="X157" s="181">
        <f>SUM([1]cem!AS59:AS60,[1]cer!AS59:AS60)*BTU_Conversion</f>
        <v>18065023828915.887</v>
      </c>
      <c r="Y157" s="181">
        <f>SUM([1]cem!AT59:AT60,[1]cer!AT59:AT60)*BTU_Conversion</f>
        <v>20413382580760.969</v>
      </c>
      <c r="Z157" s="181">
        <f>SUM([1]cem!AU59:AU60,[1]cer!AU59:AU60)*BTU_Conversion</f>
        <v>23725913118539.559</v>
      </c>
      <c r="AA157" s="181">
        <f>SUM([1]cem!AV59:AV60,[1]cer!AV59:AV60)*BTU_Conversion</f>
        <v>25025656647304.023</v>
      </c>
      <c r="AB157" s="181">
        <f>SUM([1]cem!AW59:AW60,[1]cer!AW59:AW60)*BTU_Conversion</f>
        <v>25079235847709.457</v>
      </c>
      <c r="AC157" s="181">
        <f>SUM([1]cem!AX59:AX60,[1]cer!AX59:AX60)*BTU_Conversion</f>
        <v>25481202904540.73</v>
      </c>
      <c r="AD157" s="181">
        <f>SUM([1]cem!AY59:AY60,[1]cer!AY59:AY60)*BTU_Conversion</f>
        <v>28531740954736.176</v>
      </c>
      <c r="AE157" s="181">
        <f>SUM([1]cem!AZ59:AZ60,[1]cer!AZ59:AZ60)*BTU_Conversion</f>
        <v>28775912252989.238</v>
      </c>
      <c r="AF157" s="181">
        <f>SUM([1]cem!BA59:BA60,[1]cer!BA59:BA60)*BTU_Conversion</f>
        <v>29706713016591.406</v>
      </c>
      <c r="AG157" s="181">
        <f>SUM([1]cem!BB59:BB60,[1]cer!BB59:BB60)*BTU_Conversion</f>
        <v>32148865874948.625</v>
      </c>
    </row>
    <row r="158" spans="2:33" x14ac:dyDescent="0.25">
      <c r="B158" s="336" t="s">
        <v>981</v>
      </c>
      <c r="C158" s="181">
        <f>SUM([1]ISI!V33,[1]cenisb!W60)*BTU_Conversion</f>
        <v>26356403301874.781</v>
      </c>
      <c r="D158" s="181">
        <f>SUM([1]ISI!W33,[1]cenisb!X60)*BTU_Conversion</f>
        <v>26249670097019.32</v>
      </c>
      <c r="E158" s="181">
        <f>SUM([1]ISI!X33,[1]cenisb!Y60)*BTU_Conversion</f>
        <v>27090694115941.953</v>
      </c>
      <c r="F158" s="181">
        <f>SUM([1]ISI!Y33,[1]cenisb!Z60)*BTU_Conversion</f>
        <v>31301926174330.051</v>
      </c>
      <c r="G158" s="181">
        <f>SUM([1]ISI!Z33,[1]cenisb!AA60)*BTU_Conversion</f>
        <v>31434588910349.086</v>
      </c>
      <c r="H158" s="181">
        <f>SUM([1]ISI!AA33,[1]cenisb!AB60)*BTU_Conversion</f>
        <v>31595994292007.75</v>
      </c>
      <c r="I158" s="181">
        <f>SUM([1]ISI!AB33,[1]cenisb!AC60)*BTU_Conversion</f>
        <v>31629865417595.852</v>
      </c>
      <c r="J158" s="181">
        <f>SUM([1]ISI!AC33,[1]cenisb!AD60)*BTU_Conversion</f>
        <v>31718104663629.266</v>
      </c>
      <c r="K158" s="181">
        <f>SUM([1]ISI!AD33,[1]cenisb!AE60)*BTU_Conversion</f>
        <v>31757235136303.23</v>
      </c>
      <c r="L158" s="181">
        <f>SUM([1]ISI!AE33,[1]cenisb!AF60)*BTU_Conversion</f>
        <v>31980344509074.074</v>
      </c>
      <c r="M158" s="181">
        <f>SUM([1]ISI!AF33,[1]cenisb!AG60)*BTU_Conversion</f>
        <v>32117685565943.98</v>
      </c>
      <c r="N158" s="181">
        <f>SUM([1]ISI!AG33,[1]cenisb!AH60)*BTU_Conversion</f>
        <v>31941226238453.684</v>
      </c>
      <c r="O158" s="181">
        <f>SUM([1]ISI!AH33,[1]cenisb!AI60)*BTU_Conversion</f>
        <v>32386862761558.578</v>
      </c>
      <c r="P158" s="181">
        <f>SUM([1]ISI!AI33,[1]cenisb!AJ60)*BTU_Conversion</f>
        <v>32369462646515.383</v>
      </c>
      <c r="Q158" s="181">
        <f>SUM([1]ISI!AJ33,[1]cenisb!AK60)*BTU_Conversion</f>
        <v>32537585719299.91</v>
      </c>
      <c r="R158" s="181">
        <f>SUM([1]ISI!AK33,[1]cenisb!AL60)*BTU_Conversion</f>
        <v>32666982819911.371</v>
      </c>
      <c r="S158" s="181">
        <f>SUM([1]ISI!AL33,[1]cenisb!AM60)*BTU_Conversion</f>
        <v>33179394022436.367</v>
      </c>
      <c r="T158" s="181">
        <f>SUM([1]ISI!AM33,[1]cenisb!AN60)*BTU_Conversion</f>
        <v>33694235303015.82</v>
      </c>
      <c r="U158" s="181">
        <f>SUM([1]ISI!AN33,[1]cenisb!AO60)*BTU_Conversion</f>
        <v>34865561656474.754</v>
      </c>
      <c r="V158" s="181">
        <f>SUM([1]ISI!AO33,[1]cenisb!AP60)*BTU_Conversion</f>
        <v>35432918392604.508</v>
      </c>
      <c r="W158" s="181">
        <f>SUM([1]ISI!AP33,[1]cenisb!AQ60)*BTU_Conversion</f>
        <v>36237360338017.148</v>
      </c>
      <c r="X158" s="181">
        <f>SUM([1]ISI!AQ33,[1]cenisb!AR60)*BTU_Conversion</f>
        <v>36668563047268.047</v>
      </c>
      <c r="Y158" s="181">
        <f>SUM([1]ISI!AR33,[1]cenisb!AS60)*BTU_Conversion</f>
        <v>37648768411837.016</v>
      </c>
      <c r="Z158" s="181">
        <f>SUM([1]ISI!AS33,[1]cenisb!AT60)*BTU_Conversion</f>
        <v>38313359015749.508</v>
      </c>
      <c r="AA158" s="181">
        <f>SUM([1]ISI!AT33,[1]cenisb!AU60)*BTU_Conversion</f>
        <v>39125198282375.023</v>
      </c>
      <c r="AB158" s="181">
        <f>SUM([1]ISI!AU33,[1]cenisb!AV60)*BTU_Conversion</f>
        <v>39750303500050.523</v>
      </c>
      <c r="AC158" s="181">
        <f>SUM([1]ISI!AV33,[1]cenisb!AW60)*BTU_Conversion</f>
        <v>40467046094998.461</v>
      </c>
      <c r="AD158" s="181">
        <f>SUM([1]ISI!AW33,[1]cenisb!AX60)*BTU_Conversion</f>
        <v>41085535199905.266</v>
      </c>
      <c r="AE158" s="181">
        <f>SUM([1]ISI!AX33,[1]cenisb!AY60)*BTU_Conversion</f>
        <v>41364348261734.375</v>
      </c>
      <c r="AF158" s="181">
        <f>SUM([1]ISI!AY33,[1]cenisb!AZ60)*BTU_Conversion</f>
        <v>42782788014692.43</v>
      </c>
      <c r="AG158" s="181">
        <f>SUM([1]ISI!AZ33,[1]cenisb!BA60)*BTU_Conversion</f>
        <v>43954985069873.297</v>
      </c>
    </row>
    <row r="159" spans="2:33" x14ac:dyDescent="0.25">
      <c r="B159" s="336" t="s">
        <v>982</v>
      </c>
      <c r="C159" s="181">
        <f>[1]NFM!V35*BTU_Conversion</f>
        <v>6256384373302.3506</v>
      </c>
      <c r="D159" s="181">
        <f>[1]NFM!W35*BTU_Conversion</f>
        <v>6486946761730.7686</v>
      </c>
      <c r="E159" s="181">
        <f>[1]NFM!X35*BTU_Conversion</f>
        <v>6681397018077.5205</v>
      </c>
      <c r="F159" s="181">
        <f>[1]NFM!Y35*BTU_Conversion</f>
        <v>6924491119598.0625</v>
      </c>
      <c r="G159" s="181">
        <f>[1]NFM!Z35*BTU_Conversion</f>
        <v>7069744674902.3945</v>
      </c>
      <c r="H159" s="181">
        <f>[1]NFM!AA35*BTU_Conversion</f>
        <v>7270439944334.1182</v>
      </c>
      <c r="I159" s="181">
        <f>[1]NFM!AB35*BTU_Conversion</f>
        <v>7446090423874.002</v>
      </c>
      <c r="J159" s="181">
        <f>[1]NFM!AC35*BTU_Conversion</f>
        <v>7576648803352.6543</v>
      </c>
      <c r="K159" s="181">
        <f>[1]NFM!AD35*BTU_Conversion</f>
        <v>7696527612738.5938</v>
      </c>
      <c r="L159" s="181">
        <f>[1]NFM!AE35*BTU_Conversion</f>
        <v>7946017515407.6035</v>
      </c>
      <c r="M159" s="181">
        <f>[1]NFM!AF35*BTU_Conversion</f>
        <v>8096556335491.4297</v>
      </c>
      <c r="N159" s="181">
        <f>[1]NFM!AG35*BTU_Conversion</f>
        <v>8187752811192.7988</v>
      </c>
      <c r="O159" s="181">
        <f>[1]NFM!AH35*BTU_Conversion</f>
        <v>8381074130877.6865</v>
      </c>
      <c r="P159" s="181">
        <f>[1]NFM!AI35*BTU_Conversion</f>
        <v>8569481044600.5771</v>
      </c>
      <c r="Q159" s="181">
        <f>[1]NFM!AJ35*BTU_Conversion</f>
        <v>8795920784643.6572</v>
      </c>
      <c r="R159" s="181">
        <f>[1]NFM!AK35*BTU_Conversion</f>
        <v>9282173251297.4941</v>
      </c>
      <c r="S159" s="181">
        <f>[1]NFM!AL35*BTU_Conversion</f>
        <v>9699279252567.2852</v>
      </c>
      <c r="T159" s="181">
        <f>[1]NFM!AM35*BTU_Conversion</f>
        <v>10131427230788.646</v>
      </c>
      <c r="U159" s="181">
        <f>[1]NFM!AN35*BTU_Conversion</f>
        <v>10759852303207.301</v>
      </c>
      <c r="V159" s="181">
        <f>[1]NFM!AO35*BTU_Conversion</f>
        <v>11208132963073.016</v>
      </c>
      <c r="W159" s="181">
        <f>[1]NFM!AP35*BTU_Conversion</f>
        <v>11798185763633.857</v>
      </c>
      <c r="X159" s="181">
        <f>[1]NFM!AQ35*BTU_Conversion</f>
        <v>12375244264405.723</v>
      </c>
      <c r="Y159" s="181">
        <f>[1]NFM!AR35*BTU_Conversion</f>
        <v>12984962232802.049</v>
      </c>
      <c r="Z159" s="181">
        <f>[1]NFM!AS35*BTU_Conversion</f>
        <v>13677262277308.955</v>
      </c>
      <c r="AA159" s="181">
        <f>[1]NFM!AT35*BTU_Conversion</f>
        <v>14567923188634.859</v>
      </c>
      <c r="AB159" s="181">
        <f>[1]NFM!AU35*BTU_Conversion</f>
        <v>15552068055665.318</v>
      </c>
      <c r="AC159" s="181">
        <f>[1]NFM!AV35*BTU_Conversion</f>
        <v>17501906061338.211</v>
      </c>
      <c r="AD159" s="181">
        <f>[1]NFM!AW35*BTU_Conversion</f>
        <v>18718497061473.43</v>
      </c>
      <c r="AE159" s="181">
        <f>[1]NFM!AX35*BTU_Conversion</f>
        <v>19558929056674.254</v>
      </c>
      <c r="AF159" s="181">
        <f>[1]NFM!AY35*BTU_Conversion</f>
        <v>20334651093800.98</v>
      </c>
      <c r="AG159" s="181">
        <f>[1]NFM!AZ35*BTU_Conversion</f>
        <v>21225150043266.938</v>
      </c>
    </row>
    <row r="160" spans="2:33" x14ac:dyDescent="0.25">
      <c r="B160" s="341" t="s">
        <v>983</v>
      </c>
      <c r="C160" s="338">
        <v>0</v>
      </c>
      <c r="D160" s="338">
        <v>0</v>
      </c>
      <c r="E160" s="338">
        <v>0</v>
      </c>
      <c r="F160" s="338">
        <v>0</v>
      </c>
      <c r="G160" s="338">
        <v>0</v>
      </c>
      <c r="H160" s="338">
        <v>0</v>
      </c>
      <c r="I160" s="338">
        <v>0</v>
      </c>
      <c r="J160" s="338">
        <v>0</v>
      </c>
      <c r="K160" s="338">
        <v>0</v>
      </c>
      <c r="L160" s="338">
        <v>0</v>
      </c>
      <c r="M160" s="338">
        <v>0</v>
      </c>
      <c r="N160" s="338">
        <v>0</v>
      </c>
      <c r="O160" s="338">
        <v>0</v>
      </c>
      <c r="P160" s="338">
        <v>0</v>
      </c>
      <c r="Q160" s="338">
        <v>0</v>
      </c>
      <c r="R160" s="338">
        <v>0</v>
      </c>
      <c r="S160" s="338">
        <v>0</v>
      </c>
      <c r="T160" s="338">
        <v>0</v>
      </c>
      <c r="U160" s="338">
        <v>0</v>
      </c>
      <c r="V160" s="338">
        <v>0</v>
      </c>
      <c r="W160" s="338">
        <v>0</v>
      </c>
      <c r="X160" s="338">
        <v>0</v>
      </c>
      <c r="Y160" s="338">
        <v>0</v>
      </c>
      <c r="Z160" s="338">
        <v>0</v>
      </c>
      <c r="AA160" s="338">
        <v>0</v>
      </c>
      <c r="AB160" s="338">
        <v>0</v>
      </c>
      <c r="AC160" s="338">
        <v>0</v>
      </c>
      <c r="AD160" s="338">
        <v>0</v>
      </c>
      <c r="AE160" s="338">
        <v>0</v>
      </c>
      <c r="AF160" s="338">
        <v>0</v>
      </c>
      <c r="AG160" s="338">
        <v>0</v>
      </c>
    </row>
    <row r="161" spans="2:33" x14ac:dyDescent="0.25">
      <c r="B161" s="341" t="s">
        <v>984</v>
      </c>
      <c r="C161" s="338">
        <v>0</v>
      </c>
      <c r="D161" s="338">
        <v>0</v>
      </c>
      <c r="E161" s="338">
        <v>0</v>
      </c>
      <c r="F161" s="338">
        <v>0</v>
      </c>
      <c r="G161" s="338">
        <v>0</v>
      </c>
      <c r="H161" s="338">
        <v>0</v>
      </c>
      <c r="I161" s="338">
        <v>0</v>
      </c>
      <c r="J161" s="338">
        <v>0</v>
      </c>
      <c r="K161" s="338">
        <v>0</v>
      </c>
      <c r="L161" s="338">
        <v>0</v>
      </c>
      <c r="M161" s="338">
        <v>0</v>
      </c>
      <c r="N161" s="338">
        <v>0</v>
      </c>
      <c r="O161" s="338">
        <v>0</v>
      </c>
      <c r="P161" s="338">
        <v>0</v>
      </c>
      <c r="Q161" s="338">
        <v>0</v>
      </c>
      <c r="R161" s="338">
        <v>0</v>
      </c>
      <c r="S161" s="338">
        <v>0</v>
      </c>
      <c r="T161" s="338">
        <v>0</v>
      </c>
      <c r="U161" s="338">
        <v>0</v>
      </c>
      <c r="V161" s="338">
        <v>0</v>
      </c>
      <c r="W161" s="338">
        <v>0</v>
      </c>
      <c r="X161" s="338">
        <v>0</v>
      </c>
      <c r="Y161" s="338">
        <v>0</v>
      </c>
      <c r="Z161" s="338">
        <v>0</v>
      </c>
      <c r="AA161" s="338">
        <v>0</v>
      </c>
      <c r="AB161" s="338">
        <v>0</v>
      </c>
      <c r="AC161" s="338">
        <v>0</v>
      </c>
      <c r="AD161" s="338">
        <v>0</v>
      </c>
      <c r="AE161" s="338">
        <v>0</v>
      </c>
      <c r="AF161" s="338">
        <v>0</v>
      </c>
      <c r="AG161" s="338">
        <v>0</v>
      </c>
    </row>
    <row r="162" spans="2:33" x14ac:dyDescent="0.25">
      <c r="B162" s="341" t="s">
        <v>985</v>
      </c>
      <c r="C162" s="338">
        <v>0</v>
      </c>
      <c r="D162" s="338">
        <v>0</v>
      </c>
      <c r="E162" s="338">
        <v>0</v>
      </c>
      <c r="F162" s="338">
        <v>0</v>
      </c>
      <c r="G162" s="338">
        <v>0</v>
      </c>
      <c r="H162" s="338">
        <v>0</v>
      </c>
      <c r="I162" s="338">
        <v>0</v>
      </c>
      <c r="J162" s="338">
        <v>0</v>
      </c>
      <c r="K162" s="338">
        <v>0</v>
      </c>
      <c r="L162" s="338">
        <v>0</v>
      </c>
      <c r="M162" s="338">
        <v>0</v>
      </c>
      <c r="N162" s="338">
        <v>0</v>
      </c>
      <c r="O162" s="338">
        <v>0</v>
      </c>
      <c r="P162" s="338">
        <v>0</v>
      </c>
      <c r="Q162" s="338">
        <v>0</v>
      </c>
      <c r="R162" s="338">
        <v>0</v>
      </c>
      <c r="S162" s="338">
        <v>0</v>
      </c>
      <c r="T162" s="338">
        <v>0</v>
      </c>
      <c r="U162" s="338">
        <v>0</v>
      </c>
      <c r="V162" s="338">
        <v>0</v>
      </c>
      <c r="W162" s="338">
        <v>0</v>
      </c>
      <c r="X162" s="338">
        <v>0</v>
      </c>
      <c r="Y162" s="338">
        <v>0</v>
      </c>
      <c r="Z162" s="338">
        <v>0</v>
      </c>
      <c r="AA162" s="338">
        <v>0</v>
      </c>
      <c r="AB162" s="338">
        <v>0</v>
      </c>
      <c r="AC162" s="338">
        <v>0</v>
      </c>
      <c r="AD162" s="338">
        <v>0</v>
      </c>
      <c r="AE162" s="338">
        <v>0</v>
      </c>
      <c r="AF162" s="338">
        <v>0</v>
      </c>
      <c r="AG162" s="338">
        <v>0</v>
      </c>
    </row>
    <row r="163" spans="2:33" x14ac:dyDescent="0.25">
      <c r="B163" s="342" t="s">
        <v>986</v>
      </c>
      <c r="C163" s="181">
        <f>[1]MAE!V27*BTU_Conversion</f>
        <v>23687243972310.992</v>
      </c>
      <c r="D163" s="181">
        <f>[1]MAE!W27*BTU_Conversion</f>
        <v>23878077316994.512</v>
      </c>
      <c r="E163" s="181">
        <f>[1]MAE!X27*BTU_Conversion</f>
        <v>24142586697355.5</v>
      </c>
      <c r="F163" s="181">
        <f>[1]MAE!Y27*BTU_Conversion</f>
        <v>24260630406956.902</v>
      </c>
      <c r="G163" s="181">
        <f>[1]MAE!Z27*BTU_Conversion</f>
        <v>24362545440242.953</v>
      </c>
      <c r="H163" s="181">
        <f>[1]MAE!AA27*BTU_Conversion</f>
        <v>24542308635349.449</v>
      </c>
      <c r="I163" s="181">
        <f>[1]MAE!AB27*BTU_Conversion</f>
        <v>24690642728281.348</v>
      </c>
      <c r="J163" s="181">
        <f>[1]MAE!AC27*BTU_Conversion</f>
        <v>24868362495436.375</v>
      </c>
      <c r="K163" s="181">
        <f>[1]MAE!AD27*BTU_Conversion</f>
        <v>25017129837503.422</v>
      </c>
      <c r="L163" s="181">
        <f>[1]MAE!AE27*BTU_Conversion</f>
        <v>25165249918848.59</v>
      </c>
      <c r="M163" s="181">
        <f>[1]MAE!AF27*BTU_Conversion</f>
        <v>25309645506572.559</v>
      </c>
      <c r="N163" s="181">
        <f>[1]MAE!AG27*BTU_Conversion</f>
        <v>25454819501201.078</v>
      </c>
      <c r="O163" s="181">
        <f>[1]MAE!AH27*BTU_Conversion</f>
        <v>25559736820020.797</v>
      </c>
      <c r="P163" s="181">
        <f>[1]MAE!AI27*BTU_Conversion</f>
        <v>26020943602946.68</v>
      </c>
      <c r="Q163" s="181">
        <f>[1]MAE!AJ27*BTU_Conversion</f>
        <v>26275801521520.973</v>
      </c>
      <c r="R163" s="181">
        <f>[1]MAE!AK27*BTU_Conversion</f>
        <v>26328078433965.969</v>
      </c>
      <c r="S163" s="181">
        <f>[1]MAE!AL27*BTU_Conversion</f>
        <v>26476755606786.723</v>
      </c>
      <c r="T163" s="181">
        <f>[1]MAE!AM27*BTU_Conversion</f>
        <v>26723010575271.051</v>
      </c>
      <c r="U163" s="181">
        <f>[1]MAE!AN27*BTU_Conversion</f>
        <v>27008316232254.063</v>
      </c>
      <c r="V163" s="181">
        <f>[1]MAE!AO27*BTU_Conversion</f>
        <v>27130476135672.828</v>
      </c>
      <c r="W163" s="181">
        <f>[1]MAE!AP27*BTU_Conversion</f>
        <v>27296442525112.781</v>
      </c>
      <c r="X163" s="181">
        <f>[1]MAE!AQ27*BTU_Conversion</f>
        <v>27630317946084.672</v>
      </c>
      <c r="Y163" s="181">
        <f>[1]MAE!AR27*BTU_Conversion</f>
        <v>27752208996727.398</v>
      </c>
      <c r="Z163" s="181">
        <f>[1]MAE!AS27*BTU_Conversion</f>
        <v>27918189188954.18</v>
      </c>
      <c r="AA163" s="181">
        <f>[1]MAE!AT27*BTU_Conversion</f>
        <v>28136775438568.246</v>
      </c>
      <c r="AB163" s="181">
        <f>[1]MAE!AU27*BTU_Conversion</f>
        <v>28372886491689.949</v>
      </c>
      <c r="AC163" s="181">
        <f>[1]MAE!AV27*BTU_Conversion</f>
        <v>28448916880895.594</v>
      </c>
      <c r="AD163" s="181">
        <f>[1]MAE!AW27*BTU_Conversion</f>
        <v>28593413892209.254</v>
      </c>
      <c r="AE163" s="181">
        <f>[1]MAE!AX27*BTU_Conversion</f>
        <v>28692357314421.641</v>
      </c>
      <c r="AF163" s="181">
        <f>[1]MAE!AY27*BTU_Conversion</f>
        <v>28730797913882.063</v>
      </c>
      <c r="AG163" s="181">
        <f>[1]MAE!AZ27*BTU_Conversion</f>
        <v>28769709736529.66</v>
      </c>
    </row>
    <row r="164" spans="2:33" x14ac:dyDescent="0.25">
      <c r="B164" s="343" t="s">
        <v>987</v>
      </c>
      <c r="C164" s="181">
        <f>[1]TRE!V27*BTU_Conversion</f>
        <v>24684392666579.34</v>
      </c>
      <c r="D164" s="181">
        <f>[1]TRE!W27*BTU_Conversion</f>
        <v>24883713248224.332</v>
      </c>
      <c r="E164" s="181">
        <f>[1]TRE!X27*BTU_Conversion</f>
        <v>25148425816642.492</v>
      </c>
      <c r="F164" s="181">
        <f>[1]TRE!Y27*BTU_Conversion</f>
        <v>25238554959713.113</v>
      </c>
      <c r="G164" s="181">
        <f>[1]TRE!Z27*BTU_Conversion</f>
        <v>25372720114195.188</v>
      </c>
      <c r="H164" s="181">
        <f>[1]TRE!AA27*BTU_Conversion</f>
        <v>25582151431034.855</v>
      </c>
      <c r="I164" s="181">
        <f>[1]TRE!AB27*BTU_Conversion</f>
        <v>25760784648029.078</v>
      </c>
      <c r="J164" s="181">
        <f>[1]TRE!AC27*BTU_Conversion</f>
        <v>25968757753757.617</v>
      </c>
      <c r="K164" s="181">
        <f>[1]TRE!AD27*BTU_Conversion</f>
        <v>26148502692198.832</v>
      </c>
      <c r="L164" s="181">
        <f>[1]TRE!AE27*BTU_Conversion</f>
        <v>26327185227374.469</v>
      </c>
      <c r="M164" s="181">
        <f>[1]TRE!AF27*BTU_Conversion</f>
        <v>26501013254492.414</v>
      </c>
      <c r="N164" s="181">
        <f>[1]TRE!AG27*BTU_Conversion</f>
        <v>26645508733314.023</v>
      </c>
      <c r="O164" s="181">
        <f>[1]TRE!AH27*BTU_Conversion</f>
        <v>26784186605832.59</v>
      </c>
      <c r="P164" s="181">
        <f>[1]TRE!AI27*BTU_Conversion</f>
        <v>27058871901018.48</v>
      </c>
      <c r="Q164" s="181">
        <f>[1]TRE!AJ27*BTU_Conversion</f>
        <v>27013851208822.816</v>
      </c>
      <c r="R164" s="181">
        <f>[1]TRE!AK27*BTU_Conversion</f>
        <v>27236609914280.09</v>
      </c>
      <c r="S164" s="181">
        <f>[1]TRE!AL27*BTU_Conversion</f>
        <v>27429439862413.078</v>
      </c>
      <c r="T164" s="181">
        <f>[1]TRE!AM27*BTU_Conversion</f>
        <v>27639017034185.285</v>
      </c>
      <c r="U164" s="181">
        <f>[1]TRE!AN27*BTU_Conversion</f>
        <v>27800181316499.223</v>
      </c>
      <c r="V164" s="181">
        <f>[1]TRE!AO27*BTU_Conversion</f>
        <v>27925857190075.121</v>
      </c>
      <c r="W164" s="181">
        <f>[1]TRE!AP27*BTU_Conversion</f>
        <v>28243432674528.395</v>
      </c>
      <c r="X164" s="181">
        <f>[1]TRE!AQ27*BTU_Conversion</f>
        <v>28648703930543.586</v>
      </c>
      <c r="Y164" s="181">
        <f>[1]TRE!AR27*BTU_Conversion</f>
        <v>28947927662707.922</v>
      </c>
      <c r="Z164" s="181">
        <f>[1]TRE!AS27*BTU_Conversion</f>
        <v>29211936936361.363</v>
      </c>
      <c r="AA164" s="181">
        <f>[1]TRE!AT27*BTU_Conversion</f>
        <v>29452612456744.613</v>
      </c>
      <c r="AB164" s="181">
        <f>[1]TRE!AU27*BTU_Conversion</f>
        <v>29737937212110.188</v>
      </c>
      <c r="AC164" s="181">
        <f>[1]TRE!AV27*BTU_Conversion</f>
        <v>29979852498959.68</v>
      </c>
      <c r="AD164" s="181">
        <f>[1]TRE!AW27*BTU_Conversion</f>
        <v>30231789491799.602</v>
      </c>
      <c r="AE164" s="181">
        <f>[1]TRE!AX27*BTU_Conversion</f>
        <v>30494944867048.641</v>
      </c>
      <c r="AF164" s="181">
        <f>[1]TRE!AY27*BTU_Conversion</f>
        <v>30740759792918.777</v>
      </c>
      <c r="AG164" s="181">
        <f>[1]TRE!AZ27*BTU_Conversion</f>
        <v>30975256877832.469</v>
      </c>
    </row>
    <row r="165" spans="2:33" x14ac:dyDescent="0.25">
      <c r="B165" s="344" t="s">
        <v>988</v>
      </c>
      <c r="C165" s="338">
        <v>0</v>
      </c>
      <c r="D165" s="338">
        <v>0</v>
      </c>
      <c r="E165" s="338">
        <v>0</v>
      </c>
      <c r="F165" s="338">
        <v>0</v>
      </c>
      <c r="G165" s="338">
        <v>0</v>
      </c>
      <c r="H165" s="338">
        <v>0</v>
      </c>
      <c r="I165" s="338">
        <v>0</v>
      </c>
      <c r="J165" s="338">
        <v>0</v>
      </c>
      <c r="K165" s="338">
        <v>0</v>
      </c>
      <c r="L165" s="338">
        <v>0</v>
      </c>
      <c r="M165" s="338">
        <v>0</v>
      </c>
      <c r="N165" s="338">
        <v>0</v>
      </c>
      <c r="O165" s="338">
        <v>0</v>
      </c>
      <c r="P165" s="338">
        <v>0</v>
      </c>
      <c r="Q165" s="338">
        <v>0</v>
      </c>
      <c r="R165" s="338">
        <v>0</v>
      </c>
      <c r="S165" s="338">
        <v>0</v>
      </c>
      <c r="T165" s="338">
        <v>0</v>
      </c>
      <c r="U165" s="338">
        <v>0</v>
      </c>
      <c r="V165" s="338">
        <v>0</v>
      </c>
      <c r="W165" s="338">
        <v>0</v>
      </c>
      <c r="X165" s="338">
        <v>0</v>
      </c>
      <c r="Y165" s="338">
        <v>0</v>
      </c>
      <c r="Z165" s="338">
        <v>0</v>
      </c>
      <c r="AA165" s="338">
        <v>0</v>
      </c>
      <c r="AB165" s="338">
        <v>0</v>
      </c>
      <c r="AC165" s="338">
        <v>0</v>
      </c>
      <c r="AD165" s="338">
        <v>0</v>
      </c>
      <c r="AE165" s="338">
        <v>0</v>
      </c>
      <c r="AF165" s="338">
        <v>0</v>
      </c>
      <c r="AG165" s="338">
        <v>0</v>
      </c>
    </row>
    <row r="166" spans="2:33" x14ac:dyDescent="0.25">
      <c r="B166" s="345" t="s">
        <v>989</v>
      </c>
      <c r="C166" s="181">
        <f>SUM([1]OIS!V27,[1]cenoth!W60)*BTU_Conversion</f>
        <v>148117171953993.13</v>
      </c>
      <c r="D166" s="181">
        <f>SUM([1]OIS!W27,[1]cenoth!X60)*BTU_Conversion</f>
        <v>148551455734303</v>
      </c>
      <c r="E166" s="181">
        <f>SUM([1]OIS!X27,[1]cenoth!Y60)*BTU_Conversion</f>
        <v>149565912765183.16</v>
      </c>
      <c r="F166" s="181">
        <f>SUM([1]OIS!Y27,[1]cenoth!Z60)*BTU_Conversion</f>
        <v>149302958867994.63</v>
      </c>
      <c r="G166" s="181">
        <f>SUM([1]OIS!Z27,[1]cenoth!AA60)*BTU_Conversion</f>
        <v>149291593380548.81</v>
      </c>
      <c r="H166" s="181">
        <f>SUM([1]OIS!AA27,[1]cenoth!AB60)*BTU_Conversion</f>
        <v>149068387910582.09</v>
      </c>
      <c r="I166" s="181">
        <f>SUM([1]OIS!AB27,[1]cenoth!AC60)*BTU_Conversion</f>
        <v>148124331318281.56</v>
      </c>
      <c r="J166" s="181">
        <f>SUM([1]OIS!AC27,[1]cenoth!AD60)*BTU_Conversion</f>
        <v>147550527757893.91</v>
      </c>
      <c r="K166" s="181">
        <f>SUM([1]OIS!AD27,[1]cenoth!AE60)*BTU_Conversion</f>
        <v>147020063305831.47</v>
      </c>
      <c r="L166" s="181">
        <f>SUM([1]OIS!AE27,[1]cenoth!AF60)*BTU_Conversion</f>
        <v>147110597700986.47</v>
      </c>
      <c r="M166" s="181">
        <f>SUM([1]OIS!AF27,[1]cenoth!AG60)*BTU_Conversion</f>
        <v>146719342300998.84</v>
      </c>
      <c r="N166" s="181">
        <f>SUM([1]OIS!AG27,[1]cenoth!AH60)*BTU_Conversion</f>
        <v>146115847125538.22</v>
      </c>
      <c r="O166" s="181">
        <f>SUM([1]OIS!AH27,[1]cenoth!AI60)*BTU_Conversion</f>
        <v>146064407182411.63</v>
      </c>
      <c r="P166" s="181">
        <f>SUM([1]OIS!AI27,[1]cenoth!AJ60)*BTU_Conversion</f>
        <v>145512045268239.19</v>
      </c>
      <c r="Q166" s="181">
        <f>SUM([1]OIS!AJ27,[1]cenoth!AK60)*BTU_Conversion</f>
        <v>145731123941740.66</v>
      </c>
      <c r="R166" s="181">
        <f>SUM([1]OIS!AK27,[1]cenoth!AL60)*BTU_Conversion</f>
        <v>145776997317413.16</v>
      </c>
      <c r="S166" s="181">
        <f>SUM([1]OIS!AL27,[1]cenoth!AM60)*BTU_Conversion</f>
        <v>145845666092180.91</v>
      </c>
      <c r="T166" s="181">
        <f>SUM([1]OIS!AM27,[1]cenoth!AN60)*BTU_Conversion</f>
        <v>145731461603131.81</v>
      </c>
      <c r="U166" s="181">
        <f>SUM([1]OIS!AN27,[1]cenoth!AO60)*BTU_Conversion</f>
        <v>145590100333803.66</v>
      </c>
      <c r="V166" s="181">
        <f>SUM([1]OIS!AO27,[1]cenoth!AP60)*BTU_Conversion</f>
        <v>145476228937358.88</v>
      </c>
      <c r="W166" s="181">
        <f>SUM([1]OIS!AP27,[1]cenoth!AQ60)*BTU_Conversion</f>
        <v>145365445665085.34</v>
      </c>
      <c r="X166" s="181">
        <f>SUM([1]OIS!AQ27,[1]cenoth!AR60)*BTU_Conversion</f>
        <v>145386270914400.38</v>
      </c>
      <c r="Y166" s="181">
        <f>SUM([1]OIS!AR27,[1]cenoth!AS60)*BTU_Conversion</f>
        <v>145423481305661.63</v>
      </c>
      <c r="Z166" s="181">
        <f>SUM([1]OIS!AS27,[1]cenoth!AT60)*BTU_Conversion</f>
        <v>144379742343799.59</v>
      </c>
      <c r="AA166" s="181">
        <f>SUM([1]OIS!AT27,[1]cenoth!AU60)*BTU_Conversion</f>
        <v>144380822150605.41</v>
      </c>
      <c r="AB166" s="181">
        <f>SUM([1]OIS!AU27,[1]cenoth!AV60)*BTU_Conversion</f>
        <v>143310314852485.84</v>
      </c>
      <c r="AC166" s="181">
        <f>SUM([1]OIS!AV27,[1]cenoth!AW60)*BTU_Conversion</f>
        <v>141373963408147.16</v>
      </c>
      <c r="AD166" s="181">
        <f>SUM([1]OIS!AW27,[1]cenoth!AX60)*BTU_Conversion</f>
        <v>140094143454418.5</v>
      </c>
      <c r="AE166" s="181">
        <f>SUM([1]OIS!AX27,[1]cenoth!AY60)*BTU_Conversion</f>
        <v>138868868657210.2</v>
      </c>
      <c r="AF166" s="181">
        <f>SUM([1]OIS!AY27,[1]cenoth!AZ60)*BTU_Conversion</f>
        <v>138367253504881.94</v>
      </c>
      <c r="AG166" s="181">
        <f>SUM([1]OIS!AZ27,[1]cenoth!BA60)*BTU_Conversion</f>
        <v>136948314489919.98</v>
      </c>
    </row>
    <row r="167" spans="2:33" x14ac:dyDescent="0.25">
      <c r="B167" s="336" t="s">
        <v>990</v>
      </c>
      <c r="C167" s="181">
        <f>SUM([1]cpi!X59:X60)*BTU_Conversion</f>
        <v>0</v>
      </c>
      <c r="D167" s="181">
        <f>SUM([1]cpi!Y59:Y60)*BTU_Conversion</f>
        <v>0</v>
      </c>
      <c r="E167" s="181">
        <f>SUM([1]cpi!Z59:Z60)*BTU_Conversion</f>
        <v>0</v>
      </c>
      <c r="F167" s="181">
        <f>SUM([1]cpi!AA59:AA60)*BTU_Conversion</f>
        <v>0</v>
      </c>
      <c r="G167" s="181">
        <f>SUM([1]cpi!AB59:AB60)*BTU_Conversion</f>
        <v>0</v>
      </c>
      <c r="H167" s="181">
        <f>SUM([1]cpi!AC59:AC60)*BTU_Conversion</f>
        <v>0</v>
      </c>
      <c r="I167" s="181">
        <f>SUM([1]cpi!AD59:AD60)*BTU_Conversion</f>
        <v>0</v>
      </c>
      <c r="J167" s="181">
        <f>SUM([1]cpi!AE59:AE60)*BTU_Conversion</f>
        <v>0</v>
      </c>
      <c r="K167" s="181">
        <f>SUM([1]cpi!AF59:AF60)*BTU_Conversion</f>
        <v>0</v>
      </c>
      <c r="L167" s="181">
        <f>SUM([1]cpi!AG59:AG60)*BTU_Conversion</f>
        <v>0</v>
      </c>
      <c r="M167" s="181">
        <f>SUM([1]cpi!AH59:AH60)*BTU_Conversion</f>
        <v>0</v>
      </c>
      <c r="N167" s="181">
        <f>SUM([1]cpi!AI59:AI60)*BTU_Conversion</f>
        <v>0</v>
      </c>
      <c r="O167" s="181">
        <f>SUM([1]cpi!AJ59:AJ60)*BTU_Conversion</f>
        <v>0</v>
      </c>
      <c r="P167" s="181">
        <f>SUM([1]cpi!AK59:AK60)*BTU_Conversion</f>
        <v>0</v>
      </c>
      <c r="Q167" s="181">
        <f>SUM([1]cpi!AL59:AL60)*BTU_Conversion</f>
        <v>0</v>
      </c>
      <c r="R167" s="181">
        <f>SUM([1]cpi!AM59:AM60)*BTU_Conversion</f>
        <v>0</v>
      </c>
      <c r="S167" s="181">
        <f>SUM([1]cpi!AN59:AN60)*BTU_Conversion</f>
        <v>0</v>
      </c>
      <c r="T167" s="181">
        <f>SUM([1]cpi!AO59:AO60)*BTU_Conversion</f>
        <v>0</v>
      </c>
      <c r="U167" s="181">
        <f>SUM([1]cpi!AP59:AP60)*BTU_Conversion</f>
        <v>0</v>
      </c>
      <c r="V167" s="181">
        <f>SUM([1]cpi!AQ59:AQ60)*BTU_Conversion</f>
        <v>0</v>
      </c>
      <c r="W167" s="181">
        <f>SUM([1]cpi!AR59:AR60)*BTU_Conversion</f>
        <v>0</v>
      </c>
      <c r="X167" s="181">
        <f>SUM([1]cpi!AS59:AS60)*BTU_Conversion</f>
        <v>0</v>
      </c>
      <c r="Y167" s="181">
        <f>SUM([1]cpi!AT59:AT60)*BTU_Conversion</f>
        <v>0</v>
      </c>
      <c r="Z167" s="181">
        <f>SUM([1]cpi!AU59:AU60)*BTU_Conversion</f>
        <v>0</v>
      </c>
      <c r="AA167" s="181">
        <f>SUM([1]cpi!AV59:AV60)*BTU_Conversion</f>
        <v>0</v>
      </c>
      <c r="AB167" s="181">
        <f>SUM([1]cpi!AW59:AW60)*BTU_Conversion</f>
        <v>0</v>
      </c>
      <c r="AC167" s="181">
        <f>SUM([1]cpi!AX59:AX60)*BTU_Conversion</f>
        <v>0</v>
      </c>
      <c r="AD167" s="181">
        <f>SUM([1]cpi!AY59:AY60)*BTU_Conversion</f>
        <v>0</v>
      </c>
      <c r="AE167" s="181">
        <f>SUM([1]cpi!AZ59:AZ60)*BTU_Conversion</f>
        <v>0</v>
      </c>
      <c r="AF167" s="181">
        <f>SUM([1]cpi!BA59:BA60)*BTU_Conversion</f>
        <v>0</v>
      </c>
      <c r="AG167" s="181">
        <f>SUM([1]cpi!BB59:BB60)*BTU_Conversion</f>
        <v>0</v>
      </c>
    </row>
    <row r="168" spans="2:33" x14ac:dyDescent="0.25">
      <c r="B168" s="336" t="s">
        <v>991</v>
      </c>
      <c r="C168" s="338">
        <v>0</v>
      </c>
      <c r="D168" s="338">
        <v>0</v>
      </c>
      <c r="E168" s="338">
        <v>0</v>
      </c>
      <c r="F168" s="338">
        <v>0</v>
      </c>
      <c r="G168" s="338">
        <v>0</v>
      </c>
      <c r="H168" s="338">
        <v>0</v>
      </c>
      <c r="I168" s="338">
        <v>0</v>
      </c>
      <c r="J168" s="338">
        <v>0</v>
      </c>
      <c r="K168" s="338">
        <v>0</v>
      </c>
      <c r="L168" s="338">
        <v>0</v>
      </c>
      <c r="M168" s="338">
        <v>0</v>
      </c>
      <c r="N168" s="338">
        <v>0</v>
      </c>
      <c r="O168" s="338">
        <v>0</v>
      </c>
      <c r="P168" s="338">
        <v>0</v>
      </c>
      <c r="Q168" s="338">
        <v>0</v>
      </c>
      <c r="R168" s="338">
        <v>0</v>
      </c>
      <c r="S168" s="338">
        <v>0</v>
      </c>
      <c r="T168" s="338">
        <v>0</v>
      </c>
      <c r="U168" s="338">
        <v>0</v>
      </c>
      <c r="V168" s="338">
        <v>0</v>
      </c>
      <c r="W168" s="338">
        <v>0</v>
      </c>
      <c r="X168" s="338">
        <v>0</v>
      </c>
      <c r="Y168" s="338">
        <v>0</v>
      </c>
      <c r="Z168" s="338">
        <v>0</v>
      </c>
      <c r="AA168" s="338">
        <v>0</v>
      </c>
      <c r="AB168" s="338">
        <v>0</v>
      </c>
      <c r="AC168" s="338">
        <v>0</v>
      </c>
      <c r="AD168" s="338">
        <v>0</v>
      </c>
      <c r="AE168" s="338">
        <v>0</v>
      </c>
      <c r="AF168" s="338">
        <v>0</v>
      </c>
      <c r="AG168" s="338">
        <v>0</v>
      </c>
    </row>
    <row r="169" spans="2:33" x14ac:dyDescent="0.25">
      <c r="B169" s="339" t="s">
        <v>992</v>
      </c>
      <c r="C169" s="338">
        <v>0</v>
      </c>
      <c r="D169" s="338">
        <v>0</v>
      </c>
      <c r="E169" s="338">
        <v>0</v>
      </c>
      <c r="F169" s="338">
        <v>0</v>
      </c>
      <c r="G169" s="338">
        <v>0</v>
      </c>
      <c r="H169" s="338">
        <v>0</v>
      </c>
      <c r="I169" s="338">
        <v>0</v>
      </c>
      <c r="J169" s="338">
        <v>0</v>
      </c>
      <c r="K169" s="338">
        <v>0</v>
      </c>
      <c r="L169" s="338">
        <v>0</v>
      </c>
      <c r="M169" s="338">
        <v>0</v>
      </c>
      <c r="N169" s="338">
        <v>0</v>
      </c>
      <c r="O169" s="338">
        <v>0</v>
      </c>
      <c r="P169" s="338">
        <v>0</v>
      </c>
      <c r="Q169" s="338">
        <v>0</v>
      </c>
      <c r="R169" s="338">
        <v>0</v>
      </c>
      <c r="S169" s="338">
        <v>0</v>
      </c>
      <c r="T169" s="338">
        <v>0</v>
      </c>
      <c r="U169" s="338">
        <v>0</v>
      </c>
      <c r="V169" s="338">
        <v>0</v>
      </c>
      <c r="W169" s="338">
        <v>0</v>
      </c>
      <c r="X169" s="338">
        <v>0</v>
      </c>
      <c r="Y169" s="338">
        <v>0</v>
      </c>
      <c r="Z169" s="338">
        <v>0</v>
      </c>
      <c r="AA169" s="338">
        <v>0</v>
      </c>
      <c r="AB169" s="338">
        <v>0</v>
      </c>
      <c r="AC169" s="338">
        <v>0</v>
      </c>
      <c r="AD169" s="338">
        <v>0</v>
      </c>
      <c r="AE169" s="338">
        <v>0</v>
      </c>
      <c r="AF169" s="338">
        <v>0</v>
      </c>
      <c r="AG169" s="338">
        <v>0</v>
      </c>
    </row>
    <row r="170" spans="2:33" x14ac:dyDescent="0.25">
      <c r="C170" s="181"/>
      <c r="D170" s="181"/>
      <c r="E170" s="181"/>
      <c r="F170" s="181"/>
      <c r="G170" s="181"/>
      <c r="H170" s="181"/>
      <c r="I170" s="181"/>
      <c r="J170" s="181"/>
      <c r="K170" s="181"/>
      <c r="L170" s="181"/>
      <c r="M170" s="181"/>
      <c r="N170" s="181"/>
      <c r="O170" s="181"/>
      <c r="P170" s="181"/>
      <c r="Q170" s="181"/>
      <c r="R170" s="181"/>
      <c r="S170" s="181"/>
      <c r="T170" s="181"/>
      <c r="U170" s="181"/>
      <c r="V170" s="181"/>
      <c r="W170" s="181"/>
      <c r="X170" s="181"/>
      <c r="Y170" s="181"/>
      <c r="Z170" s="181"/>
      <c r="AA170" s="181"/>
      <c r="AB170" s="181"/>
      <c r="AC170" s="181"/>
      <c r="AD170" s="181"/>
      <c r="AE170" s="181"/>
      <c r="AF170" s="181"/>
      <c r="AG170" s="181"/>
    </row>
    <row r="171" spans="2:33" x14ac:dyDescent="0.25">
      <c r="B171" s="1" t="s">
        <v>207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1"/>
      <c r="O171" s="181"/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1"/>
      <c r="AB171" s="181"/>
      <c r="AC171" s="181"/>
      <c r="AD171" s="181"/>
      <c r="AE171" s="181"/>
      <c r="AF171" s="181"/>
      <c r="AG171" s="181"/>
    </row>
    <row r="172" spans="2:33" x14ac:dyDescent="0.25">
      <c r="B172" s="336" t="s">
        <v>954</v>
      </c>
      <c r="C172" s="338">
        <v>0</v>
      </c>
      <c r="D172" s="338">
        <v>0</v>
      </c>
      <c r="E172" s="338">
        <v>0</v>
      </c>
      <c r="F172" s="338">
        <v>0</v>
      </c>
      <c r="G172" s="338">
        <v>0</v>
      </c>
      <c r="H172" s="338">
        <v>0</v>
      </c>
      <c r="I172" s="338">
        <v>0</v>
      </c>
      <c r="J172" s="338">
        <v>0</v>
      </c>
      <c r="K172" s="338">
        <v>0</v>
      </c>
      <c r="L172" s="338">
        <v>0</v>
      </c>
      <c r="M172" s="338">
        <v>0</v>
      </c>
      <c r="N172" s="338">
        <v>0</v>
      </c>
      <c r="O172" s="338">
        <v>0</v>
      </c>
      <c r="P172" s="338">
        <v>0</v>
      </c>
      <c r="Q172" s="338">
        <v>0</v>
      </c>
      <c r="R172" s="338">
        <v>0</v>
      </c>
      <c r="S172" s="338">
        <v>0</v>
      </c>
      <c r="T172" s="338">
        <v>0</v>
      </c>
      <c r="U172" s="338">
        <v>0</v>
      </c>
      <c r="V172" s="338">
        <v>0</v>
      </c>
      <c r="W172" s="338">
        <v>0</v>
      </c>
      <c r="X172" s="338">
        <v>0</v>
      </c>
      <c r="Y172" s="338">
        <v>0</v>
      </c>
      <c r="Z172" s="338">
        <v>0</v>
      </c>
      <c r="AA172" s="338">
        <v>0</v>
      </c>
      <c r="AB172" s="338">
        <v>0</v>
      </c>
      <c r="AC172" s="338">
        <v>0</v>
      </c>
      <c r="AD172" s="338">
        <v>0</v>
      </c>
      <c r="AE172" s="338">
        <v>0</v>
      </c>
      <c r="AF172" s="338">
        <v>0</v>
      </c>
      <c r="AG172" s="338">
        <v>0</v>
      </c>
    </row>
    <row r="173" spans="2:33" x14ac:dyDescent="0.25">
      <c r="B173" s="336" t="s">
        <v>969</v>
      </c>
      <c r="C173" s="338">
        <v>0</v>
      </c>
      <c r="D173" s="338">
        <v>0</v>
      </c>
      <c r="E173" s="338">
        <v>0</v>
      </c>
      <c r="F173" s="338">
        <v>0</v>
      </c>
      <c r="G173" s="338">
        <v>0</v>
      </c>
      <c r="H173" s="338">
        <v>0</v>
      </c>
      <c r="I173" s="338">
        <v>0</v>
      </c>
      <c r="J173" s="338">
        <v>0</v>
      </c>
      <c r="K173" s="338">
        <v>0</v>
      </c>
      <c r="L173" s="338">
        <v>0</v>
      </c>
      <c r="M173" s="338">
        <v>0</v>
      </c>
      <c r="N173" s="338">
        <v>0</v>
      </c>
      <c r="O173" s="338">
        <v>0</v>
      </c>
      <c r="P173" s="338">
        <v>0</v>
      </c>
      <c r="Q173" s="338">
        <v>0</v>
      </c>
      <c r="R173" s="338">
        <v>0</v>
      </c>
      <c r="S173" s="338">
        <v>0</v>
      </c>
      <c r="T173" s="338">
        <v>0</v>
      </c>
      <c r="U173" s="338">
        <v>0</v>
      </c>
      <c r="V173" s="338">
        <v>0</v>
      </c>
      <c r="W173" s="338">
        <v>0</v>
      </c>
      <c r="X173" s="338">
        <v>0</v>
      </c>
      <c r="Y173" s="338">
        <v>0</v>
      </c>
      <c r="Z173" s="338">
        <v>0</v>
      </c>
      <c r="AA173" s="338">
        <v>0</v>
      </c>
      <c r="AB173" s="338">
        <v>0</v>
      </c>
      <c r="AC173" s="338">
        <v>0</v>
      </c>
      <c r="AD173" s="338">
        <v>0</v>
      </c>
      <c r="AE173" s="338">
        <v>0</v>
      </c>
      <c r="AF173" s="338">
        <v>0</v>
      </c>
      <c r="AG173" s="338">
        <v>0</v>
      </c>
    </row>
    <row r="174" spans="2:33" x14ac:dyDescent="0.25">
      <c r="B174" s="336" t="s">
        <v>970</v>
      </c>
      <c r="C174" s="338">
        <f>'[1]Coal and Oil-Gas Ext. Calcs'!B104*BTU_Conversion</f>
        <v>0</v>
      </c>
      <c r="D174" s="338">
        <f>'[1]Coal and Oil-Gas Ext. Calcs'!C104*BTU_Conversion</f>
        <v>0</v>
      </c>
      <c r="E174" s="338">
        <f>'[1]Coal and Oil-Gas Ext. Calcs'!D104*BTU_Conversion</f>
        <v>0</v>
      </c>
      <c r="F174" s="338">
        <f>'[1]Coal and Oil-Gas Ext. Calcs'!E104*BTU_Conversion</f>
        <v>0</v>
      </c>
      <c r="G174" s="338">
        <f>'[1]Coal and Oil-Gas Ext. Calcs'!F104*BTU_Conversion</f>
        <v>0</v>
      </c>
      <c r="H174" s="338">
        <f>'[1]Coal and Oil-Gas Ext. Calcs'!G104*BTU_Conversion</f>
        <v>0</v>
      </c>
      <c r="I174" s="338">
        <f>'[1]Coal and Oil-Gas Ext. Calcs'!H104*BTU_Conversion</f>
        <v>0</v>
      </c>
      <c r="J174" s="338">
        <f>'[1]Coal and Oil-Gas Ext. Calcs'!I104*BTU_Conversion</f>
        <v>0</v>
      </c>
      <c r="K174" s="338">
        <f>'[1]Coal and Oil-Gas Ext. Calcs'!J104*BTU_Conversion</f>
        <v>0</v>
      </c>
      <c r="L174" s="338">
        <f>'[1]Coal and Oil-Gas Ext. Calcs'!K104*BTU_Conversion</f>
        <v>0</v>
      </c>
      <c r="M174" s="338">
        <f>'[1]Coal and Oil-Gas Ext. Calcs'!L104*BTU_Conversion</f>
        <v>0</v>
      </c>
      <c r="N174" s="338">
        <f>'[1]Coal and Oil-Gas Ext. Calcs'!M104*BTU_Conversion</f>
        <v>0</v>
      </c>
      <c r="O174" s="338">
        <f>'[1]Coal and Oil-Gas Ext. Calcs'!N104*BTU_Conversion</f>
        <v>0</v>
      </c>
      <c r="P174" s="338">
        <f>'[1]Coal and Oil-Gas Ext. Calcs'!O104*BTU_Conversion</f>
        <v>0</v>
      </c>
      <c r="Q174" s="338">
        <f>'[1]Coal and Oil-Gas Ext. Calcs'!P104*BTU_Conversion</f>
        <v>0</v>
      </c>
      <c r="R174" s="338">
        <f>'[1]Coal and Oil-Gas Ext. Calcs'!Q104*BTU_Conversion</f>
        <v>0</v>
      </c>
      <c r="S174" s="338">
        <f>'[1]Coal and Oil-Gas Ext. Calcs'!R104*BTU_Conversion</f>
        <v>0</v>
      </c>
      <c r="T174" s="338">
        <f>'[1]Coal and Oil-Gas Ext. Calcs'!S104*BTU_Conversion</f>
        <v>0</v>
      </c>
      <c r="U174" s="338">
        <f>'[1]Coal and Oil-Gas Ext. Calcs'!T104*BTU_Conversion</f>
        <v>0</v>
      </c>
      <c r="V174" s="338">
        <f>'[1]Coal and Oil-Gas Ext. Calcs'!U104*BTU_Conversion</f>
        <v>0</v>
      </c>
      <c r="W174" s="338">
        <f>'[1]Coal and Oil-Gas Ext. Calcs'!V104*BTU_Conversion</f>
        <v>0</v>
      </c>
      <c r="X174" s="338">
        <f>'[1]Coal and Oil-Gas Ext. Calcs'!W104*BTU_Conversion</f>
        <v>0</v>
      </c>
      <c r="Y174" s="338">
        <f>'[1]Coal and Oil-Gas Ext. Calcs'!X104*BTU_Conversion</f>
        <v>0</v>
      </c>
      <c r="Z174" s="338">
        <f>'[1]Coal and Oil-Gas Ext. Calcs'!Y104*BTU_Conversion</f>
        <v>0</v>
      </c>
      <c r="AA174" s="338">
        <f>'[1]Coal and Oil-Gas Ext. Calcs'!Z104*BTU_Conversion</f>
        <v>0</v>
      </c>
      <c r="AB174" s="338">
        <f>'[1]Coal and Oil-Gas Ext. Calcs'!AA104*BTU_Conversion</f>
        <v>0</v>
      </c>
      <c r="AC174" s="338">
        <f>'[1]Coal and Oil-Gas Ext. Calcs'!AB104*BTU_Conversion</f>
        <v>0</v>
      </c>
      <c r="AD174" s="338">
        <f>'[1]Coal and Oil-Gas Ext. Calcs'!AC104*BTU_Conversion</f>
        <v>0</v>
      </c>
      <c r="AE174" s="338">
        <f>'[1]Coal and Oil-Gas Ext. Calcs'!AD104*BTU_Conversion</f>
        <v>0</v>
      </c>
      <c r="AF174" s="338">
        <f>'[1]Coal and Oil-Gas Ext. Calcs'!AE104*BTU_Conversion</f>
        <v>0</v>
      </c>
      <c r="AG174" s="338">
        <f>'[1]Coal and Oil-Gas Ext. Calcs'!AF104*BTU_Conversion</f>
        <v>0</v>
      </c>
    </row>
    <row r="175" spans="2:33" x14ac:dyDescent="0.25">
      <c r="B175" s="339" t="s">
        <v>971</v>
      </c>
      <c r="C175" s="338">
        <v>0</v>
      </c>
      <c r="D175" s="338">
        <v>0</v>
      </c>
      <c r="E175" s="338">
        <v>0</v>
      </c>
      <c r="F175" s="338">
        <v>0</v>
      </c>
      <c r="G175" s="338">
        <v>0</v>
      </c>
      <c r="H175" s="338">
        <v>0</v>
      </c>
      <c r="I175" s="338">
        <v>0</v>
      </c>
      <c r="J175" s="338">
        <v>0</v>
      </c>
      <c r="K175" s="338">
        <v>0</v>
      </c>
      <c r="L175" s="338">
        <v>0</v>
      </c>
      <c r="M175" s="338">
        <v>0</v>
      </c>
      <c r="N175" s="338">
        <v>0</v>
      </c>
      <c r="O175" s="338">
        <v>0</v>
      </c>
      <c r="P175" s="338">
        <v>0</v>
      </c>
      <c r="Q175" s="338">
        <v>0</v>
      </c>
      <c r="R175" s="338">
        <v>0</v>
      </c>
      <c r="S175" s="338">
        <v>0</v>
      </c>
      <c r="T175" s="338">
        <v>0</v>
      </c>
      <c r="U175" s="338">
        <v>0</v>
      </c>
      <c r="V175" s="338">
        <v>0</v>
      </c>
      <c r="W175" s="338">
        <v>0</v>
      </c>
      <c r="X175" s="338">
        <v>0</v>
      </c>
      <c r="Y175" s="338">
        <v>0</v>
      </c>
      <c r="Z175" s="338">
        <v>0</v>
      </c>
      <c r="AA175" s="338">
        <v>0</v>
      </c>
      <c r="AB175" s="338">
        <v>0</v>
      </c>
      <c r="AC175" s="338">
        <v>0</v>
      </c>
      <c r="AD175" s="338">
        <v>0</v>
      </c>
      <c r="AE175" s="338">
        <v>0</v>
      </c>
      <c r="AF175" s="338">
        <v>0</v>
      </c>
      <c r="AG175" s="338">
        <v>0</v>
      </c>
    </row>
    <row r="176" spans="2:33" x14ac:dyDescent="0.25">
      <c r="B176" s="336" t="s">
        <v>972</v>
      </c>
      <c r="C176" s="338">
        <v>0</v>
      </c>
      <c r="D176" s="338">
        <v>0</v>
      </c>
      <c r="E176" s="338">
        <v>0</v>
      </c>
      <c r="F176" s="338">
        <v>0</v>
      </c>
      <c r="G176" s="338">
        <v>0</v>
      </c>
      <c r="H176" s="338">
        <v>0</v>
      </c>
      <c r="I176" s="338">
        <v>0</v>
      </c>
      <c r="J176" s="338">
        <v>0</v>
      </c>
      <c r="K176" s="338">
        <v>0</v>
      </c>
      <c r="L176" s="338">
        <v>0</v>
      </c>
      <c r="M176" s="338">
        <v>0</v>
      </c>
      <c r="N176" s="338">
        <v>0</v>
      </c>
      <c r="O176" s="338">
        <v>0</v>
      </c>
      <c r="P176" s="338">
        <v>0</v>
      </c>
      <c r="Q176" s="338">
        <v>0</v>
      </c>
      <c r="R176" s="338">
        <v>0</v>
      </c>
      <c r="S176" s="338">
        <v>0</v>
      </c>
      <c r="T176" s="338">
        <v>0</v>
      </c>
      <c r="U176" s="338">
        <v>0</v>
      </c>
      <c r="V176" s="338">
        <v>0</v>
      </c>
      <c r="W176" s="338">
        <v>0</v>
      </c>
      <c r="X176" s="338">
        <v>0</v>
      </c>
      <c r="Y176" s="338">
        <v>0</v>
      </c>
      <c r="Z176" s="338">
        <v>0</v>
      </c>
      <c r="AA176" s="338">
        <v>0</v>
      </c>
      <c r="AB176" s="338">
        <v>0</v>
      </c>
      <c r="AC176" s="338">
        <v>0</v>
      </c>
      <c r="AD176" s="338">
        <v>0</v>
      </c>
      <c r="AE176" s="338">
        <v>0</v>
      </c>
      <c r="AF176" s="338">
        <v>0</v>
      </c>
      <c r="AG176" s="338">
        <v>0</v>
      </c>
    </row>
    <row r="177" spans="2:33" x14ac:dyDescent="0.25">
      <c r="B177" s="336" t="s">
        <v>973</v>
      </c>
      <c r="C177" s="338">
        <v>0</v>
      </c>
      <c r="D177" s="338">
        <v>0</v>
      </c>
      <c r="E177" s="338">
        <v>0</v>
      </c>
      <c r="F177" s="338">
        <v>0</v>
      </c>
      <c r="G177" s="338">
        <v>0</v>
      </c>
      <c r="H177" s="338">
        <v>0</v>
      </c>
      <c r="I177" s="338">
        <v>0</v>
      </c>
      <c r="J177" s="338">
        <v>0</v>
      </c>
      <c r="K177" s="338">
        <v>0</v>
      </c>
      <c r="L177" s="338">
        <v>0</v>
      </c>
      <c r="M177" s="338">
        <v>0</v>
      </c>
      <c r="N177" s="338">
        <v>0</v>
      </c>
      <c r="O177" s="338">
        <v>0</v>
      </c>
      <c r="P177" s="338">
        <v>0</v>
      </c>
      <c r="Q177" s="338">
        <v>0</v>
      </c>
      <c r="R177" s="338">
        <v>0</v>
      </c>
      <c r="S177" s="338">
        <v>0</v>
      </c>
      <c r="T177" s="338">
        <v>0</v>
      </c>
      <c r="U177" s="338">
        <v>0</v>
      </c>
      <c r="V177" s="338">
        <v>0</v>
      </c>
      <c r="W177" s="338">
        <v>0</v>
      </c>
      <c r="X177" s="338">
        <v>0</v>
      </c>
      <c r="Y177" s="338">
        <v>0</v>
      </c>
      <c r="Z177" s="338">
        <v>0</v>
      </c>
      <c r="AA177" s="338">
        <v>0</v>
      </c>
      <c r="AB177" s="338">
        <v>0</v>
      </c>
      <c r="AC177" s="338">
        <v>0</v>
      </c>
      <c r="AD177" s="338">
        <v>0</v>
      </c>
      <c r="AE177" s="338">
        <v>0</v>
      </c>
      <c r="AF177" s="338">
        <v>0</v>
      </c>
      <c r="AG177" s="338">
        <v>0</v>
      </c>
    </row>
    <row r="178" spans="2:33" x14ac:dyDescent="0.25">
      <c r="B178" s="336" t="s">
        <v>974</v>
      </c>
      <c r="C178" s="338">
        <v>0</v>
      </c>
      <c r="D178" s="338">
        <v>0</v>
      </c>
      <c r="E178" s="338">
        <v>0</v>
      </c>
      <c r="F178" s="338">
        <v>0</v>
      </c>
      <c r="G178" s="338">
        <v>0</v>
      </c>
      <c r="H178" s="338">
        <v>0</v>
      </c>
      <c r="I178" s="338">
        <v>0</v>
      </c>
      <c r="J178" s="338">
        <v>0</v>
      </c>
      <c r="K178" s="338">
        <v>0</v>
      </c>
      <c r="L178" s="338">
        <v>0</v>
      </c>
      <c r="M178" s="338">
        <v>0</v>
      </c>
      <c r="N178" s="338">
        <v>0</v>
      </c>
      <c r="O178" s="338">
        <v>0</v>
      </c>
      <c r="P178" s="338">
        <v>0</v>
      </c>
      <c r="Q178" s="338">
        <v>0</v>
      </c>
      <c r="R178" s="338">
        <v>0</v>
      </c>
      <c r="S178" s="338">
        <v>0</v>
      </c>
      <c r="T178" s="338">
        <v>0</v>
      </c>
      <c r="U178" s="338">
        <v>0</v>
      </c>
      <c r="V178" s="338">
        <v>0</v>
      </c>
      <c r="W178" s="338">
        <v>0</v>
      </c>
      <c r="X178" s="338">
        <v>0</v>
      </c>
      <c r="Y178" s="338">
        <v>0</v>
      </c>
      <c r="Z178" s="338">
        <v>0</v>
      </c>
      <c r="AA178" s="338">
        <v>0</v>
      </c>
      <c r="AB178" s="338">
        <v>0</v>
      </c>
      <c r="AC178" s="338">
        <v>0</v>
      </c>
      <c r="AD178" s="338">
        <v>0</v>
      </c>
      <c r="AE178" s="338">
        <v>0</v>
      </c>
      <c r="AF178" s="338">
        <v>0</v>
      </c>
      <c r="AG178" s="338">
        <v>0</v>
      </c>
    </row>
    <row r="179" spans="2:33" x14ac:dyDescent="0.25">
      <c r="B179" s="336" t="s">
        <v>975</v>
      </c>
      <c r="C179" s="338">
        <v>0</v>
      </c>
      <c r="D179" s="338">
        <v>0</v>
      </c>
      <c r="E179" s="338">
        <v>0</v>
      </c>
      <c r="F179" s="338">
        <v>0</v>
      </c>
      <c r="G179" s="338">
        <v>0</v>
      </c>
      <c r="H179" s="338">
        <v>0</v>
      </c>
      <c r="I179" s="338">
        <v>0</v>
      </c>
      <c r="J179" s="338">
        <v>0</v>
      </c>
      <c r="K179" s="338">
        <v>0</v>
      </c>
      <c r="L179" s="338">
        <v>0</v>
      </c>
      <c r="M179" s="338">
        <v>0</v>
      </c>
      <c r="N179" s="338">
        <v>0</v>
      </c>
      <c r="O179" s="338">
        <v>0</v>
      </c>
      <c r="P179" s="338">
        <v>0</v>
      </c>
      <c r="Q179" s="338">
        <v>0</v>
      </c>
      <c r="R179" s="338">
        <v>0</v>
      </c>
      <c r="S179" s="338">
        <v>0</v>
      </c>
      <c r="T179" s="338">
        <v>0</v>
      </c>
      <c r="U179" s="338">
        <v>0</v>
      </c>
      <c r="V179" s="338">
        <v>0</v>
      </c>
      <c r="W179" s="338">
        <v>0</v>
      </c>
      <c r="X179" s="338">
        <v>0</v>
      </c>
      <c r="Y179" s="338">
        <v>0</v>
      </c>
      <c r="Z179" s="338">
        <v>0</v>
      </c>
      <c r="AA179" s="338">
        <v>0</v>
      </c>
      <c r="AB179" s="338">
        <v>0</v>
      </c>
      <c r="AC179" s="338">
        <v>0</v>
      </c>
      <c r="AD179" s="338">
        <v>0</v>
      </c>
      <c r="AE179" s="338">
        <v>0</v>
      </c>
      <c r="AF179" s="338">
        <v>0</v>
      </c>
      <c r="AG179" s="338">
        <v>0</v>
      </c>
    </row>
    <row r="180" spans="2:33" x14ac:dyDescent="0.25">
      <c r="B180" s="336" t="s">
        <v>976</v>
      </c>
      <c r="C180" s="338">
        <f>[1]tirf!W23*BTU_Conversion</f>
        <v>2.09185905846545E+16</v>
      </c>
      <c r="D180" s="338">
        <f>[1]tirf!X23*BTU_Conversion</f>
        <v>2.0978268472233592E+16</v>
      </c>
      <c r="E180" s="338">
        <f>[1]tirf!Y23*BTU_Conversion</f>
        <v>2.080535937654086E+16</v>
      </c>
      <c r="F180" s="338">
        <f>[1]tirf!Z23*BTU_Conversion</f>
        <v>2.06251314664452E+16</v>
      </c>
      <c r="G180" s="338">
        <f>[1]tirf!AA23*BTU_Conversion</f>
        <v>2.0375311911768516E+16</v>
      </c>
      <c r="H180" s="338">
        <f>[1]tirf!AB23*BTU_Conversion</f>
        <v>2.0032066372369648E+16</v>
      </c>
      <c r="I180" s="338">
        <f>[1]tirf!AC23*BTU_Conversion</f>
        <v>1.9903914205526596E+16</v>
      </c>
      <c r="J180" s="338">
        <f>[1]tirf!AD23*BTU_Conversion</f>
        <v>1.9713645050196204E+16</v>
      </c>
      <c r="K180" s="338">
        <f>[1]tirf!AE23*BTU_Conversion</f>
        <v>1.9610984296692612E+16</v>
      </c>
      <c r="L180" s="338">
        <f>[1]tirf!AF23*BTU_Conversion</f>
        <v>1.9436628539831108E+16</v>
      </c>
      <c r="M180" s="338">
        <f>[1]tirf!AG23*BTU_Conversion</f>
        <v>1.9279322870243704E+16</v>
      </c>
      <c r="N180" s="338">
        <f>[1]tirf!AH23*BTU_Conversion</f>
        <v>1.9187964711002956E+16</v>
      </c>
      <c r="O180" s="338">
        <f>[1]tirf!AI23*BTU_Conversion</f>
        <v>1.9073320290854232E+16</v>
      </c>
      <c r="P180" s="338">
        <f>[1]tirf!AJ23*BTU_Conversion</f>
        <v>1.893690967855464E+16</v>
      </c>
      <c r="Q180" s="338">
        <f>[1]tirf!AK23*BTU_Conversion</f>
        <v>1.8780654584591096E+16</v>
      </c>
      <c r="R180" s="338">
        <f>[1]tirf!AL23*BTU_Conversion</f>
        <v>1.8358837347147196E+16</v>
      </c>
      <c r="S180" s="338">
        <f>[1]tirf!AM23*BTU_Conversion</f>
        <v>1.8320913721763996E+16</v>
      </c>
      <c r="T180" s="338">
        <f>[1]tirf!AN23*BTU_Conversion</f>
        <v>1.7989937383242354E+16</v>
      </c>
      <c r="U180" s="338">
        <f>[1]tirf!AO23*BTU_Conversion</f>
        <v>1.7772484472472338E+16</v>
      </c>
      <c r="V180" s="338">
        <f>[1]tirf!AP23*BTU_Conversion</f>
        <v>1.7580598817829824E+16</v>
      </c>
      <c r="W180" s="338">
        <f>[1]tirf!AQ23*BTU_Conversion</f>
        <v>1.734776687982881E+16</v>
      </c>
      <c r="X180" s="338">
        <f>[1]tirf!AR23*BTU_Conversion</f>
        <v>1.695333971762888E+16</v>
      </c>
      <c r="Y180" s="338">
        <f>[1]tirf!AS23*BTU_Conversion</f>
        <v>1.6745185252755316E+16</v>
      </c>
      <c r="Z180" s="338">
        <f>[1]tirf!AT23*BTU_Conversion</f>
        <v>1.65005639663723E+16</v>
      </c>
      <c r="AA180" s="338">
        <f>[1]tirf!AU23*BTU_Conversion</f>
        <v>1.6294248690637056E+16</v>
      </c>
      <c r="AB180" s="338">
        <f>[1]tirf!AV23*BTU_Conversion</f>
        <v>1.6133644708339458E+16</v>
      </c>
      <c r="AC180" s="338">
        <f>[1]tirf!AW23*BTU_Conversion</f>
        <v>1.598602083809908E+16</v>
      </c>
      <c r="AD180" s="338">
        <f>[1]tirf!AX23*BTU_Conversion</f>
        <v>1.5773545037624278E+16</v>
      </c>
      <c r="AE180" s="338">
        <f>[1]tirf!AY23*BTU_Conversion</f>
        <v>1.5616169950660906E+16</v>
      </c>
      <c r="AF180" s="338">
        <f>[1]tirf!AZ23*BTU_Conversion</f>
        <v>1.5458193456034504E+16</v>
      </c>
      <c r="AG180" s="338">
        <f>[1]tirf!BA23*BTU_Conversion</f>
        <v>1.5255455374360208E+16</v>
      </c>
    </row>
    <row r="181" spans="2:33" x14ac:dyDescent="0.25">
      <c r="B181" s="336" t="s">
        <v>977</v>
      </c>
      <c r="C181" s="338">
        <v>0</v>
      </c>
      <c r="D181" s="338">
        <v>0</v>
      </c>
      <c r="E181" s="338">
        <v>0</v>
      </c>
      <c r="F181" s="338">
        <v>0</v>
      </c>
      <c r="G181" s="338">
        <v>0</v>
      </c>
      <c r="H181" s="338">
        <v>0</v>
      </c>
      <c r="I181" s="338">
        <v>0</v>
      </c>
      <c r="J181" s="338">
        <v>0</v>
      </c>
      <c r="K181" s="338">
        <v>0</v>
      </c>
      <c r="L181" s="338">
        <v>0</v>
      </c>
      <c r="M181" s="338">
        <v>0</v>
      </c>
      <c r="N181" s="338">
        <v>0</v>
      </c>
      <c r="O181" s="338">
        <v>0</v>
      </c>
      <c r="P181" s="338">
        <v>0</v>
      </c>
      <c r="Q181" s="338">
        <v>0</v>
      </c>
      <c r="R181" s="338">
        <v>0</v>
      </c>
      <c r="S181" s="338">
        <v>0</v>
      </c>
      <c r="T181" s="338">
        <v>0</v>
      </c>
      <c r="U181" s="338">
        <v>0</v>
      </c>
      <c r="V181" s="338">
        <v>0</v>
      </c>
      <c r="W181" s="338">
        <v>0</v>
      </c>
      <c r="X181" s="338">
        <v>0</v>
      </c>
      <c r="Y181" s="338">
        <v>0</v>
      </c>
      <c r="Z181" s="338">
        <v>0</v>
      </c>
      <c r="AA181" s="338">
        <v>0</v>
      </c>
      <c r="AB181" s="338">
        <v>0</v>
      </c>
      <c r="AC181" s="338">
        <v>0</v>
      </c>
      <c r="AD181" s="338">
        <v>0</v>
      </c>
      <c r="AE181" s="338">
        <v>0</v>
      </c>
      <c r="AF181" s="338">
        <v>0</v>
      </c>
      <c r="AG181" s="338">
        <v>0</v>
      </c>
    </row>
    <row r="182" spans="2:33" x14ac:dyDescent="0.25">
      <c r="B182" s="339" t="s">
        <v>978</v>
      </c>
      <c r="C182" s="338">
        <v>0</v>
      </c>
      <c r="D182" s="338">
        <v>0</v>
      </c>
      <c r="E182" s="338">
        <v>0</v>
      </c>
      <c r="F182" s="338">
        <v>0</v>
      </c>
      <c r="G182" s="338">
        <v>0</v>
      </c>
      <c r="H182" s="338">
        <v>0</v>
      </c>
      <c r="I182" s="338">
        <v>0</v>
      </c>
      <c r="J182" s="338">
        <v>0</v>
      </c>
      <c r="K182" s="338">
        <v>0</v>
      </c>
      <c r="L182" s="338">
        <v>0</v>
      </c>
      <c r="M182" s="338">
        <v>0</v>
      </c>
      <c r="N182" s="338">
        <v>0</v>
      </c>
      <c r="O182" s="338">
        <v>0</v>
      </c>
      <c r="P182" s="338">
        <v>0</v>
      </c>
      <c r="Q182" s="338">
        <v>0</v>
      </c>
      <c r="R182" s="338">
        <v>0</v>
      </c>
      <c r="S182" s="338">
        <v>0</v>
      </c>
      <c r="T182" s="338">
        <v>0</v>
      </c>
      <c r="U182" s="338">
        <v>0</v>
      </c>
      <c r="V182" s="338">
        <v>0</v>
      </c>
      <c r="W182" s="338">
        <v>0</v>
      </c>
      <c r="X182" s="338">
        <v>0</v>
      </c>
      <c r="Y182" s="338">
        <v>0</v>
      </c>
      <c r="Z182" s="338">
        <v>0</v>
      </c>
      <c r="AA182" s="338">
        <v>0</v>
      </c>
      <c r="AB182" s="338">
        <v>0</v>
      </c>
      <c r="AC182" s="338">
        <v>0</v>
      </c>
      <c r="AD182" s="338">
        <v>0</v>
      </c>
      <c r="AE182" s="338">
        <v>0</v>
      </c>
      <c r="AF182" s="338">
        <v>0</v>
      </c>
      <c r="AG182" s="338">
        <v>0</v>
      </c>
    </row>
    <row r="183" spans="2:33" x14ac:dyDescent="0.25">
      <c r="B183" s="336" t="s">
        <v>979</v>
      </c>
      <c r="C183" s="338">
        <v>0</v>
      </c>
      <c r="D183" s="338">
        <v>0</v>
      </c>
      <c r="E183" s="338">
        <v>0</v>
      </c>
      <c r="F183" s="338">
        <v>0</v>
      </c>
      <c r="G183" s="338">
        <v>0</v>
      </c>
      <c r="H183" s="338">
        <v>0</v>
      </c>
      <c r="I183" s="338">
        <v>0</v>
      </c>
      <c r="J183" s="338">
        <v>0</v>
      </c>
      <c r="K183" s="338">
        <v>0</v>
      </c>
      <c r="L183" s="338">
        <v>0</v>
      </c>
      <c r="M183" s="338">
        <v>0</v>
      </c>
      <c r="N183" s="338">
        <v>0</v>
      </c>
      <c r="O183" s="338">
        <v>0</v>
      </c>
      <c r="P183" s="338">
        <v>0</v>
      </c>
      <c r="Q183" s="338">
        <v>0</v>
      </c>
      <c r="R183" s="338">
        <v>0</v>
      </c>
      <c r="S183" s="338">
        <v>0</v>
      </c>
      <c r="T183" s="338">
        <v>0</v>
      </c>
      <c r="U183" s="338">
        <v>0</v>
      </c>
      <c r="V183" s="338">
        <v>0</v>
      </c>
      <c r="W183" s="338">
        <v>0</v>
      </c>
      <c r="X183" s="338">
        <v>0</v>
      </c>
      <c r="Y183" s="338">
        <v>0</v>
      </c>
      <c r="Z183" s="338">
        <v>0</v>
      </c>
      <c r="AA183" s="338">
        <v>0</v>
      </c>
      <c r="AB183" s="338">
        <v>0</v>
      </c>
      <c r="AC183" s="338">
        <v>0</v>
      </c>
      <c r="AD183" s="338">
        <v>0</v>
      </c>
      <c r="AE183" s="338">
        <v>0</v>
      </c>
      <c r="AF183" s="338">
        <v>0</v>
      </c>
      <c r="AG183" s="338">
        <v>0</v>
      </c>
    </row>
    <row r="184" spans="2:33" x14ac:dyDescent="0.25">
      <c r="B184" s="336" t="s">
        <v>980</v>
      </c>
      <c r="C184" s="338">
        <v>0</v>
      </c>
      <c r="D184" s="338">
        <v>0</v>
      </c>
      <c r="E184" s="338">
        <v>0</v>
      </c>
      <c r="F184" s="338">
        <v>0</v>
      </c>
      <c r="G184" s="338">
        <v>0</v>
      </c>
      <c r="H184" s="338">
        <v>0</v>
      </c>
      <c r="I184" s="338">
        <v>0</v>
      </c>
      <c r="J184" s="338">
        <v>0</v>
      </c>
      <c r="K184" s="338">
        <v>0</v>
      </c>
      <c r="L184" s="338">
        <v>0</v>
      </c>
      <c r="M184" s="338">
        <v>0</v>
      </c>
      <c r="N184" s="338">
        <v>0</v>
      </c>
      <c r="O184" s="338">
        <v>0</v>
      </c>
      <c r="P184" s="338">
        <v>0</v>
      </c>
      <c r="Q184" s="338">
        <v>0</v>
      </c>
      <c r="R184" s="338">
        <v>0</v>
      </c>
      <c r="S184" s="338">
        <v>0</v>
      </c>
      <c r="T184" s="338">
        <v>0</v>
      </c>
      <c r="U184" s="338">
        <v>0</v>
      </c>
      <c r="V184" s="338">
        <v>0</v>
      </c>
      <c r="W184" s="338">
        <v>0</v>
      </c>
      <c r="X184" s="338">
        <v>0</v>
      </c>
      <c r="Y184" s="338">
        <v>0</v>
      </c>
      <c r="Z184" s="338">
        <v>0</v>
      </c>
      <c r="AA184" s="338">
        <v>0</v>
      </c>
      <c r="AB184" s="338">
        <v>0</v>
      </c>
      <c r="AC184" s="338">
        <v>0</v>
      </c>
      <c r="AD184" s="338">
        <v>0</v>
      </c>
      <c r="AE184" s="338">
        <v>0</v>
      </c>
      <c r="AF184" s="338">
        <v>0</v>
      </c>
      <c r="AG184" s="338">
        <v>0</v>
      </c>
    </row>
    <row r="185" spans="2:33" x14ac:dyDescent="0.25">
      <c r="B185" s="336" t="s">
        <v>981</v>
      </c>
      <c r="C185" s="338">
        <v>0</v>
      </c>
      <c r="D185" s="338">
        <v>0</v>
      </c>
      <c r="E185" s="338">
        <v>0</v>
      </c>
      <c r="F185" s="338">
        <v>0</v>
      </c>
      <c r="G185" s="338">
        <v>0</v>
      </c>
      <c r="H185" s="338">
        <v>0</v>
      </c>
      <c r="I185" s="338">
        <v>0</v>
      </c>
      <c r="J185" s="338">
        <v>0</v>
      </c>
      <c r="K185" s="338">
        <v>0</v>
      </c>
      <c r="L185" s="338">
        <v>0</v>
      </c>
      <c r="M185" s="338">
        <v>0</v>
      </c>
      <c r="N185" s="338">
        <v>0</v>
      </c>
      <c r="O185" s="338">
        <v>0</v>
      </c>
      <c r="P185" s="338">
        <v>0</v>
      </c>
      <c r="Q185" s="338">
        <v>0</v>
      </c>
      <c r="R185" s="338">
        <v>0</v>
      </c>
      <c r="S185" s="338">
        <v>0</v>
      </c>
      <c r="T185" s="338">
        <v>0</v>
      </c>
      <c r="U185" s="338">
        <v>0</v>
      </c>
      <c r="V185" s="338">
        <v>0</v>
      </c>
      <c r="W185" s="338">
        <v>0</v>
      </c>
      <c r="X185" s="338">
        <v>0</v>
      </c>
      <c r="Y185" s="338">
        <v>0</v>
      </c>
      <c r="Z185" s="338">
        <v>0</v>
      </c>
      <c r="AA185" s="338">
        <v>0</v>
      </c>
      <c r="AB185" s="338">
        <v>0</v>
      </c>
      <c r="AC185" s="338">
        <v>0</v>
      </c>
      <c r="AD185" s="338">
        <v>0</v>
      </c>
      <c r="AE185" s="338">
        <v>0</v>
      </c>
      <c r="AF185" s="338">
        <v>0</v>
      </c>
      <c r="AG185" s="338">
        <v>0</v>
      </c>
    </row>
    <row r="186" spans="2:33" x14ac:dyDescent="0.25">
      <c r="B186" s="336" t="s">
        <v>982</v>
      </c>
      <c r="C186" s="338">
        <v>0</v>
      </c>
      <c r="D186" s="338">
        <v>0</v>
      </c>
      <c r="E186" s="338">
        <v>0</v>
      </c>
      <c r="F186" s="338">
        <v>0</v>
      </c>
      <c r="G186" s="338">
        <v>0</v>
      </c>
      <c r="H186" s="338">
        <v>0</v>
      </c>
      <c r="I186" s="338">
        <v>0</v>
      </c>
      <c r="J186" s="338">
        <v>0</v>
      </c>
      <c r="K186" s="338">
        <v>0</v>
      </c>
      <c r="L186" s="338">
        <v>0</v>
      </c>
      <c r="M186" s="338">
        <v>0</v>
      </c>
      <c r="N186" s="338">
        <v>0</v>
      </c>
      <c r="O186" s="338">
        <v>0</v>
      </c>
      <c r="P186" s="338">
        <v>0</v>
      </c>
      <c r="Q186" s="338">
        <v>0</v>
      </c>
      <c r="R186" s="338">
        <v>0</v>
      </c>
      <c r="S186" s="338">
        <v>0</v>
      </c>
      <c r="T186" s="338">
        <v>0</v>
      </c>
      <c r="U186" s="338">
        <v>0</v>
      </c>
      <c r="V186" s="338">
        <v>0</v>
      </c>
      <c r="W186" s="338">
        <v>0</v>
      </c>
      <c r="X186" s="338">
        <v>0</v>
      </c>
      <c r="Y186" s="338">
        <v>0</v>
      </c>
      <c r="Z186" s="338">
        <v>0</v>
      </c>
      <c r="AA186" s="338">
        <v>0</v>
      </c>
      <c r="AB186" s="338">
        <v>0</v>
      </c>
      <c r="AC186" s="338">
        <v>0</v>
      </c>
      <c r="AD186" s="338">
        <v>0</v>
      </c>
      <c r="AE186" s="338">
        <v>0</v>
      </c>
      <c r="AF186" s="338">
        <v>0</v>
      </c>
      <c r="AG186" s="338">
        <v>0</v>
      </c>
    </row>
    <row r="187" spans="2:33" x14ac:dyDescent="0.25">
      <c r="B187" s="341" t="s">
        <v>983</v>
      </c>
      <c r="C187" s="338">
        <v>0</v>
      </c>
      <c r="D187" s="338">
        <v>0</v>
      </c>
      <c r="E187" s="338">
        <v>0</v>
      </c>
      <c r="F187" s="338">
        <v>0</v>
      </c>
      <c r="G187" s="338">
        <v>0</v>
      </c>
      <c r="H187" s="338">
        <v>0</v>
      </c>
      <c r="I187" s="338">
        <v>0</v>
      </c>
      <c r="J187" s="338">
        <v>0</v>
      </c>
      <c r="K187" s="338">
        <v>0</v>
      </c>
      <c r="L187" s="338">
        <v>0</v>
      </c>
      <c r="M187" s="338">
        <v>0</v>
      </c>
      <c r="N187" s="338">
        <v>0</v>
      </c>
      <c r="O187" s="338">
        <v>0</v>
      </c>
      <c r="P187" s="338">
        <v>0</v>
      </c>
      <c r="Q187" s="338">
        <v>0</v>
      </c>
      <c r="R187" s="338">
        <v>0</v>
      </c>
      <c r="S187" s="338">
        <v>0</v>
      </c>
      <c r="T187" s="338">
        <v>0</v>
      </c>
      <c r="U187" s="338">
        <v>0</v>
      </c>
      <c r="V187" s="338">
        <v>0</v>
      </c>
      <c r="W187" s="338">
        <v>0</v>
      </c>
      <c r="X187" s="338">
        <v>0</v>
      </c>
      <c r="Y187" s="338">
        <v>0</v>
      </c>
      <c r="Z187" s="338">
        <v>0</v>
      </c>
      <c r="AA187" s="338">
        <v>0</v>
      </c>
      <c r="AB187" s="338">
        <v>0</v>
      </c>
      <c r="AC187" s="338">
        <v>0</v>
      </c>
      <c r="AD187" s="338">
        <v>0</v>
      </c>
      <c r="AE187" s="338">
        <v>0</v>
      </c>
      <c r="AF187" s="338">
        <v>0</v>
      </c>
      <c r="AG187" s="338">
        <v>0</v>
      </c>
    </row>
    <row r="188" spans="2:33" x14ac:dyDescent="0.25">
      <c r="B188" s="341" t="s">
        <v>984</v>
      </c>
      <c r="C188" s="338">
        <v>0</v>
      </c>
      <c r="D188" s="338">
        <v>0</v>
      </c>
      <c r="E188" s="338">
        <v>0</v>
      </c>
      <c r="F188" s="338">
        <v>0</v>
      </c>
      <c r="G188" s="338">
        <v>0</v>
      </c>
      <c r="H188" s="338">
        <v>0</v>
      </c>
      <c r="I188" s="338">
        <v>0</v>
      </c>
      <c r="J188" s="338">
        <v>0</v>
      </c>
      <c r="K188" s="338">
        <v>0</v>
      </c>
      <c r="L188" s="338">
        <v>0</v>
      </c>
      <c r="M188" s="338">
        <v>0</v>
      </c>
      <c r="N188" s="338">
        <v>0</v>
      </c>
      <c r="O188" s="338">
        <v>0</v>
      </c>
      <c r="P188" s="338">
        <v>0</v>
      </c>
      <c r="Q188" s="338">
        <v>0</v>
      </c>
      <c r="R188" s="338">
        <v>0</v>
      </c>
      <c r="S188" s="338">
        <v>0</v>
      </c>
      <c r="T188" s="338">
        <v>0</v>
      </c>
      <c r="U188" s="338">
        <v>0</v>
      </c>
      <c r="V188" s="338">
        <v>0</v>
      </c>
      <c r="W188" s="338">
        <v>0</v>
      </c>
      <c r="X188" s="338">
        <v>0</v>
      </c>
      <c r="Y188" s="338">
        <v>0</v>
      </c>
      <c r="Z188" s="338">
        <v>0</v>
      </c>
      <c r="AA188" s="338">
        <v>0</v>
      </c>
      <c r="AB188" s="338">
        <v>0</v>
      </c>
      <c r="AC188" s="338">
        <v>0</v>
      </c>
      <c r="AD188" s="338">
        <v>0</v>
      </c>
      <c r="AE188" s="338">
        <v>0</v>
      </c>
      <c r="AF188" s="338">
        <v>0</v>
      </c>
      <c r="AG188" s="338">
        <v>0</v>
      </c>
    </row>
    <row r="189" spans="2:33" x14ac:dyDescent="0.25">
      <c r="B189" s="341" t="s">
        <v>985</v>
      </c>
      <c r="C189" s="338">
        <v>0</v>
      </c>
      <c r="D189" s="338">
        <v>0</v>
      </c>
      <c r="E189" s="338">
        <v>0</v>
      </c>
      <c r="F189" s="338">
        <v>0</v>
      </c>
      <c r="G189" s="338">
        <v>0</v>
      </c>
      <c r="H189" s="338">
        <v>0</v>
      </c>
      <c r="I189" s="338">
        <v>0</v>
      </c>
      <c r="J189" s="338">
        <v>0</v>
      </c>
      <c r="K189" s="338">
        <v>0</v>
      </c>
      <c r="L189" s="338">
        <v>0</v>
      </c>
      <c r="M189" s="338">
        <v>0</v>
      </c>
      <c r="N189" s="338">
        <v>0</v>
      </c>
      <c r="O189" s="338">
        <v>0</v>
      </c>
      <c r="P189" s="338">
        <v>0</v>
      </c>
      <c r="Q189" s="338">
        <v>0</v>
      </c>
      <c r="R189" s="338">
        <v>0</v>
      </c>
      <c r="S189" s="338">
        <v>0</v>
      </c>
      <c r="T189" s="338">
        <v>0</v>
      </c>
      <c r="U189" s="338">
        <v>0</v>
      </c>
      <c r="V189" s="338">
        <v>0</v>
      </c>
      <c r="W189" s="338">
        <v>0</v>
      </c>
      <c r="X189" s="338">
        <v>0</v>
      </c>
      <c r="Y189" s="338">
        <v>0</v>
      </c>
      <c r="Z189" s="338">
        <v>0</v>
      </c>
      <c r="AA189" s="338">
        <v>0</v>
      </c>
      <c r="AB189" s="338">
        <v>0</v>
      </c>
      <c r="AC189" s="338">
        <v>0</v>
      </c>
      <c r="AD189" s="338">
        <v>0</v>
      </c>
      <c r="AE189" s="338">
        <v>0</v>
      </c>
      <c r="AF189" s="338">
        <v>0</v>
      </c>
      <c r="AG189" s="338">
        <v>0</v>
      </c>
    </row>
    <row r="190" spans="2:33" x14ac:dyDescent="0.25">
      <c r="B190" s="342" t="s">
        <v>986</v>
      </c>
      <c r="C190" s="338">
        <v>0</v>
      </c>
      <c r="D190" s="338">
        <v>0</v>
      </c>
      <c r="E190" s="338">
        <v>0</v>
      </c>
      <c r="F190" s="338">
        <v>0</v>
      </c>
      <c r="G190" s="338">
        <v>0</v>
      </c>
      <c r="H190" s="338">
        <v>0</v>
      </c>
      <c r="I190" s="338">
        <v>0</v>
      </c>
      <c r="J190" s="338">
        <v>0</v>
      </c>
      <c r="K190" s="338">
        <v>0</v>
      </c>
      <c r="L190" s="338">
        <v>0</v>
      </c>
      <c r="M190" s="338">
        <v>0</v>
      </c>
      <c r="N190" s="338">
        <v>0</v>
      </c>
      <c r="O190" s="338">
        <v>0</v>
      </c>
      <c r="P190" s="338">
        <v>0</v>
      </c>
      <c r="Q190" s="338">
        <v>0</v>
      </c>
      <c r="R190" s="338">
        <v>0</v>
      </c>
      <c r="S190" s="338">
        <v>0</v>
      </c>
      <c r="T190" s="338">
        <v>0</v>
      </c>
      <c r="U190" s="338">
        <v>0</v>
      </c>
      <c r="V190" s="338">
        <v>0</v>
      </c>
      <c r="W190" s="338">
        <v>0</v>
      </c>
      <c r="X190" s="338">
        <v>0</v>
      </c>
      <c r="Y190" s="338">
        <v>0</v>
      </c>
      <c r="Z190" s="338">
        <v>0</v>
      </c>
      <c r="AA190" s="338">
        <v>0</v>
      </c>
      <c r="AB190" s="338">
        <v>0</v>
      </c>
      <c r="AC190" s="338">
        <v>0</v>
      </c>
      <c r="AD190" s="338">
        <v>0</v>
      </c>
      <c r="AE190" s="338">
        <v>0</v>
      </c>
      <c r="AF190" s="338">
        <v>0</v>
      </c>
      <c r="AG190" s="338">
        <v>0</v>
      </c>
    </row>
    <row r="191" spans="2:33" x14ac:dyDescent="0.25">
      <c r="B191" s="343" t="s">
        <v>987</v>
      </c>
      <c r="C191" s="338">
        <v>0</v>
      </c>
      <c r="D191" s="338">
        <v>0</v>
      </c>
      <c r="E191" s="338">
        <v>0</v>
      </c>
      <c r="F191" s="338">
        <v>0</v>
      </c>
      <c r="G191" s="338">
        <v>0</v>
      </c>
      <c r="H191" s="338">
        <v>0</v>
      </c>
      <c r="I191" s="338">
        <v>0</v>
      </c>
      <c r="J191" s="338">
        <v>0</v>
      </c>
      <c r="K191" s="338">
        <v>0</v>
      </c>
      <c r="L191" s="338">
        <v>0</v>
      </c>
      <c r="M191" s="338">
        <v>0</v>
      </c>
      <c r="N191" s="338">
        <v>0</v>
      </c>
      <c r="O191" s="338">
        <v>0</v>
      </c>
      <c r="P191" s="338">
        <v>0</v>
      </c>
      <c r="Q191" s="338">
        <v>0</v>
      </c>
      <c r="R191" s="338">
        <v>0</v>
      </c>
      <c r="S191" s="338">
        <v>0</v>
      </c>
      <c r="T191" s="338">
        <v>0</v>
      </c>
      <c r="U191" s="338">
        <v>0</v>
      </c>
      <c r="V191" s="338">
        <v>0</v>
      </c>
      <c r="W191" s="338">
        <v>0</v>
      </c>
      <c r="X191" s="338">
        <v>0</v>
      </c>
      <c r="Y191" s="338">
        <v>0</v>
      </c>
      <c r="Z191" s="338">
        <v>0</v>
      </c>
      <c r="AA191" s="338">
        <v>0</v>
      </c>
      <c r="AB191" s="338">
        <v>0</v>
      </c>
      <c r="AC191" s="338">
        <v>0</v>
      </c>
      <c r="AD191" s="338">
        <v>0</v>
      </c>
      <c r="AE191" s="338">
        <v>0</v>
      </c>
      <c r="AF191" s="338">
        <v>0</v>
      </c>
      <c r="AG191" s="338">
        <v>0</v>
      </c>
    </row>
    <row r="192" spans="2:33" x14ac:dyDescent="0.25">
      <c r="B192" s="344" t="s">
        <v>988</v>
      </c>
      <c r="C192" s="338">
        <v>0</v>
      </c>
      <c r="D192" s="338">
        <v>0</v>
      </c>
      <c r="E192" s="338">
        <v>0</v>
      </c>
      <c r="F192" s="338">
        <v>0</v>
      </c>
      <c r="G192" s="338">
        <v>0</v>
      </c>
      <c r="H192" s="338">
        <v>0</v>
      </c>
      <c r="I192" s="338">
        <v>0</v>
      </c>
      <c r="J192" s="338">
        <v>0</v>
      </c>
      <c r="K192" s="338">
        <v>0</v>
      </c>
      <c r="L192" s="338">
        <v>0</v>
      </c>
      <c r="M192" s="338">
        <v>0</v>
      </c>
      <c r="N192" s="338">
        <v>0</v>
      </c>
      <c r="O192" s="338">
        <v>0</v>
      </c>
      <c r="P192" s="338">
        <v>0</v>
      </c>
      <c r="Q192" s="338">
        <v>0</v>
      </c>
      <c r="R192" s="338">
        <v>0</v>
      </c>
      <c r="S192" s="338">
        <v>0</v>
      </c>
      <c r="T192" s="338">
        <v>0</v>
      </c>
      <c r="U192" s="338">
        <v>0</v>
      </c>
      <c r="V192" s="338">
        <v>0</v>
      </c>
      <c r="W192" s="338">
        <v>0</v>
      </c>
      <c r="X192" s="338">
        <v>0</v>
      </c>
      <c r="Y192" s="338">
        <v>0</v>
      </c>
      <c r="Z192" s="338">
        <v>0</v>
      </c>
      <c r="AA192" s="338">
        <v>0</v>
      </c>
      <c r="AB192" s="338">
        <v>0</v>
      </c>
      <c r="AC192" s="338">
        <v>0</v>
      </c>
      <c r="AD192" s="338">
        <v>0</v>
      </c>
      <c r="AE192" s="338">
        <v>0</v>
      </c>
      <c r="AF192" s="338">
        <v>0</v>
      </c>
      <c r="AG192" s="338">
        <v>0</v>
      </c>
    </row>
    <row r="193" spans="2:33" x14ac:dyDescent="0.25">
      <c r="B193" s="345" t="s">
        <v>989</v>
      </c>
      <c r="C193" s="338">
        <v>0</v>
      </c>
      <c r="D193" s="338">
        <v>0</v>
      </c>
      <c r="E193" s="338">
        <v>0</v>
      </c>
      <c r="F193" s="338">
        <v>0</v>
      </c>
      <c r="G193" s="338">
        <v>0</v>
      </c>
      <c r="H193" s="338">
        <v>0</v>
      </c>
      <c r="I193" s="338">
        <v>0</v>
      </c>
      <c r="J193" s="338">
        <v>0</v>
      </c>
      <c r="K193" s="338">
        <v>0</v>
      </c>
      <c r="L193" s="338">
        <v>0</v>
      </c>
      <c r="M193" s="338">
        <v>0</v>
      </c>
      <c r="N193" s="338">
        <v>0</v>
      </c>
      <c r="O193" s="338">
        <v>0</v>
      </c>
      <c r="P193" s="338">
        <v>0</v>
      </c>
      <c r="Q193" s="338">
        <v>0</v>
      </c>
      <c r="R193" s="338">
        <v>0</v>
      </c>
      <c r="S193" s="338">
        <v>0</v>
      </c>
      <c r="T193" s="338">
        <v>0</v>
      </c>
      <c r="U193" s="338">
        <v>0</v>
      </c>
      <c r="V193" s="338">
        <v>0</v>
      </c>
      <c r="W193" s="338">
        <v>0</v>
      </c>
      <c r="X193" s="338">
        <v>0</v>
      </c>
      <c r="Y193" s="338">
        <v>0</v>
      </c>
      <c r="Z193" s="338">
        <v>0</v>
      </c>
      <c r="AA193" s="338">
        <v>0</v>
      </c>
      <c r="AB193" s="338">
        <v>0</v>
      </c>
      <c r="AC193" s="338">
        <v>0</v>
      </c>
      <c r="AD193" s="338">
        <v>0</v>
      </c>
      <c r="AE193" s="338">
        <v>0</v>
      </c>
      <c r="AF193" s="338">
        <v>0</v>
      </c>
      <c r="AG193" s="338">
        <v>0</v>
      </c>
    </row>
    <row r="194" spans="2:33" x14ac:dyDescent="0.25">
      <c r="B194" s="336" t="s">
        <v>990</v>
      </c>
      <c r="C194" s="338">
        <v>0</v>
      </c>
      <c r="D194" s="338">
        <v>0</v>
      </c>
      <c r="E194" s="338">
        <v>0</v>
      </c>
      <c r="F194" s="338">
        <v>0</v>
      </c>
      <c r="G194" s="338">
        <v>0</v>
      </c>
      <c r="H194" s="338">
        <v>0</v>
      </c>
      <c r="I194" s="338">
        <v>0</v>
      </c>
      <c r="J194" s="338">
        <v>0</v>
      </c>
      <c r="K194" s="338">
        <v>0</v>
      </c>
      <c r="L194" s="338">
        <v>0</v>
      </c>
      <c r="M194" s="338">
        <v>0</v>
      </c>
      <c r="N194" s="338">
        <v>0</v>
      </c>
      <c r="O194" s="338">
        <v>0</v>
      </c>
      <c r="P194" s="338">
        <v>0</v>
      </c>
      <c r="Q194" s="338">
        <v>0</v>
      </c>
      <c r="R194" s="338">
        <v>0</v>
      </c>
      <c r="S194" s="338">
        <v>0</v>
      </c>
      <c r="T194" s="338">
        <v>0</v>
      </c>
      <c r="U194" s="338">
        <v>0</v>
      </c>
      <c r="V194" s="338">
        <v>0</v>
      </c>
      <c r="W194" s="338">
        <v>0</v>
      </c>
      <c r="X194" s="338">
        <v>0</v>
      </c>
      <c r="Y194" s="338">
        <v>0</v>
      </c>
      <c r="Z194" s="338">
        <v>0</v>
      </c>
      <c r="AA194" s="338">
        <v>0</v>
      </c>
      <c r="AB194" s="338">
        <v>0</v>
      </c>
      <c r="AC194" s="338">
        <v>0</v>
      </c>
      <c r="AD194" s="338">
        <v>0</v>
      </c>
      <c r="AE194" s="338">
        <v>0</v>
      </c>
      <c r="AF194" s="338">
        <v>0</v>
      </c>
      <c r="AG194" s="338">
        <v>0</v>
      </c>
    </row>
    <row r="195" spans="2:33" x14ac:dyDescent="0.25">
      <c r="B195" s="336" t="s">
        <v>991</v>
      </c>
      <c r="C195" s="338">
        <v>0</v>
      </c>
      <c r="D195" s="338">
        <v>0</v>
      </c>
      <c r="E195" s="338">
        <v>0</v>
      </c>
      <c r="F195" s="338">
        <v>0</v>
      </c>
      <c r="G195" s="338">
        <v>0</v>
      </c>
      <c r="H195" s="338">
        <v>0</v>
      </c>
      <c r="I195" s="338">
        <v>0</v>
      </c>
      <c r="J195" s="338">
        <v>0</v>
      </c>
      <c r="K195" s="338">
        <v>0</v>
      </c>
      <c r="L195" s="338">
        <v>0</v>
      </c>
      <c r="M195" s="338">
        <v>0</v>
      </c>
      <c r="N195" s="338">
        <v>0</v>
      </c>
      <c r="O195" s="338">
        <v>0</v>
      </c>
      <c r="P195" s="338">
        <v>0</v>
      </c>
      <c r="Q195" s="338">
        <v>0</v>
      </c>
      <c r="R195" s="338">
        <v>0</v>
      </c>
      <c r="S195" s="338">
        <v>0</v>
      </c>
      <c r="T195" s="338">
        <v>0</v>
      </c>
      <c r="U195" s="338">
        <v>0</v>
      </c>
      <c r="V195" s="338">
        <v>0</v>
      </c>
      <c r="W195" s="338">
        <v>0</v>
      </c>
      <c r="X195" s="338">
        <v>0</v>
      </c>
      <c r="Y195" s="338">
        <v>0</v>
      </c>
      <c r="Z195" s="338">
        <v>0</v>
      </c>
      <c r="AA195" s="338">
        <v>0</v>
      </c>
      <c r="AB195" s="338">
        <v>0</v>
      </c>
      <c r="AC195" s="338">
        <v>0</v>
      </c>
      <c r="AD195" s="338">
        <v>0</v>
      </c>
      <c r="AE195" s="338">
        <v>0</v>
      </c>
      <c r="AF195" s="338">
        <v>0</v>
      </c>
      <c r="AG195" s="338">
        <v>0</v>
      </c>
    </row>
    <row r="196" spans="2:33" x14ac:dyDescent="0.25">
      <c r="B196" s="339" t="s">
        <v>992</v>
      </c>
      <c r="C196" s="338">
        <v>0</v>
      </c>
      <c r="D196" s="338">
        <v>0</v>
      </c>
      <c r="E196" s="338">
        <v>0</v>
      </c>
      <c r="F196" s="338">
        <v>0</v>
      </c>
      <c r="G196" s="338">
        <v>0</v>
      </c>
      <c r="H196" s="338">
        <v>0</v>
      </c>
      <c r="I196" s="338">
        <v>0</v>
      </c>
      <c r="J196" s="338">
        <v>0</v>
      </c>
      <c r="K196" s="338">
        <v>0</v>
      </c>
      <c r="L196" s="338">
        <v>0</v>
      </c>
      <c r="M196" s="338">
        <v>0</v>
      </c>
      <c r="N196" s="338">
        <v>0</v>
      </c>
      <c r="O196" s="338">
        <v>0</v>
      </c>
      <c r="P196" s="338">
        <v>0</v>
      </c>
      <c r="Q196" s="338">
        <v>0</v>
      </c>
      <c r="R196" s="338">
        <v>0</v>
      </c>
      <c r="S196" s="338">
        <v>0</v>
      </c>
      <c r="T196" s="338">
        <v>0</v>
      </c>
      <c r="U196" s="338">
        <v>0</v>
      </c>
      <c r="V196" s="338">
        <v>0</v>
      </c>
      <c r="W196" s="338">
        <v>0</v>
      </c>
      <c r="X196" s="338">
        <v>0</v>
      </c>
      <c r="Y196" s="338">
        <v>0</v>
      </c>
      <c r="Z196" s="338">
        <v>0</v>
      </c>
      <c r="AA196" s="338">
        <v>0</v>
      </c>
      <c r="AB196" s="338">
        <v>0</v>
      </c>
      <c r="AC196" s="338">
        <v>0</v>
      </c>
      <c r="AD196" s="338">
        <v>0</v>
      </c>
      <c r="AE196" s="338">
        <v>0</v>
      </c>
      <c r="AF196" s="338">
        <v>0</v>
      </c>
      <c r="AG196" s="338">
        <v>0</v>
      </c>
    </row>
    <row r="197" spans="2:33" x14ac:dyDescent="0.25">
      <c r="C197" s="181"/>
      <c r="D197" s="181"/>
      <c r="E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  <c r="R197" s="181"/>
      <c r="S197" s="181"/>
      <c r="T197" s="181"/>
      <c r="U197" s="181"/>
      <c r="V197" s="181"/>
      <c r="W197" s="181"/>
      <c r="X197" s="181"/>
      <c r="Y197" s="181"/>
      <c r="Z197" s="181"/>
      <c r="AA197" s="181"/>
      <c r="AB197" s="181"/>
      <c r="AC197" s="181"/>
      <c r="AD197" s="181"/>
      <c r="AE197" s="181"/>
      <c r="AF197" s="181"/>
      <c r="AG197" s="181"/>
    </row>
    <row r="198" spans="2:33" x14ac:dyDescent="0.25">
      <c r="B198" s="1" t="s">
        <v>210</v>
      </c>
      <c r="C198" s="181"/>
      <c r="D198" s="181"/>
      <c r="E198" s="181"/>
      <c r="F198" s="181"/>
      <c r="G198" s="181"/>
      <c r="H198" s="181"/>
      <c r="I198" s="181"/>
      <c r="J198" s="181"/>
      <c r="K198" s="181"/>
      <c r="L198" s="181"/>
      <c r="M198" s="181"/>
      <c r="N198" s="181"/>
      <c r="O198" s="181"/>
      <c r="P198" s="181"/>
      <c r="Q198" s="181"/>
      <c r="R198" s="181"/>
      <c r="S198" s="181"/>
      <c r="T198" s="181"/>
      <c r="U198" s="181"/>
      <c r="V198" s="181"/>
      <c r="W198" s="181"/>
      <c r="X198" s="181"/>
      <c r="Y198" s="181"/>
      <c r="Z198" s="181"/>
      <c r="AA198" s="181"/>
      <c r="AB198" s="181"/>
      <c r="AC198" s="181"/>
      <c r="AD198" s="181"/>
      <c r="AE198" s="181"/>
      <c r="AF198" s="181"/>
      <c r="AG198" s="181"/>
    </row>
    <row r="199" spans="2:33" x14ac:dyDescent="0.25">
      <c r="B199" s="336" t="s">
        <v>954</v>
      </c>
      <c r="C199" s="181">
        <f>[1]AGR!V17*BTU_Conversion</f>
        <v>25488772240323.16</v>
      </c>
      <c r="D199" s="181">
        <f>[1]AGR!W17*BTU_Conversion</f>
        <v>25644432513845.914</v>
      </c>
      <c r="E199" s="181">
        <f>[1]AGR!X17*BTU_Conversion</f>
        <v>25756353864955.734</v>
      </c>
      <c r="F199" s="181">
        <f>[1]AGR!Y17*BTU_Conversion</f>
        <v>25639561092021.766</v>
      </c>
      <c r="G199" s="181">
        <f>[1]AGR!Z17*BTU_Conversion</f>
        <v>25569511572322.895</v>
      </c>
      <c r="H199" s="181">
        <f>[1]AGR!AA17*BTU_Conversion</f>
        <v>25220834388287.57</v>
      </c>
      <c r="I199" s="181">
        <f>[1]AGR!AB17*BTU_Conversion</f>
        <v>25244796244847.621</v>
      </c>
      <c r="J199" s="181">
        <f>[1]AGR!AC17*BTU_Conversion</f>
        <v>25110392271592.895</v>
      </c>
      <c r="K199" s="181">
        <f>[1]AGR!AD17*BTU_Conversion</f>
        <v>24966869096778.234</v>
      </c>
      <c r="L199" s="181">
        <f>[1]AGR!AE17*BTU_Conversion</f>
        <v>24622734369259.621</v>
      </c>
      <c r="M199" s="181">
        <f>[1]AGR!AF17*BTU_Conversion</f>
        <v>24418165673725.141</v>
      </c>
      <c r="N199" s="181">
        <f>[1]AGR!AG17*BTU_Conversion</f>
        <v>24286560227996.066</v>
      </c>
      <c r="O199" s="181">
        <f>[1]AGR!AH17*BTU_Conversion</f>
        <v>24115527185435.98</v>
      </c>
      <c r="P199" s="181">
        <f>[1]AGR!AI17*BTU_Conversion</f>
        <v>23874851091875.777</v>
      </c>
      <c r="Q199" s="181">
        <f>[1]AGR!AJ17*BTU_Conversion</f>
        <v>24018392422281.918</v>
      </c>
      <c r="R199" s="181">
        <f>[1]AGR!AK17*BTU_Conversion</f>
        <v>24114996104057.586</v>
      </c>
      <c r="S199" s="181">
        <f>[1]AGR!AL17*BTU_Conversion</f>
        <v>24220263009616.672</v>
      </c>
      <c r="T199" s="181">
        <f>[1]AGR!AM17*BTU_Conversion</f>
        <v>24208485718633.852</v>
      </c>
      <c r="U199" s="181">
        <f>[1]AGR!AN17*BTU_Conversion</f>
        <v>24214657654949.586</v>
      </c>
      <c r="V199" s="181">
        <f>[1]AGR!AO17*BTU_Conversion</f>
        <v>24049051544018.855</v>
      </c>
      <c r="W199" s="181">
        <f>[1]AGR!AP17*BTU_Conversion</f>
        <v>24085548454547.352</v>
      </c>
      <c r="X199" s="181">
        <f>[1]AGR!AQ17*BTU_Conversion</f>
        <v>24147606405643.918</v>
      </c>
      <c r="Y199" s="181">
        <f>[1]AGR!AR17*BTU_Conversion</f>
        <v>24188470132500.563</v>
      </c>
      <c r="Z199" s="181">
        <f>[1]AGR!AS17*BTU_Conversion</f>
        <v>24178726650196.988</v>
      </c>
      <c r="AA199" s="181">
        <f>[1]AGR!AT17*BTU_Conversion</f>
        <v>24318591534700.75</v>
      </c>
      <c r="AB199" s="181">
        <f>[1]AGR!AU17*BTU_Conversion</f>
        <v>24487584931186.828</v>
      </c>
      <c r="AC199" s="181">
        <f>[1]AGR!AV17*BTU_Conversion</f>
        <v>24662053665722.422</v>
      </c>
      <c r="AD199" s="181">
        <f>[1]AGR!AW17*BTU_Conversion</f>
        <v>24810113459917.844</v>
      </c>
      <c r="AE199" s="181">
        <f>[1]AGR!AX17*BTU_Conversion</f>
        <v>24934157028868.805</v>
      </c>
      <c r="AF199" s="181">
        <f>[1]AGR!AY17*BTU_Conversion</f>
        <v>25065232317722.09</v>
      </c>
      <c r="AG199" s="181">
        <f>[1]AGR!AZ17*BTU_Conversion</f>
        <v>25191889777722.66</v>
      </c>
    </row>
    <row r="200" spans="2:33" x14ac:dyDescent="0.25">
      <c r="B200" s="336" t="s">
        <v>969</v>
      </c>
      <c r="C200" s="181">
        <f>'[1]Coal and Oil-Gas Ext. Calcs'!B93*BTU_Conversion</f>
        <v>0</v>
      </c>
      <c r="D200" s="181">
        <f>'[1]Coal and Oil-Gas Ext. Calcs'!C93*BTU_Conversion</f>
        <v>0</v>
      </c>
      <c r="E200" s="181">
        <f>'[1]Coal and Oil-Gas Ext. Calcs'!D93*BTU_Conversion</f>
        <v>0</v>
      </c>
      <c r="F200" s="181">
        <f>'[1]Coal and Oil-Gas Ext. Calcs'!E93*BTU_Conversion</f>
        <v>0</v>
      </c>
      <c r="G200" s="181">
        <f>'[1]Coal and Oil-Gas Ext. Calcs'!F93*BTU_Conversion</f>
        <v>0</v>
      </c>
      <c r="H200" s="181">
        <f>'[1]Coal and Oil-Gas Ext. Calcs'!G93*BTU_Conversion</f>
        <v>0</v>
      </c>
      <c r="I200" s="181">
        <f>'[1]Coal and Oil-Gas Ext. Calcs'!H93*BTU_Conversion</f>
        <v>0</v>
      </c>
      <c r="J200" s="181">
        <f>'[1]Coal and Oil-Gas Ext. Calcs'!I93*BTU_Conversion</f>
        <v>0</v>
      </c>
      <c r="K200" s="181">
        <f>'[1]Coal and Oil-Gas Ext. Calcs'!J93*BTU_Conversion</f>
        <v>0</v>
      </c>
      <c r="L200" s="181">
        <f>'[1]Coal and Oil-Gas Ext. Calcs'!K93*BTU_Conversion</f>
        <v>0</v>
      </c>
      <c r="M200" s="181">
        <f>'[1]Coal and Oil-Gas Ext. Calcs'!L93*BTU_Conversion</f>
        <v>0</v>
      </c>
      <c r="N200" s="181">
        <f>'[1]Coal and Oil-Gas Ext. Calcs'!M93*BTU_Conversion</f>
        <v>0</v>
      </c>
      <c r="O200" s="181">
        <f>'[1]Coal and Oil-Gas Ext. Calcs'!N93*BTU_Conversion</f>
        <v>0</v>
      </c>
      <c r="P200" s="181">
        <f>'[1]Coal and Oil-Gas Ext. Calcs'!O93*BTU_Conversion</f>
        <v>0</v>
      </c>
      <c r="Q200" s="181">
        <f>'[1]Coal and Oil-Gas Ext. Calcs'!P93*BTU_Conversion</f>
        <v>0</v>
      </c>
      <c r="R200" s="181">
        <f>'[1]Coal and Oil-Gas Ext. Calcs'!Q93*BTU_Conversion</f>
        <v>0</v>
      </c>
      <c r="S200" s="181">
        <f>'[1]Coal and Oil-Gas Ext. Calcs'!R93*BTU_Conversion</f>
        <v>0</v>
      </c>
      <c r="T200" s="181">
        <f>'[1]Coal and Oil-Gas Ext. Calcs'!S93*BTU_Conversion</f>
        <v>0</v>
      </c>
      <c r="U200" s="181">
        <f>'[1]Coal and Oil-Gas Ext. Calcs'!T93*BTU_Conversion</f>
        <v>0</v>
      </c>
      <c r="V200" s="181">
        <f>'[1]Coal and Oil-Gas Ext. Calcs'!U93*BTU_Conversion</f>
        <v>0</v>
      </c>
      <c r="W200" s="181">
        <f>'[1]Coal and Oil-Gas Ext. Calcs'!V93*BTU_Conversion</f>
        <v>0</v>
      </c>
      <c r="X200" s="181">
        <f>'[1]Coal and Oil-Gas Ext. Calcs'!W93*BTU_Conversion</f>
        <v>0</v>
      </c>
      <c r="Y200" s="181">
        <f>'[1]Coal and Oil-Gas Ext. Calcs'!X93*BTU_Conversion</f>
        <v>0</v>
      </c>
      <c r="Z200" s="181">
        <f>'[1]Coal and Oil-Gas Ext. Calcs'!Y93*BTU_Conversion</f>
        <v>0</v>
      </c>
      <c r="AA200" s="181">
        <f>'[1]Coal and Oil-Gas Ext. Calcs'!Z93*BTU_Conversion</f>
        <v>0</v>
      </c>
      <c r="AB200" s="181">
        <f>'[1]Coal and Oil-Gas Ext. Calcs'!AA93*BTU_Conversion</f>
        <v>0</v>
      </c>
      <c r="AC200" s="181">
        <f>'[1]Coal and Oil-Gas Ext. Calcs'!AB93*BTU_Conversion</f>
        <v>0</v>
      </c>
      <c r="AD200" s="181">
        <f>'[1]Coal and Oil-Gas Ext. Calcs'!AC93*BTU_Conversion</f>
        <v>0</v>
      </c>
      <c r="AE200" s="181">
        <f>'[1]Coal and Oil-Gas Ext. Calcs'!AD93*BTU_Conversion</f>
        <v>0</v>
      </c>
      <c r="AF200" s="181">
        <f>'[1]Coal and Oil-Gas Ext. Calcs'!AE93*BTU_Conversion</f>
        <v>0</v>
      </c>
      <c r="AG200" s="181">
        <f>'[1]Coal and Oil-Gas Ext. Calcs'!AF93*BTU_Conversion</f>
        <v>0</v>
      </c>
    </row>
    <row r="201" spans="2:33" x14ac:dyDescent="0.25">
      <c r="B201" s="336" t="s">
        <v>970</v>
      </c>
      <c r="C201" s="181">
        <f>'[1]Coal and Oil-Gas Ext. Calcs'!B105*BTU_Conversion</f>
        <v>0</v>
      </c>
      <c r="D201" s="181">
        <f>'[1]Coal and Oil-Gas Ext. Calcs'!C105*BTU_Conversion</f>
        <v>0</v>
      </c>
      <c r="E201" s="181">
        <f>'[1]Coal and Oil-Gas Ext. Calcs'!D105*BTU_Conversion</f>
        <v>0</v>
      </c>
      <c r="F201" s="181">
        <f>'[1]Coal and Oil-Gas Ext. Calcs'!E105*BTU_Conversion</f>
        <v>0</v>
      </c>
      <c r="G201" s="181">
        <f>'[1]Coal and Oil-Gas Ext. Calcs'!F105*BTU_Conversion</f>
        <v>0</v>
      </c>
      <c r="H201" s="181">
        <f>'[1]Coal and Oil-Gas Ext. Calcs'!G105*BTU_Conversion</f>
        <v>0</v>
      </c>
      <c r="I201" s="181">
        <f>'[1]Coal and Oil-Gas Ext. Calcs'!H105*BTU_Conversion</f>
        <v>0</v>
      </c>
      <c r="J201" s="181">
        <f>'[1]Coal and Oil-Gas Ext. Calcs'!I105*BTU_Conversion</f>
        <v>0</v>
      </c>
      <c r="K201" s="181">
        <f>'[1]Coal and Oil-Gas Ext. Calcs'!J105*BTU_Conversion</f>
        <v>0</v>
      </c>
      <c r="L201" s="181">
        <f>'[1]Coal and Oil-Gas Ext. Calcs'!K105*BTU_Conversion</f>
        <v>0</v>
      </c>
      <c r="M201" s="181">
        <f>'[1]Coal and Oil-Gas Ext. Calcs'!L105*BTU_Conversion</f>
        <v>0</v>
      </c>
      <c r="N201" s="181">
        <f>'[1]Coal and Oil-Gas Ext. Calcs'!M105*BTU_Conversion</f>
        <v>0</v>
      </c>
      <c r="O201" s="181">
        <f>'[1]Coal and Oil-Gas Ext. Calcs'!N105*BTU_Conversion</f>
        <v>0</v>
      </c>
      <c r="P201" s="181">
        <f>'[1]Coal and Oil-Gas Ext. Calcs'!O105*BTU_Conversion</f>
        <v>0</v>
      </c>
      <c r="Q201" s="181">
        <f>'[1]Coal and Oil-Gas Ext. Calcs'!P105*BTU_Conversion</f>
        <v>0</v>
      </c>
      <c r="R201" s="181">
        <f>'[1]Coal and Oil-Gas Ext. Calcs'!Q105*BTU_Conversion</f>
        <v>0</v>
      </c>
      <c r="S201" s="181">
        <f>'[1]Coal and Oil-Gas Ext. Calcs'!R105*BTU_Conversion</f>
        <v>0</v>
      </c>
      <c r="T201" s="181">
        <f>'[1]Coal and Oil-Gas Ext. Calcs'!S105*BTU_Conversion</f>
        <v>0</v>
      </c>
      <c r="U201" s="181">
        <f>'[1]Coal and Oil-Gas Ext. Calcs'!T105*BTU_Conversion</f>
        <v>0</v>
      </c>
      <c r="V201" s="181">
        <f>'[1]Coal and Oil-Gas Ext. Calcs'!U105*BTU_Conversion</f>
        <v>0</v>
      </c>
      <c r="W201" s="181">
        <f>'[1]Coal and Oil-Gas Ext. Calcs'!V105*BTU_Conversion</f>
        <v>0</v>
      </c>
      <c r="X201" s="181">
        <f>'[1]Coal and Oil-Gas Ext. Calcs'!W105*BTU_Conversion</f>
        <v>0</v>
      </c>
      <c r="Y201" s="181">
        <f>'[1]Coal and Oil-Gas Ext. Calcs'!X105*BTU_Conversion</f>
        <v>0</v>
      </c>
      <c r="Z201" s="181">
        <f>'[1]Coal and Oil-Gas Ext. Calcs'!Y105*BTU_Conversion</f>
        <v>0</v>
      </c>
      <c r="AA201" s="181">
        <f>'[1]Coal and Oil-Gas Ext. Calcs'!Z105*BTU_Conversion</f>
        <v>0</v>
      </c>
      <c r="AB201" s="181">
        <f>'[1]Coal and Oil-Gas Ext. Calcs'!AA105*BTU_Conversion</f>
        <v>0</v>
      </c>
      <c r="AC201" s="181">
        <f>'[1]Coal and Oil-Gas Ext. Calcs'!AB105*BTU_Conversion</f>
        <v>0</v>
      </c>
      <c r="AD201" s="181">
        <f>'[1]Coal and Oil-Gas Ext. Calcs'!AC105*BTU_Conversion</f>
        <v>0</v>
      </c>
      <c r="AE201" s="181">
        <f>'[1]Coal and Oil-Gas Ext. Calcs'!AD105*BTU_Conversion</f>
        <v>0</v>
      </c>
      <c r="AF201" s="181">
        <f>'[1]Coal and Oil-Gas Ext. Calcs'!AE105*BTU_Conversion</f>
        <v>0</v>
      </c>
      <c r="AG201" s="181">
        <f>'[1]Coal and Oil-Gas Ext. Calcs'!AF105*BTU_Conversion</f>
        <v>0</v>
      </c>
    </row>
    <row r="202" spans="2:33" x14ac:dyDescent="0.25">
      <c r="B202" s="339" t="s">
        <v>971</v>
      </c>
      <c r="C202" s="338">
        <v>0</v>
      </c>
      <c r="D202" s="338">
        <v>0</v>
      </c>
      <c r="E202" s="338">
        <v>0</v>
      </c>
      <c r="F202" s="338">
        <v>0</v>
      </c>
      <c r="G202" s="338">
        <v>0</v>
      </c>
      <c r="H202" s="338">
        <v>0</v>
      </c>
      <c r="I202" s="338">
        <v>0</v>
      </c>
      <c r="J202" s="338">
        <v>0</v>
      </c>
      <c r="K202" s="338">
        <v>0</v>
      </c>
      <c r="L202" s="338">
        <v>0</v>
      </c>
      <c r="M202" s="338">
        <v>0</v>
      </c>
      <c r="N202" s="338">
        <v>0</v>
      </c>
      <c r="O202" s="338">
        <v>0</v>
      </c>
      <c r="P202" s="338">
        <v>0</v>
      </c>
      <c r="Q202" s="338">
        <v>0</v>
      </c>
      <c r="R202" s="338">
        <v>0</v>
      </c>
      <c r="S202" s="338">
        <v>0</v>
      </c>
      <c r="T202" s="338">
        <v>0</v>
      </c>
      <c r="U202" s="338">
        <v>0</v>
      </c>
      <c r="V202" s="338">
        <v>0</v>
      </c>
      <c r="W202" s="338">
        <v>0</v>
      </c>
      <c r="X202" s="338">
        <v>0</v>
      </c>
      <c r="Y202" s="338">
        <v>0</v>
      </c>
      <c r="Z202" s="338">
        <v>0</v>
      </c>
      <c r="AA202" s="338">
        <v>0</v>
      </c>
      <c r="AB202" s="338">
        <v>0</v>
      </c>
      <c r="AC202" s="338">
        <v>0</v>
      </c>
      <c r="AD202" s="338">
        <v>0</v>
      </c>
      <c r="AE202" s="338">
        <v>0</v>
      </c>
      <c r="AF202" s="338">
        <v>0</v>
      </c>
      <c r="AG202" s="338">
        <v>0</v>
      </c>
    </row>
    <row r="203" spans="2:33" x14ac:dyDescent="0.25">
      <c r="B203" s="336" t="s">
        <v>972</v>
      </c>
      <c r="C203" s="181">
        <f>SUM([1]FBT!V19)*BTU_Conversion</f>
        <v>21229414966390.605</v>
      </c>
      <c r="D203" s="181">
        <f>SUM([1]FBT!W19)*BTU_Conversion</f>
        <v>21268834372169.199</v>
      </c>
      <c r="E203" s="181">
        <f>SUM([1]FBT!X19)*BTU_Conversion</f>
        <v>20982860905137.766</v>
      </c>
      <c r="F203" s="181">
        <f>SUM([1]FBT!Y19)*BTU_Conversion</f>
        <v>20158208876006.871</v>
      </c>
      <c r="G203" s="181">
        <f>SUM([1]FBT!Z19)*BTU_Conversion</f>
        <v>19793408031155.98</v>
      </c>
      <c r="H203" s="181">
        <f>SUM([1]FBT!AA19)*BTU_Conversion</f>
        <v>19050851018753.211</v>
      </c>
      <c r="I203" s="181">
        <f>SUM([1]FBT!AB19)*BTU_Conversion</f>
        <v>17827476158034.848</v>
      </c>
      <c r="J203" s="181">
        <f>SUM([1]FBT!AC19)*BTU_Conversion</f>
        <v>17352309089238.488</v>
      </c>
      <c r="K203" s="181">
        <f>SUM([1]FBT!AD19)*BTU_Conversion</f>
        <v>16258399697380.758</v>
      </c>
      <c r="L203" s="181">
        <f>SUM([1]FBT!AE19)*BTU_Conversion</f>
        <v>15032491486445.197</v>
      </c>
      <c r="M203" s="181">
        <f>SUM([1]FBT!AF19)*BTU_Conversion</f>
        <v>14479944297406.504</v>
      </c>
      <c r="N203" s="181">
        <f>SUM([1]FBT!AG19)*BTU_Conversion</f>
        <v>13482282837128.318</v>
      </c>
      <c r="O203" s="181">
        <f>SUM([1]FBT!AH19)*BTU_Conversion</f>
        <v>12228895738775.127</v>
      </c>
      <c r="P203" s="181">
        <f>SUM([1]FBT!AI19)*BTU_Conversion</f>
        <v>11040408995479.463</v>
      </c>
      <c r="Q203" s="181">
        <f>SUM([1]FBT!AJ19)*BTU_Conversion</f>
        <v>9638502188279.4668</v>
      </c>
      <c r="R203" s="181">
        <f>SUM([1]FBT!AK19)*BTU_Conversion</f>
        <v>8581053611659.3467</v>
      </c>
      <c r="S203" s="181">
        <f>SUM([1]FBT!AL19)*BTU_Conversion</f>
        <v>8212705508838.5889</v>
      </c>
      <c r="T203" s="181">
        <f>SUM([1]FBT!AM19)*BTU_Conversion</f>
        <v>7382332754296.165</v>
      </c>
      <c r="U203" s="181">
        <f>SUM([1]FBT!AN19)*BTU_Conversion</f>
        <v>6731959910983.8584</v>
      </c>
      <c r="V203" s="181">
        <f>SUM([1]FBT!AO19)*BTU_Conversion</f>
        <v>6282440190326.582</v>
      </c>
      <c r="W203" s="181">
        <f>SUM([1]FBT!AP19)*BTU_Conversion</f>
        <v>5855255628378.6787</v>
      </c>
      <c r="X203" s="181">
        <f>SUM([1]FBT!AQ19)*BTU_Conversion</f>
        <v>5720188807005.1855</v>
      </c>
      <c r="Y203" s="181">
        <f>SUM([1]FBT!AR19)*BTU_Conversion</f>
        <v>5355082121628.2881</v>
      </c>
      <c r="Z203" s="181">
        <f>SUM([1]FBT!AS19)*BTU_Conversion</f>
        <v>4913106995771.7461</v>
      </c>
      <c r="AA203" s="181">
        <f>SUM([1]FBT!AT19)*BTU_Conversion</f>
        <v>4651364784880.0303</v>
      </c>
      <c r="AB203" s="181">
        <f>SUM([1]FBT!AU19)*BTU_Conversion</f>
        <v>4256395731964.5894</v>
      </c>
      <c r="AC203" s="181">
        <f>SUM([1]FBT!AV19)*BTU_Conversion</f>
        <v>3731274933768.5107</v>
      </c>
      <c r="AD203" s="181">
        <f>SUM([1]FBT!AW19)*BTU_Conversion</f>
        <v>3455853242428.1987</v>
      </c>
      <c r="AE203" s="181">
        <f>SUM([1]FBT!AX19)*BTU_Conversion</f>
        <v>3119884547185.9531</v>
      </c>
      <c r="AF203" s="181">
        <f>SUM([1]FBT!AY19)*BTU_Conversion</f>
        <v>2729882097268.6943</v>
      </c>
      <c r="AG203" s="181">
        <f>SUM([1]FBT!AZ19)*BTU_Conversion</f>
        <v>2527381150663.2588</v>
      </c>
    </row>
    <row r="204" spans="2:33" x14ac:dyDescent="0.25">
      <c r="B204" s="336" t="s">
        <v>973</v>
      </c>
      <c r="C204" s="181">
        <f>SUM([1]TEL!V19)*BTU_Conversion</f>
        <v>2226260981648.5942</v>
      </c>
      <c r="D204" s="181">
        <f>SUM([1]TEL!W19)*BTU_Conversion</f>
        <v>2218770055629.6777</v>
      </c>
      <c r="E204" s="181">
        <f>SUM([1]TEL!X19)*BTU_Conversion</f>
        <v>2068670999147.3503</v>
      </c>
      <c r="F204" s="181">
        <f>SUM([1]TEL!Y19)*BTU_Conversion</f>
        <v>2041508982794.4084</v>
      </c>
      <c r="G204" s="181">
        <f>SUM([1]TEL!Z19)*BTU_Conversion</f>
        <v>2027667116659.1501</v>
      </c>
      <c r="H204" s="181">
        <f>SUM([1]TEL!AA19)*BTU_Conversion</f>
        <v>2015426110545.0735</v>
      </c>
      <c r="I204" s="181">
        <f>SUM([1]TEL!AB19)*BTU_Conversion</f>
        <v>1837531207659.9077</v>
      </c>
      <c r="J204" s="181">
        <f>SUM([1]TEL!AC19)*BTU_Conversion</f>
        <v>1795528715332.1687</v>
      </c>
      <c r="K204" s="181">
        <f>SUM([1]TEL!AD19)*BTU_Conversion</f>
        <v>1734530659454.2656</v>
      </c>
      <c r="L204" s="181">
        <f>SUM([1]TEL!AE19)*BTU_Conversion</f>
        <v>1714696155433.7549</v>
      </c>
      <c r="M204" s="181">
        <f>SUM([1]TEL!AF19)*BTU_Conversion</f>
        <v>1666882833904.6335</v>
      </c>
      <c r="N204" s="181">
        <f>SUM([1]TEL!AG19)*BTU_Conversion</f>
        <v>1477596623086.9626</v>
      </c>
      <c r="O204" s="181">
        <f>SUM([1]TEL!AH19)*BTU_Conversion</f>
        <v>1303931519327.4153</v>
      </c>
      <c r="P204" s="181">
        <f>SUM([1]TEL!AI19)*BTU_Conversion</f>
        <v>1114486341269.7168</v>
      </c>
      <c r="Q204" s="181">
        <f>SUM([1]TEL!AJ19)*BTU_Conversion</f>
        <v>1065377506346.6377</v>
      </c>
      <c r="R204" s="181">
        <f>SUM([1]TEL!AK19)*BTU_Conversion</f>
        <v>820408013909.95544</v>
      </c>
      <c r="S204" s="181">
        <f>SUM([1]TEL!AL19)*BTU_Conversion</f>
        <v>796129804588.58984</v>
      </c>
      <c r="T204" s="181">
        <f>SUM([1]TEL!AM19)*BTU_Conversion</f>
        <v>663420882565.33325</v>
      </c>
      <c r="U204" s="181">
        <f>SUM([1]TEL!AN19)*BTU_Conversion</f>
        <v>620850697068.93311</v>
      </c>
      <c r="V204" s="181">
        <f>SUM([1]TEL!AO19)*BTU_Conversion</f>
        <v>600234737849.02795</v>
      </c>
      <c r="W204" s="181">
        <f>SUM([1]TEL!AP19)*BTU_Conversion</f>
        <v>579697449999.10852</v>
      </c>
      <c r="X204" s="181">
        <f>SUM([1]TEL!AQ19)*BTU_Conversion</f>
        <v>576487187118.01758</v>
      </c>
      <c r="Y204" s="181">
        <f>SUM([1]TEL!AR19)*BTU_Conversion</f>
        <v>483329217237.80133</v>
      </c>
      <c r="Z204" s="181">
        <f>SUM([1]TEL!AS19)*BTU_Conversion</f>
        <v>460936065132.50104</v>
      </c>
      <c r="AA204" s="181">
        <f>SUM([1]TEL!AT19)*BTU_Conversion</f>
        <v>458296559966.1015</v>
      </c>
      <c r="AB204" s="181">
        <f>SUM([1]TEL!AU19)*BTU_Conversion</f>
        <v>454585875394.02026</v>
      </c>
      <c r="AC204" s="181">
        <f>SUM([1]TEL!AV19)*BTU_Conversion</f>
        <v>384545736684.50793</v>
      </c>
      <c r="AD204" s="181">
        <f>SUM([1]TEL!AW19)*BTU_Conversion</f>
        <v>363804320651.38605</v>
      </c>
      <c r="AE204" s="181">
        <f>SUM([1]TEL!AX19)*BTU_Conversion</f>
        <v>341042822194.5509</v>
      </c>
      <c r="AF204" s="181">
        <f>SUM([1]TEL!AY19)*BTU_Conversion</f>
        <v>335273640775.50403</v>
      </c>
      <c r="AG204" s="181">
        <f>SUM([1]TEL!AZ19)*BTU_Conversion</f>
        <v>318581025469.32733</v>
      </c>
    </row>
    <row r="205" spans="2:33" x14ac:dyDescent="0.25">
      <c r="B205" s="336" t="s">
        <v>974</v>
      </c>
      <c r="C205" s="181">
        <f>SUM([1]WWP!V19)*BTU_Conversion</f>
        <v>1004943021870.8379</v>
      </c>
      <c r="D205" s="181">
        <f>SUM([1]WWP!W19)*BTU_Conversion</f>
        <v>926120553125.0708</v>
      </c>
      <c r="E205" s="181">
        <f>SUM([1]WWP!X19)*BTU_Conversion</f>
        <v>924175529533.03076</v>
      </c>
      <c r="F205" s="181">
        <f>SUM([1]WWP!Y19)*BTU_Conversion</f>
        <v>906170971048.89246</v>
      </c>
      <c r="G205" s="181">
        <f>SUM([1]WWP!Z19)*BTU_Conversion</f>
        <v>834927173144.43225</v>
      </c>
      <c r="H205" s="181">
        <f>SUM([1]WWP!AA19)*BTU_Conversion</f>
        <v>794862596558.81458</v>
      </c>
      <c r="I205" s="181">
        <f>SUM([1]WWP!AB19)*BTU_Conversion</f>
        <v>742707736719.87964</v>
      </c>
      <c r="J205" s="181">
        <f>SUM([1]WWP!AC19)*BTU_Conversion</f>
        <v>636173909985.87915</v>
      </c>
      <c r="K205" s="181">
        <f>SUM([1]WWP!AD19)*BTU_Conversion</f>
        <v>604371239600.02148</v>
      </c>
      <c r="L205" s="181">
        <f>SUM([1]WWP!AE19)*BTU_Conversion</f>
        <v>572612059805.19592</v>
      </c>
      <c r="M205" s="181">
        <f>SUM([1]WWP!AF19)*BTU_Conversion</f>
        <v>564331144956.0946</v>
      </c>
      <c r="N205" s="181">
        <f>SUM([1]WWP!AG19)*BTU_Conversion</f>
        <v>547725707649.3924</v>
      </c>
      <c r="O205" s="181">
        <f>SUM([1]WWP!AH19)*BTU_Conversion</f>
        <v>542897077461.78223</v>
      </c>
      <c r="P205" s="181">
        <f>SUM([1]WWP!AI19)*BTU_Conversion</f>
        <v>525806936404.2724</v>
      </c>
      <c r="Q205" s="181">
        <f>SUM([1]WWP!AJ19)*BTU_Conversion</f>
        <v>511471632989.17133</v>
      </c>
      <c r="R205" s="181">
        <f>SUM([1]WWP!AK19)*BTU_Conversion</f>
        <v>466001511189.11151</v>
      </c>
      <c r="S205" s="181">
        <f>SUM([1]WWP!AL19)*BTU_Conversion</f>
        <v>452348161917.02661</v>
      </c>
      <c r="T205" s="181">
        <f>SUM([1]WWP!AM19)*BTU_Conversion</f>
        <v>419145272439.27417</v>
      </c>
      <c r="U205" s="181">
        <f>SUM([1]WWP!AN19)*BTU_Conversion</f>
        <v>414039429100.46631</v>
      </c>
      <c r="V205" s="181">
        <f>SUM([1]WWP!AO19)*BTU_Conversion</f>
        <v>410232181793.03302</v>
      </c>
      <c r="W205" s="181">
        <f>SUM([1]WWP!AP19)*BTU_Conversion</f>
        <v>407536441464.80396</v>
      </c>
      <c r="X205" s="181">
        <f>SUM([1]WWP!AQ19)*BTU_Conversion</f>
        <v>312723716508.60162</v>
      </c>
      <c r="Y205" s="181">
        <f>SUM([1]WWP!AR19)*BTU_Conversion</f>
        <v>301749466316.54846</v>
      </c>
      <c r="Z205" s="181">
        <f>SUM([1]WWP!AS19)*BTU_Conversion</f>
        <v>283535529118.53503</v>
      </c>
      <c r="AA205" s="181">
        <f>SUM([1]WWP!AT19)*BTU_Conversion</f>
        <v>236066679938.88058</v>
      </c>
      <c r="AB205" s="181">
        <f>SUM([1]WWP!AU19)*BTU_Conversion</f>
        <v>214047825055.33716</v>
      </c>
      <c r="AC205" s="181">
        <f>SUM([1]WWP!AV19)*BTU_Conversion</f>
        <v>188899115799.41632</v>
      </c>
      <c r="AD205" s="181">
        <f>SUM([1]WWP!AW19)*BTU_Conversion</f>
        <v>139970413271.58319</v>
      </c>
      <c r="AE205" s="181">
        <f>SUM([1]WWP!AX19)*BTU_Conversion</f>
        <v>127221953315.99774</v>
      </c>
      <c r="AF205" s="181">
        <f>SUM([1]WWP!AY19)*BTU_Conversion</f>
        <v>112709602468.86734</v>
      </c>
      <c r="AG205" s="181">
        <f>SUM([1]WWP!AZ19)*BTU_Conversion</f>
        <v>107448177736.59993</v>
      </c>
    </row>
    <row r="206" spans="2:33" x14ac:dyDescent="0.25">
      <c r="B206" s="336" t="s">
        <v>975</v>
      </c>
      <c r="C206" s="181">
        <f>SUM([1]PPA!V26)*BTU_Conversion</f>
        <v>14829716651398.09</v>
      </c>
      <c r="D206" s="181">
        <f>SUM([1]PPA!W26)*BTU_Conversion</f>
        <v>14572422890472.482</v>
      </c>
      <c r="E206" s="181">
        <f>SUM([1]PPA!X26)*BTU_Conversion</f>
        <v>14091607040046.98</v>
      </c>
      <c r="F206" s="181">
        <f>SUM([1]PPA!Y26)*BTU_Conversion</f>
        <v>13695142249945.154</v>
      </c>
      <c r="G206" s="181">
        <f>SUM([1]PPA!Z26)*BTU_Conversion</f>
        <v>13303531193242.227</v>
      </c>
      <c r="H206" s="181">
        <f>SUM([1]PPA!AA26)*BTU_Conversion</f>
        <v>12938841808036.809</v>
      </c>
      <c r="I206" s="181">
        <f>SUM([1]PPA!AB26)*BTU_Conversion</f>
        <v>12575817973745.625</v>
      </c>
      <c r="J206" s="181">
        <f>SUM([1]PPA!AC26)*BTU_Conversion</f>
        <v>12217235778607.879</v>
      </c>
      <c r="K206" s="181">
        <f>SUM([1]PPA!AD26)*BTU_Conversion</f>
        <v>11854441285688.473</v>
      </c>
      <c r="L206" s="181">
        <f>SUM([1]PPA!AE26)*BTU_Conversion</f>
        <v>11438169972568.666</v>
      </c>
      <c r="M206" s="181">
        <f>SUM([1]PPA!AF26)*BTU_Conversion</f>
        <v>11019633754012.705</v>
      </c>
      <c r="N206" s="181">
        <f>SUM([1]PPA!AG26)*BTU_Conversion</f>
        <v>10431259517923.08</v>
      </c>
      <c r="O206" s="181">
        <f>SUM([1]PPA!AH26)*BTU_Conversion</f>
        <v>10018140670070.178</v>
      </c>
      <c r="P206" s="181">
        <f>SUM([1]PPA!AI26)*BTU_Conversion</f>
        <v>9249362891766.5156</v>
      </c>
      <c r="Q206" s="181">
        <f>SUM([1]PPA!AJ26)*BTU_Conversion</f>
        <v>7833038486496.0527</v>
      </c>
      <c r="R206" s="181">
        <f>SUM([1]PPA!AK26)*BTU_Conversion</f>
        <v>7281814485313.7578</v>
      </c>
      <c r="S206" s="181">
        <f>SUM([1]PPA!AL26)*BTU_Conversion</f>
        <v>6908608862903.9121</v>
      </c>
      <c r="T206" s="181">
        <f>SUM([1]PPA!AM26)*BTU_Conversion</f>
        <v>5610927186071.2666</v>
      </c>
      <c r="U206" s="181">
        <f>SUM([1]PPA!AN26)*BTU_Conversion</f>
        <v>5501822834782.6367</v>
      </c>
      <c r="V206" s="181">
        <f>SUM([1]PPA!AO26)*BTU_Conversion</f>
        <v>5306786595275.4668</v>
      </c>
      <c r="W206" s="181">
        <f>SUM([1]PPA!AP26)*BTU_Conversion</f>
        <v>4726621788853.9395</v>
      </c>
      <c r="X206" s="181">
        <f>SUM([1]PPA!AQ26)*BTU_Conversion</f>
        <v>4165646617737.5825</v>
      </c>
      <c r="Y206" s="181">
        <f>SUM([1]PPA!AR26)*BTU_Conversion</f>
        <v>3782609750857.2197</v>
      </c>
      <c r="Z206" s="181">
        <f>SUM([1]PPA!AS26)*BTU_Conversion</f>
        <v>3577286833542.4351</v>
      </c>
      <c r="AA206" s="181">
        <f>SUM([1]PPA!AT26)*BTU_Conversion</f>
        <v>3353446030788.3232</v>
      </c>
      <c r="AB206" s="181">
        <f>SUM([1]PPA!AU26)*BTU_Conversion</f>
        <v>2771446913875.1338</v>
      </c>
      <c r="AC206" s="181">
        <f>SUM([1]PPA!AV26)*BTU_Conversion</f>
        <v>2760698726253.8965</v>
      </c>
      <c r="AD206" s="181">
        <f>SUM([1]PPA!AW26)*BTU_Conversion</f>
        <v>2603367502494.9019</v>
      </c>
      <c r="AE206" s="181">
        <f>SUM([1]PPA!AX26)*BTU_Conversion</f>
        <v>2400614802127.8433</v>
      </c>
      <c r="AF206" s="181">
        <f>SUM([1]PPA!AY26)*BTU_Conversion</f>
        <v>2165508604984.4548</v>
      </c>
      <c r="AG206" s="181">
        <f>SUM([1]PPA!AZ26)*BTU_Conversion</f>
        <v>1930425829413.3206</v>
      </c>
    </row>
    <row r="207" spans="2:33" x14ac:dyDescent="0.25">
      <c r="B207" s="336" t="s">
        <v>976</v>
      </c>
      <c r="C207" s="181" t="e">
        <f>SUMIFS([1]cenrf!X$2:X$85,[1]cenrf!$A$2:$A$85,BIFUbC_Calculations!$B198)*BTU_Conversion</f>
        <v>#VALUE!</v>
      </c>
      <c r="D207" s="181" t="e">
        <f>SUMIFS([1]cenrf!Y$2:Y$85,[1]cenrf!$A$2:$A$85,BIFUbC_Calculations!$B198)*BTU_Conversion</f>
        <v>#VALUE!</v>
      </c>
      <c r="E207" s="181" t="e">
        <f>SUMIFS([1]cenrf!Z$2:Z$85,[1]cenrf!$A$2:$A$85,BIFUbC_Calculations!$B198)*BTU_Conversion</f>
        <v>#VALUE!</v>
      </c>
      <c r="F207" s="181" t="e">
        <f>SUMIFS([1]cenrf!AA$2:AA$85,[1]cenrf!$A$2:$A$85,BIFUbC_Calculations!$B198)*BTU_Conversion</f>
        <v>#VALUE!</v>
      </c>
      <c r="G207" s="181" t="e">
        <f>SUMIFS([1]cenrf!AB$2:AB$85,[1]cenrf!$A$2:$A$85,BIFUbC_Calculations!$B198)*BTU_Conversion</f>
        <v>#VALUE!</v>
      </c>
      <c r="H207" s="181" t="e">
        <f>SUMIFS([1]cenrf!AC$2:AC$85,[1]cenrf!$A$2:$A$85,BIFUbC_Calculations!$B198)*BTU_Conversion</f>
        <v>#VALUE!</v>
      </c>
      <c r="I207" s="181" t="e">
        <f>SUMIFS([1]cenrf!AD$2:AD$85,[1]cenrf!$A$2:$A$85,BIFUbC_Calculations!$B198)*BTU_Conversion</f>
        <v>#VALUE!</v>
      </c>
      <c r="J207" s="181" t="e">
        <f>SUMIFS([1]cenrf!AE$2:AE$85,[1]cenrf!$A$2:$A$85,BIFUbC_Calculations!$B198)*BTU_Conversion</f>
        <v>#VALUE!</v>
      </c>
      <c r="K207" s="181" t="e">
        <f>SUMIFS([1]cenrf!AF$2:AF$85,[1]cenrf!$A$2:$A$85,BIFUbC_Calculations!$B198)*BTU_Conversion</f>
        <v>#VALUE!</v>
      </c>
      <c r="L207" s="181" t="e">
        <f>SUMIFS([1]cenrf!AG$2:AG$85,[1]cenrf!$A$2:$A$85,BIFUbC_Calculations!$B198)*BTU_Conversion</f>
        <v>#VALUE!</v>
      </c>
      <c r="M207" s="181" t="e">
        <f>SUMIFS([1]cenrf!AH$2:AH$85,[1]cenrf!$A$2:$A$85,BIFUbC_Calculations!$B198)*BTU_Conversion</f>
        <v>#VALUE!</v>
      </c>
      <c r="N207" s="181" t="e">
        <f>SUMIFS([1]cenrf!AI$2:AI$85,[1]cenrf!$A$2:$A$85,BIFUbC_Calculations!$B198)*BTU_Conversion</f>
        <v>#VALUE!</v>
      </c>
      <c r="O207" s="181" t="e">
        <f>SUMIFS([1]cenrf!AJ$2:AJ$85,[1]cenrf!$A$2:$A$85,BIFUbC_Calculations!$B198)*BTU_Conversion</f>
        <v>#VALUE!</v>
      </c>
      <c r="P207" s="181" t="e">
        <f>SUMIFS([1]cenrf!AK$2:AK$85,[1]cenrf!$A$2:$A$85,BIFUbC_Calculations!$B198)*BTU_Conversion</f>
        <v>#VALUE!</v>
      </c>
      <c r="Q207" s="181" t="e">
        <f>SUMIFS([1]cenrf!AL$2:AL$85,[1]cenrf!$A$2:$A$85,BIFUbC_Calculations!$B198)*BTU_Conversion</f>
        <v>#VALUE!</v>
      </c>
      <c r="R207" s="181" t="e">
        <f>SUMIFS([1]cenrf!AM$2:AM$85,[1]cenrf!$A$2:$A$85,BIFUbC_Calculations!$B198)*BTU_Conversion</f>
        <v>#VALUE!</v>
      </c>
      <c r="S207" s="181" t="e">
        <f>SUMIFS([1]cenrf!AN$2:AN$85,[1]cenrf!$A$2:$A$85,BIFUbC_Calculations!$B198)*BTU_Conversion</f>
        <v>#VALUE!</v>
      </c>
      <c r="T207" s="181" t="e">
        <f>SUMIFS([1]cenrf!AO$2:AO$85,[1]cenrf!$A$2:$A$85,BIFUbC_Calculations!$B198)*BTU_Conversion</f>
        <v>#VALUE!</v>
      </c>
      <c r="U207" s="181" t="e">
        <f>SUMIFS([1]cenrf!AP$2:AP$85,[1]cenrf!$A$2:$A$85,BIFUbC_Calculations!$B198)*BTU_Conversion</f>
        <v>#VALUE!</v>
      </c>
      <c r="V207" s="181" t="e">
        <f>SUMIFS([1]cenrf!AQ$2:AQ$85,[1]cenrf!$A$2:$A$85,BIFUbC_Calculations!$B198)*BTU_Conversion</f>
        <v>#VALUE!</v>
      </c>
      <c r="W207" s="181" t="e">
        <f>SUMIFS([1]cenrf!AR$2:AR$85,[1]cenrf!$A$2:$A$85,BIFUbC_Calculations!$B198)*BTU_Conversion</f>
        <v>#VALUE!</v>
      </c>
      <c r="X207" s="181" t="e">
        <f>SUMIFS([1]cenrf!AS$2:AS$85,[1]cenrf!$A$2:$A$85,BIFUbC_Calculations!$B198)*BTU_Conversion</f>
        <v>#VALUE!</v>
      </c>
      <c r="Y207" s="181" t="e">
        <f>SUMIFS([1]cenrf!AT$2:AT$85,[1]cenrf!$A$2:$A$85,BIFUbC_Calculations!$B198)*BTU_Conversion</f>
        <v>#VALUE!</v>
      </c>
      <c r="Z207" s="181" t="e">
        <f>SUMIFS([1]cenrf!AU$2:AU$85,[1]cenrf!$A$2:$A$85,BIFUbC_Calculations!$B198)*BTU_Conversion</f>
        <v>#VALUE!</v>
      </c>
      <c r="AA207" s="181" t="e">
        <f>SUMIFS([1]cenrf!AV$2:AV$85,[1]cenrf!$A$2:$A$85,BIFUbC_Calculations!$B198)*BTU_Conversion</f>
        <v>#VALUE!</v>
      </c>
      <c r="AB207" s="181" t="e">
        <f>SUMIFS([1]cenrf!AW$2:AW$85,[1]cenrf!$A$2:$A$85,BIFUbC_Calculations!$B198)*BTU_Conversion</f>
        <v>#VALUE!</v>
      </c>
      <c r="AC207" s="181" t="e">
        <f>SUMIFS([1]cenrf!AX$2:AX$85,[1]cenrf!$A$2:$A$85,BIFUbC_Calculations!$B198)*BTU_Conversion</f>
        <v>#VALUE!</v>
      </c>
      <c r="AD207" s="181" t="e">
        <f>SUMIFS([1]cenrf!AY$2:AY$85,[1]cenrf!$A$2:$A$85,BIFUbC_Calculations!$B198)*BTU_Conversion</f>
        <v>#VALUE!</v>
      </c>
      <c r="AE207" s="181" t="e">
        <f>SUMIFS([1]cenrf!AZ$2:AZ$85,[1]cenrf!$A$2:$A$85,BIFUbC_Calculations!$B198)*BTU_Conversion</f>
        <v>#VALUE!</v>
      </c>
      <c r="AF207" s="181" t="e">
        <f>SUMIFS([1]cenrf!BA$2:BA$85,[1]cenrf!$A$2:$A$85,BIFUbC_Calculations!$B198)*BTU_Conversion</f>
        <v>#VALUE!</v>
      </c>
      <c r="AG207" s="181" t="e">
        <f>SUMIFS([1]cenrf!BB$2:BB$85,[1]cenrf!$A$2:$A$85,BIFUbC_Calculations!$B198)*BTU_Conversion</f>
        <v>#VALUE!</v>
      </c>
    </row>
    <row r="208" spans="2:33" x14ac:dyDescent="0.25">
      <c r="B208" s="336" t="s">
        <v>977</v>
      </c>
      <c r="C208" s="181">
        <f>SUM([1]CHI!V26,[1]CHI!V48)*BTU_Conversion</f>
        <v>133242315274216.36</v>
      </c>
      <c r="D208" s="181">
        <f>SUM([1]CHI!W26,[1]CHI!W48)*BTU_Conversion</f>
        <v>131134837708709.88</v>
      </c>
      <c r="E208" s="181">
        <f>SUM([1]CHI!X26,[1]CHI!X48)*BTU_Conversion</f>
        <v>126598451803491.7</v>
      </c>
      <c r="F208" s="181">
        <f>SUM([1]CHI!Y26,[1]CHI!Y48)*BTU_Conversion</f>
        <v>119322849370467.88</v>
      </c>
      <c r="G208" s="181">
        <f>SUM([1]CHI!Z26,[1]CHI!Z48)*BTU_Conversion</f>
        <v>117097390052189.02</v>
      </c>
      <c r="H208" s="181">
        <f>SUM([1]CHI!AA26,[1]CHI!AA48)*BTU_Conversion</f>
        <v>111580782076108.11</v>
      </c>
      <c r="I208" s="181">
        <f>SUM([1]CHI!AB26,[1]CHI!AB48)*BTU_Conversion</f>
        <v>105060206961483.34</v>
      </c>
      <c r="J208" s="181">
        <f>SUM([1]CHI!AC26,[1]CHI!AC48)*BTU_Conversion</f>
        <v>92557103296265.188</v>
      </c>
      <c r="K208" s="181">
        <f>SUM([1]CHI!AD26,[1]CHI!AD48)*BTU_Conversion</f>
        <v>88582907357732.656</v>
      </c>
      <c r="L208" s="181">
        <f>SUM([1]CHI!AE26,[1]CHI!AE48)*BTU_Conversion</f>
        <v>88401723029482.578</v>
      </c>
      <c r="M208" s="181">
        <f>SUM([1]CHI!AF26,[1]CHI!AF48)*BTU_Conversion</f>
        <v>76417544074922.891</v>
      </c>
      <c r="N208" s="181">
        <f>SUM([1]CHI!AG26,[1]CHI!AG48)*BTU_Conversion</f>
        <v>75585367851536.125</v>
      </c>
      <c r="O208" s="181">
        <f>SUM([1]CHI!AH26,[1]CHI!AH48)*BTU_Conversion</f>
        <v>67370466369145.672</v>
      </c>
      <c r="P208" s="181">
        <f>SUM([1]CHI!AI26,[1]CHI!AI48)*BTU_Conversion</f>
        <v>61518102544335.453</v>
      </c>
      <c r="Q208" s="181">
        <f>SUM([1]CHI!AJ26,[1]CHI!AJ48)*BTU_Conversion</f>
        <v>56871479047003.484</v>
      </c>
      <c r="R208" s="181">
        <f>SUM([1]CHI!AK26,[1]CHI!AK48)*BTU_Conversion</f>
        <v>51288140868155.008</v>
      </c>
      <c r="S208" s="181">
        <f>SUM([1]CHI!AL26,[1]CHI!AL48)*BTU_Conversion</f>
        <v>51004645115296.977</v>
      </c>
      <c r="T208" s="181">
        <f>SUM([1]CHI!AM26,[1]CHI!AM48)*BTU_Conversion</f>
        <v>46849251296480.367</v>
      </c>
      <c r="U208" s="181">
        <f>SUM([1]CHI!AN26,[1]CHI!AN48)*BTU_Conversion</f>
        <v>43503364667351.32</v>
      </c>
      <c r="V208" s="181">
        <f>SUM([1]CHI!AO26,[1]CHI!AO48)*BTU_Conversion</f>
        <v>40697769152095.078</v>
      </c>
      <c r="W208" s="181">
        <f>SUM([1]CHI!AP26,[1]CHI!AP48)*BTU_Conversion</f>
        <v>38278023595875.008</v>
      </c>
      <c r="X208" s="181">
        <f>SUM([1]CHI!AQ26,[1]CHI!AQ48)*BTU_Conversion</f>
        <v>35247382910673.625</v>
      </c>
      <c r="Y208" s="181">
        <f>SUM([1]CHI!AR26,[1]CHI!AR48)*BTU_Conversion</f>
        <v>32023970589596.727</v>
      </c>
      <c r="Z208" s="181">
        <f>SUM([1]CHI!AS26,[1]CHI!AS48)*BTU_Conversion</f>
        <v>27832360482934.273</v>
      </c>
      <c r="AA208" s="181">
        <f>SUM([1]CHI!AT26,[1]CHI!AT48)*BTU_Conversion</f>
        <v>26412069495786.984</v>
      </c>
      <c r="AB208" s="181">
        <f>SUM([1]CHI!AU26,[1]CHI!AU48)*BTU_Conversion</f>
        <v>23615955502155.609</v>
      </c>
      <c r="AC208" s="181">
        <f>SUM([1]CHI!AV26,[1]CHI!AV48)*BTU_Conversion</f>
        <v>20601022256543.941</v>
      </c>
      <c r="AD208" s="181">
        <f>SUM([1]CHI!AW26,[1]CHI!AW48)*BTU_Conversion</f>
        <v>15555095296731.043</v>
      </c>
      <c r="AE208" s="181">
        <f>SUM([1]CHI!AX26,[1]CHI!AX48)*BTU_Conversion</f>
        <v>13766982454520.533</v>
      </c>
      <c r="AF208" s="181">
        <f>SUM([1]CHI!AY26,[1]CHI!AY48)*BTU_Conversion</f>
        <v>13444128849649.865</v>
      </c>
      <c r="AG208" s="181">
        <f>SUM([1]CHI!AZ26,[1]CHI!AZ48)*BTU_Conversion</f>
        <v>10300851372664.646</v>
      </c>
    </row>
    <row r="209" spans="2:33" x14ac:dyDescent="0.25">
      <c r="B209" s="339" t="s">
        <v>978</v>
      </c>
      <c r="C209" s="338">
        <v>0</v>
      </c>
      <c r="D209" s="338">
        <v>0</v>
      </c>
      <c r="E209" s="338">
        <v>0</v>
      </c>
      <c r="F209" s="338">
        <v>0</v>
      </c>
      <c r="G209" s="338">
        <v>0</v>
      </c>
      <c r="H209" s="338">
        <v>0</v>
      </c>
      <c r="I209" s="338">
        <v>0</v>
      </c>
      <c r="J209" s="338">
        <v>0</v>
      </c>
      <c r="K209" s="338">
        <v>0</v>
      </c>
      <c r="L209" s="338">
        <v>0</v>
      </c>
      <c r="M209" s="338">
        <v>0</v>
      </c>
      <c r="N209" s="338">
        <v>0</v>
      </c>
      <c r="O209" s="338">
        <v>0</v>
      </c>
      <c r="P209" s="338">
        <v>0</v>
      </c>
      <c r="Q209" s="338">
        <v>0</v>
      </c>
      <c r="R209" s="338">
        <v>0</v>
      </c>
      <c r="S209" s="338">
        <v>0</v>
      </c>
      <c r="T209" s="338">
        <v>0</v>
      </c>
      <c r="U209" s="338">
        <v>0</v>
      </c>
      <c r="V209" s="338">
        <v>0</v>
      </c>
      <c r="W209" s="338">
        <v>0</v>
      </c>
      <c r="X209" s="338">
        <v>0</v>
      </c>
      <c r="Y209" s="338">
        <v>0</v>
      </c>
      <c r="Z209" s="338">
        <v>0</v>
      </c>
      <c r="AA209" s="338">
        <v>0</v>
      </c>
      <c r="AB209" s="338">
        <v>0</v>
      </c>
      <c r="AC209" s="338">
        <v>0</v>
      </c>
      <c r="AD209" s="338">
        <v>0</v>
      </c>
      <c r="AE209" s="338">
        <v>0</v>
      </c>
      <c r="AF209" s="338">
        <v>0</v>
      </c>
      <c r="AG209" s="338">
        <v>0</v>
      </c>
    </row>
    <row r="210" spans="2:33" x14ac:dyDescent="0.25">
      <c r="B210" s="336" t="s">
        <v>979</v>
      </c>
      <c r="C210" s="181">
        <f>SUM([1]gla!X44)*BTU_Conversion</f>
        <v>1003053423.5846035</v>
      </c>
      <c r="D210" s="181">
        <f>SUM([1]gla!Y44)*BTU_Conversion</f>
        <v>1096045536.9346485</v>
      </c>
      <c r="E210" s="181">
        <f>SUM([1]gla!Z44)*BTU_Conversion</f>
        <v>1142548103.7006419</v>
      </c>
      <c r="F210" s="181">
        <f>SUM([1]gla!AA44)*BTU_Conversion</f>
        <v>1344849509.7320783</v>
      </c>
      <c r="G210" s="181">
        <f>SUM([1]gla!AB44)*BTU_Conversion</f>
        <v>1480780078.2930479</v>
      </c>
      <c r="H210" s="181">
        <f>SUM([1]gla!AC44)*BTU_Conversion</f>
        <v>1625492986.266578</v>
      </c>
      <c r="I210" s="181">
        <f>SUM([1]gla!AD44)*BTU_Conversion</f>
        <v>1779143538.0098906</v>
      </c>
      <c r="J210" s="181">
        <f>SUM([1]gla!AE44)*BTU_Conversion</f>
        <v>1913795985.1109567</v>
      </c>
      <c r="K210" s="181">
        <f>SUM([1]gla!AF44)*BTU_Conversion</f>
        <v>2005728371.1361647</v>
      </c>
      <c r="L210" s="181">
        <f>SUM([1]gla!AG44)*BTU_Conversion</f>
        <v>1639532746.4843118</v>
      </c>
      <c r="M210" s="181">
        <f>SUM([1]gla!AH44)*BTU_Conversion</f>
        <v>1367738931.5837934</v>
      </c>
      <c r="N210" s="181">
        <f>SUM([1]gla!AI44)*BTU_Conversion</f>
        <v>1150846699.0192003</v>
      </c>
      <c r="O210" s="181">
        <f>SUM([1]gla!AJ44)*BTU_Conversion</f>
        <v>951574373.74348879</v>
      </c>
      <c r="P210" s="181">
        <f>SUM([1]gla!AK44)*BTU_Conversion</f>
        <v>803508341.7309339</v>
      </c>
      <c r="Q210" s="181">
        <f>SUM([1]gla!AL44)*BTU_Conversion</f>
        <v>786825786.9723202</v>
      </c>
      <c r="R210" s="181">
        <f>SUM([1]gla!AM44)*BTU_Conversion</f>
        <v>795223777.00236893</v>
      </c>
      <c r="S210" s="181">
        <f>SUM([1]gla!AN44)*BTU_Conversion</f>
        <v>794223909.495103</v>
      </c>
      <c r="T210" s="181">
        <f>SUM([1]gla!AO44)*BTU_Conversion</f>
        <v>782355667.32858932</v>
      </c>
      <c r="U210" s="181">
        <f>SUM([1]gla!AP44)*BTU_Conversion</f>
        <v>763066095.14710236</v>
      </c>
      <c r="V210" s="181">
        <f>SUM([1]gla!AQ44)*BTU_Conversion</f>
        <v>742019837.60057962</v>
      </c>
      <c r="W210" s="181">
        <f>SUM([1]gla!AR44)*BTU_Conversion</f>
        <v>670388666.97997594</v>
      </c>
      <c r="X210" s="181">
        <f>SUM([1]gla!AS44)*BTU_Conversion</f>
        <v>600703968.16107655</v>
      </c>
      <c r="Y210" s="181">
        <f>SUM([1]gla!AT44)*BTU_Conversion</f>
        <v>520152795.85774595</v>
      </c>
      <c r="Z210" s="181">
        <f>SUM([1]gla!AU44)*BTU_Conversion</f>
        <v>460683159.89087051</v>
      </c>
      <c r="AA210" s="181">
        <f>SUM([1]gla!AV44)*BTU_Conversion</f>
        <v>414022928.05482012</v>
      </c>
      <c r="AB210" s="181">
        <f>SUM([1]gla!AW44)*BTU_Conversion</f>
        <v>394228786.96757281</v>
      </c>
      <c r="AC210" s="181">
        <f>SUM([1]gla!AX44)*BTU_Conversion</f>
        <v>352593419.38103366</v>
      </c>
      <c r="AD210" s="181">
        <f>SUM([1]gla!AY44)*BTU_Conversion</f>
        <v>302521569.84155744</v>
      </c>
      <c r="AE210" s="181">
        <f>SUM([1]gla!AZ44)*BTU_Conversion</f>
        <v>270149423.29967761</v>
      </c>
      <c r="AF210" s="181">
        <f>SUM([1]gla!BA44)*BTU_Conversion</f>
        <v>235392604.76074183</v>
      </c>
      <c r="AG210" s="181">
        <f>SUM([1]gla!BB44)*BTU_Conversion</f>
        <v>201182840.48379523</v>
      </c>
    </row>
    <row r="211" spans="2:33" x14ac:dyDescent="0.25">
      <c r="B211" s="336" t="s">
        <v>980</v>
      </c>
      <c r="C211" s="181">
        <f>SUM([1]cem!X44,[1]cer!X44)*BTU_Conversion</f>
        <v>17682209414320.031</v>
      </c>
      <c r="D211" s="181">
        <f>SUM([1]cem!Y44,[1]cer!Y44)*BTU_Conversion</f>
        <v>17604672037849.398</v>
      </c>
      <c r="E211" s="181">
        <f>SUM([1]cem!Z44,[1]cer!Z44)*BTU_Conversion</f>
        <v>17230862990051.625</v>
      </c>
      <c r="F211" s="181">
        <f>SUM([1]cem!AA44,[1]cer!AA44)*BTU_Conversion</f>
        <v>16063303319541.484</v>
      </c>
      <c r="G211" s="181">
        <f>SUM([1]cem!AB44,[1]cer!AB44)*BTU_Conversion</f>
        <v>15386774427374.117</v>
      </c>
      <c r="H211" s="181">
        <f>SUM([1]cem!AC44,[1]cer!AC44)*BTU_Conversion</f>
        <v>14285470706510.629</v>
      </c>
      <c r="I211" s="181">
        <f>SUM([1]cem!AD44,[1]cer!AD44)*BTU_Conversion</f>
        <v>14285771573136.096</v>
      </c>
      <c r="J211" s="181">
        <f>SUM([1]cem!AE44,[1]cer!AE44)*BTU_Conversion</f>
        <v>13838327842795.207</v>
      </c>
      <c r="K211" s="181">
        <f>SUM([1]cem!AF44,[1]cer!AF44)*BTU_Conversion</f>
        <v>13436896434827.793</v>
      </c>
      <c r="L211" s="181">
        <f>SUM([1]cem!AG44,[1]cer!AG44)*BTU_Conversion</f>
        <v>13310210174301.086</v>
      </c>
      <c r="M211" s="181">
        <f>SUM([1]cem!AH44,[1]cer!AH44)*BTU_Conversion</f>
        <v>12900841380489.045</v>
      </c>
      <c r="N211" s="181">
        <f>SUM([1]cem!AI44,[1]cer!AI44)*BTU_Conversion</f>
        <v>12548202792718.189</v>
      </c>
      <c r="O211" s="181">
        <f>SUM([1]cem!AJ44,[1]cer!AJ44)*BTU_Conversion</f>
        <v>11932447388940.127</v>
      </c>
      <c r="P211" s="181">
        <f>SUM([1]cem!AK44,[1]cer!AK44)*BTU_Conversion</f>
        <v>11482618156300.498</v>
      </c>
      <c r="Q211" s="181">
        <f>SUM([1]cem!AL44,[1]cer!AL44)*BTU_Conversion</f>
        <v>10723167799507.299</v>
      </c>
      <c r="R211" s="181">
        <f>SUM([1]cem!AM44,[1]cer!AM44)*BTU_Conversion</f>
        <v>10462029860837.959</v>
      </c>
      <c r="S211" s="181">
        <f>SUM([1]cem!AN44,[1]cer!AN44)*BTU_Conversion</f>
        <v>10381942261223.037</v>
      </c>
      <c r="T211" s="181">
        <f>SUM([1]cem!AO44,[1]cer!AO44)*BTU_Conversion</f>
        <v>9793950766862.6641</v>
      </c>
      <c r="U211" s="181">
        <f>SUM([1]cem!AP44,[1]cer!AP44)*BTU_Conversion</f>
        <v>9646851822285.2852</v>
      </c>
      <c r="V211" s="181">
        <f>SUM([1]cem!AQ44,[1]cer!AQ44)*BTU_Conversion</f>
        <v>8920402771612.8438</v>
      </c>
      <c r="W211" s="181">
        <f>SUM([1]cem!AR44,[1]cer!AR44)*BTU_Conversion</f>
        <v>8567252200083.7285</v>
      </c>
      <c r="X211" s="181">
        <f>SUM([1]cem!AS44,[1]cer!AS44)*BTU_Conversion</f>
        <v>7430657853024.2451</v>
      </c>
      <c r="Y211" s="181">
        <f>SUM([1]cem!AT44,[1]cer!AT44)*BTU_Conversion</f>
        <v>6818685282090.5293</v>
      </c>
      <c r="Z211" s="181">
        <f>SUM([1]cem!AU44,[1]cer!AU44)*BTU_Conversion</f>
        <v>5623399003221.751</v>
      </c>
      <c r="AA211" s="181">
        <f>SUM([1]cem!AV44,[1]cer!AV44)*BTU_Conversion</f>
        <v>5020803509003.3564</v>
      </c>
      <c r="AB211" s="181">
        <f>SUM([1]cem!AW44,[1]cer!AW44)*BTU_Conversion</f>
        <v>4400041471042.6387</v>
      </c>
      <c r="AC211" s="181">
        <f>SUM([1]cem!AX44,[1]cer!AX44)*BTU_Conversion</f>
        <v>4319402901355.1846</v>
      </c>
      <c r="AD211" s="181">
        <f>SUM([1]cem!AY44,[1]cer!AY44)*BTU_Conversion</f>
        <v>3534194614876.1548</v>
      </c>
      <c r="AE211" s="181">
        <f>SUM([1]cem!AZ44,[1]cer!AZ44)*BTU_Conversion</f>
        <v>3252532584921.9478</v>
      </c>
      <c r="AF211" s="181">
        <f>SUM([1]cem!BA44,[1]cer!BA44)*BTU_Conversion</f>
        <v>3102731041566.6689</v>
      </c>
      <c r="AG211" s="181">
        <f>SUM([1]cem!BB44,[1]cer!BB44)*BTU_Conversion</f>
        <v>2820134520865.3857</v>
      </c>
    </row>
    <row r="212" spans="2:33" x14ac:dyDescent="0.25">
      <c r="B212" s="336" t="s">
        <v>981</v>
      </c>
      <c r="C212" s="181">
        <f>SUM([1]ISI!V25)*BTU_Conversion</f>
        <v>14816963917435.068</v>
      </c>
      <c r="D212" s="181">
        <f>SUM([1]ISI!W25)*BTU_Conversion</f>
        <v>14809000568401.352</v>
      </c>
      <c r="E212" s="181">
        <f>SUM([1]ISI!X25)*BTU_Conversion</f>
        <v>14811327955660.502</v>
      </c>
      <c r="F212" s="181">
        <f>SUM([1]ISI!Y25)*BTU_Conversion</f>
        <v>13586037048282.824</v>
      </c>
      <c r="G212" s="181">
        <f>SUM([1]ISI!Z25)*BTU_Conversion</f>
        <v>13502601344338.076</v>
      </c>
      <c r="H212" s="181">
        <f>SUM([1]ISI!AA25)*BTU_Conversion</f>
        <v>13482616158497.592</v>
      </c>
      <c r="I212" s="181">
        <f>SUM([1]ISI!AB25)*BTU_Conversion</f>
        <v>13309503746143.67</v>
      </c>
      <c r="J212" s="181">
        <f>SUM([1]ISI!AC25)*BTU_Conversion</f>
        <v>13243705803055.648</v>
      </c>
      <c r="K212" s="181">
        <f>SUM([1]ISI!AD25)*BTU_Conversion</f>
        <v>12982398490909.861</v>
      </c>
      <c r="L212" s="181">
        <f>SUM([1]ISI!AE25)*BTU_Conversion</f>
        <v>12900162480383.121</v>
      </c>
      <c r="M212" s="181">
        <f>SUM([1]ISI!AF25)*BTU_Conversion</f>
        <v>12666794548180.277</v>
      </c>
      <c r="N212" s="181">
        <f>SUM([1]ISI!AG25)*BTU_Conversion</f>
        <v>12577645225820.148</v>
      </c>
      <c r="O212" s="181">
        <f>SUM([1]ISI!AH25)*BTU_Conversion</f>
        <v>12530622801292.564</v>
      </c>
      <c r="P212" s="181">
        <f>SUM([1]ISI!AI25)*BTU_Conversion</f>
        <v>12382218853091.521</v>
      </c>
      <c r="Q212" s="181">
        <f>SUM([1]ISI!AJ25)*BTU_Conversion</f>
        <v>12253634033655.887</v>
      </c>
      <c r="R212" s="181">
        <f>SUM([1]ISI!AK25)*BTU_Conversion</f>
        <v>12112709549124.898</v>
      </c>
      <c r="S212" s="181">
        <f>SUM([1]ISI!AL25)*BTU_Conversion</f>
        <v>11967731016952.664</v>
      </c>
      <c r="T212" s="181">
        <f>SUM([1]ISI!AM25)*BTU_Conversion</f>
        <v>11896458014039.76</v>
      </c>
      <c r="U212" s="181">
        <f>SUM([1]ISI!AN25)*BTU_Conversion</f>
        <v>11599953760511.297</v>
      </c>
      <c r="V212" s="181">
        <f>SUM([1]ISI!AO25)*BTU_Conversion</f>
        <v>11438659767964.6</v>
      </c>
      <c r="W212" s="181">
        <f>SUM([1]ISI!AP25)*BTU_Conversion</f>
        <v>11300332402217.494</v>
      </c>
      <c r="X212" s="181">
        <f>SUM([1]ISI!AQ25)*BTU_Conversion</f>
        <v>11231462234964.543</v>
      </c>
      <c r="Y212" s="181">
        <f>SUM([1]ISI!AR25)*BTU_Conversion</f>
        <v>11142722946035.482</v>
      </c>
      <c r="Z212" s="181">
        <f>SUM([1]ISI!AS25)*BTU_Conversion</f>
        <v>11024930961768.213</v>
      </c>
      <c r="AA212" s="181">
        <f>SUM([1]ISI!AT25)*BTU_Conversion</f>
        <v>10878561609210.705</v>
      </c>
      <c r="AB212" s="181">
        <f>SUM([1]ISI!AU25)*BTU_Conversion</f>
        <v>10728981635200.076</v>
      </c>
      <c r="AC212" s="181">
        <f>SUM([1]ISI!AV25)*BTU_Conversion</f>
        <v>10619505144557.641</v>
      </c>
      <c r="AD212" s="181">
        <f>SUM([1]ISI!AW25)*BTU_Conversion</f>
        <v>10500830168901.807</v>
      </c>
      <c r="AE212" s="181">
        <f>SUM([1]ISI!AX25)*BTU_Conversion</f>
        <v>10385886106181.773</v>
      </c>
      <c r="AF212" s="181">
        <f>SUM([1]ISI!AY25)*BTU_Conversion</f>
        <v>10073375650249.557</v>
      </c>
      <c r="AG212" s="181">
        <f>SUM([1]ISI!AZ25)*BTU_Conversion</f>
        <v>9819612062821.5352</v>
      </c>
    </row>
    <row r="213" spans="2:33" x14ac:dyDescent="0.25">
      <c r="B213" s="336" t="s">
        <v>982</v>
      </c>
      <c r="C213" s="181">
        <f>SUM([1]NFM!V27)*BTU_Conversion</f>
        <v>4537866299106.2012</v>
      </c>
      <c r="D213" s="181">
        <f>SUM([1]NFM!W27)*BTU_Conversion</f>
        <v>4382084126603.4556</v>
      </c>
      <c r="E213" s="181">
        <f>SUM([1]NFM!X27)*BTU_Conversion</f>
        <v>4267088874738.2422</v>
      </c>
      <c r="F213" s="181">
        <f>SUM([1]NFM!Y27)*BTU_Conversion</f>
        <v>4112921829735.8926</v>
      </c>
      <c r="G213" s="181">
        <f>SUM([1]NFM!Z27)*BTU_Conversion</f>
        <v>3986709155759.4224</v>
      </c>
      <c r="H213" s="181">
        <f>SUM([1]NFM!AA27)*BTU_Conversion</f>
        <v>3870642509739.9136</v>
      </c>
      <c r="I213" s="181">
        <f>SUM([1]NFM!AB27)*BTU_Conversion</f>
        <v>3772320143517.2188</v>
      </c>
      <c r="J213" s="181">
        <f>SUM([1]NFM!AC27)*BTU_Conversion</f>
        <v>3680078640690.3721</v>
      </c>
      <c r="K213" s="181">
        <f>SUM([1]NFM!AD27)*BTU_Conversion</f>
        <v>3593296042564.5591</v>
      </c>
      <c r="L213" s="181">
        <f>SUM([1]NFM!AE27)*BTU_Conversion</f>
        <v>3393174010661.7715</v>
      </c>
      <c r="M213" s="181">
        <f>SUM([1]NFM!AF27)*BTU_Conversion</f>
        <v>3210742577426.6426</v>
      </c>
      <c r="N213" s="181">
        <f>SUM([1]NFM!AG27)*BTU_Conversion</f>
        <v>3144649985873.7383</v>
      </c>
      <c r="O213" s="181">
        <f>SUM([1]NFM!AH27)*BTU_Conversion</f>
        <v>3022267035036.772</v>
      </c>
      <c r="P213" s="181">
        <f>SUM([1]NFM!AI27)*BTU_Conversion</f>
        <v>2916433219078.3901</v>
      </c>
      <c r="Q213" s="181">
        <f>SUM([1]NFM!AJ27)*BTU_Conversion</f>
        <v>2810088451440.0049</v>
      </c>
      <c r="R213" s="181">
        <f>SUM([1]NFM!AK27)*BTU_Conversion</f>
        <v>2689152958390.0381</v>
      </c>
      <c r="S213" s="181">
        <f>SUM([1]NFM!AL27)*BTU_Conversion</f>
        <v>2582590301495.8174</v>
      </c>
      <c r="T213" s="181">
        <f>SUM([1]NFM!AM27)*BTU_Conversion</f>
        <v>2490837385043.1821</v>
      </c>
      <c r="U213" s="181">
        <f>SUM([1]NFM!AN27)*BTU_Conversion</f>
        <v>2344495944370.6084</v>
      </c>
      <c r="V213" s="181">
        <f>SUM([1]NFM!AO27)*BTU_Conversion</f>
        <v>2202933582908.2515</v>
      </c>
      <c r="W213" s="181">
        <f>SUM([1]NFM!AP27)*BTU_Conversion</f>
        <v>2102459752762.8413</v>
      </c>
      <c r="X213" s="181">
        <f>SUM([1]NFM!AQ27)*BTU_Conversion</f>
        <v>2012156678584.1479</v>
      </c>
      <c r="Y213" s="181">
        <f>SUM([1]NFM!AR27)*BTU_Conversion</f>
        <v>1928205620572.2363</v>
      </c>
      <c r="Z213" s="181">
        <f>SUM([1]NFM!AS27)*BTU_Conversion</f>
        <v>1868508024582.9192</v>
      </c>
      <c r="AA213" s="181">
        <f>SUM([1]NFM!AT27)*BTU_Conversion</f>
        <v>1809217409550.0283</v>
      </c>
      <c r="AB213" s="181">
        <f>SUM([1]NFM!AU27)*BTU_Conversion</f>
        <v>1684187595802.7563</v>
      </c>
      <c r="AC213" s="181">
        <f>SUM([1]NFM!AV27)*BTU_Conversion</f>
        <v>1511327282324.1658</v>
      </c>
      <c r="AD213" s="181">
        <f>SUM([1]NFM!AW27)*BTU_Conversion</f>
        <v>1054316700692.5314</v>
      </c>
      <c r="AE213" s="181">
        <f>SUM([1]NFM!AX27)*BTU_Conversion</f>
        <v>984525084572.81409</v>
      </c>
      <c r="AF213" s="181">
        <f>SUM([1]NFM!AY27)*BTU_Conversion</f>
        <v>936391793758.70215</v>
      </c>
      <c r="AG213" s="181">
        <f>SUM([1]NFM!AZ27)*BTU_Conversion</f>
        <v>743561378798.47449</v>
      </c>
    </row>
    <row r="214" spans="2:33" x14ac:dyDescent="0.25">
      <c r="B214" s="341" t="s">
        <v>983</v>
      </c>
      <c r="C214" s="338">
        <v>0</v>
      </c>
      <c r="D214" s="338">
        <v>0</v>
      </c>
      <c r="E214" s="338">
        <v>0</v>
      </c>
      <c r="F214" s="338">
        <v>0</v>
      </c>
      <c r="G214" s="338">
        <v>0</v>
      </c>
      <c r="H214" s="338">
        <v>0</v>
      </c>
      <c r="I214" s="338">
        <v>0</v>
      </c>
      <c r="J214" s="338">
        <v>0</v>
      </c>
      <c r="K214" s="338">
        <v>0</v>
      </c>
      <c r="L214" s="338">
        <v>0</v>
      </c>
      <c r="M214" s="338">
        <v>0</v>
      </c>
      <c r="N214" s="338">
        <v>0</v>
      </c>
      <c r="O214" s="338">
        <v>0</v>
      </c>
      <c r="P214" s="338">
        <v>0</v>
      </c>
      <c r="Q214" s="338">
        <v>0</v>
      </c>
      <c r="R214" s="338">
        <v>0</v>
      </c>
      <c r="S214" s="338">
        <v>0</v>
      </c>
      <c r="T214" s="338">
        <v>0</v>
      </c>
      <c r="U214" s="338">
        <v>0</v>
      </c>
      <c r="V214" s="338">
        <v>0</v>
      </c>
      <c r="W214" s="338">
        <v>0</v>
      </c>
      <c r="X214" s="338">
        <v>0</v>
      </c>
      <c r="Y214" s="338">
        <v>0</v>
      </c>
      <c r="Z214" s="338">
        <v>0</v>
      </c>
      <c r="AA214" s="338">
        <v>0</v>
      </c>
      <c r="AB214" s="338">
        <v>0</v>
      </c>
      <c r="AC214" s="338">
        <v>0</v>
      </c>
      <c r="AD214" s="338">
        <v>0</v>
      </c>
      <c r="AE214" s="338">
        <v>0</v>
      </c>
      <c r="AF214" s="338">
        <v>0</v>
      </c>
      <c r="AG214" s="338">
        <v>0</v>
      </c>
    </row>
    <row r="215" spans="2:33" x14ac:dyDescent="0.25">
      <c r="B215" s="341" t="s">
        <v>984</v>
      </c>
      <c r="C215" s="338">
        <v>0</v>
      </c>
      <c r="D215" s="338">
        <v>0</v>
      </c>
      <c r="E215" s="338">
        <v>0</v>
      </c>
      <c r="F215" s="338">
        <v>0</v>
      </c>
      <c r="G215" s="338">
        <v>0</v>
      </c>
      <c r="H215" s="338">
        <v>0</v>
      </c>
      <c r="I215" s="338">
        <v>0</v>
      </c>
      <c r="J215" s="338">
        <v>0</v>
      </c>
      <c r="K215" s="338">
        <v>0</v>
      </c>
      <c r="L215" s="338">
        <v>0</v>
      </c>
      <c r="M215" s="338">
        <v>0</v>
      </c>
      <c r="N215" s="338">
        <v>0</v>
      </c>
      <c r="O215" s="338">
        <v>0</v>
      </c>
      <c r="P215" s="338">
        <v>0</v>
      </c>
      <c r="Q215" s="338">
        <v>0</v>
      </c>
      <c r="R215" s="338">
        <v>0</v>
      </c>
      <c r="S215" s="338">
        <v>0</v>
      </c>
      <c r="T215" s="338">
        <v>0</v>
      </c>
      <c r="U215" s="338">
        <v>0</v>
      </c>
      <c r="V215" s="338">
        <v>0</v>
      </c>
      <c r="W215" s="338">
        <v>0</v>
      </c>
      <c r="X215" s="338">
        <v>0</v>
      </c>
      <c r="Y215" s="338">
        <v>0</v>
      </c>
      <c r="Z215" s="338">
        <v>0</v>
      </c>
      <c r="AA215" s="338">
        <v>0</v>
      </c>
      <c r="AB215" s="338">
        <v>0</v>
      </c>
      <c r="AC215" s="338">
        <v>0</v>
      </c>
      <c r="AD215" s="338">
        <v>0</v>
      </c>
      <c r="AE215" s="338">
        <v>0</v>
      </c>
      <c r="AF215" s="338">
        <v>0</v>
      </c>
      <c r="AG215" s="338">
        <v>0</v>
      </c>
    </row>
    <row r="216" spans="2:33" x14ac:dyDescent="0.25">
      <c r="B216" s="341" t="s">
        <v>985</v>
      </c>
      <c r="C216" s="338">
        <v>0</v>
      </c>
      <c r="D216" s="338">
        <v>0</v>
      </c>
      <c r="E216" s="338">
        <v>0</v>
      </c>
      <c r="F216" s="338">
        <v>0</v>
      </c>
      <c r="G216" s="338">
        <v>0</v>
      </c>
      <c r="H216" s="338">
        <v>0</v>
      </c>
      <c r="I216" s="338">
        <v>0</v>
      </c>
      <c r="J216" s="338">
        <v>0</v>
      </c>
      <c r="K216" s="338">
        <v>0</v>
      </c>
      <c r="L216" s="338">
        <v>0</v>
      </c>
      <c r="M216" s="338">
        <v>0</v>
      </c>
      <c r="N216" s="338">
        <v>0</v>
      </c>
      <c r="O216" s="338">
        <v>0</v>
      </c>
      <c r="P216" s="338">
        <v>0</v>
      </c>
      <c r="Q216" s="338">
        <v>0</v>
      </c>
      <c r="R216" s="338">
        <v>0</v>
      </c>
      <c r="S216" s="338">
        <v>0</v>
      </c>
      <c r="T216" s="338">
        <v>0</v>
      </c>
      <c r="U216" s="338">
        <v>0</v>
      </c>
      <c r="V216" s="338">
        <v>0</v>
      </c>
      <c r="W216" s="338">
        <v>0</v>
      </c>
      <c r="X216" s="338">
        <v>0</v>
      </c>
      <c r="Y216" s="338">
        <v>0</v>
      </c>
      <c r="Z216" s="338">
        <v>0</v>
      </c>
      <c r="AA216" s="338">
        <v>0</v>
      </c>
      <c r="AB216" s="338">
        <v>0</v>
      </c>
      <c r="AC216" s="338">
        <v>0</v>
      </c>
      <c r="AD216" s="338">
        <v>0</v>
      </c>
      <c r="AE216" s="338">
        <v>0</v>
      </c>
      <c r="AF216" s="338">
        <v>0</v>
      </c>
      <c r="AG216" s="338">
        <v>0</v>
      </c>
    </row>
    <row r="217" spans="2:33" x14ac:dyDescent="0.25">
      <c r="B217" s="342" t="s">
        <v>986</v>
      </c>
      <c r="C217" s="181">
        <f>SUM([1]MAE!V19)*BTU_Conversion</f>
        <v>7762617546691.9688</v>
      </c>
      <c r="D217" s="181">
        <f>SUM([1]MAE!W19)*BTU_Conversion</f>
        <v>7714867963118.8496</v>
      </c>
      <c r="E217" s="181">
        <f>SUM([1]MAE!X19)*BTU_Conversion</f>
        <v>7614419953532.8105</v>
      </c>
      <c r="F217" s="181">
        <f>SUM([1]MAE!Y19)*BTU_Conversion</f>
        <v>7504770484041.7148</v>
      </c>
      <c r="G217" s="181">
        <f>SUM([1]MAE!Z19)*BTU_Conversion</f>
        <v>7391145308384.1963</v>
      </c>
      <c r="H217" s="181">
        <f>SUM([1]MAE!AA19)*BTU_Conversion</f>
        <v>7281563067768.9512</v>
      </c>
      <c r="I217" s="181">
        <f>SUM([1]MAE!AB19)*BTU_Conversion</f>
        <v>7173051090181.0244</v>
      </c>
      <c r="J217" s="181">
        <f>SUM([1]MAE!AC19)*BTU_Conversion</f>
        <v>7057419061234.5166</v>
      </c>
      <c r="K217" s="181">
        <f>SUM([1]MAE!AD19)*BTU_Conversion</f>
        <v>6939379319406.5098</v>
      </c>
      <c r="L217" s="181">
        <f>SUM([1]MAE!AE19)*BTU_Conversion</f>
        <v>6811762324187.1553</v>
      </c>
      <c r="M217" s="181">
        <f>SUM([1]MAE!AF19)*BTU_Conversion</f>
        <v>6688964227786.1016</v>
      </c>
      <c r="N217" s="181">
        <f>SUM([1]MAE!AG19)*BTU_Conversion</f>
        <v>6476524077511.5029</v>
      </c>
      <c r="O217" s="181">
        <f>SUM([1]MAE!AH19)*BTU_Conversion</f>
        <v>6469178725264.751</v>
      </c>
      <c r="P217" s="181">
        <f>SUM([1]MAE!AI19)*BTU_Conversion</f>
        <v>5808003481676.0869</v>
      </c>
      <c r="Q217" s="181">
        <f>SUM([1]MAE!AJ19)*BTU_Conversion</f>
        <v>5554119332853.0146</v>
      </c>
      <c r="R217" s="181">
        <f>SUM([1]MAE!AK19)*BTU_Conversion</f>
        <v>5495838056525.3887</v>
      </c>
      <c r="S217" s="181">
        <f>SUM([1]MAE!AL19)*BTU_Conversion</f>
        <v>5234968377236.4561</v>
      </c>
      <c r="T217" s="181">
        <f>SUM([1]MAE!AM19)*BTU_Conversion</f>
        <v>4565352308932.4727</v>
      </c>
      <c r="U217" s="181">
        <f>SUM([1]MAE!AN19)*BTU_Conversion</f>
        <v>4339290933956.3428</v>
      </c>
      <c r="V217" s="181">
        <f>SUM([1]MAE!AO19)*BTU_Conversion</f>
        <v>3924883461754.4375</v>
      </c>
      <c r="W217" s="181">
        <f>SUM([1]MAE!AP19)*BTU_Conversion</f>
        <v>3802304937755.0513</v>
      </c>
      <c r="X217" s="181">
        <f>SUM([1]MAE!AQ19)*BTU_Conversion</f>
        <v>3737025477393.6304</v>
      </c>
      <c r="Y217" s="181">
        <f>SUM([1]MAE!AR19)*BTU_Conversion</f>
        <v>3613967616825.2295</v>
      </c>
      <c r="Z217" s="181">
        <f>SUM([1]MAE!AS19)*BTU_Conversion</f>
        <v>3435869727936.8779</v>
      </c>
      <c r="AA217" s="181">
        <f>SUM([1]MAE!AT19)*BTU_Conversion</f>
        <v>3012689070248.4438</v>
      </c>
      <c r="AB217" s="181">
        <f>SUM([1]MAE!AU19)*BTU_Conversion</f>
        <v>2169681777901.8743</v>
      </c>
      <c r="AC217" s="181">
        <f>SUM([1]MAE!AV19)*BTU_Conversion</f>
        <v>2132744807191.894</v>
      </c>
      <c r="AD217" s="181">
        <f>SUM([1]MAE!AW19)*BTU_Conversion</f>
        <v>1986637692632.3914</v>
      </c>
      <c r="AE217" s="181">
        <f>SUM([1]MAE!AX19)*BTU_Conversion</f>
        <v>1879079947468.9412</v>
      </c>
      <c r="AF217" s="181">
        <f>SUM([1]MAE!AY19)*BTU_Conversion</f>
        <v>1825880316789.3308</v>
      </c>
      <c r="AG217" s="181">
        <f>SUM([1]MAE!AZ19)*BTU_Conversion</f>
        <v>1780815275834.7446</v>
      </c>
    </row>
    <row r="218" spans="2:33" x14ac:dyDescent="0.25">
      <c r="B218" s="343" t="s">
        <v>987</v>
      </c>
      <c r="C218" s="181">
        <f>SUM([1]TRE!V19)*BTU_Conversion</f>
        <v>168863803323.82272</v>
      </c>
      <c r="D218" s="181">
        <f>SUM([1]TRE!W19)*BTU_Conversion</f>
        <v>170394641412.10519</v>
      </c>
      <c r="E218" s="181">
        <f>SUM([1]TRE!X19)*BTU_Conversion</f>
        <v>170771337532.75415</v>
      </c>
      <c r="F218" s="181">
        <f>SUM([1]TRE!Y19)*BTU_Conversion</f>
        <v>170904466733.22974</v>
      </c>
      <c r="G218" s="181">
        <f>SUM([1]TRE!Z19)*BTU_Conversion</f>
        <v>170578030706.92999</v>
      </c>
      <c r="H218" s="181">
        <f>SUM([1]TRE!AA19)*BTU_Conversion</f>
        <v>170327584260.23895</v>
      </c>
      <c r="I218" s="181">
        <f>SUM([1]TRE!AB19)*BTU_Conversion</f>
        <v>169827825549.83527</v>
      </c>
      <c r="J218" s="181">
        <f>SUM([1]TRE!AC19)*BTU_Conversion</f>
        <v>169327885024.33868</v>
      </c>
      <c r="K218" s="181">
        <f>SUM([1]TRE!AD19)*BTU_Conversion</f>
        <v>168620096591.20966</v>
      </c>
      <c r="L218" s="181">
        <f>SUM([1]TRE!AE19)*BTU_Conversion</f>
        <v>167640232494.92325</v>
      </c>
      <c r="M218" s="181">
        <f>SUM([1]TRE!AF19)*BTU_Conversion</f>
        <v>166848786836.04703</v>
      </c>
      <c r="N218" s="181">
        <f>SUM([1]TRE!AG19)*BTU_Conversion</f>
        <v>167732993390.86844</v>
      </c>
      <c r="O218" s="181">
        <f>SUM([1]TRE!AH19)*BTU_Conversion</f>
        <v>168993790330.90683</v>
      </c>
      <c r="P218" s="181">
        <f>SUM([1]TRE!AI19)*BTU_Conversion</f>
        <v>168765334204.2402</v>
      </c>
      <c r="Q218" s="181">
        <f>SUM([1]TRE!AJ19)*BTU_Conversion</f>
        <v>163286347771.74954</v>
      </c>
      <c r="R218" s="181">
        <f>SUM([1]TRE!AK19)*BTU_Conversion</f>
        <v>157272794036.25851</v>
      </c>
      <c r="S218" s="181">
        <f>SUM([1]TRE!AL19)*BTU_Conversion</f>
        <v>140780063058.63342</v>
      </c>
      <c r="T218" s="181">
        <f>SUM([1]TRE!AM19)*BTU_Conversion</f>
        <v>134622355162.76974</v>
      </c>
      <c r="U218" s="181">
        <f>SUM([1]TRE!AN19)*BTU_Conversion</f>
        <v>134099219062.88373</v>
      </c>
      <c r="V218" s="181">
        <f>SUM([1]TRE!AO19)*BTU_Conversion</f>
        <v>130869865978.05724</v>
      </c>
      <c r="W218" s="181">
        <f>SUM([1]TRE!AP19)*BTU_Conversion</f>
        <v>126577315794.5128</v>
      </c>
      <c r="X218" s="181">
        <f>SUM([1]TRE!AQ19)*BTU_Conversion</f>
        <v>116246754625.37698</v>
      </c>
      <c r="Y218" s="181">
        <f>SUM([1]TRE!AR19)*BTU_Conversion</f>
        <v>112885309307.81348</v>
      </c>
      <c r="Z218" s="181">
        <f>SUM([1]TRE!AS19)*BTU_Conversion</f>
        <v>101648936605.41794</v>
      </c>
      <c r="AA218" s="181">
        <f>SUM([1]TRE!AT19)*BTU_Conversion</f>
        <v>95773798423.686188</v>
      </c>
      <c r="AB218" s="181">
        <f>SUM([1]TRE!AU19)*BTU_Conversion</f>
        <v>81115539704.440063</v>
      </c>
      <c r="AC218" s="181">
        <f>SUM([1]TRE!AV19)*BTU_Conversion</f>
        <v>76934552832.743912</v>
      </c>
      <c r="AD218" s="181">
        <f>SUM([1]TRE!AW19)*BTU_Conversion</f>
        <v>68294441883.990974</v>
      </c>
      <c r="AE218" s="181">
        <f>SUM([1]TRE!AX19)*BTU_Conversion</f>
        <v>63474856467.262535</v>
      </c>
      <c r="AF218" s="181">
        <f>SUM([1]TRE!AY19)*BTU_Conversion</f>
        <v>59789620549.981178</v>
      </c>
      <c r="AG218" s="181">
        <f>SUM([1]TRE!AZ19)*BTU_Conversion</f>
        <v>56620821351.086006</v>
      </c>
    </row>
    <row r="219" spans="2:33" x14ac:dyDescent="0.25">
      <c r="B219" s="344" t="s">
        <v>988</v>
      </c>
      <c r="C219" s="338">
        <v>0</v>
      </c>
      <c r="D219" s="338">
        <v>0</v>
      </c>
      <c r="E219" s="338">
        <v>0</v>
      </c>
      <c r="F219" s="338">
        <v>0</v>
      </c>
      <c r="G219" s="338">
        <v>0</v>
      </c>
      <c r="H219" s="338">
        <v>0</v>
      </c>
      <c r="I219" s="338">
        <v>0</v>
      </c>
      <c r="J219" s="338">
        <v>0</v>
      </c>
      <c r="K219" s="338">
        <v>0</v>
      </c>
      <c r="L219" s="338">
        <v>0</v>
      </c>
      <c r="M219" s="338">
        <v>0</v>
      </c>
      <c r="N219" s="338">
        <v>0</v>
      </c>
      <c r="O219" s="338">
        <v>0</v>
      </c>
      <c r="P219" s="338">
        <v>0</v>
      </c>
      <c r="Q219" s="338">
        <v>0</v>
      </c>
      <c r="R219" s="338">
        <v>0</v>
      </c>
      <c r="S219" s="338">
        <v>0</v>
      </c>
      <c r="T219" s="338">
        <v>0</v>
      </c>
      <c r="U219" s="338">
        <v>0</v>
      </c>
      <c r="V219" s="338">
        <v>0</v>
      </c>
      <c r="W219" s="338">
        <v>0</v>
      </c>
      <c r="X219" s="338">
        <v>0</v>
      </c>
      <c r="Y219" s="338">
        <v>0</v>
      </c>
      <c r="Z219" s="338">
        <v>0</v>
      </c>
      <c r="AA219" s="338">
        <v>0</v>
      </c>
      <c r="AB219" s="338">
        <v>0</v>
      </c>
      <c r="AC219" s="338">
        <v>0</v>
      </c>
      <c r="AD219" s="338">
        <v>0</v>
      </c>
      <c r="AE219" s="338">
        <v>0</v>
      </c>
      <c r="AF219" s="338">
        <v>0</v>
      </c>
      <c r="AG219" s="338">
        <v>0</v>
      </c>
    </row>
    <row r="220" spans="2:33" x14ac:dyDescent="0.25">
      <c r="B220" s="345" t="s">
        <v>989</v>
      </c>
      <c r="C220" s="181">
        <f>SUM([1]OIS!V19,[1]neos!X44)*BTU_Conversion</f>
        <v>13190778788202.291</v>
      </c>
      <c r="D220" s="181">
        <f>SUM([1]OIS!W19,[1]neos!Y44)*BTU_Conversion</f>
        <v>13252007394318.578</v>
      </c>
      <c r="E220" s="181">
        <f>SUM([1]OIS!X19,[1]neos!Z44)*BTU_Conversion</f>
        <v>13346747522295.633</v>
      </c>
      <c r="F220" s="181">
        <f>SUM([1]OIS!Y19,[1]neos!AA44)*BTU_Conversion</f>
        <v>13168118811937.973</v>
      </c>
      <c r="G220" s="181">
        <f>SUM([1]OIS!Z19,[1]neos!AB44)*BTU_Conversion</f>
        <v>13026283243274.764</v>
      </c>
      <c r="H220" s="181">
        <f>SUM([1]OIS!AA19,[1]neos!AC44)*BTU_Conversion</f>
        <v>12829631552892.748</v>
      </c>
      <c r="I220" s="181">
        <f>SUM([1]OIS!AB19,[1]neos!AD44)*BTU_Conversion</f>
        <v>12312821819578.279</v>
      </c>
      <c r="J220" s="181">
        <f>SUM([1]OIS!AC19,[1]neos!AE44)*BTU_Conversion</f>
        <v>11641581178432.645</v>
      </c>
      <c r="K220" s="181">
        <f>SUM([1]OIS!AD19,[1]neos!AF44)*BTU_Conversion</f>
        <v>11348988001142.713</v>
      </c>
      <c r="L220" s="181">
        <f>SUM([1]OIS!AE19,[1]neos!AG44)*BTU_Conversion</f>
        <v>10914579216968.826</v>
      </c>
      <c r="M220" s="181">
        <f>SUM([1]OIS!AF19,[1]neos!AH44)*BTU_Conversion</f>
        <v>9939342648739.9043</v>
      </c>
      <c r="N220" s="181">
        <f>SUM([1]OIS!AG19,[1]neos!AI44)*BTU_Conversion</f>
        <v>8095362749582.0947</v>
      </c>
      <c r="O220" s="181">
        <f>SUM([1]OIS!AH19,[1]neos!AJ44)*BTU_Conversion</f>
        <v>7749241815267.123</v>
      </c>
      <c r="P220" s="181">
        <f>SUM([1]OIS!AI19,[1]neos!AK44)*BTU_Conversion</f>
        <v>7562877348201.248</v>
      </c>
      <c r="Q220" s="181">
        <f>SUM([1]OIS!AJ19,[1]neos!AL44)*BTU_Conversion</f>
        <v>6654770527877.8682</v>
      </c>
      <c r="R220" s="181">
        <f>SUM([1]OIS!AK19,[1]neos!AM44)*BTU_Conversion</f>
        <v>5883898706205.374</v>
      </c>
      <c r="S220" s="181">
        <f>SUM([1]OIS!AL19,[1]neos!AN44)*BTU_Conversion</f>
        <v>5903599439033.9551</v>
      </c>
      <c r="T220" s="181">
        <f>SUM([1]OIS!AM19,[1]neos!AO44)*BTU_Conversion</f>
        <v>5843827140610.5801</v>
      </c>
      <c r="U220" s="181">
        <f>SUM([1]OIS!AN19,[1]neos!AP44)*BTU_Conversion</f>
        <v>5790394454255.3838</v>
      </c>
      <c r="V220" s="181">
        <f>SUM([1]OIS!AO19,[1]neos!AQ44)*BTU_Conversion</f>
        <v>5738284702560.3555</v>
      </c>
      <c r="W220" s="181">
        <f>SUM([1]OIS!AP19,[1]neos!AR44)*BTU_Conversion</f>
        <v>5691831987882.1846</v>
      </c>
      <c r="X220" s="181">
        <f>SUM([1]OIS!AQ19,[1]neos!AS44)*BTU_Conversion</f>
        <v>5696394203577.8799</v>
      </c>
      <c r="Y220" s="181">
        <f>SUM([1]OIS!AR19,[1]neos!AT44)*BTU_Conversion</f>
        <v>5698795520331.4688</v>
      </c>
      <c r="Z220" s="181">
        <f>SUM([1]OIS!AS19,[1]neos!AU44)*BTU_Conversion</f>
        <v>5507054701870.5</v>
      </c>
      <c r="AA220" s="181">
        <f>SUM([1]OIS!AT19,[1]neos!AV44)*BTU_Conversion</f>
        <v>5392616740138.2119</v>
      </c>
      <c r="AB220" s="181">
        <f>SUM([1]OIS!AU19,[1]neos!AW44)*BTU_Conversion</f>
        <v>5208446741855.9873</v>
      </c>
      <c r="AC220" s="181">
        <f>SUM([1]OIS!AV19,[1]neos!AX44)*BTU_Conversion</f>
        <v>4845086956061.668</v>
      </c>
      <c r="AD220" s="181">
        <f>SUM([1]OIS!AW19,[1]neos!AY44)*BTU_Conversion</f>
        <v>4511195023761.251</v>
      </c>
      <c r="AE220" s="181">
        <f>SUM([1]OIS!AX19,[1]neos!AZ44)*BTU_Conversion</f>
        <v>4340337448923.644</v>
      </c>
      <c r="AF220" s="181">
        <f>SUM([1]OIS!AY19,[1]neos!BA44)*BTU_Conversion</f>
        <v>4160392055216.0801</v>
      </c>
      <c r="AG220" s="181">
        <f>SUM([1]OIS!AZ19,[1]neos!BB44)*BTU_Conversion</f>
        <v>3816964864651.1743</v>
      </c>
    </row>
    <row r="221" spans="2:33" x14ac:dyDescent="0.25">
      <c r="B221" s="336" t="s">
        <v>990</v>
      </c>
      <c r="C221" s="181">
        <f>SUM([1]cpi!X44:X45)*BTU_Conversion</f>
        <v>0</v>
      </c>
      <c r="D221" s="181">
        <f>SUM([1]cpi!Y44:Y45)*BTU_Conversion</f>
        <v>0</v>
      </c>
      <c r="E221" s="181">
        <f>SUM([1]cpi!Z44:Z45)*BTU_Conversion</f>
        <v>0</v>
      </c>
      <c r="F221" s="181">
        <f>SUM([1]cpi!AA44:AA45)*BTU_Conversion</f>
        <v>0</v>
      </c>
      <c r="G221" s="181">
        <f>SUM([1]cpi!AB44:AB45)*BTU_Conversion</f>
        <v>0</v>
      </c>
      <c r="H221" s="181">
        <f>SUM([1]cpi!AC44:AC45)*BTU_Conversion</f>
        <v>0</v>
      </c>
      <c r="I221" s="181">
        <f>SUM([1]cpi!AD44:AD45)*BTU_Conversion</f>
        <v>0</v>
      </c>
      <c r="J221" s="181">
        <f>SUM([1]cpi!AE44:AE45)*BTU_Conversion</f>
        <v>0</v>
      </c>
      <c r="K221" s="181">
        <f>SUM([1]cpi!AF44:AF45)*BTU_Conversion</f>
        <v>0</v>
      </c>
      <c r="L221" s="181">
        <f>SUM([1]cpi!AG44:AG45)*BTU_Conversion</f>
        <v>0</v>
      </c>
      <c r="M221" s="181">
        <f>SUM([1]cpi!AH44:AH45)*BTU_Conversion</f>
        <v>0</v>
      </c>
      <c r="N221" s="181">
        <f>SUM([1]cpi!AI44:AI45)*BTU_Conversion</f>
        <v>0</v>
      </c>
      <c r="O221" s="181">
        <f>SUM([1]cpi!AJ44:AJ45)*BTU_Conversion</f>
        <v>0</v>
      </c>
      <c r="P221" s="181">
        <f>SUM([1]cpi!AK44:AK45)*BTU_Conversion</f>
        <v>0</v>
      </c>
      <c r="Q221" s="181">
        <f>SUM([1]cpi!AL44:AL45)*BTU_Conversion</f>
        <v>0</v>
      </c>
      <c r="R221" s="181">
        <f>SUM([1]cpi!AM44:AM45)*BTU_Conversion</f>
        <v>0</v>
      </c>
      <c r="S221" s="181">
        <f>SUM([1]cpi!AN44:AN45)*BTU_Conversion</f>
        <v>0</v>
      </c>
      <c r="T221" s="181">
        <f>SUM([1]cpi!AO44:AO45)*BTU_Conversion</f>
        <v>0</v>
      </c>
      <c r="U221" s="181">
        <f>SUM([1]cpi!AP44:AP45)*BTU_Conversion</f>
        <v>0</v>
      </c>
      <c r="V221" s="181">
        <f>SUM([1]cpi!AQ44:AQ45)*BTU_Conversion</f>
        <v>0</v>
      </c>
      <c r="W221" s="181">
        <f>SUM([1]cpi!AR44:AR45)*BTU_Conversion</f>
        <v>0</v>
      </c>
      <c r="X221" s="181">
        <f>SUM([1]cpi!AS44:AS45)*BTU_Conversion</f>
        <v>0</v>
      </c>
      <c r="Y221" s="181">
        <f>SUM([1]cpi!AT44:AT45)*BTU_Conversion</f>
        <v>0</v>
      </c>
      <c r="Z221" s="181">
        <f>SUM([1]cpi!AU44:AU45)*BTU_Conversion</f>
        <v>0</v>
      </c>
      <c r="AA221" s="181">
        <f>SUM([1]cpi!AV44:AV45)*BTU_Conversion</f>
        <v>0</v>
      </c>
      <c r="AB221" s="181">
        <f>SUM([1]cpi!AW44:AW45)*BTU_Conversion</f>
        <v>0</v>
      </c>
      <c r="AC221" s="181">
        <f>SUM([1]cpi!AX44:AX45)*BTU_Conversion</f>
        <v>0</v>
      </c>
      <c r="AD221" s="181">
        <f>SUM([1]cpi!AY44:AY45)*BTU_Conversion</f>
        <v>0</v>
      </c>
      <c r="AE221" s="181">
        <f>SUM([1]cpi!AZ44:AZ45)*BTU_Conversion</f>
        <v>0</v>
      </c>
      <c r="AF221" s="181">
        <f>SUM([1]cpi!BA44:BA45)*BTU_Conversion</f>
        <v>0</v>
      </c>
      <c r="AG221" s="181">
        <f>SUM([1]cpi!BB44:BB45)*BTU_Conversion</f>
        <v>0</v>
      </c>
    </row>
    <row r="222" spans="2:33" x14ac:dyDescent="0.25">
      <c r="B222" s="336" t="s">
        <v>991</v>
      </c>
      <c r="C222" s="338">
        <v>0</v>
      </c>
      <c r="D222" s="338">
        <v>0</v>
      </c>
      <c r="E222" s="338">
        <v>0</v>
      </c>
      <c r="F222" s="338">
        <v>0</v>
      </c>
      <c r="G222" s="338">
        <v>0</v>
      </c>
      <c r="H222" s="338">
        <v>0</v>
      </c>
      <c r="I222" s="338">
        <v>0</v>
      </c>
      <c r="J222" s="338">
        <v>0</v>
      </c>
      <c r="K222" s="338">
        <v>0</v>
      </c>
      <c r="L222" s="338">
        <v>0</v>
      </c>
      <c r="M222" s="338">
        <v>0</v>
      </c>
      <c r="N222" s="338">
        <v>0</v>
      </c>
      <c r="O222" s="338">
        <v>0</v>
      </c>
      <c r="P222" s="338">
        <v>0</v>
      </c>
      <c r="Q222" s="338">
        <v>0</v>
      </c>
      <c r="R222" s="338">
        <v>0</v>
      </c>
      <c r="S222" s="338">
        <v>0</v>
      </c>
      <c r="T222" s="338">
        <v>0</v>
      </c>
      <c r="U222" s="338">
        <v>0</v>
      </c>
      <c r="V222" s="338">
        <v>0</v>
      </c>
      <c r="W222" s="338">
        <v>0</v>
      </c>
      <c r="X222" s="338">
        <v>0</v>
      </c>
      <c r="Y222" s="338">
        <v>0</v>
      </c>
      <c r="Z222" s="338">
        <v>0</v>
      </c>
      <c r="AA222" s="338">
        <v>0</v>
      </c>
      <c r="AB222" s="338">
        <v>0</v>
      </c>
      <c r="AC222" s="338">
        <v>0</v>
      </c>
      <c r="AD222" s="338">
        <v>0</v>
      </c>
      <c r="AE222" s="338">
        <v>0</v>
      </c>
      <c r="AF222" s="338">
        <v>0</v>
      </c>
      <c r="AG222" s="338">
        <v>0</v>
      </c>
    </row>
    <row r="223" spans="2:33" x14ac:dyDescent="0.25">
      <c r="B223" s="339" t="s">
        <v>992</v>
      </c>
      <c r="C223" s="338">
        <v>0</v>
      </c>
      <c r="D223" s="338">
        <v>0</v>
      </c>
      <c r="E223" s="338">
        <v>0</v>
      </c>
      <c r="F223" s="338">
        <v>0</v>
      </c>
      <c r="G223" s="338">
        <v>0</v>
      </c>
      <c r="H223" s="338">
        <v>0</v>
      </c>
      <c r="I223" s="338">
        <v>0</v>
      </c>
      <c r="J223" s="338">
        <v>0</v>
      </c>
      <c r="K223" s="338">
        <v>0</v>
      </c>
      <c r="L223" s="338">
        <v>0</v>
      </c>
      <c r="M223" s="338">
        <v>0</v>
      </c>
      <c r="N223" s="338">
        <v>0</v>
      </c>
      <c r="O223" s="338">
        <v>0</v>
      </c>
      <c r="P223" s="338">
        <v>0</v>
      </c>
      <c r="Q223" s="338">
        <v>0</v>
      </c>
      <c r="R223" s="338">
        <v>0</v>
      </c>
      <c r="S223" s="338">
        <v>0</v>
      </c>
      <c r="T223" s="338">
        <v>0</v>
      </c>
      <c r="U223" s="338">
        <v>0</v>
      </c>
      <c r="V223" s="338">
        <v>0</v>
      </c>
      <c r="W223" s="338">
        <v>0</v>
      </c>
      <c r="X223" s="338">
        <v>0</v>
      </c>
      <c r="Y223" s="338">
        <v>0</v>
      </c>
      <c r="Z223" s="338">
        <v>0</v>
      </c>
      <c r="AA223" s="338">
        <v>0</v>
      </c>
      <c r="AB223" s="338">
        <v>0</v>
      </c>
      <c r="AC223" s="338">
        <v>0</v>
      </c>
      <c r="AD223" s="338">
        <v>0</v>
      </c>
      <c r="AE223" s="338">
        <v>0</v>
      </c>
      <c r="AF223" s="338">
        <v>0</v>
      </c>
      <c r="AG223" s="338">
        <v>0</v>
      </c>
    </row>
    <row r="224" spans="2:33" x14ac:dyDescent="0.25">
      <c r="C224" s="181"/>
      <c r="D224" s="181"/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1"/>
      <c r="P224" s="181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  <c r="AA224" s="181"/>
      <c r="AB224" s="181"/>
      <c r="AC224" s="181"/>
      <c r="AD224" s="181"/>
      <c r="AE224" s="181"/>
      <c r="AF224" s="181"/>
      <c r="AG224" s="181"/>
    </row>
    <row r="225" spans="2:33" x14ac:dyDescent="0.25">
      <c r="B225" s="1" t="s">
        <v>2831</v>
      </c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  <c r="R225" s="181"/>
      <c r="S225" s="181"/>
      <c r="T225" s="181"/>
      <c r="U225" s="181"/>
      <c r="V225" s="181"/>
      <c r="W225" s="181"/>
      <c r="X225" s="181"/>
      <c r="Y225" s="181"/>
      <c r="Z225" s="181"/>
      <c r="AA225" s="181"/>
      <c r="AB225" s="181"/>
      <c r="AC225" s="181"/>
      <c r="AD225" s="181"/>
      <c r="AE225" s="181"/>
      <c r="AF225" s="181"/>
      <c r="AG225" s="181"/>
    </row>
    <row r="226" spans="2:33" x14ac:dyDescent="0.25">
      <c r="B226" s="336" t="s">
        <v>954</v>
      </c>
      <c r="C226" s="181">
        <f>[1]AGR!V15*BTU_Conversion</f>
        <v>23697593825913.711</v>
      </c>
      <c r="D226" s="181">
        <f>[1]AGR!W15*BTU_Conversion</f>
        <v>24044555521350.16</v>
      </c>
      <c r="E226" s="181">
        <f>[1]AGR!X15*BTU_Conversion</f>
        <v>24351241601707.098</v>
      </c>
      <c r="F226" s="181">
        <f>[1]AGR!Y15*BTU_Conversion</f>
        <v>24646607332206.758</v>
      </c>
      <c r="G226" s="181">
        <f>[1]AGR!Z15*BTU_Conversion</f>
        <v>25213828208737.879</v>
      </c>
      <c r="H226" s="181">
        <f>[1]AGR!AA15*BTU_Conversion</f>
        <v>25740814921773.441</v>
      </c>
      <c r="I226" s="181">
        <f>[1]AGR!AB15*BTU_Conversion</f>
        <v>25978496945750.496</v>
      </c>
      <c r="J226" s="181">
        <f>[1]AGR!AC15*BTU_Conversion</f>
        <v>26467847495142.332</v>
      </c>
      <c r="K226" s="181">
        <f>[1]AGR!AD15*BTU_Conversion</f>
        <v>26925417137450.477</v>
      </c>
      <c r="L226" s="181">
        <f>[1]AGR!AE15*BTU_Conversion</f>
        <v>27446766288738.977</v>
      </c>
      <c r="M226" s="181">
        <f>[1]AGR!AF15*BTU_Conversion</f>
        <v>27909183064406.492</v>
      </c>
      <c r="N226" s="181">
        <f>[1]AGR!AG15*BTU_Conversion</f>
        <v>29177103781164.375</v>
      </c>
      <c r="O226" s="181">
        <f>[1]AGR!AH15*BTU_Conversion</f>
        <v>29675722102461.879</v>
      </c>
      <c r="P226" s="181">
        <f>[1]AGR!AI15*BTU_Conversion</f>
        <v>30700074501816.008</v>
      </c>
      <c r="Q226" s="181">
        <f>[1]AGR!AJ15*BTU_Conversion</f>
        <v>31659692700556.914</v>
      </c>
      <c r="R226" s="181">
        <f>[1]AGR!AK15*BTU_Conversion</f>
        <v>32857506280247.473</v>
      </c>
      <c r="S226" s="181">
        <f>[1]AGR!AL15*BTU_Conversion</f>
        <v>33202192589585.324</v>
      </c>
      <c r="T226" s="181">
        <f>[1]AGR!AM15*BTU_Conversion</f>
        <v>33708447725064.945</v>
      </c>
      <c r="U226" s="181">
        <f>[1]AGR!AN15*BTU_Conversion</f>
        <v>34268289485860.129</v>
      </c>
      <c r="V226" s="181">
        <f>[1]AGR!AO15*BTU_Conversion</f>
        <v>34841266665974.531</v>
      </c>
      <c r="W226" s="181">
        <f>[1]AGR!AP15*BTU_Conversion</f>
        <v>35405387172573.992</v>
      </c>
      <c r="X226" s="181">
        <f>[1]AGR!AQ15*BTU_Conversion</f>
        <v>36198808014465.914</v>
      </c>
      <c r="Y226" s="181">
        <f>[1]AGR!AR15*BTU_Conversion</f>
        <v>36706577957358.828</v>
      </c>
      <c r="Z226" s="181">
        <f>[1]AGR!AS15*BTU_Conversion</f>
        <v>37386663847346.859</v>
      </c>
      <c r="AA226" s="181">
        <f>[1]AGR!AT15*BTU_Conversion</f>
        <v>37936741744760.578</v>
      </c>
      <c r="AB226" s="181">
        <f>[1]AGR!AU15*BTU_Conversion</f>
        <v>38588938791764.5</v>
      </c>
      <c r="AC226" s="181">
        <f>[1]AGR!AV15*BTU_Conversion</f>
        <v>39094556948822.813</v>
      </c>
      <c r="AD226" s="181">
        <f>[1]AGR!AW15*BTU_Conversion</f>
        <v>39675964179921.453</v>
      </c>
      <c r="AE226" s="181">
        <f>[1]AGR!AX15*BTU_Conversion</f>
        <v>40239717189786.969</v>
      </c>
      <c r="AF226" s="181">
        <f>[1]AGR!AY15*BTU_Conversion</f>
        <v>40826053262201.914</v>
      </c>
      <c r="AG226" s="181">
        <f>[1]AGR!AZ15*BTU_Conversion</f>
        <v>41423714280398.641</v>
      </c>
    </row>
    <row r="227" spans="2:33" x14ac:dyDescent="0.25">
      <c r="B227" s="336" t="s">
        <v>969</v>
      </c>
      <c r="C227" s="181">
        <f>'[1]Coal and Oil-Gas Ext. Calcs'!B94*BTU_Conversion</f>
        <v>5596720535.5792542</v>
      </c>
      <c r="D227" s="181">
        <f>'[1]Coal and Oil-Gas Ext. Calcs'!C94*BTU_Conversion</f>
        <v>5492537723.3528337</v>
      </c>
      <c r="E227" s="181">
        <f>'[1]Coal and Oil-Gas Ext. Calcs'!D94*BTU_Conversion</f>
        <v>5367093748.4019613</v>
      </c>
      <c r="F227" s="181">
        <f>'[1]Coal and Oil-Gas Ext. Calcs'!E94*BTU_Conversion</f>
        <v>5242642875.2576227</v>
      </c>
      <c r="G227" s="181">
        <f>'[1]Coal and Oil-Gas Ext. Calcs'!F94*BTU_Conversion</f>
        <v>5154668221.8635216</v>
      </c>
      <c r="H227" s="181">
        <f>'[1]Coal and Oil-Gas Ext. Calcs'!G94*BTU_Conversion</f>
        <v>5093604674.7129316</v>
      </c>
      <c r="I227" s="181">
        <f>'[1]Coal and Oil-Gas Ext. Calcs'!H94*BTU_Conversion</f>
        <v>5079832791.0753984</v>
      </c>
      <c r="J227" s="181">
        <f>'[1]Coal and Oil-Gas Ext. Calcs'!I94*BTU_Conversion</f>
        <v>5067237924.2822266</v>
      </c>
      <c r="K227" s="181">
        <f>'[1]Coal and Oil-Gas Ext. Calcs'!J94*BTU_Conversion</f>
        <v>5060421020.2407389</v>
      </c>
      <c r="L227" s="181">
        <f>'[1]Coal and Oil-Gas Ext. Calcs'!K94*BTU_Conversion</f>
        <v>4995357531.7483902</v>
      </c>
      <c r="M227" s="181">
        <f>'[1]Coal and Oil-Gas Ext. Calcs'!L94*BTU_Conversion</f>
        <v>4959826526.8617659</v>
      </c>
      <c r="N227" s="181">
        <f>'[1]Coal and Oil-Gas Ext. Calcs'!M94*BTU_Conversion</f>
        <v>4886502195.199935</v>
      </c>
      <c r="O227" s="181">
        <f>'[1]Coal and Oil-Gas Ext. Calcs'!N94*BTU_Conversion</f>
        <v>4738464044.3890066</v>
      </c>
      <c r="P227" s="181">
        <f>'[1]Coal and Oil-Gas Ext. Calcs'!O94*BTU_Conversion</f>
        <v>4620229433.2561407</v>
      </c>
      <c r="Q227" s="181">
        <f>'[1]Coal and Oil-Gas Ext. Calcs'!P94*BTU_Conversion</f>
        <v>4534448999.2992067</v>
      </c>
      <c r="R227" s="181">
        <f>'[1]Coal and Oil-Gas Ext. Calcs'!Q94*BTU_Conversion</f>
        <v>4465468546.3554363</v>
      </c>
      <c r="S227" s="181">
        <f>'[1]Coal and Oil-Gas Ext. Calcs'!R94*BTU_Conversion</f>
        <v>4437502724.8406677</v>
      </c>
      <c r="T227" s="181">
        <f>'[1]Coal and Oil-Gas Ext. Calcs'!S94*BTU_Conversion</f>
        <v>4371222308.1578417</v>
      </c>
      <c r="U227" s="181">
        <f>'[1]Coal and Oil-Gas Ext. Calcs'!T94*BTU_Conversion</f>
        <v>4320864848.4301825</v>
      </c>
      <c r="V227" s="181">
        <f>'[1]Coal and Oil-Gas Ext. Calcs'!U94*BTU_Conversion</f>
        <v>4274707026.5052505</v>
      </c>
      <c r="W227" s="181">
        <f>'[1]Coal and Oil-Gas Ext. Calcs'!V94*BTU_Conversion</f>
        <v>4225625480.7396512</v>
      </c>
      <c r="X227" s="181">
        <f>'[1]Coal and Oil-Gas Ext. Calcs'!W94*BTU_Conversion</f>
        <v>4203125749.9042125</v>
      </c>
      <c r="Y227" s="181">
        <f>'[1]Coal and Oil-Gas Ext. Calcs'!X94*BTU_Conversion</f>
        <v>4151588794.0443544</v>
      </c>
      <c r="Z227" s="181">
        <f>'[1]Coal and Oil-Gas Ext. Calcs'!Y94*BTU_Conversion</f>
        <v>4094249874.2254534</v>
      </c>
      <c r="AA227" s="181">
        <f>'[1]Coal and Oil-Gas Ext. Calcs'!Z94*BTU_Conversion</f>
        <v>4042378419.535439</v>
      </c>
      <c r="AB227" s="181">
        <f>'[1]Coal and Oil-Gas Ext. Calcs'!AA94*BTU_Conversion</f>
        <v>3995958985.689024</v>
      </c>
      <c r="AC227" s="181">
        <f>'[1]Coal and Oil-Gas Ext. Calcs'!AB94*BTU_Conversion</f>
        <v>3945629995.8849893</v>
      </c>
      <c r="AD227" s="181">
        <f>'[1]Coal and Oil-Gas Ext. Calcs'!AC94*BTU_Conversion</f>
        <v>3880512983.3012614</v>
      </c>
      <c r="AE227" s="181">
        <f>'[1]Coal and Oil-Gas Ext. Calcs'!AD94*BTU_Conversion</f>
        <v>3855393125.9528818</v>
      </c>
      <c r="AF227" s="181">
        <f>'[1]Coal and Oil-Gas Ext. Calcs'!AE94*BTU_Conversion</f>
        <v>3768808619.1482415</v>
      </c>
      <c r="AG227" s="181">
        <f>'[1]Coal and Oil-Gas Ext. Calcs'!AF94*BTU_Conversion</f>
        <v>3712560509.1049776</v>
      </c>
    </row>
    <row r="228" spans="2:33" x14ac:dyDescent="0.25">
      <c r="B228" s="336" t="s">
        <v>970</v>
      </c>
      <c r="C228" s="181">
        <f>'[1]Coal and Oil-Gas Ext. Calcs'!B106*BTU_Conversion</f>
        <v>466276779620.44672</v>
      </c>
      <c r="D228" s="181">
        <f>'[1]Coal and Oil-Gas Ext. Calcs'!C106*BTU_Conversion</f>
        <v>457597049076.83307</v>
      </c>
      <c r="E228" s="181">
        <f>'[1]Coal and Oil-Gas Ext. Calcs'!D106*BTU_Conversion</f>
        <v>447145997913.7384</v>
      </c>
      <c r="F228" s="181">
        <f>'[1]Coal and Oil-Gas Ext. Calcs'!E106*BTU_Conversion</f>
        <v>436777684544.90082</v>
      </c>
      <c r="G228" s="181">
        <f>'[1]Coal and Oil-Gas Ext. Calcs'!F106*BTU_Conversion</f>
        <v>429448296234.00482</v>
      </c>
      <c r="H228" s="181">
        <f>'[1]Coal and Oil-Gas Ext. Calcs'!G106*BTU_Conversion</f>
        <v>424360939462.02118</v>
      </c>
      <c r="I228" s="181">
        <f>'[1]Coal and Oil-Gas Ext. Calcs'!H106*BTU_Conversion</f>
        <v>423213569406.4693</v>
      </c>
      <c r="J228" s="181">
        <f>'[1]Coal and Oil-Gas Ext. Calcs'!I106*BTU_Conversion</f>
        <v>422164259566.76312</v>
      </c>
      <c r="K228" s="181">
        <f>'[1]Coal and Oil-Gas Ext. Calcs'!J106*BTU_Conversion</f>
        <v>421596326248.80664</v>
      </c>
      <c r="L228" s="181">
        <f>'[1]Coal and Oil-Gas Ext. Calcs'!K106*BTU_Conversion</f>
        <v>416175724363.78778</v>
      </c>
      <c r="M228" s="181">
        <f>'[1]Coal and Oil-Gas Ext. Calcs'!L106*BTU_Conversion</f>
        <v>413215547519.17102</v>
      </c>
      <c r="N228" s="181">
        <f>'[1]Coal and Oil-Gas Ext. Calcs'!M106*BTU_Conversion</f>
        <v>407106714137.59473</v>
      </c>
      <c r="O228" s="181">
        <f>'[1]Coal and Oil-Gas Ext. Calcs'!N106*BTU_Conversion</f>
        <v>394773285698.15924</v>
      </c>
      <c r="P228" s="181">
        <f>'[1]Coal and Oil-Gas Ext. Calcs'!O106*BTU_Conversion</f>
        <v>384922864658.15234</v>
      </c>
      <c r="Q228" s="181">
        <f>'[1]Coal and Oil-Gas Ext. Calcs'!P106*BTU_Conversion</f>
        <v>377776282254.11523</v>
      </c>
      <c r="R228" s="181">
        <f>'[1]Coal and Oil-Gas Ext. Calcs'!Q106*BTU_Conversion</f>
        <v>372029348268.23724</v>
      </c>
      <c r="S228" s="181">
        <f>'[1]Coal and Oil-Gas Ext. Calcs'!R106*BTU_Conversion</f>
        <v>369699445763.28827</v>
      </c>
      <c r="T228" s="181">
        <f>'[1]Coal and Oil-Gas Ext. Calcs'!S106*BTU_Conversion</f>
        <v>364177458548.40021</v>
      </c>
      <c r="U228" s="181">
        <f>'[1]Coal and Oil-Gas Ext. Calcs'!T106*BTU_Conversion</f>
        <v>359982052684.83966</v>
      </c>
      <c r="V228" s="181">
        <f>'[1]Coal and Oil-Gas Ext. Calcs'!U106*BTU_Conversion</f>
        <v>356136529145.71869</v>
      </c>
      <c r="W228" s="181">
        <f>'[1]Coal and Oil-Gas Ext. Calcs'!V106*BTU_Conversion</f>
        <v>352047422864.12225</v>
      </c>
      <c r="X228" s="181">
        <f>'[1]Coal and Oil-Gas Ext. Calcs'!W106*BTU_Conversion</f>
        <v>350172914038.89484</v>
      </c>
      <c r="Y228" s="181">
        <f>'[1]Coal and Oil-Gas Ext. Calcs'!X106*BTU_Conversion</f>
        <v>345879241403.82031</v>
      </c>
      <c r="Z228" s="181">
        <f>'[1]Coal and Oil-Gas Ext. Calcs'!Y106*BTU_Conversion</f>
        <v>341102192646.40814</v>
      </c>
      <c r="AA228" s="181">
        <f>'[1]Coal and Oil-Gas Ext. Calcs'!Z106*BTU_Conversion</f>
        <v>336780652077.54633</v>
      </c>
      <c r="AB228" s="181">
        <f>'[1]Coal and Oil-Gas Ext. Calcs'!AA106*BTU_Conversion</f>
        <v>332913332995.2168</v>
      </c>
      <c r="AC228" s="181">
        <f>'[1]Coal and Oil-Gas Ext. Calcs'!AB106*BTU_Conversion</f>
        <v>328720299032.16815</v>
      </c>
      <c r="AD228" s="181">
        <f>'[1]Coal and Oil-Gas Ext. Calcs'!AC106*BTU_Conversion</f>
        <v>323295237921.28638</v>
      </c>
      <c r="AE228" s="181">
        <f>'[1]Coal and Oil-Gas Ext. Calcs'!AD106*BTU_Conversion</f>
        <v>321202439805.94952</v>
      </c>
      <c r="AF228" s="181">
        <f>'[1]Coal and Oil-Gas Ext. Calcs'!AE106*BTU_Conversion</f>
        <v>313988868082.7879</v>
      </c>
      <c r="AG228" s="181">
        <f>'[1]Coal and Oil-Gas Ext. Calcs'!AF106*BTU_Conversion</f>
        <v>309302697414.80847</v>
      </c>
    </row>
    <row r="229" spans="2:33" x14ac:dyDescent="0.25">
      <c r="B229" s="339" t="s">
        <v>971</v>
      </c>
      <c r="C229" s="338">
        <v>0</v>
      </c>
      <c r="D229" s="338">
        <v>0</v>
      </c>
      <c r="E229" s="338">
        <v>0</v>
      </c>
      <c r="F229" s="338">
        <v>0</v>
      </c>
      <c r="G229" s="338">
        <v>0</v>
      </c>
      <c r="H229" s="338">
        <v>0</v>
      </c>
      <c r="I229" s="338">
        <v>0</v>
      </c>
      <c r="J229" s="338">
        <v>0</v>
      </c>
      <c r="K229" s="338">
        <v>0</v>
      </c>
      <c r="L229" s="338">
        <v>0</v>
      </c>
      <c r="M229" s="338">
        <v>0</v>
      </c>
      <c r="N229" s="338">
        <v>0</v>
      </c>
      <c r="O229" s="338">
        <v>0</v>
      </c>
      <c r="P229" s="338">
        <v>0</v>
      </c>
      <c r="Q229" s="338">
        <v>0</v>
      </c>
      <c r="R229" s="338">
        <v>0</v>
      </c>
      <c r="S229" s="338">
        <v>0</v>
      </c>
      <c r="T229" s="338">
        <v>0</v>
      </c>
      <c r="U229" s="338">
        <v>0</v>
      </c>
      <c r="V229" s="338">
        <v>0</v>
      </c>
      <c r="W229" s="338">
        <v>0</v>
      </c>
      <c r="X229" s="338">
        <v>0</v>
      </c>
      <c r="Y229" s="338">
        <v>0</v>
      </c>
      <c r="Z229" s="338">
        <v>0</v>
      </c>
      <c r="AA229" s="338">
        <v>0</v>
      </c>
      <c r="AB229" s="338">
        <v>0</v>
      </c>
      <c r="AC229" s="338">
        <v>0</v>
      </c>
      <c r="AD229" s="338">
        <v>0</v>
      </c>
      <c r="AE229" s="338">
        <v>0</v>
      </c>
      <c r="AF229" s="338">
        <v>0</v>
      </c>
      <c r="AG229" s="338">
        <v>0</v>
      </c>
    </row>
    <row r="230" spans="2:33" x14ac:dyDescent="0.25">
      <c r="B230" s="336" t="s">
        <v>972</v>
      </c>
      <c r="C230" s="181">
        <f>SUM([1]FBT!V17)*BTU_Conversion</f>
        <v>14645177680100.668</v>
      </c>
      <c r="D230" s="181">
        <f>SUM([1]FBT!W17)*BTU_Conversion</f>
        <v>14770675835527.709</v>
      </c>
      <c r="E230" s="181">
        <f>SUM([1]FBT!X17)*BTU_Conversion</f>
        <v>14871098409518.582</v>
      </c>
      <c r="F230" s="181">
        <f>SUM([1]FBT!Y17)*BTU_Conversion</f>
        <v>14783311122082.322</v>
      </c>
      <c r="G230" s="181">
        <f>SUM([1]FBT!Z17)*BTU_Conversion</f>
        <v>14785961925738.514</v>
      </c>
      <c r="H230" s="181">
        <f>SUM([1]FBT!AA17)*BTU_Conversion</f>
        <v>14786443452812.404</v>
      </c>
      <c r="I230" s="181">
        <f>SUM([1]FBT!AB17)*BTU_Conversion</f>
        <v>14608494524753.326</v>
      </c>
      <c r="J230" s="181">
        <f>SUM([1]FBT!AC17)*BTU_Conversion</f>
        <v>14577644457293.656</v>
      </c>
      <c r="K230" s="181">
        <f>SUM([1]FBT!AD17)*BTU_Conversion</f>
        <v>14462378203594.26</v>
      </c>
      <c r="L230" s="181">
        <f>SUM([1]FBT!AE17)*BTU_Conversion</f>
        <v>14179329175576.201</v>
      </c>
      <c r="M230" s="181">
        <f>SUM([1]FBT!AF17)*BTU_Conversion</f>
        <v>14124424170104.906</v>
      </c>
      <c r="N230" s="181">
        <f>SUM([1]FBT!AG17)*BTU_Conversion</f>
        <v>13930197010407.387</v>
      </c>
      <c r="O230" s="181">
        <f>SUM([1]FBT!AH17)*BTU_Conversion</f>
        <v>13775184759264.316</v>
      </c>
      <c r="P230" s="181">
        <f>SUM([1]FBT!AI17)*BTU_Conversion</f>
        <v>13532579664001.264</v>
      </c>
      <c r="Q230" s="181">
        <f>SUM([1]FBT!AJ17)*BTU_Conversion</f>
        <v>13276059916042.482</v>
      </c>
      <c r="R230" s="181">
        <f>SUM([1]FBT!AK17)*BTU_Conversion</f>
        <v>13057890509127.137</v>
      </c>
      <c r="S230" s="181">
        <f>SUM([1]FBT!AL17)*BTU_Conversion</f>
        <v>13122275089848.385</v>
      </c>
      <c r="T230" s="181">
        <f>SUM([1]FBT!AM17)*BTU_Conversion</f>
        <v>13065159565141.219</v>
      </c>
      <c r="U230" s="181">
        <f>SUM([1]FBT!AN17)*BTU_Conversion</f>
        <v>12999582235156.42</v>
      </c>
      <c r="V230" s="181">
        <f>SUM([1]FBT!AO17)*BTU_Conversion</f>
        <v>12951236637216.854</v>
      </c>
      <c r="W230" s="181">
        <f>SUM([1]FBT!AP17)*BTU_Conversion</f>
        <v>12886126897880.141</v>
      </c>
      <c r="X230" s="181">
        <f>SUM([1]FBT!AQ17)*BTU_Conversion</f>
        <v>12953877082404.846</v>
      </c>
      <c r="Y230" s="181">
        <f>SUM([1]FBT!AR17)*BTU_Conversion</f>
        <v>12955494859226.313</v>
      </c>
      <c r="Z230" s="181">
        <f>SUM([1]FBT!AS17)*BTU_Conversion</f>
        <v>12907632119719.307</v>
      </c>
      <c r="AA230" s="181">
        <f>SUM([1]FBT!AT17)*BTU_Conversion</f>
        <v>12900546763023.633</v>
      </c>
      <c r="AB230" s="181">
        <f>SUM([1]FBT!AU17)*BTU_Conversion</f>
        <v>12874777195144.371</v>
      </c>
      <c r="AC230" s="181">
        <f>SUM([1]FBT!AV17)*BTU_Conversion</f>
        <v>12774712237904.467</v>
      </c>
      <c r="AD230" s="181">
        <f>SUM([1]FBT!AW17)*BTU_Conversion</f>
        <v>12773494683550.906</v>
      </c>
      <c r="AE230" s="181">
        <f>SUM([1]FBT!AX17)*BTU_Conversion</f>
        <v>12739131363703.6</v>
      </c>
      <c r="AF230" s="181">
        <f>SUM([1]FBT!AY17)*BTU_Conversion</f>
        <v>12679868257191.275</v>
      </c>
      <c r="AG230" s="181">
        <f>SUM([1]FBT!AZ17)*BTU_Conversion</f>
        <v>12679547426432.441</v>
      </c>
    </row>
    <row r="231" spans="2:33" x14ac:dyDescent="0.25">
      <c r="B231" s="336" t="s">
        <v>973</v>
      </c>
      <c r="C231" s="181">
        <f>SUM([1]TEL!V17)*BTU_Conversion</f>
        <v>1607255634546.052</v>
      </c>
      <c r="D231" s="181">
        <f>SUM([1]TEL!W17)*BTU_Conversion</f>
        <v>1587455755999.2014</v>
      </c>
      <c r="E231" s="181">
        <f>SUM([1]TEL!X17)*BTU_Conversion</f>
        <v>1559487142323.447</v>
      </c>
      <c r="F231" s="181">
        <f>SUM([1]TEL!Y17)*BTU_Conversion</f>
        <v>1556451918405.9143</v>
      </c>
      <c r="G231" s="181">
        <f>SUM([1]TEL!Z17)*BTU_Conversion</f>
        <v>1550973432835.0554</v>
      </c>
      <c r="H231" s="181">
        <f>SUM([1]TEL!AA17)*BTU_Conversion</f>
        <v>1550306457739.9321</v>
      </c>
      <c r="I231" s="181">
        <f>SUM([1]TEL!AB17)*BTU_Conversion</f>
        <v>1538960210663.9297</v>
      </c>
      <c r="J231" s="181">
        <f>SUM([1]TEL!AC17)*BTU_Conversion</f>
        <v>1530449510434.2878</v>
      </c>
      <c r="K231" s="181">
        <f>SUM([1]TEL!AD17)*BTU_Conversion</f>
        <v>1502816357049.9778</v>
      </c>
      <c r="L231" s="181">
        <f>SUM([1]TEL!AE17)*BTU_Conversion</f>
        <v>1492330670207.2354</v>
      </c>
      <c r="M231" s="181">
        <f>SUM([1]TEL!AF17)*BTU_Conversion</f>
        <v>1481944437687.4739</v>
      </c>
      <c r="N231" s="181">
        <f>SUM([1]TEL!AG17)*BTU_Conversion</f>
        <v>1460014450990.1731</v>
      </c>
      <c r="O231" s="181">
        <f>SUM([1]TEL!AH17)*BTU_Conversion</f>
        <v>1446890298252.1157</v>
      </c>
      <c r="P231" s="181">
        <f>SUM([1]TEL!AI17)*BTU_Conversion</f>
        <v>1417600830554.3184</v>
      </c>
      <c r="Q231" s="181">
        <f>SUM([1]TEL!AJ17)*BTU_Conversion</f>
        <v>1392177014788.9331</v>
      </c>
      <c r="R231" s="181">
        <f>SUM([1]TEL!AK17)*BTU_Conversion</f>
        <v>1287395512835.2627</v>
      </c>
      <c r="S231" s="181">
        <f>SUM([1]TEL!AL17)*BTU_Conversion</f>
        <v>1281250061602.406</v>
      </c>
      <c r="T231" s="181">
        <f>SUM([1]TEL!AM17)*BTU_Conversion</f>
        <v>1253061151221.2556</v>
      </c>
      <c r="U231" s="181">
        <f>SUM([1]TEL!AN17)*BTU_Conversion</f>
        <v>1235024352515.3149</v>
      </c>
      <c r="V231" s="181">
        <f>SUM([1]TEL!AO17)*BTU_Conversion</f>
        <v>1217716234856.5781</v>
      </c>
      <c r="W231" s="181">
        <f>SUM([1]TEL!AP17)*BTU_Conversion</f>
        <v>1197983640061.6738</v>
      </c>
      <c r="X231" s="181">
        <f>SUM([1]TEL!AQ17)*BTU_Conversion</f>
        <v>1189803571154.3901</v>
      </c>
      <c r="Y231" s="181">
        <f>SUM([1]TEL!AR17)*BTU_Conversion</f>
        <v>1175401974655.374</v>
      </c>
      <c r="Z231" s="181">
        <f>SUM([1]TEL!AS17)*BTU_Conversion</f>
        <v>1173708754724.5176</v>
      </c>
      <c r="AA231" s="181">
        <f>SUM([1]TEL!AT17)*BTU_Conversion</f>
        <v>1175582097445.9231</v>
      </c>
      <c r="AB231" s="181">
        <f>SUM([1]TEL!AU17)*BTU_Conversion</f>
        <v>1178927654356.9153</v>
      </c>
      <c r="AC231" s="181">
        <f>SUM([1]TEL!AV17)*BTU_Conversion</f>
        <v>1176453897683.7939</v>
      </c>
      <c r="AD231" s="181">
        <f>SUM([1]TEL!AW17)*BTU_Conversion</f>
        <v>1173439274603.8525</v>
      </c>
      <c r="AE231" s="181">
        <f>SUM([1]TEL!AX17)*BTU_Conversion</f>
        <v>1156574936097.6228</v>
      </c>
      <c r="AF231" s="181">
        <f>SUM([1]TEL!AY17)*BTU_Conversion</f>
        <v>1155986793342.8286</v>
      </c>
      <c r="AG231" s="181">
        <f>SUM([1]TEL!AZ17)*BTU_Conversion</f>
        <v>1152064908059.2351</v>
      </c>
    </row>
    <row r="232" spans="2:33" x14ac:dyDescent="0.25">
      <c r="B232" s="336" t="s">
        <v>974</v>
      </c>
      <c r="C232" s="181">
        <f>SUM([1]WWP!V17)*BTU_Conversion</f>
        <v>773810249395.60645</v>
      </c>
      <c r="D232" s="181">
        <f>SUM([1]WWP!W17)*BTU_Conversion</f>
        <v>743816626431.13733</v>
      </c>
      <c r="E232" s="181">
        <f>SUM([1]WWP!X17)*BTU_Conversion</f>
        <v>745797759588.10779</v>
      </c>
      <c r="F232" s="181">
        <f>SUM([1]WWP!Y17)*BTU_Conversion</f>
        <v>748222607892.8833</v>
      </c>
      <c r="G232" s="181">
        <f>SUM([1]WWP!Z17)*BTU_Conversion</f>
        <v>742159214615.10681</v>
      </c>
      <c r="H232" s="181">
        <f>SUM([1]WWP!AA17)*BTU_Conversion</f>
        <v>741472719855.7865</v>
      </c>
      <c r="I232" s="181">
        <f>SUM([1]WWP!AB17)*BTU_Conversion</f>
        <v>740612766415.09692</v>
      </c>
      <c r="J232" s="181">
        <f>SUM([1]WWP!AC17)*BTU_Conversion</f>
        <v>712036160527.59717</v>
      </c>
      <c r="K232" s="181">
        <f>SUM([1]WWP!AD17)*BTU_Conversion</f>
        <v>710690291311.33875</v>
      </c>
      <c r="L232" s="181">
        <f>SUM([1]WWP!AE17)*BTU_Conversion</f>
        <v>703465769176.15381</v>
      </c>
      <c r="M232" s="181">
        <f>SUM([1]WWP!AF17)*BTU_Conversion</f>
        <v>703650471117.15527</v>
      </c>
      <c r="N232" s="181">
        <f>SUM([1]WWP!AG17)*BTU_Conversion</f>
        <v>700328544486.28406</v>
      </c>
      <c r="O232" s="181">
        <f>SUM([1]WWP!AH17)*BTU_Conversion</f>
        <v>702019634310.41663</v>
      </c>
      <c r="P232" s="181">
        <f>SUM([1]WWP!AI17)*BTU_Conversion</f>
        <v>699691165134.46545</v>
      </c>
      <c r="Q232" s="181">
        <f>SUM([1]WWP!AJ17)*BTU_Conversion</f>
        <v>699372128103.87354</v>
      </c>
      <c r="R232" s="181">
        <f>SUM([1]WWP!AK17)*BTU_Conversion</f>
        <v>690251823358.18542</v>
      </c>
      <c r="S232" s="181">
        <f>SUM([1]WWP!AL17)*BTU_Conversion</f>
        <v>693592555913.53772</v>
      </c>
      <c r="T232" s="181">
        <f>SUM([1]WWP!AM17)*BTU_Conversion</f>
        <v>694352566298.00635</v>
      </c>
      <c r="U232" s="181">
        <f>SUM([1]WWP!AN17)*BTU_Conversion</f>
        <v>698432409856.77014</v>
      </c>
      <c r="V232" s="181">
        <f>SUM([1]WWP!AO17)*BTU_Conversion</f>
        <v>702222051803.86304</v>
      </c>
      <c r="W232" s="181">
        <f>SUM([1]WWP!AP17)*BTU_Conversion</f>
        <v>705971507113.46008</v>
      </c>
      <c r="X232" s="181">
        <f>SUM([1]WWP!AQ17)*BTU_Conversion</f>
        <v>687563734580.2821</v>
      </c>
      <c r="Y232" s="181">
        <f>SUM([1]WWP!AR17)*BTU_Conversion</f>
        <v>689759972333.62488</v>
      </c>
      <c r="Z232" s="181">
        <f>SUM([1]WWP!AS17)*BTU_Conversion</f>
        <v>691835829974.65381</v>
      </c>
      <c r="AA232" s="181">
        <f>SUM([1]WWP!AT17)*BTU_Conversion</f>
        <v>690763739541.44336</v>
      </c>
      <c r="AB232" s="181">
        <f>SUM([1]WWP!AU17)*BTU_Conversion</f>
        <v>692112980407.02747</v>
      </c>
      <c r="AC232" s="181">
        <f>SUM([1]WWP!AV17)*BTU_Conversion</f>
        <v>692890838715.39197</v>
      </c>
      <c r="AD232" s="181">
        <f>SUM([1]WWP!AW17)*BTU_Conversion</f>
        <v>699476451695.24976</v>
      </c>
      <c r="AE232" s="181">
        <f>SUM([1]WWP!AX17)*BTU_Conversion</f>
        <v>702314304846.86328</v>
      </c>
      <c r="AF232" s="181">
        <f>SUM([1]WWP!AY17)*BTU_Conversion</f>
        <v>705565144859.29089</v>
      </c>
      <c r="AG232" s="181">
        <f>SUM([1]WWP!AZ17)*BTU_Conversion</f>
        <v>708898857818.14331</v>
      </c>
    </row>
    <row r="233" spans="2:33" x14ac:dyDescent="0.25">
      <c r="B233" s="336" t="s">
        <v>975</v>
      </c>
      <c r="C233" s="181">
        <f>SUM([1]PPA!V24)*BTU_Conversion</f>
        <v>5559394283320.7764</v>
      </c>
      <c r="D233" s="181">
        <f>SUM([1]PPA!W24)*BTU_Conversion</f>
        <v>5493465929456.542</v>
      </c>
      <c r="E233" s="181">
        <f>SUM([1]PPA!X24)*BTU_Conversion</f>
        <v>5354990294094.5664</v>
      </c>
      <c r="F233" s="181">
        <f>SUM([1]PPA!Y24)*BTU_Conversion</f>
        <v>5234358136496.8672</v>
      </c>
      <c r="G233" s="181">
        <f>SUM([1]PPA!Z24)*BTU_Conversion</f>
        <v>5116878256467.2783</v>
      </c>
      <c r="H233" s="181">
        <f>SUM([1]PPA!AA24)*BTU_Conversion</f>
        <v>5013370092312.6768</v>
      </c>
      <c r="I233" s="181">
        <f>SUM([1]PPA!AB24)*BTU_Conversion</f>
        <v>4920625112075.3623</v>
      </c>
      <c r="J233" s="181">
        <f>SUM([1]PPA!AC24)*BTU_Conversion</f>
        <v>4829993304183.2998</v>
      </c>
      <c r="K233" s="181">
        <f>SUM([1]PPA!AD24)*BTU_Conversion</f>
        <v>4748119916805.0166</v>
      </c>
      <c r="L233" s="181">
        <f>SUM([1]PPA!AE24)*BTU_Conversion</f>
        <v>4641521513744.8438</v>
      </c>
      <c r="M233" s="181">
        <f>SUM([1]PPA!AF24)*BTU_Conversion</f>
        <v>4536685088772.6963</v>
      </c>
      <c r="N233" s="181">
        <f>SUM([1]PPA!AG24)*BTU_Conversion</f>
        <v>4472722796363.8252</v>
      </c>
      <c r="O233" s="181">
        <f>SUM([1]PPA!AH24)*BTU_Conversion</f>
        <v>4414901017687.1104</v>
      </c>
      <c r="P233" s="181">
        <f>SUM([1]PPA!AI24)*BTU_Conversion</f>
        <v>4157205180380.1318</v>
      </c>
      <c r="Q233" s="181">
        <f>SUM([1]PPA!AJ24)*BTU_Conversion</f>
        <v>3840063063720.6465</v>
      </c>
      <c r="R233" s="181">
        <f>SUM([1]PPA!AK24)*BTU_Conversion</f>
        <v>3550898448937.7998</v>
      </c>
      <c r="S233" s="181">
        <f>SUM([1]PPA!AL24)*BTU_Conversion</f>
        <v>3437096972661.3325</v>
      </c>
      <c r="T233" s="181">
        <f>SUM([1]PPA!AM24)*BTU_Conversion</f>
        <v>3013847811348.4956</v>
      </c>
      <c r="U233" s="181">
        <f>SUM([1]PPA!AN24)*BTU_Conversion</f>
        <v>3005788581668.4761</v>
      </c>
      <c r="V233" s="181">
        <f>SUM([1]PPA!AO24)*BTU_Conversion</f>
        <v>2976421569137.1606</v>
      </c>
      <c r="W233" s="181">
        <f>SUM([1]PPA!AP24)*BTU_Conversion</f>
        <v>2736068343619.7261</v>
      </c>
      <c r="X233" s="181">
        <f>SUM([1]PPA!AQ24)*BTU_Conversion</f>
        <v>2686964581623.9204</v>
      </c>
      <c r="Y233" s="181">
        <f>SUM([1]PPA!AR24)*BTU_Conversion</f>
        <v>2486560058264.3896</v>
      </c>
      <c r="Z233" s="181">
        <f>SUM([1]PPA!AS24)*BTU_Conversion</f>
        <v>2469396378364.6138</v>
      </c>
      <c r="AA233" s="181">
        <f>SUM([1]PPA!AT24)*BTU_Conversion</f>
        <v>2398303805460.1421</v>
      </c>
      <c r="AB233" s="181">
        <f>SUM([1]PPA!AU24)*BTU_Conversion</f>
        <v>2318324347636.9712</v>
      </c>
      <c r="AC233" s="181">
        <f>SUM([1]PPA!AV24)*BTU_Conversion</f>
        <v>2315737604474.6392</v>
      </c>
      <c r="AD233" s="181">
        <f>SUM([1]PPA!AW24)*BTU_Conversion</f>
        <v>2284964239920.3569</v>
      </c>
      <c r="AE233" s="181">
        <f>SUM([1]PPA!AX24)*BTU_Conversion</f>
        <v>2220897092999.5498</v>
      </c>
      <c r="AF233" s="181">
        <f>SUM([1]PPA!AY24)*BTU_Conversion</f>
        <v>2114959777144.8813</v>
      </c>
      <c r="AG233" s="181">
        <f>SUM([1]PPA!AZ24)*BTU_Conversion</f>
        <v>1978270436596.2141</v>
      </c>
    </row>
    <row r="234" spans="2:33" x14ac:dyDescent="0.25">
      <c r="B234" s="336" t="s">
        <v>976</v>
      </c>
      <c r="C234" s="181" t="e">
        <f>SUMIFS([1]cenrf!X$2:X$85,[1]cenrf!$A$2:$A$85,BIFUbC_Calculations!$B225)*BTU_Conversion</f>
        <v>#VALUE!</v>
      </c>
      <c r="D234" s="181" t="e">
        <f>SUMIFS([1]cenrf!Y$2:Y$85,[1]cenrf!$A$2:$A$85,BIFUbC_Calculations!$B225)*BTU_Conversion</f>
        <v>#VALUE!</v>
      </c>
      <c r="E234" s="181" t="e">
        <f>SUMIFS([1]cenrf!Z$2:Z$85,[1]cenrf!$A$2:$A$85,BIFUbC_Calculations!$B225)*BTU_Conversion</f>
        <v>#VALUE!</v>
      </c>
      <c r="F234" s="181" t="e">
        <f>SUMIFS([1]cenrf!AA$2:AA$85,[1]cenrf!$A$2:$A$85,BIFUbC_Calculations!$B225)*BTU_Conversion</f>
        <v>#VALUE!</v>
      </c>
      <c r="G234" s="181" t="e">
        <f>SUMIFS([1]cenrf!AB$2:AB$85,[1]cenrf!$A$2:$A$85,BIFUbC_Calculations!$B225)*BTU_Conversion</f>
        <v>#VALUE!</v>
      </c>
      <c r="H234" s="181" t="e">
        <f>SUMIFS([1]cenrf!AC$2:AC$85,[1]cenrf!$A$2:$A$85,BIFUbC_Calculations!$B225)*BTU_Conversion</f>
        <v>#VALUE!</v>
      </c>
      <c r="I234" s="181" t="e">
        <f>SUMIFS([1]cenrf!AD$2:AD$85,[1]cenrf!$A$2:$A$85,BIFUbC_Calculations!$B225)*BTU_Conversion</f>
        <v>#VALUE!</v>
      </c>
      <c r="J234" s="181" t="e">
        <f>SUMIFS([1]cenrf!AE$2:AE$85,[1]cenrf!$A$2:$A$85,BIFUbC_Calculations!$B225)*BTU_Conversion</f>
        <v>#VALUE!</v>
      </c>
      <c r="K234" s="181" t="e">
        <f>SUMIFS([1]cenrf!AF$2:AF$85,[1]cenrf!$A$2:$A$85,BIFUbC_Calculations!$B225)*BTU_Conversion</f>
        <v>#VALUE!</v>
      </c>
      <c r="L234" s="181" t="e">
        <f>SUMIFS([1]cenrf!AG$2:AG$85,[1]cenrf!$A$2:$A$85,BIFUbC_Calculations!$B225)*BTU_Conversion</f>
        <v>#VALUE!</v>
      </c>
      <c r="M234" s="181" t="e">
        <f>SUMIFS([1]cenrf!AH$2:AH$85,[1]cenrf!$A$2:$A$85,BIFUbC_Calculations!$B225)*BTU_Conversion</f>
        <v>#VALUE!</v>
      </c>
      <c r="N234" s="181" t="e">
        <f>SUMIFS([1]cenrf!AI$2:AI$85,[1]cenrf!$A$2:$A$85,BIFUbC_Calculations!$B225)*BTU_Conversion</f>
        <v>#VALUE!</v>
      </c>
      <c r="O234" s="181" t="e">
        <f>SUMIFS([1]cenrf!AJ$2:AJ$85,[1]cenrf!$A$2:$A$85,BIFUbC_Calculations!$B225)*BTU_Conversion</f>
        <v>#VALUE!</v>
      </c>
      <c r="P234" s="181" t="e">
        <f>SUMIFS([1]cenrf!AK$2:AK$85,[1]cenrf!$A$2:$A$85,BIFUbC_Calculations!$B225)*BTU_Conversion</f>
        <v>#VALUE!</v>
      </c>
      <c r="Q234" s="181" t="e">
        <f>SUMIFS([1]cenrf!AL$2:AL$85,[1]cenrf!$A$2:$A$85,BIFUbC_Calculations!$B225)*BTU_Conversion</f>
        <v>#VALUE!</v>
      </c>
      <c r="R234" s="181" t="e">
        <f>SUMIFS([1]cenrf!AM$2:AM$85,[1]cenrf!$A$2:$A$85,BIFUbC_Calculations!$B225)*BTU_Conversion</f>
        <v>#VALUE!</v>
      </c>
      <c r="S234" s="181" t="e">
        <f>SUMIFS([1]cenrf!AN$2:AN$85,[1]cenrf!$A$2:$A$85,BIFUbC_Calculations!$B225)*BTU_Conversion</f>
        <v>#VALUE!</v>
      </c>
      <c r="T234" s="181" t="e">
        <f>SUMIFS([1]cenrf!AO$2:AO$85,[1]cenrf!$A$2:$A$85,BIFUbC_Calculations!$B225)*BTU_Conversion</f>
        <v>#VALUE!</v>
      </c>
      <c r="U234" s="181" t="e">
        <f>SUMIFS([1]cenrf!AP$2:AP$85,[1]cenrf!$A$2:$A$85,BIFUbC_Calculations!$B225)*BTU_Conversion</f>
        <v>#VALUE!</v>
      </c>
      <c r="V234" s="181" t="e">
        <f>SUMIFS([1]cenrf!AQ$2:AQ$85,[1]cenrf!$A$2:$A$85,BIFUbC_Calculations!$B225)*BTU_Conversion</f>
        <v>#VALUE!</v>
      </c>
      <c r="W234" s="181" t="e">
        <f>SUMIFS([1]cenrf!AR$2:AR$85,[1]cenrf!$A$2:$A$85,BIFUbC_Calculations!$B225)*BTU_Conversion</f>
        <v>#VALUE!</v>
      </c>
      <c r="X234" s="181" t="e">
        <f>SUMIFS([1]cenrf!AS$2:AS$85,[1]cenrf!$A$2:$A$85,BIFUbC_Calculations!$B225)*BTU_Conversion</f>
        <v>#VALUE!</v>
      </c>
      <c r="Y234" s="181" t="e">
        <f>SUMIFS([1]cenrf!AT$2:AT$85,[1]cenrf!$A$2:$A$85,BIFUbC_Calculations!$B225)*BTU_Conversion</f>
        <v>#VALUE!</v>
      </c>
      <c r="Z234" s="181" t="e">
        <f>SUMIFS([1]cenrf!AU$2:AU$85,[1]cenrf!$A$2:$A$85,BIFUbC_Calculations!$B225)*BTU_Conversion</f>
        <v>#VALUE!</v>
      </c>
      <c r="AA234" s="181" t="e">
        <f>SUMIFS([1]cenrf!AV$2:AV$85,[1]cenrf!$A$2:$A$85,BIFUbC_Calculations!$B225)*BTU_Conversion</f>
        <v>#VALUE!</v>
      </c>
      <c r="AB234" s="181" t="e">
        <f>SUMIFS([1]cenrf!AW$2:AW$85,[1]cenrf!$A$2:$A$85,BIFUbC_Calculations!$B225)*BTU_Conversion</f>
        <v>#VALUE!</v>
      </c>
      <c r="AC234" s="181" t="e">
        <f>SUMIFS([1]cenrf!AX$2:AX$85,[1]cenrf!$A$2:$A$85,BIFUbC_Calculations!$B225)*BTU_Conversion</f>
        <v>#VALUE!</v>
      </c>
      <c r="AD234" s="181" t="e">
        <f>SUMIFS([1]cenrf!AY$2:AY$85,[1]cenrf!$A$2:$A$85,BIFUbC_Calculations!$B225)*BTU_Conversion</f>
        <v>#VALUE!</v>
      </c>
      <c r="AE234" s="181" t="e">
        <f>SUMIFS([1]cenrf!AZ$2:AZ$85,[1]cenrf!$A$2:$A$85,BIFUbC_Calculations!$B225)*BTU_Conversion</f>
        <v>#VALUE!</v>
      </c>
      <c r="AF234" s="181" t="e">
        <f>SUMIFS([1]cenrf!BA$2:BA$85,[1]cenrf!$A$2:$A$85,BIFUbC_Calculations!$B225)*BTU_Conversion</f>
        <v>#VALUE!</v>
      </c>
      <c r="AG234" s="181" t="e">
        <f>SUMIFS([1]cenrf!BB$2:BB$85,[1]cenrf!$A$2:$A$85,BIFUbC_Calculations!$B225)*BTU_Conversion</f>
        <v>#VALUE!</v>
      </c>
    </row>
    <row r="235" spans="2:33" x14ac:dyDescent="0.25">
      <c r="B235" s="336" t="s">
        <v>977</v>
      </c>
      <c r="C235" s="181">
        <f>SUM([1]CHI!V24,[1]CHI!V46)*BTU_Conversion</f>
        <v>492571178528610.5</v>
      </c>
      <c r="D235" s="181">
        <f>SUM([1]CHI!W24,[1]CHI!W46)*BTU_Conversion</f>
        <v>498515902270935.94</v>
      </c>
      <c r="E235" s="181">
        <f>SUM([1]CHI!X24,[1]CHI!X46)*BTU_Conversion</f>
        <v>504013962670448.19</v>
      </c>
      <c r="F235" s="181">
        <f>SUM([1]CHI!Y24,[1]CHI!Y46)*BTU_Conversion</f>
        <v>511906268899428.44</v>
      </c>
      <c r="G235" s="181">
        <f>SUM([1]CHI!Z24,[1]CHI!Z46)*BTU_Conversion</f>
        <v>516380460940729</v>
      </c>
      <c r="H235" s="181">
        <f>SUM([1]CHI!AA24,[1]CHI!AA46)*BTU_Conversion</f>
        <v>519777265455238.75</v>
      </c>
      <c r="I235" s="181">
        <f>SUM([1]CHI!AB24,[1]CHI!AB46)*BTU_Conversion</f>
        <v>523806529554552.19</v>
      </c>
      <c r="J235" s="181">
        <f>SUM([1]CHI!AC24,[1]CHI!AC46)*BTU_Conversion</f>
        <v>529963158295651.44</v>
      </c>
      <c r="K235" s="181">
        <f>SUM([1]CHI!AD24,[1]CHI!AD46)*BTU_Conversion</f>
        <v>534118863934173.94</v>
      </c>
      <c r="L235" s="181">
        <f>SUM([1]CHI!AE24,[1]CHI!AE46)*BTU_Conversion</f>
        <v>537883529970735.81</v>
      </c>
      <c r="M235" s="181">
        <f>SUM([1]CHI!AF24,[1]CHI!AF46)*BTU_Conversion</f>
        <v>542605531343553.5</v>
      </c>
      <c r="N235" s="181">
        <f>SUM([1]CHI!AG24,[1]CHI!AG46)*BTU_Conversion</f>
        <v>545473859670723.81</v>
      </c>
      <c r="O235" s="181">
        <f>SUM([1]CHI!AH24,[1]CHI!AH46)*BTU_Conversion</f>
        <v>548228132145306.06</v>
      </c>
      <c r="P235" s="181">
        <f>SUM([1]CHI!AI24,[1]CHI!AI46)*BTU_Conversion</f>
        <v>553411243350759.94</v>
      </c>
      <c r="Q235" s="181">
        <f>SUM([1]CHI!AJ24,[1]CHI!AJ46)*BTU_Conversion</f>
        <v>555501579921693.94</v>
      </c>
      <c r="R235" s="181">
        <f>SUM([1]CHI!AK24,[1]CHI!AK46)*BTU_Conversion</f>
        <v>556991930291682.88</v>
      </c>
      <c r="S235" s="181">
        <f>SUM([1]CHI!AL24,[1]CHI!AL46)*BTU_Conversion</f>
        <v>560692898156921.13</v>
      </c>
      <c r="T235" s="181">
        <f>SUM([1]CHI!AM24,[1]CHI!AM46)*BTU_Conversion</f>
        <v>564534984673654.38</v>
      </c>
      <c r="U235" s="181">
        <f>SUM([1]CHI!AN24,[1]CHI!AN46)*BTU_Conversion</f>
        <v>568614314362296.13</v>
      </c>
      <c r="V235" s="181">
        <f>SUM([1]CHI!AO24,[1]CHI!AO46)*BTU_Conversion</f>
        <v>572754012521909.38</v>
      </c>
      <c r="W235" s="181">
        <f>SUM([1]CHI!AP24,[1]CHI!AP46)*BTU_Conversion</f>
        <v>576741164021020.88</v>
      </c>
      <c r="X235" s="181">
        <f>SUM([1]CHI!AQ24,[1]CHI!AQ46)*BTU_Conversion</f>
        <v>578462994121198.25</v>
      </c>
      <c r="Y235" s="181">
        <f>SUM([1]CHI!AR24,[1]CHI!AR46)*BTU_Conversion</f>
        <v>580918724230951.13</v>
      </c>
      <c r="Z235" s="181">
        <f>SUM([1]CHI!AS24,[1]CHI!AS46)*BTU_Conversion</f>
        <v>577926189617510.63</v>
      </c>
      <c r="AA235" s="181">
        <f>SUM([1]CHI!AT24,[1]CHI!AT46)*BTU_Conversion</f>
        <v>578758321774868.75</v>
      </c>
      <c r="AB235" s="181">
        <f>SUM([1]CHI!AU24,[1]CHI!AU46)*BTU_Conversion</f>
        <v>579984870297649.5</v>
      </c>
      <c r="AC235" s="181">
        <f>SUM([1]CHI!AV24,[1]CHI!AV46)*BTU_Conversion</f>
        <v>580817706957756.38</v>
      </c>
      <c r="AD235" s="181">
        <f>SUM([1]CHI!AW24,[1]CHI!AW46)*BTU_Conversion</f>
        <v>579154429052262.13</v>
      </c>
      <c r="AE235" s="181">
        <f>SUM([1]CHI!AX24,[1]CHI!AX46)*BTU_Conversion</f>
        <v>580207927029617.88</v>
      </c>
      <c r="AF235" s="181">
        <f>SUM([1]CHI!AY24,[1]CHI!AY46)*BTU_Conversion</f>
        <v>582380494370002.88</v>
      </c>
      <c r="AG235" s="181">
        <f>SUM([1]CHI!AZ24,[1]CHI!AZ46)*BTU_Conversion</f>
        <v>580679427106834.38</v>
      </c>
    </row>
    <row r="236" spans="2:33" x14ac:dyDescent="0.25">
      <c r="B236" s="339" t="s">
        <v>978</v>
      </c>
      <c r="C236" s="338">
        <v>0</v>
      </c>
      <c r="D236" s="338">
        <v>0</v>
      </c>
      <c r="E236" s="338">
        <v>0</v>
      </c>
      <c r="F236" s="338">
        <v>0</v>
      </c>
      <c r="G236" s="338">
        <v>0</v>
      </c>
      <c r="H236" s="338">
        <v>0</v>
      </c>
      <c r="I236" s="338">
        <v>0</v>
      </c>
      <c r="J236" s="338">
        <v>0</v>
      </c>
      <c r="K236" s="338">
        <v>0</v>
      </c>
      <c r="L236" s="338">
        <v>0</v>
      </c>
      <c r="M236" s="338">
        <v>0</v>
      </c>
      <c r="N236" s="338">
        <v>0</v>
      </c>
      <c r="O236" s="338">
        <v>0</v>
      </c>
      <c r="P236" s="338">
        <v>0</v>
      </c>
      <c r="Q236" s="338">
        <v>0</v>
      </c>
      <c r="R236" s="338">
        <v>0</v>
      </c>
      <c r="S236" s="338">
        <v>0</v>
      </c>
      <c r="T236" s="338">
        <v>0</v>
      </c>
      <c r="U236" s="338">
        <v>0</v>
      </c>
      <c r="V236" s="338">
        <v>0</v>
      </c>
      <c r="W236" s="338">
        <v>0</v>
      </c>
      <c r="X236" s="338">
        <v>0</v>
      </c>
      <c r="Y236" s="338">
        <v>0</v>
      </c>
      <c r="Z236" s="338">
        <v>0</v>
      </c>
      <c r="AA236" s="338">
        <v>0</v>
      </c>
      <c r="AB236" s="338">
        <v>0</v>
      </c>
      <c r="AC236" s="338">
        <v>0</v>
      </c>
      <c r="AD236" s="338">
        <v>0</v>
      </c>
      <c r="AE236" s="338">
        <v>0</v>
      </c>
      <c r="AF236" s="338">
        <v>0</v>
      </c>
      <c r="AG236" s="338">
        <v>0</v>
      </c>
    </row>
    <row r="237" spans="2:33" x14ac:dyDescent="0.25">
      <c r="B237" s="336" t="s">
        <v>979</v>
      </c>
      <c r="C237" s="181">
        <f>SUM([1]gla!X34)*BTU_Conversion</f>
        <v>1806166587761.5774</v>
      </c>
      <c r="D237" s="181">
        <f>SUM([1]gla!Y34)*BTU_Conversion</f>
        <v>1831844390645.5857</v>
      </c>
      <c r="E237" s="181">
        <f>SUM([1]gla!Z34)*BTU_Conversion</f>
        <v>1820884031855.8044</v>
      </c>
      <c r="F237" s="181">
        <f>SUM([1]gla!AA34)*BTU_Conversion</f>
        <v>1842247850411.6731</v>
      </c>
      <c r="G237" s="181">
        <f>SUM([1]gla!AB34)*BTU_Conversion</f>
        <v>1870890477705.2263</v>
      </c>
      <c r="H237" s="181">
        <f>SUM([1]gla!AC34)*BTU_Conversion</f>
        <v>1886106854382.7029</v>
      </c>
      <c r="I237" s="181">
        <f>SUM([1]gla!AD34)*BTU_Conversion</f>
        <v>1904369320533.0879</v>
      </c>
      <c r="J237" s="181">
        <f>SUM([1]gla!AE34)*BTU_Conversion</f>
        <v>1913769316297.0469</v>
      </c>
      <c r="K237" s="181">
        <f>SUM([1]gla!AF34)*BTU_Conversion</f>
        <v>1945673250997.6077</v>
      </c>
      <c r="L237" s="181">
        <f>SUM([1]gla!AG34)*BTU_Conversion</f>
        <v>1897006777953.7585</v>
      </c>
      <c r="M237" s="181">
        <f>SUM([1]gla!AH34)*BTU_Conversion</f>
        <v>1830816523651.0154</v>
      </c>
      <c r="N237" s="181">
        <f>SUM([1]gla!AI34)*BTU_Conversion</f>
        <v>1785415470693.813</v>
      </c>
      <c r="O237" s="181">
        <f>SUM([1]gla!AJ34)*BTU_Conversion</f>
        <v>1772810512341.8762</v>
      </c>
      <c r="P237" s="181">
        <f>SUM([1]gla!AK34)*BTU_Conversion</f>
        <v>1769497623551.1235</v>
      </c>
      <c r="Q237" s="181">
        <f>SUM([1]gla!AL34)*BTU_Conversion</f>
        <v>1739693531258.3384</v>
      </c>
      <c r="R237" s="181">
        <f>SUM([1]gla!AM34)*BTU_Conversion</f>
        <v>1730474423657.2805</v>
      </c>
      <c r="S237" s="181">
        <f>SUM([1]gla!AN34)*BTU_Conversion</f>
        <v>1725020626643.7627</v>
      </c>
      <c r="T237" s="181">
        <f>SUM([1]gla!AO34)*BTU_Conversion</f>
        <v>1710904584404.0579</v>
      </c>
      <c r="U237" s="181">
        <f>SUM([1]gla!AP34)*BTU_Conversion</f>
        <v>1689642535113.79</v>
      </c>
      <c r="V237" s="181">
        <f>SUM([1]gla!AQ34)*BTU_Conversion</f>
        <v>1637069820258.6252</v>
      </c>
      <c r="W237" s="181">
        <f>SUM([1]gla!AR34)*BTU_Conversion</f>
        <v>1654536138966.251</v>
      </c>
      <c r="X237" s="181">
        <f>SUM([1]gla!AS34)*BTU_Conversion</f>
        <v>1660845282325.6807</v>
      </c>
      <c r="Y237" s="181">
        <f>SUM([1]gla!AT34)*BTU_Conversion</f>
        <v>1645377503350.6563</v>
      </c>
      <c r="Z237" s="181">
        <f>SUM([1]gla!AU34)*BTU_Conversion</f>
        <v>1633406497735.5938</v>
      </c>
      <c r="AA237" s="181">
        <f>SUM([1]gla!AV34)*BTU_Conversion</f>
        <v>1650369809146.251</v>
      </c>
      <c r="AB237" s="181">
        <f>SUM([1]gla!AW34)*BTU_Conversion</f>
        <v>1685603361644.8704</v>
      </c>
      <c r="AC237" s="181">
        <f>SUM([1]gla!AX34)*BTU_Conversion</f>
        <v>1680416203291.2864</v>
      </c>
      <c r="AD237" s="181">
        <f>SUM([1]gla!AY34)*BTU_Conversion</f>
        <v>1660453075145.2302</v>
      </c>
      <c r="AE237" s="181">
        <f>SUM([1]gla!AZ34)*BTU_Conversion</f>
        <v>1661768585246.0894</v>
      </c>
      <c r="AF237" s="181">
        <f>SUM([1]gla!BA34)*BTU_Conversion</f>
        <v>1629656591355.425</v>
      </c>
      <c r="AG237" s="181">
        <f>SUM([1]gla!BB34)*BTU_Conversion</f>
        <v>1589798637579.1863</v>
      </c>
    </row>
    <row r="238" spans="2:33" x14ac:dyDescent="0.25">
      <c r="B238" s="336" t="s">
        <v>980</v>
      </c>
      <c r="C238" s="181">
        <f>SUM([1]cem!X34,[1]cer!X34)*BTU_Conversion</f>
        <v>7737569371198.124</v>
      </c>
      <c r="D238" s="181">
        <f>SUM([1]cem!Y34,[1]cer!Y34)*BTU_Conversion</f>
        <v>7696451766531.9385</v>
      </c>
      <c r="E238" s="181">
        <f>SUM([1]cem!Z34,[1]cer!Z34)*BTU_Conversion</f>
        <v>7651746539204.627</v>
      </c>
      <c r="F238" s="181">
        <f>SUM([1]cem!AA34,[1]cer!AA34)*BTU_Conversion</f>
        <v>7151607342441.1553</v>
      </c>
      <c r="G238" s="181">
        <f>SUM([1]cem!AB34,[1]cer!AB34)*BTU_Conversion</f>
        <v>7011301280371.6211</v>
      </c>
      <c r="H238" s="181">
        <f>SUM([1]cem!AC34,[1]cer!AC34)*BTU_Conversion</f>
        <v>6567636978006.835</v>
      </c>
      <c r="I238" s="181">
        <f>SUM([1]cem!AD34,[1]cer!AD34)*BTU_Conversion</f>
        <v>6625938823607.1787</v>
      </c>
      <c r="J238" s="181">
        <f>SUM([1]cem!AE34,[1]cer!AE34)*BTU_Conversion</f>
        <v>6567422816676.1348</v>
      </c>
      <c r="K238" s="181">
        <f>SUM([1]cem!AF34,[1]cer!AF34)*BTU_Conversion</f>
        <v>6523986488346.1016</v>
      </c>
      <c r="L238" s="181">
        <f>SUM([1]cem!AG34,[1]cer!AG34)*BTU_Conversion</f>
        <v>6541878656877.1279</v>
      </c>
      <c r="M238" s="181">
        <f>SUM([1]cem!AH34,[1]cer!AH34)*BTU_Conversion</f>
        <v>6496917508012.9063</v>
      </c>
      <c r="N238" s="181">
        <f>SUM([1]cem!AI34,[1]cer!AI34)*BTU_Conversion</f>
        <v>6540129465436.2441</v>
      </c>
      <c r="O238" s="181">
        <f>SUM([1]cem!AJ34,[1]cer!AJ34)*BTU_Conversion</f>
        <v>6423987994922.4707</v>
      </c>
      <c r="P238" s="181">
        <f>SUM([1]cem!AK34,[1]cer!AK34)*BTU_Conversion</f>
        <v>6319589388591.5088</v>
      </c>
      <c r="Q238" s="181">
        <f>SUM([1]cem!AL34,[1]cer!AL34)*BTU_Conversion</f>
        <v>6152575506462.6543</v>
      </c>
      <c r="R238" s="181">
        <f>SUM([1]cem!AM34,[1]cer!AM34)*BTU_Conversion</f>
        <v>6077685910442.0205</v>
      </c>
      <c r="S238" s="181">
        <f>SUM([1]cem!AN34,[1]cer!AN34)*BTU_Conversion</f>
        <v>6082147335902.459</v>
      </c>
      <c r="T238" s="181">
        <f>SUM([1]cem!AO34,[1]cer!AO34)*BTU_Conversion</f>
        <v>6058954746533.8047</v>
      </c>
      <c r="U238" s="181">
        <f>SUM([1]cem!AP34,[1]cer!AP34)*BTU_Conversion</f>
        <v>6015085398339.3242</v>
      </c>
      <c r="V238" s="181">
        <f>SUM([1]cem!AQ34,[1]cer!AQ34)*BTU_Conversion</f>
        <v>5952903012602.7959</v>
      </c>
      <c r="W238" s="181">
        <f>SUM([1]cem!AR34,[1]cer!AR34)*BTU_Conversion</f>
        <v>5897190948378.1963</v>
      </c>
      <c r="X238" s="181">
        <f>SUM([1]cem!AS34,[1]cer!AS34)*BTU_Conversion</f>
        <v>5766225055719.3936</v>
      </c>
      <c r="Y238" s="181">
        <f>SUM([1]cem!AT34,[1]cer!AT34)*BTU_Conversion</f>
        <v>5665578838478.1797</v>
      </c>
      <c r="Z238" s="181">
        <f>SUM([1]cem!AU34,[1]cer!AU34)*BTU_Conversion</f>
        <v>5146072031044.7656</v>
      </c>
      <c r="AA238" s="181">
        <f>SUM([1]cem!AV34,[1]cer!AV34)*BTU_Conversion</f>
        <v>4969443360227.6621</v>
      </c>
      <c r="AB238" s="181">
        <f>SUM([1]cem!AW34,[1]cer!AW34)*BTU_Conversion</f>
        <v>4511414358405.959</v>
      </c>
      <c r="AC238" s="181">
        <f>SUM([1]cem!AX34,[1]cer!AX34)*BTU_Conversion</f>
        <v>4476333489120.541</v>
      </c>
      <c r="AD238" s="181">
        <f>SUM([1]cem!AY34,[1]cer!AY34)*BTU_Conversion</f>
        <v>4315601851520.5161</v>
      </c>
      <c r="AE238" s="181">
        <f>SUM([1]cem!AZ34,[1]cer!AZ34)*BTU_Conversion</f>
        <v>4029690814633.0703</v>
      </c>
      <c r="AF238" s="181">
        <f>SUM([1]cem!BA34,[1]cer!BA34)*BTU_Conversion</f>
        <v>3967976980583.3096</v>
      </c>
      <c r="AG238" s="181">
        <f>SUM([1]cem!BB34,[1]cer!BB34)*BTU_Conversion</f>
        <v>3813967301615.3291</v>
      </c>
    </row>
    <row r="239" spans="2:33" x14ac:dyDescent="0.25">
      <c r="B239" s="336" t="s">
        <v>981</v>
      </c>
      <c r="C239" s="181">
        <f>SUM([1]ISI!V23)*BTU_Conversion</f>
        <v>11669979572370.723</v>
      </c>
      <c r="D239" s="181">
        <f>SUM([1]ISI!W23)*BTU_Conversion</f>
        <v>11591167396005.629</v>
      </c>
      <c r="E239" s="181">
        <f>SUM([1]ISI!X23)*BTU_Conversion</f>
        <v>11476495107011.373</v>
      </c>
      <c r="F239" s="181">
        <f>SUM([1]ISI!Y23)*BTU_Conversion</f>
        <v>10538411513158.313</v>
      </c>
      <c r="G239" s="181">
        <f>SUM([1]ISI!Z23)*BTU_Conversion</f>
        <v>10299931841489.66</v>
      </c>
      <c r="H239" s="181">
        <f>SUM([1]ISI!AA23)*BTU_Conversion</f>
        <v>10072232529986.98</v>
      </c>
      <c r="I239" s="181">
        <f>SUM([1]ISI!AB23)*BTU_Conversion</f>
        <v>9905153972802.7402</v>
      </c>
      <c r="J239" s="181">
        <f>SUM([1]ISI!AC23)*BTU_Conversion</f>
        <v>9910153159880.041</v>
      </c>
      <c r="K239" s="181">
        <f>SUM([1]ISI!AD23)*BTU_Conversion</f>
        <v>9938476924032.4805</v>
      </c>
      <c r="L239" s="181">
        <f>SUM([1]ISI!AE23)*BTU_Conversion</f>
        <v>10015830627671.211</v>
      </c>
      <c r="M239" s="181">
        <f>SUM([1]ISI!AF23)*BTU_Conversion</f>
        <v>9967587858911.9121</v>
      </c>
      <c r="N239" s="181">
        <f>SUM([1]ISI!AG23)*BTU_Conversion</f>
        <v>9975020062283.1348</v>
      </c>
      <c r="O239" s="181">
        <f>SUM([1]ISI!AH23)*BTU_Conversion</f>
        <v>9970112810451.043</v>
      </c>
      <c r="P239" s="181">
        <f>SUM([1]ISI!AI23)*BTU_Conversion</f>
        <v>9903713551869.3496</v>
      </c>
      <c r="Q239" s="181">
        <f>SUM([1]ISI!AJ23)*BTU_Conversion</f>
        <v>9855160132328.1094</v>
      </c>
      <c r="R239" s="181">
        <f>SUM([1]ISI!AK23)*BTU_Conversion</f>
        <v>9781153049665.7949</v>
      </c>
      <c r="S239" s="181">
        <f>SUM([1]ISI!AL23)*BTU_Conversion</f>
        <v>9793052110788.4766</v>
      </c>
      <c r="T239" s="181">
        <f>SUM([1]ISI!AM23)*BTU_Conversion</f>
        <v>9751120636257.4961</v>
      </c>
      <c r="U239" s="181">
        <f>SUM([1]ISI!AN23)*BTU_Conversion</f>
        <v>9644890999056.8984</v>
      </c>
      <c r="V239" s="181">
        <f>SUM([1]ISI!AO23)*BTU_Conversion</f>
        <v>9629033042119.9863</v>
      </c>
      <c r="W239" s="181">
        <f>SUM([1]ISI!AP23)*BTU_Conversion</f>
        <v>9539819989412.7402</v>
      </c>
      <c r="X239" s="181">
        <f>SUM([1]ISI!AQ23)*BTU_Conversion</f>
        <v>9540314556723.3633</v>
      </c>
      <c r="Y239" s="181">
        <f>SUM([1]ISI!AR23)*BTU_Conversion</f>
        <v>9513068989369.4004</v>
      </c>
      <c r="Z239" s="181">
        <f>SUM([1]ISI!AS23)*BTU_Conversion</f>
        <v>9471043269426.041</v>
      </c>
      <c r="AA239" s="181">
        <f>SUM([1]ISI!AT23)*BTU_Conversion</f>
        <v>9450537582450.1777</v>
      </c>
      <c r="AB239" s="181">
        <f>SUM([1]ISI!AU23)*BTU_Conversion</f>
        <v>9437151523152.9395</v>
      </c>
      <c r="AC239" s="181">
        <f>SUM([1]ISI!AV23)*BTU_Conversion</f>
        <v>9458848149679.1992</v>
      </c>
      <c r="AD239" s="181">
        <f>SUM([1]ISI!AW23)*BTU_Conversion</f>
        <v>9300847280531.4512</v>
      </c>
      <c r="AE239" s="181">
        <f>SUM([1]ISI!AX23)*BTU_Conversion</f>
        <v>9148755278292.1914</v>
      </c>
      <c r="AF239" s="181">
        <f>SUM([1]ISI!AY23)*BTU_Conversion</f>
        <v>8897939091756.1543</v>
      </c>
      <c r="AG239" s="181">
        <f>SUM([1]ISI!AZ23)*BTU_Conversion</f>
        <v>8809275240243.2285</v>
      </c>
    </row>
    <row r="240" spans="2:33" x14ac:dyDescent="0.25">
      <c r="B240" s="336" t="s">
        <v>982</v>
      </c>
      <c r="C240" s="181">
        <f>SUM([1]NFM!V25)*BTU_Conversion</f>
        <v>3349881649106.4668</v>
      </c>
      <c r="D240" s="181">
        <f>SUM([1]NFM!W25)*BTU_Conversion</f>
        <v>3340610990461.2266</v>
      </c>
      <c r="E240" s="181">
        <f>SUM([1]NFM!X25)*BTU_Conversion</f>
        <v>3322383508809.4316</v>
      </c>
      <c r="F240" s="181">
        <f>SUM([1]NFM!Y25)*BTU_Conversion</f>
        <v>3298031869399.1621</v>
      </c>
      <c r="G240" s="181">
        <f>SUM([1]NFM!Z25)*BTU_Conversion</f>
        <v>3264705486815.2607</v>
      </c>
      <c r="H240" s="181">
        <f>SUM([1]NFM!AA25)*BTU_Conversion</f>
        <v>3267312262333.9766</v>
      </c>
      <c r="I240" s="181">
        <f>SUM([1]NFM!AB25)*BTU_Conversion</f>
        <v>3229184197446.8193</v>
      </c>
      <c r="J240" s="181">
        <f>SUM([1]NFM!AC25)*BTU_Conversion</f>
        <v>3227167625114.6479</v>
      </c>
      <c r="K240" s="181">
        <f>SUM([1]NFM!AD25)*BTU_Conversion</f>
        <v>3228553671162.25</v>
      </c>
      <c r="L240" s="181">
        <f>SUM([1]NFM!AE25)*BTU_Conversion</f>
        <v>3201596589601.3965</v>
      </c>
      <c r="M240" s="181">
        <f>SUM([1]NFM!AF25)*BTU_Conversion</f>
        <v>3186936053600.3711</v>
      </c>
      <c r="N240" s="181">
        <f>SUM([1]NFM!AG25)*BTU_Conversion</f>
        <v>3197769050595.7363</v>
      </c>
      <c r="O240" s="181">
        <f>SUM([1]NFM!AH25)*BTU_Conversion</f>
        <v>3166623763066.4336</v>
      </c>
      <c r="P240" s="181">
        <f>SUM([1]NFM!AI25)*BTU_Conversion</f>
        <v>3130846324889.3071</v>
      </c>
      <c r="Q240" s="181">
        <f>SUM([1]NFM!AJ25)*BTU_Conversion</f>
        <v>3123273015013.6689</v>
      </c>
      <c r="R240" s="181">
        <f>SUM([1]NFM!AK25)*BTU_Conversion</f>
        <v>3109021670353.2764</v>
      </c>
      <c r="S240" s="181">
        <f>SUM([1]NFM!AL25)*BTU_Conversion</f>
        <v>3101767386568.5938</v>
      </c>
      <c r="T240" s="181">
        <f>SUM([1]NFM!AM25)*BTU_Conversion</f>
        <v>3106255760975.0815</v>
      </c>
      <c r="U240" s="181">
        <f>SUM([1]NFM!AN25)*BTU_Conversion</f>
        <v>3075664497400.4917</v>
      </c>
      <c r="V240" s="181">
        <f>SUM([1]NFM!AO25)*BTU_Conversion</f>
        <v>3055077174563.3916</v>
      </c>
      <c r="W240" s="181">
        <f>SUM([1]NFM!AP25)*BTU_Conversion</f>
        <v>3038902104236.0078</v>
      </c>
      <c r="X240" s="181">
        <f>SUM([1]NFM!AQ25)*BTU_Conversion</f>
        <v>3028607060433.9556</v>
      </c>
      <c r="Y240" s="181">
        <f>SUM([1]NFM!AR25)*BTU_Conversion</f>
        <v>3022451489029.4043</v>
      </c>
      <c r="Z240" s="181">
        <f>SUM([1]NFM!AS25)*BTU_Conversion</f>
        <v>3026763940820.2407</v>
      </c>
      <c r="AA240" s="181">
        <f>SUM([1]NFM!AT25)*BTU_Conversion</f>
        <v>2959367066224.5854</v>
      </c>
      <c r="AB240" s="181">
        <f>SUM([1]NFM!AU25)*BTU_Conversion</f>
        <v>2908777497781.7256</v>
      </c>
      <c r="AC240" s="181">
        <f>SUM([1]NFM!AV25)*BTU_Conversion</f>
        <v>2913197115919.0903</v>
      </c>
      <c r="AD240" s="181">
        <f>SUM([1]NFM!AW25)*BTU_Conversion</f>
        <v>2849294547681.0552</v>
      </c>
      <c r="AE240" s="181">
        <f>SUM([1]NFM!AX25)*BTU_Conversion</f>
        <v>2849398042567.8496</v>
      </c>
      <c r="AF240" s="181">
        <f>SUM([1]NFM!AY25)*BTU_Conversion</f>
        <v>2832060207129.1992</v>
      </c>
      <c r="AG240" s="181">
        <f>SUM([1]NFM!AZ25)*BTU_Conversion</f>
        <v>2802008699377.4136</v>
      </c>
    </row>
    <row r="241" spans="2:33" x14ac:dyDescent="0.25">
      <c r="B241" s="341" t="s">
        <v>983</v>
      </c>
      <c r="C241" s="338">
        <v>0</v>
      </c>
      <c r="D241" s="338">
        <v>0</v>
      </c>
      <c r="E241" s="338">
        <v>0</v>
      </c>
      <c r="F241" s="338">
        <v>0</v>
      </c>
      <c r="G241" s="338">
        <v>0</v>
      </c>
      <c r="H241" s="338">
        <v>0</v>
      </c>
      <c r="I241" s="338">
        <v>0</v>
      </c>
      <c r="J241" s="338">
        <v>0</v>
      </c>
      <c r="K241" s="338">
        <v>0</v>
      </c>
      <c r="L241" s="338">
        <v>0</v>
      </c>
      <c r="M241" s="338">
        <v>0</v>
      </c>
      <c r="N241" s="338">
        <v>0</v>
      </c>
      <c r="O241" s="338">
        <v>0</v>
      </c>
      <c r="P241" s="338">
        <v>0</v>
      </c>
      <c r="Q241" s="338">
        <v>0</v>
      </c>
      <c r="R241" s="338">
        <v>0</v>
      </c>
      <c r="S241" s="338">
        <v>0</v>
      </c>
      <c r="T241" s="338">
        <v>0</v>
      </c>
      <c r="U241" s="338">
        <v>0</v>
      </c>
      <c r="V241" s="338">
        <v>0</v>
      </c>
      <c r="W241" s="338">
        <v>0</v>
      </c>
      <c r="X241" s="338">
        <v>0</v>
      </c>
      <c r="Y241" s="338">
        <v>0</v>
      </c>
      <c r="Z241" s="338">
        <v>0</v>
      </c>
      <c r="AA241" s="338">
        <v>0</v>
      </c>
      <c r="AB241" s="338">
        <v>0</v>
      </c>
      <c r="AC241" s="338">
        <v>0</v>
      </c>
      <c r="AD241" s="338">
        <v>0</v>
      </c>
      <c r="AE241" s="338">
        <v>0</v>
      </c>
      <c r="AF241" s="338">
        <v>0</v>
      </c>
      <c r="AG241" s="338">
        <v>0</v>
      </c>
    </row>
    <row r="242" spans="2:33" x14ac:dyDescent="0.25">
      <c r="B242" s="341" t="s">
        <v>984</v>
      </c>
      <c r="C242" s="338">
        <v>0</v>
      </c>
      <c r="D242" s="338">
        <v>0</v>
      </c>
      <c r="E242" s="338">
        <v>0</v>
      </c>
      <c r="F242" s="338">
        <v>0</v>
      </c>
      <c r="G242" s="338">
        <v>0</v>
      </c>
      <c r="H242" s="338">
        <v>0</v>
      </c>
      <c r="I242" s="338">
        <v>0</v>
      </c>
      <c r="J242" s="338">
        <v>0</v>
      </c>
      <c r="K242" s="338">
        <v>0</v>
      </c>
      <c r="L242" s="338">
        <v>0</v>
      </c>
      <c r="M242" s="338">
        <v>0</v>
      </c>
      <c r="N242" s="338">
        <v>0</v>
      </c>
      <c r="O242" s="338">
        <v>0</v>
      </c>
      <c r="P242" s="338">
        <v>0</v>
      </c>
      <c r="Q242" s="338">
        <v>0</v>
      </c>
      <c r="R242" s="338">
        <v>0</v>
      </c>
      <c r="S242" s="338">
        <v>0</v>
      </c>
      <c r="T242" s="338">
        <v>0</v>
      </c>
      <c r="U242" s="338">
        <v>0</v>
      </c>
      <c r="V242" s="338">
        <v>0</v>
      </c>
      <c r="W242" s="338">
        <v>0</v>
      </c>
      <c r="X242" s="338">
        <v>0</v>
      </c>
      <c r="Y242" s="338">
        <v>0</v>
      </c>
      <c r="Z242" s="338">
        <v>0</v>
      </c>
      <c r="AA242" s="338">
        <v>0</v>
      </c>
      <c r="AB242" s="338">
        <v>0</v>
      </c>
      <c r="AC242" s="338">
        <v>0</v>
      </c>
      <c r="AD242" s="338">
        <v>0</v>
      </c>
      <c r="AE242" s="338">
        <v>0</v>
      </c>
      <c r="AF242" s="338">
        <v>0</v>
      </c>
      <c r="AG242" s="338">
        <v>0</v>
      </c>
    </row>
    <row r="243" spans="2:33" x14ac:dyDescent="0.25">
      <c r="B243" s="341" t="s">
        <v>985</v>
      </c>
      <c r="C243" s="338">
        <v>0</v>
      </c>
      <c r="D243" s="338">
        <v>0</v>
      </c>
      <c r="E243" s="338">
        <v>0</v>
      </c>
      <c r="F243" s="338">
        <v>0</v>
      </c>
      <c r="G243" s="338">
        <v>0</v>
      </c>
      <c r="H243" s="338">
        <v>0</v>
      </c>
      <c r="I243" s="338">
        <v>0</v>
      </c>
      <c r="J243" s="338">
        <v>0</v>
      </c>
      <c r="K243" s="338">
        <v>0</v>
      </c>
      <c r="L243" s="338">
        <v>0</v>
      </c>
      <c r="M243" s="338">
        <v>0</v>
      </c>
      <c r="N243" s="338">
        <v>0</v>
      </c>
      <c r="O243" s="338">
        <v>0</v>
      </c>
      <c r="P243" s="338">
        <v>0</v>
      </c>
      <c r="Q243" s="338">
        <v>0</v>
      </c>
      <c r="R243" s="338">
        <v>0</v>
      </c>
      <c r="S243" s="338">
        <v>0</v>
      </c>
      <c r="T243" s="338">
        <v>0</v>
      </c>
      <c r="U243" s="338">
        <v>0</v>
      </c>
      <c r="V243" s="338">
        <v>0</v>
      </c>
      <c r="W243" s="338">
        <v>0</v>
      </c>
      <c r="X243" s="338">
        <v>0</v>
      </c>
      <c r="Y243" s="338">
        <v>0</v>
      </c>
      <c r="Z243" s="338">
        <v>0</v>
      </c>
      <c r="AA243" s="338">
        <v>0</v>
      </c>
      <c r="AB243" s="338">
        <v>0</v>
      </c>
      <c r="AC243" s="338">
        <v>0</v>
      </c>
      <c r="AD243" s="338">
        <v>0</v>
      </c>
      <c r="AE243" s="338">
        <v>0</v>
      </c>
      <c r="AF243" s="338">
        <v>0</v>
      </c>
      <c r="AG243" s="338">
        <v>0</v>
      </c>
    </row>
    <row r="244" spans="2:33" x14ac:dyDescent="0.25">
      <c r="B244" s="342" t="s">
        <v>986</v>
      </c>
      <c r="C244" s="181">
        <f>SUM([1]MAE!V17)*BTU_Conversion</f>
        <v>9702730857430.5996</v>
      </c>
      <c r="D244" s="181">
        <f>SUM([1]MAE!W17)*BTU_Conversion</f>
        <v>9689188329230.8145</v>
      </c>
      <c r="E244" s="181">
        <f>SUM([1]MAE!X17)*BTU_Conversion</f>
        <v>9682341495307.7559</v>
      </c>
      <c r="F244" s="181">
        <f>SUM([1]MAE!Y17)*BTU_Conversion</f>
        <v>9658507923992.9805</v>
      </c>
      <c r="G244" s="181">
        <f>SUM([1]MAE!Z17)*BTU_Conversion</f>
        <v>9627022018512.4902</v>
      </c>
      <c r="H244" s="181">
        <f>SUM([1]MAE!AA17)*BTU_Conversion</f>
        <v>9613876836626.0469</v>
      </c>
      <c r="I244" s="181">
        <f>SUM([1]MAE!AB17)*BTU_Conversion</f>
        <v>9590556803023.2305</v>
      </c>
      <c r="J244" s="181">
        <f>SUM([1]MAE!AC17)*BTU_Conversion</f>
        <v>9567015491654.748</v>
      </c>
      <c r="K244" s="181">
        <f>SUM([1]MAE!AD17)*BTU_Conversion</f>
        <v>9537004978577.748</v>
      </c>
      <c r="L244" s="181">
        <f>SUM([1]MAE!AE17)*BTU_Conversion</f>
        <v>9498919638945.9375</v>
      </c>
      <c r="M244" s="181">
        <f>SUM([1]MAE!AF17)*BTU_Conversion</f>
        <v>9469850594811.1738</v>
      </c>
      <c r="N244" s="181">
        <f>SUM([1]MAE!AG17)*BTU_Conversion</f>
        <v>9381053520916.668</v>
      </c>
      <c r="O244" s="181">
        <f>SUM([1]MAE!AH17)*BTU_Conversion</f>
        <v>9397562208542.6211</v>
      </c>
      <c r="P244" s="181">
        <f>SUM([1]MAE!AI17)*BTU_Conversion</f>
        <v>9082470012235.877</v>
      </c>
      <c r="Q244" s="181">
        <f>SUM([1]MAE!AJ17)*BTU_Conversion</f>
        <v>9045800844403.4746</v>
      </c>
      <c r="R244" s="181">
        <f>SUM([1]MAE!AK17)*BTU_Conversion</f>
        <v>9017881289545.2012</v>
      </c>
      <c r="S244" s="181">
        <f>SUM([1]MAE!AL17)*BTU_Conversion</f>
        <v>8939182377182.3633</v>
      </c>
      <c r="T244" s="181">
        <f>SUM([1]MAE!AM17)*BTU_Conversion</f>
        <v>8770640377598.0869</v>
      </c>
      <c r="U244" s="181">
        <f>SUM([1]MAE!AN17)*BTU_Conversion</f>
        <v>8705398915268.874</v>
      </c>
      <c r="V244" s="181">
        <f>SUM([1]MAE!AO17)*BTU_Conversion</f>
        <v>8575403195885.3574</v>
      </c>
      <c r="W244" s="181">
        <f>SUM([1]MAE!AP17)*BTU_Conversion</f>
        <v>8391814575194.625</v>
      </c>
      <c r="X244" s="181">
        <f>SUM([1]MAE!AQ17)*BTU_Conversion</f>
        <v>8367299068446.7686</v>
      </c>
      <c r="Y244" s="181">
        <f>SUM([1]MAE!AR17)*BTU_Conversion</f>
        <v>8204928382848.0117</v>
      </c>
      <c r="Z244" s="181">
        <f>SUM([1]MAE!AS17)*BTU_Conversion</f>
        <v>8165536062246.2051</v>
      </c>
      <c r="AA244" s="181">
        <f>SUM([1]MAE!AT17)*BTU_Conversion</f>
        <v>8056095479583.8203</v>
      </c>
      <c r="AB244" s="181">
        <f>SUM([1]MAE!AU17)*BTU_Conversion</f>
        <v>7808596149821.501</v>
      </c>
      <c r="AC244" s="181">
        <f>SUM([1]MAE!AV17)*BTU_Conversion</f>
        <v>7841940974887.5771</v>
      </c>
      <c r="AD244" s="181">
        <f>SUM([1]MAE!AW17)*BTU_Conversion</f>
        <v>7847634965904.1836</v>
      </c>
      <c r="AE244" s="181">
        <f>SUM([1]MAE!AX17)*BTU_Conversion</f>
        <v>7862789594071.6074</v>
      </c>
      <c r="AF244" s="181">
        <f>SUM([1]MAE!AY17)*BTU_Conversion</f>
        <v>7867117552429.2412</v>
      </c>
      <c r="AG244" s="181">
        <f>SUM([1]MAE!AZ17)*BTU_Conversion</f>
        <v>7868104394415.5313</v>
      </c>
    </row>
    <row r="245" spans="2:33" x14ac:dyDescent="0.25">
      <c r="B245" s="343" t="s">
        <v>987</v>
      </c>
      <c r="C245" s="181">
        <f>SUM([1]TRE!V17)*BTU_Conversion</f>
        <v>2435301609747.3057</v>
      </c>
      <c r="D245" s="181">
        <f>SUM([1]TRE!W17)*BTU_Conversion</f>
        <v>2436932474067.8159</v>
      </c>
      <c r="E245" s="181">
        <f>SUM([1]TRE!X17)*BTU_Conversion</f>
        <v>2449867407286.8989</v>
      </c>
      <c r="F245" s="181">
        <f>SUM([1]TRE!Y17)*BTU_Conversion</f>
        <v>2455743341543.4941</v>
      </c>
      <c r="G245" s="181">
        <f>SUM([1]TRE!Z17)*BTU_Conversion</f>
        <v>2462346955706.7358</v>
      </c>
      <c r="H245" s="181">
        <f>SUM([1]TRE!AA17)*BTU_Conversion</f>
        <v>2472664847947.585</v>
      </c>
      <c r="I245" s="181">
        <f>SUM([1]TRE!AB17)*BTU_Conversion</f>
        <v>2477658413890.3989</v>
      </c>
      <c r="J245" s="181">
        <f>SUM([1]TRE!AC17)*BTU_Conversion</f>
        <v>2485639803633.5396</v>
      </c>
      <c r="K245" s="181">
        <f>SUM([1]TRE!AD17)*BTU_Conversion</f>
        <v>2491508032878.251</v>
      </c>
      <c r="L245" s="181">
        <f>SUM([1]TRE!AE17)*BTU_Conversion</f>
        <v>2494855788862.5225</v>
      </c>
      <c r="M245" s="181">
        <f>SUM([1]TRE!AF17)*BTU_Conversion</f>
        <v>2502158944688.0278</v>
      </c>
      <c r="N245" s="181">
        <f>SUM([1]TRE!AG17)*BTU_Conversion</f>
        <v>2506546024354.0498</v>
      </c>
      <c r="O245" s="181">
        <f>SUM([1]TRE!AH17)*BTU_Conversion</f>
        <v>2527622367854.2524</v>
      </c>
      <c r="P245" s="181">
        <f>SUM([1]TRE!AI17)*BTU_Conversion</f>
        <v>2515636812377.5688</v>
      </c>
      <c r="Q245" s="181">
        <f>SUM([1]TRE!AJ17)*BTU_Conversion</f>
        <v>2526243631620.3755</v>
      </c>
      <c r="R245" s="181">
        <f>SUM([1]TRE!AK17)*BTU_Conversion</f>
        <v>2521102534367.1294</v>
      </c>
      <c r="S245" s="181">
        <f>SUM([1]TRE!AL17)*BTU_Conversion</f>
        <v>2512098041771.1938</v>
      </c>
      <c r="T245" s="181">
        <f>SUM([1]TRE!AM17)*BTU_Conversion</f>
        <v>2499033117230.2798</v>
      </c>
      <c r="U245" s="181">
        <f>SUM([1]TRE!AN17)*BTU_Conversion</f>
        <v>2515011423199.6289</v>
      </c>
      <c r="V245" s="181">
        <f>SUM([1]TRE!AO17)*BTU_Conversion</f>
        <v>2534582403158.6724</v>
      </c>
      <c r="W245" s="181">
        <f>SUM([1]TRE!AP17)*BTU_Conversion</f>
        <v>2503595373238.7373</v>
      </c>
      <c r="X245" s="181">
        <f>SUM([1]TRE!AQ17)*BTU_Conversion</f>
        <v>2481224600223.4043</v>
      </c>
      <c r="Y245" s="181">
        <f>SUM([1]TRE!AR17)*BTU_Conversion</f>
        <v>2481243967962.0493</v>
      </c>
      <c r="Z245" s="181">
        <f>SUM([1]TRE!AS17)*BTU_Conversion</f>
        <v>2468519731007.2417</v>
      </c>
      <c r="AA245" s="181">
        <f>SUM([1]TRE!AT17)*BTU_Conversion</f>
        <v>2435522774958.5381</v>
      </c>
      <c r="AB245" s="181">
        <f>SUM([1]TRE!AU17)*BTU_Conversion</f>
        <v>2382521756081.2236</v>
      </c>
      <c r="AC245" s="181">
        <f>SUM([1]TRE!AV17)*BTU_Conversion</f>
        <v>2393289701775.0103</v>
      </c>
      <c r="AD245" s="181">
        <f>SUM([1]TRE!AW17)*BTU_Conversion</f>
        <v>2381834902921.4683</v>
      </c>
      <c r="AE245" s="181">
        <f>SUM([1]TRE!AX17)*BTU_Conversion</f>
        <v>2394648685552.7041</v>
      </c>
      <c r="AF245" s="181">
        <f>SUM([1]TRE!AY17)*BTU_Conversion</f>
        <v>2406383782049.959</v>
      </c>
      <c r="AG245" s="181">
        <f>SUM([1]TRE!AZ17)*BTU_Conversion</f>
        <v>2419831384935.5415</v>
      </c>
    </row>
    <row r="246" spans="2:33" x14ac:dyDescent="0.25">
      <c r="B246" s="344" t="s">
        <v>988</v>
      </c>
      <c r="C246" s="338">
        <v>0</v>
      </c>
      <c r="D246" s="338">
        <v>0</v>
      </c>
      <c r="E246" s="338">
        <v>0</v>
      </c>
      <c r="F246" s="338">
        <v>0</v>
      </c>
      <c r="G246" s="338">
        <v>0</v>
      </c>
      <c r="H246" s="338">
        <v>0</v>
      </c>
      <c r="I246" s="338">
        <v>0</v>
      </c>
      <c r="J246" s="338">
        <v>0</v>
      </c>
      <c r="K246" s="338">
        <v>0</v>
      </c>
      <c r="L246" s="338">
        <v>0</v>
      </c>
      <c r="M246" s="338">
        <v>0</v>
      </c>
      <c r="N246" s="338">
        <v>0</v>
      </c>
      <c r="O246" s="338">
        <v>0</v>
      </c>
      <c r="P246" s="338">
        <v>0</v>
      </c>
      <c r="Q246" s="338">
        <v>0</v>
      </c>
      <c r="R246" s="338">
        <v>0</v>
      </c>
      <c r="S246" s="338">
        <v>0</v>
      </c>
      <c r="T246" s="338">
        <v>0</v>
      </c>
      <c r="U246" s="338">
        <v>0</v>
      </c>
      <c r="V246" s="338">
        <v>0</v>
      </c>
      <c r="W246" s="338">
        <v>0</v>
      </c>
      <c r="X246" s="338">
        <v>0</v>
      </c>
      <c r="Y246" s="338">
        <v>0</v>
      </c>
      <c r="Z246" s="338">
        <v>0</v>
      </c>
      <c r="AA246" s="338">
        <v>0</v>
      </c>
      <c r="AB246" s="338">
        <v>0</v>
      </c>
      <c r="AC246" s="338">
        <v>0</v>
      </c>
      <c r="AD246" s="338">
        <v>0</v>
      </c>
      <c r="AE246" s="338">
        <v>0</v>
      </c>
      <c r="AF246" s="338">
        <v>0</v>
      </c>
      <c r="AG246" s="338">
        <v>0</v>
      </c>
    </row>
    <row r="247" spans="2:33" x14ac:dyDescent="0.25">
      <c r="B247" s="345" t="s">
        <v>989</v>
      </c>
      <c r="C247" s="181">
        <f>SUM([1]OIS!V17)*BTU_Conversion</f>
        <v>14201569984892.953</v>
      </c>
      <c r="D247" s="181">
        <f>SUM([1]OIS!W17)*BTU_Conversion</f>
        <v>14213868691241.615</v>
      </c>
      <c r="E247" s="181">
        <f>SUM([1]OIS!X17)*BTU_Conversion</f>
        <v>14328528017486.059</v>
      </c>
      <c r="F247" s="181">
        <f>SUM([1]OIS!Y17)*BTU_Conversion</f>
        <v>14295893340256.225</v>
      </c>
      <c r="G247" s="181">
        <f>SUM([1]OIS!Z17)*BTU_Conversion</f>
        <v>14250019527053.609</v>
      </c>
      <c r="H247" s="181">
        <f>SUM([1]OIS!AA17)*BTU_Conversion</f>
        <v>14159831400166.516</v>
      </c>
      <c r="I247" s="181">
        <f>SUM([1]OIS!AB17)*BTU_Conversion</f>
        <v>13800891710124.938</v>
      </c>
      <c r="J247" s="181">
        <f>SUM([1]OIS!AC17)*BTU_Conversion</f>
        <v>13567252718905.822</v>
      </c>
      <c r="K247" s="181">
        <f>SUM([1]OIS!AD17)*BTU_Conversion</f>
        <v>13381012655902.84</v>
      </c>
      <c r="L247" s="181">
        <f>SUM([1]OIS!AE17)*BTU_Conversion</f>
        <v>13321587521848.227</v>
      </c>
      <c r="M247" s="181">
        <f>SUM([1]OIS!AF17)*BTU_Conversion</f>
        <v>12957200329180.398</v>
      </c>
      <c r="N247" s="181">
        <f>SUM([1]OIS!AG17)*BTU_Conversion</f>
        <v>12874600155012.705</v>
      </c>
      <c r="O247" s="181">
        <f>SUM([1]OIS!AH17)*BTU_Conversion</f>
        <v>12782617976911.225</v>
      </c>
      <c r="P247" s="181">
        <f>SUM([1]OIS!AI17)*BTU_Conversion</f>
        <v>12768138812379.898</v>
      </c>
      <c r="Q247" s="181">
        <f>SUM([1]OIS!AJ17)*BTU_Conversion</f>
        <v>12743951114726.111</v>
      </c>
      <c r="R247" s="181">
        <f>SUM([1]OIS!AK17)*BTU_Conversion</f>
        <v>12666971439917.137</v>
      </c>
      <c r="S247" s="181">
        <f>SUM([1]OIS!AL17)*BTU_Conversion</f>
        <v>12752034217012.736</v>
      </c>
      <c r="T247" s="181">
        <f>SUM([1]OIS!AM17)*BTU_Conversion</f>
        <v>12820026096944.965</v>
      </c>
      <c r="U247" s="181">
        <f>SUM([1]OIS!AN17)*BTU_Conversion</f>
        <v>12903027271637.457</v>
      </c>
      <c r="V247" s="181">
        <f>SUM([1]OIS!AO17)*BTU_Conversion</f>
        <v>12970809171489.666</v>
      </c>
      <c r="W247" s="181">
        <f>SUM([1]OIS!AP17)*BTU_Conversion</f>
        <v>13042250049108.072</v>
      </c>
      <c r="X247" s="181">
        <f>SUM([1]OIS!AQ17)*BTU_Conversion</f>
        <v>13149144239830.615</v>
      </c>
      <c r="Y247" s="181">
        <f>SUM([1]OIS!AR17)*BTU_Conversion</f>
        <v>13245966621737.045</v>
      </c>
      <c r="Z247" s="181">
        <f>SUM([1]OIS!AS17)*BTU_Conversion</f>
        <v>13286386329536.494</v>
      </c>
      <c r="AA247" s="181">
        <f>SUM([1]OIS!AT17)*BTU_Conversion</f>
        <v>13355490038582.619</v>
      </c>
      <c r="AB247" s="181">
        <f>SUM([1]OIS!AU17)*BTU_Conversion</f>
        <v>13401776925362.252</v>
      </c>
      <c r="AC247" s="181">
        <f>SUM([1]OIS!AV17)*BTU_Conversion</f>
        <v>13370323120490.908</v>
      </c>
      <c r="AD247" s="181">
        <f>SUM([1]OIS!AW17)*BTU_Conversion</f>
        <v>13359128484967.555</v>
      </c>
      <c r="AE247" s="181">
        <f>SUM([1]OIS!AX17)*BTU_Conversion</f>
        <v>13368799871831.791</v>
      </c>
      <c r="AF247" s="181">
        <f>SUM([1]OIS!AY17)*BTU_Conversion</f>
        <v>13417050604503.418</v>
      </c>
      <c r="AG247" s="181">
        <f>SUM([1]OIS!AZ17)*BTU_Conversion</f>
        <v>13401796932989.176</v>
      </c>
    </row>
    <row r="248" spans="2:33" x14ac:dyDescent="0.25">
      <c r="B248" s="336" t="s">
        <v>990</v>
      </c>
      <c r="C248" s="181">
        <f>SUM([1]cpi!X31,[1]cpi!X34)*BTU_Conversion</f>
        <v>0</v>
      </c>
      <c r="D248" s="181">
        <f>SUM([1]cpi!Y31,[1]cpi!Y34)*BTU_Conversion</f>
        <v>0</v>
      </c>
      <c r="E248" s="181">
        <f>SUM([1]cpi!Z31,[1]cpi!Z34)*BTU_Conversion</f>
        <v>0</v>
      </c>
      <c r="F248" s="181">
        <f>SUM([1]cpi!AA31,[1]cpi!AA34)*BTU_Conversion</f>
        <v>0</v>
      </c>
      <c r="G248" s="181">
        <f>SUM([1]cpi!AB31,[1]cpi!AB34)*BTU_Conversion</f>
        <v>0</v>
      </c>
      <c r="H248" s="181">
        <f>SUM([1]cpi!AC31,[1]cpi!AC34)*BTU_Conversion</f>
        <v>0</v>
      </c>
      <c r="I248" s="181">
        <f>SUM([1]cpi!AD31,[1]cpi!AD34)*BTU_Conversion</f>
        <v>0</v>
      </c>
      <c r="J248" s="181">
        <f>SUM([1]cpi!AE31,[1]cpi!AE34)*BTU_Conversion</f>
        <v>0</v>
      </c>
      <c r="K248" s="181">
        <f>SUM([1]cpi!AF31,[1]cpi!AF34)*BTU_Conversion</f>
        <v>0</v>
      </c>
      <c r="L248" s="181">
        <f>SUM([1]cpi!AG31,[1]cpi!AG34)*BTU_Conversion</f>
        <v>0</v>
      </c>
      <c r="M248" s="181">
        <f>SUM([1]cpi!AH31,[1]cpi!AH34)*BTU_Conversion</f>
        <v>0</v>
      </c>
      <c r="N248" s="181">
        <f>SUM([1]cpi!AI31,[1]cpi!AI34)*BTU_Conversion</f>
        <v>0</v>
      </c>
      <c r="O248" s="181">
        <f>SUM([1]cpi!AJ31,[1]cpi!AJ34)*BTU_Conversion</f>
        <v>0</v>
      </c>
      <c r="P248" s="181">
        <f>SUM([1]cpi!AK31,[1]cpi!AK34)*BTU_Conversion</f>
        <v>0</v>
      </c>
      <c r="Q248" s="181">
        <f>SUM([1]cpi!AL31,[1]cpi!AL34)*BTU_Conversion</f>
        <v>0</v>
      </c>
      <c r="R248" s="181">
        <f>SUM([1]cpi!AM31,[1]cpi!AM34)*BTU_Conversion</f>
        <v>0</v>
      </c>
      <c r="S248" s="181">
        <f>SUM([1]cpi!AN31,[1]cpi!AN34)*BTU_Conversion</f>
        <v>0</v>
      </c>
      <c r="T248" s="181">
        <f>SUM([1]cpi!AO31,[1]cpi!AO34)*BTU_Conversion</f>
        <v>0</v>
      </c>
      <c r="U248" s="181">
        <f>SUM([1]cpi!AP31,[1]cpi!AP34)*BTU_Conversion</f>
        <v>0</v>
      </c>
      <c r="V248" s="181">
        <f>SUM([1]cpi!AQ31,[1]cpi!AQ34)*BTU_Conversion</f>
        <v>0</v>
      </c>
      <c r="W248" s="181">
        <f>SUM([1]cpi!AR31,[1]cpi!AR34)*BTU_Conversion</f>
        <v>0</v>
      </c>
      <c r="X248" s="181">
        <f>SUM([1]cpi!AS31,[1]cpi!AS34)*BTU_Conversion</f>
        <v>0</v>
      </c>
      <c r="Y248" s="181">
        <f>SUM([1]cpi!AT31,[1]cpi!AT34)*BTU_Conversion</f>
        <v>0</v>
      </c>
      <c r="Z248" s="181">
        <f>SUM([1]cpi!AU31,[1]cpi!AU34)*BTU_Conversion</f>
        <v>0</v>
      </c>
      <c r="AA248" s="181">
        <f>SUM([1]cpi!AV31,[1]cpi!AV34)*BTU_Conversion</f>
        <v>0</v>
      </c>
      <c r="AB248" s="181">
        <f>SUM([1]cpi!AW31,[1]cpi!AW34)*BTU_Conversion</f>
        <v>0</v>
      </c>
      <c r="AC248" s="181">
        <f>SUM([1]cpi!AX31,[1]cpi!AX34)*BTU_Conversion</f>
        <v>0</v>
      </c>
      <c r="AD248" s="181">
        <f>SUM([1]cpi!AY31,[1]cpi!AY34)*BTU_Conversion</f>
        <v>0</v>
      </c>
      <c r="AE248" s="181">
        <f>SUM([1]cpi!AZ31,[1]cpi!AZ34)*BTU_Conversion</f>
        <v>0</v>
      </c>
      <c r="AF248" s="181">
        <f>SUM([1]cpi!BA31,[1]cpi!BA34)*BTU_Conversion</f>
        <v>0</v>
      </c>
      <c r="AG248" s="181">
        <f>SUM([1]cpi!BB31,[1]cpi!BB34)*BTU_Conversion</f>
        <v>0</v>
      </c>
    </row>
    <row r="249" spans="2:33" x14ac:dyDescent="0.25">
      <c r="B249" s="336" t="s">
        <v>991</v>
      </c>
      <c r="C249" s="338">
        <v>0</v>
      </c>
      <c r="D249" s="338">
        <v>0</v>
      </c>
      <c r="E249" s="338">
        <v>0</v>
      </c>
      <c r="F249" s="338">
        <v>0</v>
      </c>
      <c r="G249" s="338">
        <v>0</v>
      </c>
      <c r="H249" s="338">
        <v>0</v>
      </c>
      <c r="I249" s="338">
        <v>0</v>
      </c>
      <c r="J249" s="338">
        <v>0</v>
      </c>
      <c r="K249" s="338">
        <v>0</v>
      </c>
      <c r="L249" s="338">
        <v>0</v>
      </c>
      <c r="M249" s="338">
        <v>0</v>
      </c>
      <c r="N249" s="338">
        <v>0</v>
      </c>
      <c r="O249" s="338">
        <v>0</v>
      </c>
      <c r="P249" s="338">
        <v>0</v>
      </c>
      <c r="Q249" s="338">
        <v>0</v>
      </c>
      <c r="R249" s="338">
        <v>0</v>
      </c>
      <c r="S249" s="338">
        <v>0</v>
      </c>
      <c r="T249" s="338">
        <v>0</v>
      </c>
      <c r="U249" s="338">
        <v>0</v>
      </c>
      <c r="V249" s="338">
        <v>0</v>
      </c>
      <c r="W249" s="338">
        <v>0</v>
      </c>
      <c r="X249" s="338">
        <v>0</v>
      </c>
      <c r="Y249" s="338">
        <v>0</v>
      </c>
      <c r="Z249" s="338">
        <v>0</v>
      </c>
      <c r="AA249" s="338">
        <v>0</v>
      </c>
      <c r="AB249" s="338">
        <v>0</v>
      </c>
      <c r="AC249" s="338">
        <v>0</v>
      </c>
      <c r="AD249" s="338">
        <v>0</v>
      </c>
      <c r="AE249" s="338">
        <v>0</v>
      </c>
      <c r="AF249" s="338">
        <v>0</v>
      </c>
      <c r="AG249" s="338">
        <v>0</v>
      </c>
    </row>
    <row r="250" spans="2:33" x14ac:dyDescent="0.25">
      <c r="B250" s="339" t="s">
        <v>992</v>
      </c>
      <c r="C250" s="338">
        <v>0</v>
      </c>
      <c r="D250" s="338">
        <v>0</v>
      </c>
      <c r="E250" s="338">
        <v>0</v>
      </c>
      <c r="F250" s="338">
        <v>0</v>
      </c>
      <c r="G250" s="338">
        <v>0</v>
      </c>
      <c r="H250" s="338">
        <v>0</v>
      </c>
      <c r="I250" s="338">
        <v>0</v>
      </c>
      <c r="J250" s="338">
        <v>0</v>
      </c>
      <c r="K250" s="338">
        <v>0</v>
      </c>
      <c r="L250" s="338">
        <v>0</v>
      </c>
      <c r="M250" s="338">
        <v>0</v>
      </c>
      <c r="N250" s="338">
        <v>0</v>
      </c>
      <c r="O250" s="338">
        <v>0</v>
      </c>
      <c r="P250" s="338">
        <v>0</v>
      </c>
      <c r="Q250" s="338">
        <v>0</v>
      </c>
      <c r="R250" s="338">
        <v>0</v>
      </c>
      <c r="S250" s="338">
        <v>0</v>
      </c>
      <c r="T250" s="338">
        <v>0</v>
      </c>
      <c r="U250" s="338">
        <v>0</v>
      </c>
      <c r="V250" s="338">
        <v>0</v>
      </c>
      <c r="W250" s="338">
        <v>0</v>
      </c>
      <c r="X250" s="338">
        <v>0</v>
      </c>
      <c r="Y250" s="338">
        <v>0</v>
      </c>
      <c r="Z250" s="338">
        <v>0</v>
      </c>
      <c r="AA250" s="338">
        <v>0</v>
      </c>
      <c r="AB250" s="338">
        <v>0</v>
      </c>
      <c r="AC250" s="338">
        <v>0</v>
      </c>
      <c r="AD250" s="338">
        <v>0</v>
      </c>
      <c r="AE250" s="338">
        <v>0</v>
      </c>
      <c r="AF250" s="338">
        <v>0</v>
      </c>
      <c r="AG250" s="338">
        <v>0</v>
      </c>
    </row>
    <row r="251" spans="2:33" x14ac:dyDescent="0.25">
      <c r="C251" s="181"/>
      <c r="D251" s="181"/>
      <c r="E251" s="181"/>
      <c r="F251" s="181"/>
      <c r="G251" s="181"/>
      <c r="H251" s="181"/>
      <c r="I251" s="181"/>
      <c r="J251" s="181"/>
      <c r="K251" s="181"/>
      <c r="L251" s="181"/>
      <c r="M251" s="181"/>
      <c r="N251" s="181"/>
      <c r="O251" s="181"/>
      <c r="P251" s="181"/>
      <c r="Q251" s="181"/>
      <c r="R251" s="181"/>
      <c r="S251" s="181"/>
      <c r="T251" s="181"/>
      <c r="U251" s="181"/>
      <c r="V251" s="181"/>
      <c r="W251" s="181"/>
      <c r="X251" s="181"/>
      <c r="Y251" s="181"/>
      <c r="Z251" s="181"/>
      <c r="AA251" s="181"/>
      <c r="AB251" s="181"/>
      <c r="AC251" s="181"/>
      <c r="AD251" s="181"/>
      <c r="AE251" s="181"/>
      <c r="AF251" s="181"/>
      <c r="AG251" s="181"/>
    </row>
    <row r="252" spans="2:33" x14ac:dyDescent="0.25">
      <c r="B252" s="1" t="s">
        <v>2083</v>
      </c>
      <c r="C252" s="181"/>
      <c r="D252" s="181"/>
      <c r="E252" s="181"/>
      <c r="F252" s="181"/>
      <c r="G252" s="181"/>
      <c r="H252" s="181"/>
      <c r="I252" s="181"/>
      <c r="J252" s="181"/>
      <c r="K252" s="181"/>
      <c r="L252" s="181"/>
      <c r="M252" s="181"/>
      <c r="N252" s="181"/>
      <c r="O252" s="181"/>
      <c r="P252" s="181"/>
      <c r="Q252" s="181"/>
      <c r="R252" s="181"/>
      <c r="S252" s="181"/>
      <c r="T252" s="181"/>
      <c r="U252" s="181"/>
      <c r="V252" s="181"/>
      <c r="W252" s="181"/>
      <c r="X252" s="181"/>
      <c r="Y252" s="181"/>
      <c r="Z252" s="181"/>
      <c r="AA252" s="181"/>
      <c r="AB252" s="181"/>
      <c r="AC252" s="181"/>
      <c r="AD252" s="181"/>
      <c r="AE252" s="181"/>
      <c r="AF252" s="181"/>
      <c r="AG252" s="181"/>
    </row>
    <row r="253" spans="2:33" x14ac:dyDescent="0.25">
      <c r="B253" s="336" t="s">
        <v>954</v>
      </c>
      <c r="C253" s="338">
        <v>0</v>
      </c>
      <c r="D253" s="338">
        <v>0</v>
      </c>
      <c r="E253" s="338">
        <v>0</v>
      </c>
      <c r="F253" s="338">
        <v>0</v>
      </c>
      <c r="G253" s="338">
        <v>0</v>
      </c>
      <c r="H253" s="338">
        <v>0</v>
      </c>
      <c r="I253" s="338">
        <v>0</v>
      </c>
      <c r="J253" s="338">
        <v>0</v>
      </c>
      <c r="K253" s="338">
        <v>0</v>
      </c>
      <c r="L253" s="338">
        <v>0</v>
      </c>
      <c r="M253" s="338">
        <v>0</v>
      </c>
      <c r="N253" s="338">
        <v>0</v>
      </c>
      <c r="O253" s="338">
        <v>0</v>
      </c>
      <c r="P253" s="338">
        <v>0</v>
      </c>
      <c r="Q253" s="338">
        <v>0</v>
      </c>
      <c r="R253" s="338">
        <v>0</v>
      </c>
      <c r="S253" s="338">
        <v>0</v>
      </c>
      <c r="T253" s="338">
        <v>0</v>
      </c>
      <c r="U253" s="338">
        <v>0</v>
      </c>
      <c r="V253" s="338">
        <v>0</v>
      </c>
      <c r="W253" s="338">
        <v>0</v>
      </c>
      <c r="X253" s="338">
        <v>0</v>
      </c>
      <c r="Y253" s="338">
        <v>0</v>
      </c>
      <c r="Z253" s="338">
        <v>0</v>
      </c>
      <c r="AA253" s="338">
        <v>0</v>
      </c>
      <c r="AB253" s="338">
        <v>0</v>
      </c>
      <c r="AC253" s="338">
        <v>0</v>
      </c>
      <c r="AD253" s="338">
        <v>0</v>
      </c>
      <c r="AE253" s="338">
        <v>0</v>
      </c>
      <c r="AF253" s="338">
        <v>0</v>
      </c>
      <c r="AG253" s="338">
        <v>0</v>
      </c>
    </row>
    <row r="254" spans="2:33" x14ac:dyDescent="0.25">
      <c r="B254" s="336" t="s">
        <v>969</v>
      </c>
      <c r="C254" s="338">
        <v>0</v>
      </c>
      <c r="D254" s="338">
        <v>0</v>
      </c>
      <c r="E254" s="338">
        <v>0</v>
      </c>
      <c r="F254" s="338">
        <v>0</v>
      </c>
      <c r="G254" s="338">
        <v>0</v>
      </c>
      <c r="H254" s="338">
        <v>0</v>
      </c>
      <c r="I254" s="338">
        <v>0</v>
      </c>
      <c r="J254" s="338">
        <v>0</v>
      </c>
      <c r="K254" s="338">
        <v>0</v>
      </c>
      <c r="L254" s="338">
        <v>0</v>
      </c>
      <c r="M254" s="338">
        <v>0</v>
      </c>
      <c r="N254" s="338">
        <v>0</v>
      </c>
      <c r="O254" s="338">
        <v>0</v>
      </c>
      <c r="P254" s="338">
        <v>0</v>
      </c>
      <c r="Q254" s="338">
        <v>0</v>
      </c>
      <c r="R254" s="338">
        <v>0</v>
      </c>
      <c r="S254" s="338">
        <v>0</v>
      </c>
      <c r="T254" s="338">
        <v>0</v>
      </c>
      <c r="U254" s="338">
        <v>0</v>
      </c>
      <c r="V254" s="338">
        <v>0</v>
      </c>
      <c r="W254" s="338">
        <v>0</v>
      </c>
      <c r="X254" s="338">
        <v>0</v>
      </c>
      <c r="Y254" s="338">
        <v>0</v>
      </c>
      <c r="Z254" s="338">
        <v>0</v>
      </c>
      <c r="AA254" s="338">
        <v>0</v>
      </c>
      <c r="AB254" s="338">
        <v>0</v>
      </c>
      <c r="AC254" s="338">
        <v>0</v>
      </c>
      <c r="AD254" s="338">
        <v>0</v>
      </c>
      <c r="AE254" s="338">
        <v>0</v>
      </c>
      <c r="AF254" s="338">
        <v>0</v>
      </c>
      <c r="AG254" s="338">
        <v>0</v>
      </c>
    </row>
    <row r="255" spans="2:33" x14ac:dyDescent="0.25">
      <c r="B255" s="336" t="s">
        <v>970</v>
      </c>
      <c r="C255" s="338">
        <v>0</v>
      </c>
      <c r="D255" s="338">
        <v>0</v>
      </c>
      <c r="E255" s="338">
        <v>0</v>
      </c>
      <c r="F255" s="338">
        <v>0</v>
      </c>
      <c r="G255" s="338">
        <v>0</v>
      </c>
      <c r="H255" s="338">
        <v>0</v>
      </c>
      <c r="I255" s="338">
        <v>0</v>
      </c>
      <c r="J255" s="338">
        <v>0</v>
      </c>
      <c r="K255" s="338">
        <v>0</v>
      </c>
      <c r="L255" s="338">
        <v>0</v>
      </c>
      <c r="M255" s="338">
        <v>0</v>
      </c>
      <c r="N255" s="338">
        <v>0</v>
      </c>
      <c r="O255" s="338">
        <v>0</v>
      </c>
      <c r="P255" s="338">
        <v>0</v>
      </c>
      <c r="Q255" s="338">
        <v>0</v>
      </c>
      <c r="R255" s="338">
        <v>0</v>
      </c>
      <c r="S255" s="338">
        <v>0</v>
      </c>
      <c r="T255" s="338">
        <v>0</v>
      </c>
      <c r="U255" s="338">
        <v>0</v>
      </c>
      <c r="V255" s="338">
        <v>0</v>
      </c>
      <c r="W255" s="338">
        <v>0</v>
      </c>
      <c r="X255" s="338">
        <v>0</v>
      </c>
      <c r="Y255" s="338">
        <v>0</v>
      </c>
      <c r="Z255" s="338">
        <v>0</v>
      </c>
      <c r="AA255" s="338">
        <v>0</v>
      </c>
      <c r="AB255" s="338">
        <v>0</v>
      </c>
      <c r="AC255" s="338">
        <v>0</v>
      </c>
      <c r="AD255" s="338">
        <v>0</v>
      </c>
      <c r="AE255" s="338">
        <v>0</v>
      </c>
      <c r="AF255" s="338">
        <v>0</v>
      </c>
      <c r="AG255" s="338">
        <v>0</v>
      </c>
    </row>
    <row r="256" spans="2:33" x14ac:dyDescent="0.25">
      <c r="B256" s="339" t="s">
        <v>971</v>
      </c>
      <c r="C256" s="338">
        <v>0</v>
      </c>
      <c r="D256" s="338">
        <v>0</v>
      </c>
      <c r="E256" s="338">
        <v>0</v>
      </c>
      <c r="F256" s="338">
        <v>0</v>
      </c>
      <c r="G256" s="338">
        <v>0</v>
      </c>
      <c r="H256" s="338">
        <v>0</v>
      </c>
      <c r="I256" s="338">
        <v>0</v>
      </c>
      <c r="J256" s="338">
        <v>0</v>
      </c>
      <c r="K256" s="338">
        <v>0</v>
      </c>
      <c r="L256" s="338">
        <v>0</v>
      </c>
      <c r="M256" s="338">
        <v>0</v>
      </c>
      <c r="N256" s="338">
        <v>0</v>
      </c>
      <c r="O256" s="338">
        <v>0</v>
      </c>
      <c r="P256" s="338">
        <v>0</v>
      </c>
      <c r="Q256" s="338">
        <v>0</v>
      </c>
      <c r="R256" s="338">
        <v>0</v>
      </c>
      <c r="S256" s="338">
        <v>0</v>
      </c>
      <c r="T256" s="338">
        <v>0</v>
      </c>
      <c r="U256" s="338">
        <v>0</v>
      </c>
      <c r="V256" s="338">
        <v>0</v>
      </c>
      <c r="W256" s="338">
        <v>0</v>
      </c>
      <c r="X256" s="338">
        <v>0</v>
      </c>
      <c r="Y256" s="338">
        <v>0</v>
      </c>
      <c r="Z256" s="338">
        <v>0</v>
      </c>
      <c r="AA256" s="338">
        <v>0</v>
      </c>
      <c r="AB256" s="338">
        <v>0</v>
      </c>
      <c r="AC256" s="338">
        <v>0</v>
      </c>
      <c r="AD256" s="338">
        <v>0</v>
      </c>
      <c r="AE256" s="338">
        <v>0</v>
      </c>
      <c r="AF256" s="338">
        <v>0</v>
      </c>
      <c r="AG256" s="338">
        <v>0</v>
      </c>
    </row>
    <row r="257" spans="2:33" x14ac:dyDescent="0.25">
      <c r="B257" s="336" t="s">
        <v>972</v>
      </c>
      <c r="C257" s="338">
        <v>0</v>
      </c>
      <c r="D257" s="338">
        <v>0</v>
      </c>
      <c r="E257" s="338">
        <v>0</v>
      </c>
      <c r="F257" s="338">
        <v>0</v>
      </c>
      <c r="G257" s="338">
        <v>0</v>
      </c>
      <c r="H257" s="338">
        <v>0</v>
      </c>
      <c r="I257" s="338">
        <v>0</v>
      </c>
      <c r="J257" s="338">
        <v>0</v>
      </c>
      <c r="K257" s="338">
        <v>0</v>
      </c>
      <c r="L257" s="338">
        <v>0</v>
      </c>
      <c r="M257" s="338">
        <v>0</v>
      </c>
      <c r="N257" s="338">
        <v>0</v>
      </c>
      <c r="O257" s="338">
        <v>0</v>
      </c>
      <c r="P257" s="338">
        <v>0</v>
      </c>
      <c r="Q257" s="338">
        <v>0</v>
      </c>
      <c r="R257" s="338">
        <v>0</v>
      </c>
      <c r="S257" s="338">
        <v>0</v>
      </c>
      <c r="T257" s="338">
        <v>0</v>
      </c>
      <c r="U257" s="338">
        <v>0</v>
      </c>
      <c r="V257" s="338">
        <v>0</v>
      </c>
      <c r="W257" s="338">
        <v>0</v>
      </c>
      <c r="X257" s="338">
        <v>0</v>
      </c>
      <c r="Y257" s="338">
        <v>0</v>
      </c>
      <c r="Z257" s="338">
        <v>0</v>
      </c>
      <c r="AA257" s="338">
        <v>0</v>
      </c>
      <c r="AB257" s="338">
        <v>0</v>
      </c>
      <c r="AC257" s="338">
        <v>0</v>
      </c>
      <c r="AD257" s="338">
        <v>0</v>
      </c>
      <c r="AE257" s="338">
        <v>0</v>
      </c>
      <c r="AF257" s="338">
        <v>0</v>
      </c>
      <c r="AG257" s="338">
        <v>0</v>
      </c>
    </row>
    <row r="258" spans="2:33" x14ac:dyDescent="0.25">
      <c r="B258" s="336" t="s">
        <v>973</v>
      </c>
      <c r="C258" s="338">
        <v>0</v>
      </c>
      <c r="D258" s="338">
        <v>0</v>
      </c>
      <c r="E258" s="338">
        <v>0</v>
      </c>
      <c r="F258" s="338">
        <v>0</v>
      </c>
      <c r="G258" s="338">
        <v>0</v>
      </c>
      <c r="H258" s="338">
        <v>0</v>
      </c>
      <c r="I258" s="338">
        <v>0</v>
      </c>
      <c r="J258" s="338">
        <v>0</v>
      </c>
      <c r="K258" s="338">
        <v>0</v>
      </c>
      <c r="L258" s="338">
        <v>0</v>
      </c>
      <c r="M258" s="338">
        <v>0</v>
      </c>
      <c r="N258" s="338">
        <v>0</v>
      </c>
      <c r="O258" s="338">
        <v>0</v>
      </c>
      <c r="P258" s="338">
        <v>0</v>
      </c>
      <c r="Q258" s="338">
        <v>0</v>
      </c>
      <c r="R258" s="338">
        <v>0</v>
      </c>
      <c r="S258" s="338">
        <v>0</v>
      </c>
      <c r="T258" s="338">
        <v>0</v>
      </c>
      <c r="U258" s="338">
        <v>0</v>
      </c>
      <c r="V258" s="338">
        <v>0</v>
      </c>
      <c r="W258" s="338">
        <v>0</v>
      </c>
      <c r="X258" s="338">
        <v>0</v>
      </c>
      <c r="Y258" s="338">
        <v>0</v>
      </c>
      <c r="Z258" s="338">
        <v>0</v>
      </c>
      <c r="AA258" s="338">
        <v>0</v>
      </c>
      <c r="AB258" s="338">
        <v>0</v>
      </c>
      <c r="AC258" s="338">
        <v>0</v>
      </c>
      <c r="AD258" s="338">
        <v>0</v>
      </c>
      <c r="AE258" s="338">
        <v>0</v>
      </c>
      <c r="AF258" s="338">
        <v>0</v>
      </c>
      <c r="AG258" s="338">
        <v>0</v>
      </c>
    </row>
    <row r="259" spans="2:33" x14ac:dyDescent="0.25">
      <c r="B259" s="336" t="s">
        <v>974</v>
      </c>
      <c r="C259" s="338">
        <v>0</v>
      </c>
      <c r="D259" s="338">
        <v>0</v>
      </c>
      <c r="E259" s="338">
        <v>0</v>
      </c>
      <c r="F259" s="338">
        <v>0</v>
      </c>
      <c r="G259" s="338">
        <v>0</v>
      </c>
      <c r="H259" s="338">
        <v>0</v>
      </c>
      <c r="I259" s="338">
        <v>0</v>
      </c>
      <c r="J259" s="338">
        <v>0</v>
      </c>
      <c r="K259" s="338">
        <v>0</v>
      </c>
      <c r="L259" s="338">
        <v>0</v>
      </c>
      <c r="M259" s="338">
        <v>0</v>
      </c>
      <c r="N259" s="338">
        <v>0</v>
      </c>
      <c r="O259" s="338">
        <v>0</v>
      </c>
      <c r="P259" s="338">
        <v>0</v>
      </c>
      <c r="Q259" s="338">
        <v>0</v>
      </c>
      <c r="R259" s="338">
        <v>0</v>
      </c>
      <c r="S259" s="338">
        <v>0</v>
      </c>
      <c r="T259" s="338">
        <v>0</v>
      </c>
      <c r="U259" s="338">
        <v>0</v>
      </c>
      <c r="V259" s="338">
        <v>0</v>
      </c>
      <c r="W259" s="338">
        <v>0</v>
      </c>
      <c r="X259" s="338">
        <v>0</v>
      </c>
      <c r="Y259" s="338">
        <v>0</v>
      </c>
      <c r="Z259" s="338">
        <v>0</v>
      </c>
      <c r="AA259" s="338">
        <v>0</v>
      </c>
      <c r="AB259" s="338">
        <v>0</v>
      </c>
      <c r="AC259" s="338">
        <v>0</v>
      </c>
      <c r="AD259" s="338">
        <v>0</v>
      </c>
      <c r="AE259" s="338">
        <v>0</v>
      </c>
      <c r="AF259" s="338">
        <v>0</v>
      </c>
      <c r="AG259" s="338">
        <v>0</v>
      </c>
    </row>
    <row r="260" spans="2:33" x14ac:dyDescent="0.25">
      <c r="B260" s="336" t="s">
        <v>975</v>
      </c>
      <c r="C260" s="338">
        <v>0</v>
      </c>
      <c r="D260" s="338">
        <v>0</v>
      </c>
      <c r="E260" s="338">
        <v>0</v>
      </c>
      <c r="F260" s="338">
        <v>0</v>
      </c>
      <c r="G260" s="338">
        <v>0</v>
      </c>
      <c r="H260" s="338">
        <v>0</v>
      </c>
      <c r="I260" s="338">
        <v>0</v>
      </c>
      <c r="J260" s="338">
        <v>0</v>
      </c>
      <c r="K260" s="338">
        <v>0</v>
      </c>
      <c r="L260" s="338">
        <v>0</v>
      </c>
      <c r="M260" s="338">
        <v>0</v>
      </c>
      <c r="N260" s="338">
        <v>0</v>
      </c>
      <c r="O260" s="338">
        <v>0</v>
      </c>
      <c r="P260" s="338">
        <v>0</v>
      </c>
      <c r="Q260" s="338">
        <v>0</v>
      </c>
      <c r="R260" s="338">
        <v>0</v>
      </c>
      <c r="S260" s="338">
        <v>0</v>
      </c>
      <c r="T260" s="338">
        <v>0</v>
      </c>
      <c r="U260" s="338">
        <v>0</v>
      </c>
      <c r="V260" s="338">
        <v>0</v>
      </c>
      <c r="W260" s="338">
        <v>0</v>
      </c>
      <c r="X260" s="338">
        <v>0</v>
      </c>
      <c r="Y260" s="338">
        <v>0</v>
      </c>
      <c r="Z260" s="338">
        <v>0</v>
      </c>
      <c r="AA260" s="338">
        <v>0</v>
      </c>
      <c r="AB260" s="338">
        <v>0</v>
      </c>
      <c r="AC260" s="338">
        <v>0</v>
      </c>
      <c r="AD260" s="338">
        <v>0</v>
      </c>
      <c r="AE260" s="338">
        <v>0</v>
      </c>
      <c r="AF260" s="338">
        <v>0</v>
      </c>
      <c r="AG260" s="338">
        <v>0</v>
      </c>
    </row>
    <row r="261" spans="2:33" x14ac:dyDescent="0.25">
      <c r="B261" s="336" t="s">
        <v>976</v>
      </c>
      <c r="C261" s="181">
        <f>'[1]Hydrogen Calculations'!D47</f>
        <v>147123248419922.56</v>
      </c>
      <c r="D261" s="181">
        <f>'[1]Hydrogen Calculations'!E47</f>
        <v>146826240904252.5</v>
      </c>
      <c r="E261" s="181">
        <f>'[1]Hydrogen Calculations'!F47</f>
        <v>145975164551731.94</v>
      </c>
      <c r="F261" s="181">
        <f>'[1]Hydrogen Calculations'!G47</f>
        <v>144896979049919.03</v>
      </c>
      <c r="G261" s="181">
        <f>'[1]Hydrogen Calculations'!H47</f>
        <v>143535323436791.59</v>
      </c>
      <c r="H261" s="181">
        <f>'[1]Hydrogen Calculations'!I47</f>
        <v>142359288368324.16</v>
      </c>
      <c r="I261" s="181">
        <f>'[1]Hydrogen Calculations'!J47</f>
        <v>141640945295947.53</v>
      </c>
      <c r="J261" s="181">
        <f>'[1]Hydrogen Calculations'!K47</f>
        <v>140577690808586.89</v>
      </c>
      <c r="K261" s="181">
        <f>'[1]Hydrogen Calculations'!L47</f>
        <v>140074339761915.92</v>
      </c>
      <c r="L261" s="181">
        <f>'[1]Hydrogen Calculations'!M47</f>
        <v>139470128126182.47</v>
      </c>
      <c r="M261" s="181">
        <f>'[1]Hydrogen Calculations'!N47</f>
        <v>138559242042264.27</v>
      </c>
      <c r="N261" s="181">
        <f>'[1]Hydrogen Calculations'!O47</f>
        <v>138175890171801.77</v>
      </c>
      <c r="O261" s="181">
        <f>'[1]Hydrogen Calculations'!P47</f>
        <v>137597734025555.3</v>
      </c>
      <c r="P261" s="181">
        <f>'[1]Hydrogen Calculations'!Q47</f>
        <v>136813922620747.45</v>
      </c>
      <c r="Q261" s="181">
        <f>'[1]Hydrogen Calculations'!R47</f>
        <v>136033117210035.69</v>
      </c>
      <c r="R261" s="181">
        <f>'[1]Hydrogen Calculations'!S47</f>
        <v>134635579487534.59</v>
      </c>
      <c r="S261" s="181">
        <f>'[1]Hydrogen Calculations'!T47</f>
        <v>134192586903683.91</v>
      </c>
      <c r="T261" s="181">
        <f>'[1]Hydrogen Calculations'!U47</f>
        <v>133050505620655.44</v>
      </c>
      <c r="U261" s="181">
        <f>'[1]Hydrogen Calculations'!V47</f>
        <v>132110743868592.08</v>
      </c>
      <c r="V261" s="181">
        <f>'[1]Hydrogen Calculations'!W47</f>
        <v>131110782758958.72</v>
      </c>
      <c r="W261" s="181">
        <f>'[1]Hydrogen Calculations'!X47</f>
        <v>130058798990318.27</v>
      </c>
      <c r="X261" s="181">
        <f>'[1]Hydrogen Calculations'!Y47</f>
        <v>128673879247553.11</v>
      </c>
      <c r="Y261" s="181">
        <f>'[1]Hydrogen Calculations'!Z47</f>
        <v>127658310422180.81</v>
      </c>
      <c r="Z261" s="181">
        <f>'[1]Hydrogen Calculations'!AA47</f>
        <v>126339471149552.69</v>
      </c>
      <c r="AA261" s="181">
        <f>'[1]Hydrogen Calculations'!AB47</f>
        <v>125241087203681.88</v>
      </c>
      <c r="AB261" s="181">
        <f>'[1]Hydrogen Calculations'!AC47</f>
        <v>124326294834192.22</v>
      </c>
      <c r="AC261" s="181">
        <f>'[1]Hydrogen Calculations'!AD47</f>
        <v>123480441151643.06</v>
      </c>
      <c r="AD261" s="181">
        <f>'[1]Hydrogen Calculations'!AE47</f>
        <v>122305159709826.16</v>
      </c>
      <c r="AE261" s="181">
        <f>'[1]Hydrogen Calculations'!AF47</f>
        <v>121400271553696.27</v>
      </c>
      <c r="AF261" s="181">
        <f>'[1]Hydrogen Calculations'!AG47</f>
        <v>120475489968803.33</v>
      </c>
      <c r="AG261" s="181">
        <f>'[1]Hydrogen Calculations'!AH47</f>
        <v>119291217423400.67</v>
      </c>
    </row>
    <row r="262" spans="2:33" x14ac:dyDescent="0.25">
      <c r="B262" s="336" t="s">
        <v>977</v>
      </c>
      <c r="C262" s="338">
        <f>'[1]Hydrogen Calculations'!D48</f>
        <v>597385051645088.38</v>
      </c>
      <c r="D262" s="338">
        <f>'[1]Hydrogen Calculations'!E48</f>
        <v>601768431154983.5</v>
      </c>
      <c r="E262" s="338">
        <f>'[1]Hydrogen Calculations'!F48</f>
        <v>605888799582723.25</v>
      </c>
      <c r="F262" s="338">
        <f>'[1]Hydrogen Calculations'!G48</f>
        <v>608527563831442.5</v>
      </c>
      <c r="G262" s="338">
        <f>'[1]Hydrogen Calculations'!H48</f>
        <v>609671551015228</v>
      </c>
      <c r="H262" s="338">
        <f>'[1]Hydrogen Calculations'!I48</f>
        <v>611549452528532.38</v>
      </c>
      <c r="I262" s="338">
        <f>'[1]Hydrogen Calculations'!J48</f>
        <v>614140822690759.25</v>
      </c>
      <c r="J262" s="338">
        <f>'[1]Hydrogen Calculations'!K48</f>
        <v>616289753051685</v>
      </c>
      <c r="K262" s="338">
        <f>'[1]Hydrogen Calculations'!L48</f>
        <v>618748480162494.25</v>
      </c>
      <c r="L262" s="338">
        <f>'[1]Hydrogen Calculations'!M48</f>
        <v>620671456494360.75</v>
      </c>
      <c r="M262" s="338">
        <f>'[1]Hydrogen Calculations'!N48</f>
        <v>621596890194579.25</v>
      </c>
      <c r="N262" s="338">
        <f>'[1]Hydrogen Calculations'!O48</f>
        <v>623829896619109.63</v>
      </c>
      <c r="O262" s="338">
        <f>'[1]Hydrogen Calculations'!P48</f>
        <v>625341414760584.13</v>
      </c>
      <c r="P262" s="338">
        <f>'[1]Hydrogen Calculations'!Q48</f>
        <v>626644896948488.88</v>
      </c>
      <c r="Q262" s="338">
        <f>'[1]Hydrogen Calculations'!R48</f>
        <v>627593386399401</v>
      </c>
      <c r="R262" s="338">
        <f>'[1]Hydrogen Calculations'!S48</f>
        <v>627520240881074.75</v>
      </c>
      <c r="S262" s="338">
        <f>'[1]Hydrogen Calculations'!T48</f>
        <v>629352457101693.88</v>
      </c>
      <c r="T262" s="338">
        <f>'[1]Hydrogen Calculations'!U48</f>
        <v>630182392418278.13</v>
      </c>
      <c r="U262" s="338">
        <f>'[1]Hydrogen Calculations'!V48</f>
        <v>631464957797512</v>
      </c>
      <c r="V262" s="338">
        <f>'[1]Hydrogen Calculations'!W48</f>
        <v>632482274073076.5</v>
      </c>
      <c r="W262" s="338">
        <f>'[1]Hydrogen Calculations'!X48</f>
        <v>633683507824757</v>
      </c>
      <c r="X262" s="338">
        <f>'[1]Hydrogen Calculations'!Y48</f>
        <v>634499239699560.38</v>
      </c>
      <c r="Y262" s="338">
        <f>'[1]Hydrogen Calculations'!Z48</f>
        <v>636326655784091.25</v>
      </c>
      <c r="Z262" s="338">
        <f>'[1]Hydrogen Calculations'!AA48</f>
        <v>637163588254378.25</v>
      </c>
      <c r="AA262" s="338">
        <f>'[1]Hydrogen Calculations'!AB48</f>
        <v>638648875705799.88</v>
      </c>
      <c r="AB262" s="338">
        <f>'[1]Hydrogen Calculations'!AC48</f>
        <v>639524240926516</v>
      </c>
      <c r="AC262" s="338">
        <f>'[1]Hydrogen Calculations'!AD48</f>
        <v>641302989333804</v>
      </c>
      <c r="AD262" s="338">
        <f>'[1]Hydrogen Calculations'!AE48</f>
        <v>642497203433983</v>
      </c>
      <c r="AE262" s="338">
        <f>'[1]Hydrogen Calculations'!AF48</f>
        <v>644030571307524</v>
      </c>
      <c r="AF262" s="338">
        <f>'[1]Hydrogen Calculations'!AG48</f>
        <v>645210922957752.13</v>
      </c>
      <c r="AG262" s="338">
        <f>'[1]Hydrogen Calculations'!AH48</f>
        <v>646008127695636.63</v>
      </c>
    </row>
    <row r="263" spans="2:33" x14ac:dyDescent="0.25">
      <c r="B263" s="339" t="s">
        <v>978</v>
      </c>
      <c r="C263" s="338">
        <v>0</v>
      </c>
      <c r="D263" s="338">
        <v>0</v>
      </c>
      <c r="E263" s="338">
        <v>0</v>
      </c>
      <c r="F263" s="338">
        <v>0</v>
      </c>
      <c r="G263" s="338">
        <v>0</v>
      </c>
      <c r="H263" s="338">
        <v>0</v>
      </c>
      <c r="I263" s="338">
        <v>0</v>
      </c>
      <c r="J263" s="338">
        <v>0</v>
      </c>
      <c r="K263" s="338">
        <v>0</v>
      </c>
      <c r="L263" s="338">
        <v>0</v>
      </c>
      <c r="M263" s="338">
        <v>0</v>
      </c>
      <c r="N263" s="338">
        <v>0</v>
      </c>
      <c r="O263" s="338">
        <v>0</v>
      </c>
      <c r="P263" s="338">
        <v>0</v>
      </c>
      <c r="Q263" s="338">
        <v>0</v>
      </c>
      <c r="R263" s="338">
        <v>0</v>
      </c>
      <c r="S263" s="338">
        <v>0</v>
      </c>
      <c r="T263" s="338">
        <v>0</v>
      </c>
      <c r="U263" s="338">
        <v>0</v>
      </c>
      <c r="V263" s="338">
        <v>0</v>
      </c>
      <c r="W263" s="338">
        <v>0</v>
      </c>
      <c r="X263" s="338">
        <v>0</v>
      </c>
      <c r="Y263" s="338">
        <v>0</v>
      </c>
      <c r="Z263" s="338">
        <v>0</v>
      </c>
      <c r="AA263" s="338">
        <v>0</v>
      </c>
      <c r="AB263" s="338">
        <v>0</v>
      </c>
      <c r="AC263" s="338">
        <v>0</v>
      </c>
      <c r="AD263" s="338">
        <v>0</v>
      </c>
      <c r="AE263" s="338">
        <v>0</v>
      </c>
      <c r="AF263" s="338">
        <v>0</v>
      </c>
      <c r="AG263" s="338">
        <v>0</v>
      </c>
    </row>
    <row r="264" spans="2:33" x14ac:dyDescent="0.25">
      <c r="B264" s="336" t="s">
        <v>979</v>
      </c>
      <c r="C264" s="338">
        <v>0</v>
      </c>
      <c r="D264" s="338">
        <v>0</v>
      </c>
      <c r="E264" s="338">
        <v>0</v>
      </c>
      <c r="F264" s="338">
        <v>0</v>
      </c>
      <c r="G264" s="338">
        <v>0</v>
      </c>
      <c r="H264" s="338">
        <v>0</v>
      </c>
      <c r="I264" s="338">
        <v>0</v>
      </c>
      <c r="J264" s="338">
        <v>0</v>
      </c>
      <c r="K264" s="338">
        <v>0</v>
      </c>
      <c r="L264" s="338">
        <v>0</v>
      </c>
      <c r="M264" s="338">
        <v>0</v>
      </c>
      <c r="N264" s="338">
        <v>0</v>
      </c>
      <c r="O264" s="338">
        <v>0</v>
      </c>
      <c r="P264" s="338">
        <v>0</v>
      </c>
      <c r="Q264" s="338">
        <v>0</v>
      </c>
      <c r="R264" s="338">
        <v>0</v>
      </c>
      <c r="S264" s="338">
        <v>0</v>
      </c>
      <c r="T264" s="338">
        <v>0</v>
      </c>
      <c r="U264" s="338">
        <v>0</v>
      </c>
      <c r="V264" s="338">
        <v>0</v>
      </c>
      <c r="W264" s="338">
        <v>0</v>
      </c>
      <c r="X264" s="338">
        <v>0</v>
      </c>
      <c r="Y264" s="338">
        <v>0</v>
      </c>
      <c r="Z264" s="338">
        <v>0</v>
      </c>
      <c r="AA264" s="338">
        <v>0</v>
      </c>
      <c r="AB264" s="338">
        <v>0</v>
      </c>
      <c r="AC264" s="338">
        <v>0</v>
      </c>
      <c r="AD264" s="338">
        <v>0</v>
      </c>
      <c r="AE264" s="338">
        <v>0</v>
      </c>
      <c r="AF264" s="338">
        <v>0</v>
      </c>
      <c r="AG264" s="338">
        <v>0</v>
      </c>
    </row>
    <row r="265" spans="2:33" x14ac:dyDescent="0.25">
      <c r="B265" s="336" t="s">
        <v>980</v>
      </c>
      <c r="C265" s="338">
        <v>0</v>
      </c>
      <c r="D265" s="338">
        <v>0</v>
      </c>
      <c r="E265" s="338">
        <v>0</v>
      </c>
      <c r="F265" s="338">
        <v>0</v>
      </c>
      <c r="G265" s="338">
        <v>0</v>
      </c>
      <c r="H265" s="338">
        <v>0</v>
      </c>
      <c r="I265" s="338">
        <v>0</v>
      </c>
      <c r="J265" s="338">
        <v>0</v>
      </c>
      <c r="K265" s="338">
        <v>0</v>
      </c>
      <c r="L265" s="338">
        <v>0</v>
      </c>
      <c r="M265" s="338">
        <v>0</v>
      </c>
      <c r="N265" s="338">
        <v>0</v>
      </c>
      <c r="O265" s="338">
        <v>0</v>
      </c>
      <c r="P265" s="338">
        <v>0</v>
      </c>
      <c r="Q265" s="338">
        <v>0</v>
      </c>
      <c r="R265" s="338">
        <v>0</v>
      </c>
      <c r="S265" s="338">
        <v>0</v>
      </c>
      <c r="T265" s="338">
        <v>0</v>
      </c>
      <c r="U265" s="338">
        <v>0</v>
      </c>
      <c r="V265" s="338">
        <v>0</v>
      </c>
      <c r="W265" s="338">
        <v>0</v>
      </c>
      <c r="X265" s="338">
        <v>0</v>
      </c>
      <c r="Y265" s="338">
        <v>0</v>
      </c>
      <c r="Z265" s="338">
        <v>0</v>
      </c>
      <c r="AA265" s="338">
        <v>0</v>
      </c>
      <c r="AB265" s="338">
        <v>0</v>
      </c>
      <c r="AC265" s="338">
        <v>0</v>
      </c>
      <c r="AD265" s="338">
        <v>0</v>
      </c>
      <c r="AE265" s="338">
        <v>0</v>
      </c>
      <c r="AF265" s="338">
        <v>0</v>
      </c>
      <c r="AG265" s="338">
        <v>0</v>
      </c>
    </row>
    <row r="266" spans="2:33" x14ac:dyDescent="0.25">
      <c r="B266" s="336" t="s">
        <v>981</v>
      </c>
      <c r="C266" s="181">
        <f>[1]ISI!V35*BTU_Conversion</f>
        <v>0</v>
      </c>
      <c r="D266" s="181">
        <f>[1]ISI!W35*BTU_Conversion</f>
        <v>0</v>
      </c>
      <c r="E266" s="181">
        <f>[1]ISI!X35*BTU_Conversion</f>
        <v>0</v>
      </c>
      <c r="F266" s="181">
        <f>[1]ISI!Y35*BTU_Conversion</f>
        <v>405642.60140574066</v>
      </c>
      <c r="G266" s="181">
        <f>[1]ISI!Z35*BTU_Conversion</f>
        <v>1449077.7384281952</v>
      </c>
      <c r="H266" s="181">
        <f>[1]ISI!AA35*BTU_Conversion</f>
        <v>3572646.0809050258</v>
      </c>
      <c r="I266" s="181">
        <f>[1]ISI!AB35*BTU_Conversion</f>
        <v>7364065.21441676</v>
      </c>
      <c r="J266" s="181">
        <f>[1]ISI!AC35*BTU_Conversion</f>
        <v>13941724.710581861</v>
      </c>
      <c r="K266" s="181">
        <f>[1]ISI!AD35*BTU_Conversion</f>
        <v>25393326.405879509</v>
      </c>
      <c r="L266" s="181">
        <f>[1]ISI!AE35*BTU_Conversion</f>
        <v>48834244.563130595</v>
      </c>
      <c r="M266" s="181">
        <f>[1]ISI!AF35*BTU_Conversion</f>
        <v>86015054.950107574</v>
      </c>
      <c r="N266" s="181">
        <f>[1]ISI!AG35*BTU_Conversion</f>
        <v>262097355.90208089</v>
      </c>
      <c r="O266" s="181">
        <f>[1]ISI!AH35*BTU_Conversion</f>
        <v>809677362.34800041</v>
      </c>
      <c r="P266" s="181">
        <f>[1]ISI!AI35*BTU_Conversion</f>
        <v>1446759014.6205914</v>
      </c>
      <c r="Q266" s="181">
        <f>[1]ISI!AJ35*BTU_Conversion</f>
        <v>2963616233.2162671</v>
      </c>
      <c r="R266" s="181">
        <f>[1]ISI!AK35*BTU_Conversion</f>
        <v>5621812253.847578</v>
      </c>
      <c r="S266" s="181">
        <f>[1]ISI!AL35*BTU_Conversion</f>
        <v>10640510788.219973</v>
      </c>
      <c r="T266" s="181">
        <f>[1]ISI!AM35*BTU_Conversion</f>
        <v>24075096545.491863</v>
      </c>
      <c r="U266" s="181">
        <f>[1]ISI!AN35*BTU_Conversion</f>
        <v>42972722011.825516</v>
      </c>
      <c r="V266" s="181">
        <f>[1]ISI!AO35*BTU_Conversion</f>
        <v>74741578912.166779</v>
      </c>
      <c r="W266" s="181">
        <f>[1]ISI!AP35*BTU_Conversion</f>
        <v>132687848237.44708</v>
      </c>
      <c r="X266" s="181">
        <f>[1]ISI!AQ35*BTU_Conversion</f>
        <v>216629041882.18204</v>
      </c>
      <c r="Y266" s="181">
        <f>[1]ISI!AR35*BTU_Conversion</f>
        <v>355425896767.21252</v>
      </c>
      <c r="Z266" s="181">
        <f>[1]ISI!AS35*BTU_Conversion</f>
        <v>535960625590.67902</v>
      </c>
      <c r="AA266" s="181">
        <f>[1]ISI!AT35*BTU_Conversion</f>
        <v>816041196797.26062</v>
      </c>
      <c r="AB266" s="181">
        <f>[1]ISI!AU35*BTU_Conversion</f>
        <v>1139610634867.9141</v>
      </c>
      <c r="AC266" s="181">
        <f>[1]ISI!AV35*BTU_Conversion</f>
        <v>1647504151524.4084</v>
      </c>
      <c r="AD266" s="181">
        <f>[1]ISI!AW35*BTU_Conversion</f>
        <v>2480301848148.2119</v>
      </c>
      <c r="AE266" s="181">
        <f>[1]ISI!AX35*BTU_Conversion</f>
        <v>3408845130896.062</v>
      </c>
      <c r="AF266" s="181">
        <f>[1]ISI!AY35*BTU_Conversion</f>
        <v>6331702559654.6602</v>
      </c>
      <c r="AG266" s="181">
        <f>[1]ISI!AZ35*BTU_Conversion</f>
        <v>7858919406189.2432</v>
      </c>
    </row>
    <row r="267" spans="2:33" x14ac:dyDescent="0.25">
      <c r="B267" s="336" t="s">
        <v>982</v>
      </c>
      <c r="C267" s="338">
        <v>0</v>
      </c>
      <c r="D267" s="338">
        <v>0</v>
      </c>
      <c r="E267" s="338">
        <v>0</v>
      </c>
      <c r="F267" s="338">
        <v>0</v>
      </c>
      <c r="G267" s="338">
        <v>0</v>
      </c>
      <c r="H267" s="338">
        <v>0</v>
      </c>
      <c r="I267" s="338">
        <v>0</v>
      </c>
      <c r="J267" s="338">
        <v>0</v>
      </c>
      <c r="K267" s="338">
        <v>0</v>
      </c>
      <c r="L267" s="338">
        <v>0</v>
      </c>
      <c r="M267" s="338">
        <v>0</v>
      </c>
      <c r="N267" s="338">
        <v>0</v>
      </c>
      <c r="O267" s="338">
        <v>0</v>
      </c>
      <c r="P267" s="338">
        <v>0</v>
      </c>
      <c r="Q267" s="338">
        <v>0</v>
      </c>
      <c r="R267" s="338">
        <v>0</v>
      </c>
      <c r="S267" s="338">
        <v>0</v>
      </c>
      <c r="T267" s="338">
        <v>0</v>
      </c>
      <c r="U267" s="338">
        <v>0</v>
      </c>
      <c r="V267" s="338">
        <v>0</v>
      </c>
      <c r="W267" s="338">
        <v>0</v>
      </c>
      <c r="X267" s="338">
        <v>0</v>
      </c>
      <c r="Y267" s="338">
        <v>0</v>
      </c>
      <c r="Z267" s="338">
        <v>0</v>
      </c>
      <c r="AA267" s="338">
        <v>0</v>
      </c>
      <c r="AB267" s="338">
        <v>0</v>
      </c>
      <c r="AC267" s="338">
        <v>0</v>
      </c>
      <c r="AD267" s="338">
        <v>0</v>
      </c>
      <c r="AE267" s="338">
        <v>0</v>
      </c>
      <c r="AF267" s="338">
        <v>0</v>
      </c>
      <c r="AG267" s="338">
        <v>0</v>
      </c>
    </row>
    <row r="268" spans="2:33" x14ac:dyDescent="0.25">
      <c r="B268" s="341" t="s">
        <v>983</v>
      </c>
      <c r="C268" s="338">
        <v>0</v>
      </c>
      <c r="D268" s="338">
        <v>0</v>
      </c>
      <c r="E268" s="338">
        <v>0</v>
      </c>
      <c r="F268" s="338">
        <v>0</v>
      </c>
      <c r="G268" s="338">
        <v>0</v>
      </c>
      <c r="H268" s="338">
        <v>0</v>
      </c>
      <c r="I268" s="338">
        <v>0</v>
      </c>
      <c r="J268" s="338">
        <v>0</v>
      </c>
      <c r="K268" s="338">
        <v>0</v>
      </c>
      <c r="L268" s="338">
        <v>0</v>
      </c>
      <c r="M268" s="338">
        <v>0</v>
      </c>
      <c r="N268" s="338">
        <v>0</v>
      </c>
      <c r="O268" s="338">
        <v>0</v>
      </c>
      <c r="P268" s="338">
        <v>0</v>
      </c>
      <c r="Q268" s="338">
        <v>0</v>
      </c>
      <c r="R268" s="338">
        <v>0</v>
      </c>
      <c r="S268" s="338">
        <v>0</v>
      </c>
      <c r="T268" s="338">
        <v>0</v>
      </c>
      <c r="U268" s="338">
        <v>0</v>
      </c>
      <c r="V268" s="338">
        <v>0</v>
      </c>
      <c r="W268" s="338">
        <v>0</v>
      </c>
      <c r="X268" s="338">
        <v>0</v>
      </c>
      <c r="Y268" s="338">
        <v>0</v>
      </c>
      <c r="Z268" s="338">
        <v>0</v>
      </c>
      <c r="AA268" s="338">
        <v>0</v>
      </c>
      <c r="AB268" s="338">
        <v>0</v>
      </c>
      <c r="AC268" s="338">
        <v>0</v>
      </c>
      <c r="AD268" s="338">
        <v>0</v>
      </c>
      <c r="AE268" s="338">
        <v>0</v>
      </c>
      <c r="AF268" s="338">
        <v>0</v>
      </c>
      <c r="AG268" s="338">
        <v>0</v>
      </c>
    </row>
    <row r="269" spans="2:33" x14ac:dyDescent="0.25">
      <c r="B269" s="341" t="s">
        <v>984</v>
      </c>
      <c r="C269" s="338">
        <v>0</v>
      </c>
      <c r="D269" s="338">
        <v>0</v>
      </c>
      <c r="E269" s="338">
        <v>0</v>
      </c>
      <c r="F269" s="338">
        <v>0</v>
      </c>
      <c r="G269" s="338">
        <v>0</v>
      </c>
      <c r="H269" s="338">
        <v>0</v>
      </c>
      <c r="I269" s="338">
        <v>0</v>
      </c>
      <c r="J269" s="338">
        <v>0</v>
      </c>
      <c r="K269" s="338">
        <v>0</v>
      </c>
      <c r="L269" s="338">
        <v>0</v>
      </c>
      <c r="M269" s="338">
        <v>0</v>
      </c>
      <c r="N269" s="338">
        <v>0</v>
      </c>
      <c r="O269" s="338">
        <v>0</v>
      </c>
      <c r="P269" s="338">
        <v>0</v>
      </c>
      <c r="Q269" s="338">
        <v>0</v>
      </c>
      <c r="R269" s="338">
        <v>0</v>
      </c>
      <c r="S269" s="338">
        <v>0</v>
      </c>
      <c r="T269" s="338">
        <v>0</v>
      </c>
      <c r="U269" s="338">
        <v>0</v>
      </c>
      <c r="V269" s="338">
        <v>0</v>
      </c>
      <c r="W269" s="338">
        <v>0</v>
      </c>
      <c r="X269" s="338">
        <v>0</v>
      </c>
      <c r="Y269" s="338">
        <v>0</v>
      </c>
      <c r="Z269" s="338">
        <v>0</v>
      </c>
      <c r="AA269" s="338">
        <v>0</v>
      </c>
      <c r="AB269" s="338">
        <v>0</v>
      </c>
      <c r="AC269" s="338">
        <v>0</v>
      </c>
      <c r="AD269" s="338">
        <v>0</v>
      </c>
      <c r="AE269" s="338">
        <v>0</v>
      </c>
      <c r="AF269" s="338">
        <v>0</v>
      </c>
      <c r="AG269" s="338">
        <v>0</v>
      </c>
    </row>
    <row r="270" spans="2:33" x14ac:dyDescent="0.25">
      <c r="B270" s="341" t="s">
        <v>985</v>
      </c>
      <c r="C270" s="338">
        <v>0</v>
      </c>
      <c r="D270" s="338">
        <v>0</v>
      </c>
      <c r="E270" s="338">
        <v>0</v>
      </c>
      <c r="F270" s="338">
        <v>0</v>
      </c>
      <c r="G270" s="338">
        <v>0</v>
      </c>
      <c r="H270" s="338">
        <v>0</v>
      </c>
      <c r="I270" s="338">
        <v>0</v>
      </c>
      <c r="J270" s="338">
        <v>0</v>
      </c>
      <c r="K270" s="338">
        <v>0</v>
      </c>
      <c r="L270" s="338">
        <v>0</v>
      </c>
      <c r="M270" s="338">
        <v>0</v>
      </c>
      <c r="N270" s="338">
        <v>0</v>
      </c>
      <c r="O270" s="338">
        <v>0</v>
      </c>
      <c r="P270" s="338">
        <v>0</v>
      </c>
      <c r="Q270" s="338">
        <v>0</v>
      </c>
      <c r="R270" s="338">
        <v>0</v>
      </c>
      <c r="S270" s="338">
        <v>0</v>
      </c>
      <c r="T270" s="338">
        <v>0</v>
      </c>
      <c r="U270" s="338">
        <v>0</v>
      </c>
      <c r="V270" s="338">
        <v>0</v>
      </c>
      <c r="W270" s="338">
        <v>0</v>
      </c>
      <c r="X270" s="338">
        <v>0</v>
      </c>
      <c r="Y270" s="338">
        <v>0</v>
      </c>
      <c r="Z270" s="338">
        <v>0</v>
      </c>
      <c r="AA270" s="338">
        <v>0</v>
      </c>
      <c r="AB270" s="338">
        <v>0</v>
      </c>
      <c r="AC270" s="338">
        <v>0</v>
      </c>
      <c r="AD270" s="338">
        <v>0</v>
      </c>
      <c r="AE270" s="338">
        <v>0</v>
      </c>
      <c r="AF270" s="338">
        <v>0</v>
      </c>
      <c r="AG270" s="338">
        <v>0</v>
      </c>
    </row>
    <row r="271" spans="2:33" x14ac:dyDescent="0.25">
      <c r="B271" s="342" t="s">
        <v>986</v>
      </c>
      <c r="C271" s="338">
        <v>0</v>
      </c>
      <c r="D271" s="338">
        <v>0</v>
      </c>
      <c r="E271" s="338">
        <v>0</v>
      </c>
      <c r="F271" s="338">
        <v>0</v>
      </c>
      <c r="G271" s="338">
        <v>0</v>
      </c>
      <c r="H271" s="338">
        <v>0</v>
      </c>
      <c r="I271" s="338">
        <v>0</v>
      </c>
      <c r="J271" s="338">
        <v>0</v>
      </c>
      <c r="K271" s="338">
        <v>0</v>
      </c>
      <c r="L271" s="338">
        <v>0</v>
      </c>
      <c r="M271" s="338">
        <v>0</v>
      </c>
      <c r="N271" s="338">
        <v>0</v>
      </c>
      <c r="O271" s="338">
        <v>0</v>
      </c>
      <c r="P271" s="338">
        <v>0</v>
      </c>
      <c r="Q271" s="338">
        <v>0</v>
      </c>
      <c r="R271" s="338">
        <v>0</v>
      </c>
      <c r="S271" s="338">
        <v>0</v>
      </c>
      <c r="T271" s="338">
        <v>0</v>
      </c>
      <c r="U271" s="338">
        <v>0</v>
      </c>
      <c r="V271" s="338">
        <v>0</v>
      </c>
      <c r="W271" s="338">
        <v>0</v>
      </c>
      <c r="X271" s="338">
        <v>0</v>
      </c>
      <c r="Y271" s="338">
        <v>0</v>
      </c>
      <c r="Z271" s="338">
        <v>0</v>
      </c>
      <c r="AA271" s="338">
        <v>0</v>
      </c>
      <c r="AB271" s="338">
        <v>0</v>
      </c>
      <c r="AC271" s="338">
        <v>0</v>
      </c>
      <c r="AD271" s="338">
        <v>0</v>
      </c>
      <c r="AE271" s="338">
        <v>0</v>
      </c>
      <c r="AF271" s="338">
        <v>0</v>
      </c>
      <c r="AG271" s="338">
        <v>0</v>
      </c>
    </row>
    <row r="272" spans="2:33" x14ac:dyDescent="0.25">
      <c r="B272" s="343" t="s">
        <v>987</v>
      </c>
      <c r="C272" s="338">
        <v>0</v>
      </c>
      <c r="D272" s="338">
        <v>0</v>
      </c>
      <c r="E272" s="338">
        <v>0</v>
      </c>
      <c r="F272" s="338">
        <v>0</v>
      </c>
      <c r="G272" s="338">
        <v>0</v>
      </c>
      <c r="H272" s="338">
        <v>0</v>
      </c>
      <c r="I272" s="338">
        <v>0</v>
      </c>
      <c r="J272" s="338">
        <v>0</v>
      </c>
      <c r="K272" s="338">
        <v>0</v>
      </c>
      <c r="L272" s="338">
        <v>0</v>
      </c>
      <c r="M272" s="338">
        <v>0</v>
      </c>
      <c r="N272" s="338">
        <v>0</v>
      </c>
      <c r="O272" s="338">
        <v>0</v>
      </c>
      <c r="P272" s="338">
        <v>0</v>
      </c>
      <c r="Q272" s="338">
        <v>0</v>
      </c>
      <c r="R272" s="338">
        <v>0</v>
      </c>
      <c r="S272" s="338">
        <v>0</v>
      </c>
      <c r="T272" s="338">
        <v>0</v>
      </c>
      <c r="U272" s="338">
        <v>0</v>
      </c>
      <c r="V272" s="338">
        <v>0</v>
      </c>
      <c r="W272" s="338">
        <v>0</v>
      </c>
      <c r="X272" s="338">
        <v>0</v>
      </c>
      <c r="Y272" s="338">
        <v>0</v>
      </c>
      <c r="Z272" s="338">
        <v>0</v>
      </c>
      <c r="AA272" s="338">
        <v>0</v>
      </c>
      <c r="AB272" s="338">
        <v>0</v>
      </c>
      <c r="AC272" s="338">
        <v>0</v>
      </c>
      <c r="AD272" s="338">
        <v>0</v>
      </c>
      <c r="AE272" s="338">
        <v>0</v>
      </c>
      <c r="AF272" s="338">
        <v>0</v>
      </c>
      <c r="AG272" s="338">
        <v>0</v>
      </c>
    </row>
    <row r="273" spans="2:33" x14ac:dyDescent="0.25">
      <c r="B273" s="344" t="s">
        <v>988</v>
      </c>
      <c r="C273" s="338">
        <v>0</v>
      </c>
      <c r="D273" s="338">
        <v>0</v>
      </c>
      <c r="E273" s="338">
        <v>0</v>
      </c>
      <c r="F273" s="338">
        <v>0</v>
      </c>
      <c r="G273" s="338">
        <v>0</v>
      </c>
      <c r="H273" s="338">
        <v>0</v>
      </c>
      <c r="I273" s="338">
        <v>0</v>
      </c>
      <c r="J273" s="338">
        <v>0</v>
      </c>
      <c r="K273" s="338">
        <v>0</v>
      </c>
      <c r="L273" s="338">
        <v>0</v>
      </c>
      <c r="M273" s="338">
        <v>0</v>
      </c>
      <c r="N273" s="338">
        <v>0</v>
      </c>
      <c r="O273" s="338">
        <v>0</v>
      </c>
      <c r="P273" s="338">
        <v>0</v>
      </c>
      <c r="Q273" s="338">
        <v>0</v>
      </c>
      <c r="R273" s="338">
        <v>0</v>
      </c>
      <c r="S273" s="338">
        <v>0</v>
      </c>
      <c r="T273" s="338">
        <v>0</v>
      </c>
      <c r="U273" s="338">
        <v>0</v>
      </c>
      <c r="V273" s="338">
        <v>0</v>
      </c>
      <c r="W273" s="338">
        <v>0</v>
      </c>
      <c r="X273" s="338">
        <v>0</v>
      </c>
      <c r="Y273" s="338">
        <v>0</v>
      </c>
      <c r="Z273" s="338">
        <v>0</v>
      </c>
      <c r="AA273" s="338">
        <v>0</v>
      </c>
      <c r="AB273" s="338">
        <v>0</v>
      </c>
      <c r="AC273" s="338">
        <v>0</v>
      </c>
      <c r="AD273" s="338">
        <v>0</v>
      </c>
      <c r="AE273" s="338">
        <v>0</v>
      </c>
      <c r="AF273" s="338">
        <v>0</v>
      </c>
      <c r="AG273" s="338">
        <v>0</v>
      </c>
    </row>
    <row r="274" spans="2:33" x14ac:dyDescent="0.25">
      <c r="B274" s="345" t="s">
        <v>989</v>
      </c>
      <c r="C274" s="338">
        <v>0</v>
      </c>
      <c r="D274" s="338">
        <v>0</v>
      </c>
      <c r="E274" s="338">
        <v>0</v>
      </c>
      <c r="F274" s="338">
        <v>0</v>
      </c>
      <c r="G274" s="338">
        <v>0</v>
      </c>
      <c r="H274" s="338">
        <v>0</v>
      </c>
      <c r="I274" s="338">
        <v>0</v>
      </c>
      <c r="J274" s="338">
        <v>0</v>
      </c>
      <c r="K274" s="338">
        <v>0</v>
      </c>
      <c r="L274" s="338">
        <v>0</v>
      </c>
      <c r="M274" s="338">
        <v>0</v>
      </c>
      <c r="N274" s="338">
        <v>0</v>
      </c>
      <c r="O274" s="338">
        <v>0</v>
      </c>
      <c r="P274" s="338">
        <v>0</v>
      </c>
      <c r="Q274" s="338">
        <v>0</v>
      </c>
      <c r="R274" s="338">
        <v>0</v>
      </c>
      <c r="S274" s="338">
        <v>0</v>
      </c>
      <c r="T274" s="338">
        <v>0</v>
      </c>
      <c r="U274" s="338">
        <v>0</v>
      </c>
      <c r="V274" s="338">
        <v>0</v>
      </c>
      <c r="W274" s="338">
        <v>0</v>
      </c>
      <c r="X274" s="338">
        <v>0</v>
      </c>
      <c r="Y274" s="338">
        <v>0</v>
      </c>
      <c r="Z274" s="338">
        <v>0</v>
      </c>
      <c r="AA274" s="338">
        <v>0</v>
      </c>
      <c r="AB274" s="338">
        <v>0</v>
      </c>
      <c r="AC274" s="338">
        <v>0</v>
      </c>
      <c r="AD274" s="338">
        <v>0</v>
      </c>
      <c r="AE274" s="338">
        <v>0</v>
      </c>
      <c r="AF274" s="338">
        <v>0</v>
      </c>
      <c r="AG274" s="338">
        <v>0</v>
      </c>
    </row>
    <row r="275" spans="2:33" x14ac:dyDescent="0.25">
      <c r="B275" s="336" t="s">
        <v>990</v>
      </c>
      <c r="C275" s="338">
        <v>0</v>
      </c>
      <c r="D275" s="338">
        <v>0</v>
      </c>
      <c r="E275" s="338">
        <v>0</v>
      </c>
      <c r="F275" s="338">
        <v>0</v>
      </c>
      <c r="G275" s="338">
        <v>0</v>
      </c>
      <c r="H275" s="338">
        <v>0</v>
      </c>
      <c r="I275" s="338">
        <v>0</v>
      </c>
      <c r="J275" s="338">
        <v>0</v>
      </c>
      <c r="K275" s="338">
        <v>0</v>
      </c>
      <c r="L275" s="338">
        <v>0</v>
      </c>
      <c r="M275" s="338">
        <v>0</v>
      </c>
      <c r="N275" s="338">
        <v>0</v>
      </c>
      <c r="O275" s="338">
        <v>0</v>
      </c>
      <c r="P275" s="338">
        <v>0</v>
      </c>
      <c r="Q275" s="338">
        <v>0</v>
      </c>
      <c r="R275" s="338">
        <v>0</v>
      </c>
      <c r="S275" s="338">
        <v>0</v>
      </c>
      <c r="T275" s="338">
        <v>0</v>
      </c>
      <c r="U275" s="338">
        <v>0</v>
      </c>
      <c r="V275" s="338">
        <v>0</v>
      </c>
      <c r="W275" s="338">
        <v>0</v>
      </c>
      <c r="X275" s="338">
        <v>0</v>
      </c>
      <c r="Y275" s="338">
        <v>0</v>
      </c>
      <c r="Z275" s="338">
        <v>0</v>
      </c>
      <c r="AA275" s="338">
        <v>0</v>
      </c>
      <c r="AB275" s="338">
        <v>0</v>
      </c>
      <c r="AC275" s="338">
        <v>0</v>
      </c>
      <c r="AD275" s="338">
        <v>0</v>
      </c>
      <c r="AE275" s="338">
        <v>0</v>
      </c>
      <c r="AF275" s="338">
        <v>0</v>
      </c>
      <c r="AG275" s="338">
        <v>0</v>
      </c>
    </row>
    <row r="276" spans="2:33" x14ac:dyDescent="0.25">
      <c r="B276" s="336" t="s">
        <v>991</v>
      </c>
      <c r="C276" s="338">
        <v>0</v>
      </c>
      <c r="D276" s="338">
        <v>0</v>
      </c>
      <c r="E276" s="338">
        <v>0</v>
      </c>
      <c r="F276" s="338">
        <v>0</v>
      </c>
      <c r="G276" s="338">
        <v>0</v>
      </c>
      <c r="H276" s="338">
        <v>0</v>
      </c>
      <c r="I276" s="338">
        <v>0</v>
      </c>
      <c r="J276" s="338">
        <v>0</v>
      </c>
      <c r="K276" s="338">
        <v>0</v>
      </c>
      <c r="L276" s="338">
        <v>0</v>
      </c>
      <c r="M276" s="338">
        <v>0</v>
      </c>
      <c r="N276" s="338">
        <v>0</v>
      </c>
      <c r="O276" s="338">
        <v>0</v>
      </c>
      <c r="P276" s="338">
        <v>0</v>
      </c>
      <c r="Q276" s="338">
        <v>0</v>
      </c>
      <c r="R276" s="338">
        <v>0</v>
      </c>
      <c r="S276" s="338">
        <v>0</v>
      </c>
      <c r="T276" s="338">
        <v>0</v>
      </c>
      <c r="U276" s="338">
        <v>0</v>
      </c>
      <c r="V276" s="338">
        <v>0</v>
      </c>
      <c r="W276" s="338">
        <v>0</v>
      </c>
      <c r="X276" s="338">
        <v>0</v>
      </c>
      <c r="Y276" s="338">
        <v>0</v>
      </c>
      <c r="Z276" s="338">
        <v>0</v>
      </c>
      <c r="AA276" s="338">
        <v>0</v>
      </c>
      <c r="AB276" s="338">
        <v>0</v>
      </c>
      <c r="AC276" s="338">
        <v>0</v>
      </c>
      <c r="AD276" s="338">
        <v>0</v>
      </c>
      <c r="AE276" s="338">
        <v>0</v>
      </c>
      <c r="AF276" s="338">
        <v>0</v>
      </c>
      <c r="AG276" s="338">
        <v>0</v>
      </c>
    </row>
    <row r="277" spans="2:33" x14ac:dyDescent="0.25">
      <c r="B277" s="339" t="s">
        <v>992</v>
      </c>
      <c r="C277" s="338">
        <v>0</v>
      </c>
      <c r="D277" s="338">
        <v>0</v>
      </c>
      <c r="E277" s="338">
        <v>0</v>
      </c>
      <c r="F277" s="338">
        <v>0</v>
      </c>
      <c r="G277" s="338">
        <v>0</v>
      </c>
      <c r="H277" s="338">
        <v>0</v>
      </c>
      <c r="I277" s="338">
        <v>0</v>
      </c>
      <c r="J277" s="338">
        <v>0</v>
      </c>
      <c r="K277" s="338">
        <v>0</v>
      </c>
      <c r="L277" s="338">
        <v>0</v>
      </c>
      <c r="M277" s="338">
        <v>0</v>
      </c>
      <c r="N277" s="338">
        <v>0</v>
      </c>
      <c r="O277" s="338">
        <v>0</v>
      </c>
      <c r="P277" s="338">
        <v>0</v>
      </c>
      <c r="Q277" s="338">
        <v>0</v>
      </c>
      <c r="R277" s="338">
        <v>0</v>
      </c>
      <c r="S277" s="338">
        <v>0</v>
      </c>
      <c r="T277" s="338">
        <v>0</v>
      </c>
      <c r="U277" s="338">
        <v>0</v>
      </c>
      <c r="V277" s="338">
        <v>0</v>
      </c>
      <c r="W277" s="338">
        <v>0</v>
      </c>
      <c r="X277" s="338">
        <v>0</v>
      </c>
      <c r="Y277" s="338">
        <v>0</v>
      </c>
      <c r="Z277" s="338">
        <v>0</v>
      </c>
      <c r="AA277" s="338">
        <v>0</v>
      </c>
      <c r="AB277" s="338">
        <v>0</v>
      </c>
      <c r="AC277" s="338">
        <v>0</v>
      </c>
      <c r="AD277" s="338">
        <v>0</v>
      </c>
      <c r="AE277" s="338">
        <v>0</v>
      </c>
      <c r="AF277" s="338">
        <v>0</v>
      </c>
      <c r="AG277" s="33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5" x14ac:dyDescent="0.25"/>
  <cols>
    <col min="1" max="1" width="39.85546875" customWidth="1"/>
    <col min="2" max="2" width="9.5703125" customWidth="1"/>
    <col min="3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25">
      <c r="A28" s="1"/>
    </row>
    <row r="30" spans="1:31" x14ac:dyDescent="0.25">
      <c r="A30" s="1"/>
    </row>
    <row r="33" spans="1:33" x14ac:dyDescent="0.25">
      <c r="A33" s="1"/>
    </row>
    <row r="34" spans="1:33" x14ac:dyDescent="0.2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2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2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2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2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2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1"/>
    </row>
    <row r="48" spans="1:33" x14ac:dyDescent="0.2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2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2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2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2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5">
      <c r="A63" s="13"/>
    </row>
    <row r="64" spans="1:33" x14ac:dyDescent="0.2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2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2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2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2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2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5">
      <c r="A77" s="13"/>
    </row>
    <row r="78" spans="1:33" x14ac:dyDescent="0.25">
      <c r="A78" s="13"/>
    </row>
    <row r="79" spans="1:33" x14ac:dyDescent="0.2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2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2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2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2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2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2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13"/>
    </row>
    <row r="96" spans="1:33" x14ac:dyDescent="0.2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2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2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2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2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2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2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2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2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2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5">
      <c r="A108" s="1"/>
    </row>
    <row r="109" spans="1:33" x14ac:dyDescent="0.2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2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2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2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25">
      <c r="A113" s="1"/>
    </row>
    <row r="114" spans="1:33" x14ac:dyDescent="0.2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2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2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2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2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2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2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2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2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2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2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5">
      <c r="A125" s="1"/>
    </row>
    <row r="126" spans="1:33" x14ac:dyDescent="0.2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2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2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2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2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2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2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2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2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2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2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2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2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2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2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2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2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2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2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2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2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2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2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2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2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E19" sqref="E19"/>
    </sheetView>
  </sheetViews>
  <sheetFormatPr defaultColWidth="9.140625" defaultRowHeight="15" x14ac:dyDescent="0.25"/>
  <cols>
    <col min="1" max="1" width="39.85546875" customWidth="1"/>
    <col min="2" max="31" width="11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25">
      <c r="A15" t="s">
        <v>981</v>
      </c>
      <c r="B15">
        <f>SUM('Potencia Iron Steel'!M18,'Potencia Cons Coke Ovens'!X3)/SUM('Potencia Iron Steel'!M18,'Potencia Cons Coke Ovens'!X3,'Potencia Transfor Coke Ovens'!X3)</f>
        <v>0.42183847339468622</v>
      </c>
      <c r="C15">
        <f>SUM('Potencia Iron Steel'!N18,'Potencia Cons Coke Ovens'!Y3)/SUM('Potencia Iron Steel'!N18,'Potencia Cons Coke Ovens'!Y3,'Potencia Transfor Coke Ovens'!Y3)</f>
        <v>0.41748588446656248</v>
      </c>
      <c r="D15">
        <f>SUM('Potencia Iron Steel'!O18,'Potencia Cons Coke Ovens'!Z3)/SUM('Potencia Iron Steel'!O18,'Potencia Cons Coke Ovens'!Z3,'Potencia Transfor Coke Ovens'!Z3)</f>
        <v>0.4187085523123984</v>
      </c>
      <c r="E15">
        <f>SUM('Potencia Iron Steel'!P18,'Potencia Cons Coke Ovens'!AA3)/SUM('Potencia Iron Steel'!P18,'Potencia Cons Coke Ovens'!AA3,'Potencia Transfor Coke Ovens'!AA3)</f>
        <v>0.42549006664421357</v>
      </c>
      <c r="F15">
        <f>SUM('Potencia Iron Steel'!Q18,'Potencia Cons Coke Ovens'!AB3)/SUM('Potencia Iron Steel'!Q18,'Potencia Cons Coke Ovens'!AB3,'Potencia Transfor Coke Ovens'!AB3)</f>
        <v>0.43562431235075066</v>
      </c>
      <c r="G15">
        <f>SUM('Potencia Iron Steel'!R18,'Potencia Cons Coke Ovens'!AC3)/SUM('Potencia Iron Steel'!R18,'Potencia Cons Coke Ovens'!AC3,'Potencia Transfor Coke Ovens'!AC3)</f>
        <v>0.43752473756885202</v>
      </c>
      <c r="H15">
        <f>SUM('Potencia Iron Steel'!S18,'Potencia Cons Coke Ovens'!AD3)/SUM('Potencia Iron Steel'!S18,'Potencia Cons Coke Ovens'!AD3,'Potencia Transfor Coke Ovens'!AD3)</f>
        <v>0.44272530857846915</v>
      </c>
      <c r="I15">
        <f>SUM('Potencia Iron Steel'!T18,'Potencia Cons Coke Ovens'!AE3)/SUM('Potencia Iron Steel'!T18,'Potencia Cons Coke Ovens'!AE3,'Potencia Transfor Coke Ovens'!AE3)</f>
        <v>0.42968523312348922</v>
      </c>
      <c r="J15">
        <f>SUM('Potencia Iron Steel'!U18,'Potencia Cons Coke Ovens'!AF3)/SUM('Potencia Iron Steel'!U18,'Potencia Cons Coke Ovens'!AF3,'Potencia Transfor Coke Ovens'!AF3)</f>
        <v>0.42844245402984599</v>
      </c>
      <c r="K15">
        <f>SUM('Potencia Iron Steel'!V18,'Potencia Cons Coke Ovens'!AG3)/SUM('Potencia Iron Steel'!V18,'Potencia Cons Coke Ovens'!AG3,'Potencia Transfor Coke Ovens'!AG3)</f>
        <v>0.42733071501173647</v>
      </c>
      <c r="L15">
        <f>SUM('Potencia Iron Steel'!W18,'Potencia Cons Coke Ovens'!AH3)/SUM('Potencia Iron Steel'!W18,'Potencia Cons Coke Ovens'!AH3,'Potencia Transfor Coke Ovens'!AH3)</f>
        <v>0.42845919405142707</v>
      </c>
      <c r="M15">
        <f>SUM('Potencia Iron Steel'!X18,'Potencia Cons Coke Ovens'!AI3)/SUM('Potencia Iron Steel'!X18,'Potencia Cons Coke Ovens'!AI3,'Potencia Transfor Coke Ovens'!AI3)</f>
        <v>0.43018995400508964</v>
      </c>
      <c r="N15">
        <f>SUM('Potencia Iron Steel'!Y18,'Potencia Cons Coke Ovens'!AJ3)/SUM('Potencia Iron Steel'!Y18,'Potencia Cons Coke Ovens'!AJ3,'Potencia Transfor Coke Ovens'!AJ3)</f>
        <v>0.42864138357646092</v>
      </c>
      <c r="O15">
        <f>SUM('Potencia Iron Steel'!Z18,'Potencia Cons Coke Ovens'!AK3)/SUM('Potencia Iron Steel'!Z18,'Potencia Cons Coke Ovens'!AK3,'Potencia Transfor Coke Ovens'!AK3)</f>
        <v>0.43252693193978903</v>
      </c>
      <c r="P15">
        <f>SUM('Potencia Iron Steel'!AA18,'Potencia Cons Coke Ovens'!AL3)/SUM('Potencia Iron Steel'!AA18,'Potencia Cons Coke Ovens'!AL3,'Potencia Transfor Coke Ovens'!AL3)</f>
        <v>0.43694166616494218</v>
      </c>
      <c r="Q15">
        <f>SUM('Potencia Iron Steel'!AB18,'Potencia Cons Coke Ovens'!AM3)/SUM('Potencia Iron Steel'!AB18,'Potencia Cons Coke Ovens'!AM3,'Potencia Transfor Coke Ovens'!AM3)</f>
        <v>0.44029425196370547</v>
      </c>
      <c r="R15">
        <f>SUM('Potencia Iron Steel'!AC18,'Potencia Cons Coke Ovens'!AN3)/SUM('Potencia Iron Steel'!AC18,'Potencia Cons Coke Ovens'!AN3,'Potencia Transfor Coke Ovens'!AN3)</f>
        <v>0.44486817795862321</v>
      </c>
      <c r="S15">
        <f>SUM('Potencia Iron Steel'!AD18,'Potencia Cons Coke Ovens'!AO3)/SUM('Potencia Iron Steel'!AD18,'Potencia Cons Coke Ovens'!AO3,'Potencia Transfor Coke Ovens'!AO3)</f>
        <v>0.45035599945217736</v>
      </c>
      <c r="T15">
        <f>SUM('Potencia Iron Steel'!AE18,'Potencia Cons Coke Ovens'!AP3)/SUM('Potencia Iron Steel'!AE18,'Potencia Cons Coke Ovens'!AP3,'Potencia Transfor Coke Ovens'!AP3)</f>
        <v>0.45445317134174962</v>
      </c>
      <c r="U15">
        <f>SUM('Potencia Iron Steel'!AF18,'Potencia Cons Coke Ovens'!AQ3)/SUM('Potencia Iron Steel'!AF18,'Potencia Cons Coke Ovens'!AQ3,'Potencia Transfor Coke Ovens'!AQ3)</f>
        <v>0.45737835220317324</v>
      </c>
      <c r="V15">
        <f>SUM('Potencia Iron Steel'!AG18,'Potencia Cons Coke Ovens'!AR3)/SUM('Potencia Iron Steel'!AG18,'Potencia Cons Coke Ovens'!AR3,'Potencia Transfor Coke Ovens'!AR3)</f>
        <v>0.46007354344467633</v>
      </c>
      <c r="W15">
        <f>SUM('Potencia Iron Steel'!AH18,'Potencia Cons Coke Ovens'!AS3)/SUM('Potencia Iron Steel'!AH18,'Potencia Cons Coke Ovens'!AS3,'Potencia Transfor Coke Ovens'!AS3)</f>
        <v>0.4624685100127871</v>
      </c>
      <c r="X15">
        <f>SUM('Potencia Iron Steel'!AI18,'Potencia Cons Coke Ovens'!AT3)/SUM('Potencia Iron Steel'!AI18,'Potencia Cons Coke Ovens'!AT3,'Potencia Transfor Coke Ovens'!AT3)</f>
        <v>0.4641736573509071</v>
      </c>
      <c r="Y15">
        <f>SUM('Potencia Iron Steel'!AJ18,'Potencia Cons Coke Ovens'!AU3)/SUM('Potencia Iron Steel'!AJ18,'Potencia Cons Coke Ovens'!AU3,'Potencia Transfor Coke Ovens'!AU3)</f>
        <v>0.46840387586373927</v>
      </c>
      <c r="Z15">
        <f>SUM('Potencia Iron Steel'!AK18,'Potencia Cons Coke Ovens'!AV3)/SUM('Potencia Iron Steel'!AK18,'Potencia Cons Coke Ovens'!AV3,'Potencia Transfor Coke Ovens'!AV3)</f>
        <v>0.47030198423049413</v>
      </c>
      <c r="AA15">
        <f>SUM('Potencia Iron Steel'!AL18,'Potencia Cons Coke Ovens'!AW3)/SUM('Potencia Iron Steel'!AL18,'Potencia Cons Coke Ovens'!AW3,'Potencia Transfor Coke Ovens'!AW3)</f>
        <v>0.47547426659860592</v>
      </c>
      <c r="AB15">
        <f>SUM('Potencia Iron Steel'!AM18,'Potencia Cons Coke Ovens'!AX3)/SUM('Potencia Iron Steel'!AM18,'Potencia Cons Coke Ovens'!AX3,'Potencia Transfor Coke Ovens'!AX3)</f>
        <v>0.48763407365979372</v>
      </c>
      <c r="AC15">
        <f>SUM('Potencia Iron Steel'!AN18,'Potencia Cons Coke Ovens'!AY3)/SUM('Potencia Iron Steel'!AN18,'Potencia Cons Coke Ovens'!AY3,'Potencia Transfor Coke Ovens'!AY3)</f>
        <v>0.49265982017576165</v>
      </c>
      <c r="AD15">
        <f>SUM('Potencia Iron Steel'!AO18,'Potencia Cons Coke Ovens'!AZ3)/SUM('Potencia Iron Steel'!AO18,'Potencia Cons Coke Ovens'!AZ3,'Potencia Transfor Coke Ovens'!AZ3)</f>
        <v>0.51159914749884938</v>
      </c>
      <c r="AE15">
        <f>SUM('Potencia Iron Steel'!AP18,'Potencia Cons Coke Ovens'!BA3)/SUM('Potencia Iron Steel'!AP18,'Potencia Cons Coke Ovens'!BA3,'Potencia Transfor Coke Ovens'!BA3)</f>
        <v>0.52909836226524876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K10" sqref="K10"/>
    </sheetView>
  </sheetViews>
  <sheetFormatPr defaultColWidth="9.140625" defaultRowHeight="15" x14ac:dyDescent="0.25"/>
  <cols>
    <col min="1" max="1" width="39.85546875" customWidth="1"/>
    <col min="2" max="31" width="10.7109375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25">
      <c r="A11" t="s">
        <v>977</v>
      </c>
      <c r="B11" s="16">
        <f>MIN(1,'Potencia Chemicals'!W28/SUM('Potencia Chemicals'!W28,'Potencia Chemicals'!W51-'BIFUbC_Hydrogen Calculations'!C53*About!$A107))</f>
        <v>1</v>
      </c>
      <c r="C11" s="16">
        <f>MIN(1,'Potencia Chemicals'!X28/SUM('Potencia Chemicals'!X28,'Potencia Chemicals'!X51-'BIFUbC_Hydrogen Calculations'!D53*About!$A107))</f>
        <v>1</v>
      </c>
      <c r="D11" s="16">
        <f>MIN(1,'Potencia Chemicals'!Y28/SUM('Potencia Chemicals'!Y28,'Potencia Chemicals'!Y51-'BIFUbC_Hydrogen Calculations'!E53*About!$A107))</f>
        <v>1</v>
      </c>
      <c r="E11" s="16">
        <f>MIN(1,'Potencia Chemicals'!Z28/SUM('Potencia Chemicals'!Z28,'Potencia Chemicals'!Z51-'BIFUbC_Hydrogen Calculations'!F53*About!$A107))</f>
        <v>1</v>
      </c>
      <c r="F11" s="16">
        <f>MIN(1,'Potencia Chemicals'!AA28/SUM('Potencia Chemicals'!AA28,'Potencia Chemicals'!AA51-'BIFUbC_Hydrogen Calculations'!G53*About!$A107))</f>
        <v>1</v>
      </c>
      <c r="G11" s="16">
        <f>MIN(1,'Potencia Chemicals'!AB28/SUM('Potencia Chemicals'!AB28,'Potencia Chemicals'!AB51-'BIFUbC_Hydrogen Calculations'!H53*About!$A107))</f>
        <v>1</v>
      </c>
      <c r="H11" s="16">
        <f>MIN(1,'Potencia Chemicals'!AC28/SUM('Potencia Chemicals'!AC28,'Potencia Chemicals'!AC51-'BIFUbC_Hydrogen Calculations'!I53*About!$A107))</f>
        <v>1</v>
      </c>
      <c r="I11" s="16">
        <f>MIN(1,'Potencia Chemicals'!AD28/SUM('Potencia Chemicals'!AD28,'Potencia Chemicals'!AD51-'BIFUbC_Hydrogen Calculations'!J53*About!$A107))</f>
        <v>1</v>
      </c>
      <c r="J11" s="16">
        <f>MIN(1,'Potencia Chemicals'!AE28/SUM('Potencia Chemicals'!AE28,'Potencia Chemicals'!AE51-'BIFUbC_Hydrogen Calculations'!K53*About!$A107))</f>
        <v>1</v>
      </c>
      <c r="K11" s="16">
        <f>MIN(1,'Potencia Chemicals'!AF28/SUM('Potencia Chemicals'!AF28,'Potencia Chemicals'!AF51-'BIFUbC_Hydrogen Calculations'!L53*About!$A107))</f>
        <v>1</v>
      </c>
      <c r="L11" s="16">
        <f>MIN(1,'Potencia Chemicals'!AG28/SUM('Potencia Chemicals'!AG28,'Potencia Chemicals'!AG51-'BIFUbC_Hydrogen Calculations'!M53*About!$A107))</f>
        <v>1</v>
      </c>
      <c r="M11" s="16">
        <f>MIN(1,'Potencia Chemicals'!AH28/SUM('Potencia Chemicals'!AH28,'Potencia Chemicals'!AH51-'BIFUbC_Hydrogen Calculations'!N53*About!$A107))</f>
        <v>1</v>
      </c>
      <c r="N11" s="16">
        <f>MIN(1,'Potencia Chemicals'!AI28/SUM('Potencia Chemicals'!AI28,'Potencia Chemicals'!AI51-'BIFUbC_Hydrogen Calculations'!O53*About!$A107))</f>
        <v>1</v>
      </c>
      <c r="O11" s="16">
        <f>MIN(1,'Potencia Chemicals'!AJ28/SUM('Potencia Chemicals'!AJ28,'Potencia Chemicals'!AJ51-'BIFUbC_Hydrogen Calculations'!P53*About!$A107))</f>
        <v>1</v>
      </c>
      <c r="P11" s="16">
        <f>MIN(1,'Potencia Chemicals'!AK28/SUM('Potencia Chemicals'!AK28,'Potencia Chemicals'!AK51-'BIFUbC_Hydrogen Calculations'!Q53*About!$A107))</f>
        <v>1</v>
      </c>
      <c r="Q11" s="16">
        <f>MIN(1,'Potencia Chemicals'!AL28/SUM('Potencia Chemicals'!AL28,'Potencia Chemicals'!AL51-'BIFUbC_Hydrogen Calculations'!R53*About!$A107))</f>
        <v>1</v>
      </c>
      <c r="R11" s="16">
        <f>MIN(1,'Potencia Chemicals'!AM28/SUM('Potencia Chemicals'!AM28,'Potencia Chemicals'!AM51-'BIFUbC_Hydrogen Calculations'!S53*About!$A107))</f>
        <v>1</v>
      </c>
      <c r="S11" s="16">
        <f>MIN(1,'Potencia Chemicals'!AN28/SUM('Potencia Chemicals'!AN28,'Potencia Chemicals'!AN51-'BIFUbC_Hydrogen Calculations'!T53*About!$A107))</f>
        <v>1</v>
      </c>
      <c r="T11" s="16">
        <f>MIN(1,'Potencia Chemicals'!AO28/SUM('Potencia Chemicals'!AO28,'Potencia Chemicals'!AO51-'BIFUbC_Hydrogen Calculations'!U53*About!$A107))</f>
        <v>1</v>
      </c>
      <c r="U11" s="16">
        <f>MIN(1,'Potencia Chemicals'!AP28/SUM('Potencia Chemicals'!AP28,'Potencia Chemicals'!AP51-'BIFUbC_Hydrogen Calculations'!V53*About!$A107))</f>
        <v>1</v>
      </c>
      <c r="V11" s="16">
        <f>MIN(1,'Potencia Chemicals'!AQ28/SUM('Potencia Chemicals'!AQ28,'Potencia Chemicals'!AQ51-'BIFUbC_Hydrogen Calculations'!W53*About!$A107))</f>
        <v>1</v>
      </c>
      <c r="W11" s="16">
        <f>MIN(1,'Potencia Chemicals'!AR28/SUM('Potencia Chemicals'!AR28,'Potencia Chemicals'!AR51-'BIFUbC_Hydrogen Calculations'!X53*About!$A107))</f>
        <v>1</v>
      </c>
      <c r="X11" s="16">
        <f>MIN(1,'Potencia Chemicals'!AS28/SUM('Potencia Chemicals'!AS28,'Potencia Chemicals'!AS51-'BIFUbC_Hydrogen Calculations'!Y53*About!$A107))</f>
        <v>1</v>
      </c>
      <c r="Y11" s="16">
        <f>MIN(1,'Potencia Chemicals'!AT28/SUM('Potencia Chemicals'!AT28,'Potencia Chemicals'!AT51-'BIFUbC_Hydrogen Calculations'!Z53*About!$A107))</f>
        <v>1</v>
      </c>
      <c r="Z11" s="16">
        <f>MIN(1,'Potencia Chemicals'!AU28/SUM('Potencia Chemicals'!AU28,'Potencia Chemicals'!AU51-'BIFUbC_Hydrogen Calculations'!AA53*About!$A107))</f>
        <v>1</v>
      </c>
      <c r="AA11" s="16">
        <f>MIN(1,'Potencia Chemicals'!AV28/SUM('Potencia Chemicals'!AV28,'Potencia Chemicals'!AV51-'BIFUbC_Hydrogen Calculations'!AB53*About!$A107))</f>
        <v>1</v>
      </c>
      <c r="AB11" s="16">
        <f>MIN(1,'Potencia Chemicals'!AW28/SUM('Potencia Chemicals'!AW28,'Potencia Chemicals'!AW51-'BIFUbC_Hydrogen Calculations'!AC53*About!$A107))</f>
        <v>1</v>
      </c>
      <c r="AC11" s="16">
        <f>MIN(1,'Potencia Chemicals'!AX28/SUM('Potencia Chemicals'!AX28,'Potencia Chemicals'!AX51-'BIFUbC_Hydrogen Calculations'!AD53*About!$A107))</f>
        <v>1</v>
      </c>
      <c r="AD11" s="16">
        <f>MIN(1,'Potencia Chemicals'!AY28/SUM('Potencia Chemicals'!AY28,'Potencia Chemicals'!AY51-'BIFUbC_Hydrogen Calculations'!AE53*About!$A107))</f>
        <v>1</v>
      </c>
      <c r="AE11" s="16">
        <f>MIN(1,'Potencia Chemicals'!AZ28/SUM('Potencia Chemicals'!AZ28,'Potencia Chemicals'!AZ51-'BIFUbC_Hydrogen Calculations'!AF53*About!$A107))</f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 x14ac:dyDescent="0.25"/>
  <cols>
    <col min="1" max="1" width="39.85546875" customWidth="1"/>
    <col min="2" max="31" width="11.5703125" customWidth="1"/>
    <col min="32" max="33" width="9.5703125" bestFit="1" customWidth="1"/>
  </cols>
  <sheetData>
    <row r="1" spans="1:33" x14ac:dyDescent="0.2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.85546875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40625" defaultRowHeight="15" x14ac:dyDescent="0.25"/>
  <cols>
    <col min="1" max="1" width="39.8554687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40625" defaultRowHeight="15" x14ac:dyDescent="0.25"/>
  <cols>
    <col min="1" max="1" width="39.85546875" customWidth="1"/>
    <col min="2" max="31" width="11.28515625" customWidth="1"/>
  </cols>
  <sheetData>
    <row r="1" spans="1:33" x14ac:dyDescent="0.2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2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2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2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2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2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40625" defaultRowHeight="15" x14ac:dyDescent="0.25"/>
  <cols>
    <col min="1" max="1" width="39.85546875" customWidth="1"/>
    <col min="2" max="31" width="12.570312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40625" defaultRowHeight="15" x14ac:dyDescent="0.25"/>
  <cols>
    <col min="1" max="1" width="39.8554687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2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ISI</vt:lpstr>
      <vt:lpstr>LOS</vt:lpstr>
      <vt:lpstr>cenisb</vt:lpstr>
      <vt:lpstr>tick</vt:lpstr>
      <vt:lpstr>tock</vt:lpstr>
      <vt:lpstr>tibf</vt:lpstr>
      <vt:lpstr>tobf</vt:lpstr>
      <vt:lpstr>Calc - coal for iron&amp;steel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  <vt:lpstr>ISI!Print_Titles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2014-03-20T21:01:41Z</dcterms:created>
  <dcterms:modified xsi:type="dcterms:W3CDTF">2024-09-19T16:00:20Z</dcterms:modified>
</cp:coreProperties>
</file>