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EU EPS\InputData\trans\BPoEFUbVT\"/>
    </mc:Choice>
  </mc:AlternateContent>
  <xr:revisionPtr revIDLastSave="0" documentId="13_ncr:1_{EF5C20E9-459E-41E6-82FA-9B06D9CAE681}" xr6:coauthVersionLast="45" xr6:coauthVersionMax="45" xr10:uidLastSave="{00000000-0000-0000-0000-000000000000}"/>
  <bookViews>
    <workbookView xWindow="1328" yWindow="383" windowWidth="17730" windowHeight="9517" tabRatio="830" firstSheet="80" activeTab="80" xr2:uid="{00000000-000D-0000-FFFF-FFFF00000000}"/>
    <workbookView xWindow="165" yWindow="293" windowWidth="11655" windowHeight="9840" firstSheet="1" activeTab="1" xr2:uid="{4149C2B6-5FC6-4025-B0A7-5DEF302FBE20}"/>
  </bookViews>
  <sheets>
    <sheet name="About" sheetId="1" r:id="rId1"/>
    <sheet name="TrRoad_ene - Summary" sheetId="102" r:id="rId2"/>
    <sheet name="TrRoad_ene" sheetId="100" r:id="rId3"/>
    <sheet name="LDVs-psgr" sheetId="17" r:id="rId4"/>
    <sheet name="BPoEFUbVT-LDVs-psgr-batelc" sheetId="2" r:id="rId5"/>
    <sheet name="BPoEFUbVT-LDVs-psgr-natgas" sheetId="3" r:id="rId6"/>
    <sheet name="BPoEFUbVT-LDVs-psgr-gasveh" sheetId="5" r:id="rId7"/>
    <sheet name="BPoEFUbVT-LDVs-psgr-dslveh" sheetId="6" r:id="rId8"/>
    <sheet name="BPoEFUbVT-LDVs-psgr-plghyb" sheetId="7" r:id="rId9"/>
    <sheet name="BPoEFUbVT-LDVs-psgr-LPG" sheetId="50" r:id="rId10"/>
    <sheet name="BPoEFUbVT-LDVs-psgr-hydgn" sheetId="51" r:id="rId11"/>
    <sheet name="LDVs-frgt" sheetId="18" r:id="rId12"/>
    <sheet name="BPoEFUbVT-LDVs-frgt-batelc" sheetId="12" r:id="rId13"/>
    <sheet name="BPoEFUbVT-LDVs-frgt-natgas" sheetId="13" r:id="rId14"/>
    <sheet name="BPoEFUbVT-LDVs-frgt-gasveh" sheetId="14" r:id="rId15"/>
    <sheet name="BPoEFUbVT-LDVs-frgt-dslveh" sheetId="15" r:id="rId16"/>
    <sheet name="BPoEFUbVT-LDVs-frgt-plghyb" sheetId="16" r:id="rId17"/>
    <sheet name="BPoEFUbVT-LDVs-frgt-LPG" sheetId="52" r:id="rId18"/>
    <sheet name="BPoEFUbVT-LDVs-frgt-hydgn" sheetId="53" r:id="rId19"/>
    <sheet name="HDVs-psgr" sheetId="24" r:id="rId20"/>
    <sheet name="BPoEFUbVT-HDVs-psgr-batelc" sheetId="19" r:id="rId21"/>
    <sheet name="BPoEFUbVT-HDVs-psgr-natgas" sheetId="20" r:id="rId22"/>
    <sheet name="BPoEFUbVT-HDVs-psgr-gasveh" sheetId="21" r:id="rId23"/>
    <sheet name="BPoEFUbVT-HDVs-psgr-dslveh" sheetId="22" r:id="rId24"/>
    <sheet name="BPoEFUbVT-HDVs-psgr-plghyb" sheetId="23" r:id="rId25"/>
    <sheet name="BPoEFUbVT-HDVs-psgr-LPG" sheetId="54" r:id="rId26"/>
    <sheet name="BPoEFUbVT-HDVs-psgr-hydgn" sheetId="55" r:id="rId27"/>
    <sheet name="HDVs-frgt" sheetId="25" r:id="rId28"/>
    <sheet name="BPoEFUbVT-HDVs-frgt-batelc" sheetId="26" r:id="rId29"/>
    <sheet name="BPoEFUbVT-HDVs-frgt-natgas" sheetId="27" r:id="rId30"/>
    <sheet name="BPoEFUbVT-HDVs-frgt-gasveh" sheetId="28" r:id="rId31"/>
    <sheet name="BPoEFUbVT-HDVs-frgt-dslveh" sheetId="29" r:id="rId32"/>
    <sheet name="BPoEFUbVT-HDVs-frgt-plghyb" sheetId="30" r:id="rId33"/>
    <sheet name="BPoEFUbVT-HDVs-frgt-LPG" sheetId="56" r:id="rId34"/>
    <sheet name="BPoEFUbVT-HDVs-frgt-hydgn" sheetId="57" r:id="rId35"/>
    <sheet name="aircraft-psgr" sheetId="31" r:id="rId36"/>
    <sheet name="BPoEFUbVT-aircraft-psgr-batelc" sheetId="62" r:id="rId37"/>
    <sheet name="BPoEFUbVT-aircraft-psgr-natgas" sheetId="65" r:id="rId38"/>
    <sheet name="BPoEFUbVT-aircraft-psgr-gasveh" sheetId="75" r:id="rId39"/>
    <sheet name="BPoEFUbVT-aircraft-psgr-dslveh" sheetId="63" r:id="rId40"/>
    <sheet name="BPoEFUbVT-aircraft-psgr-hydgn" sheetId="64" r:id="rId41"/>
    <sheet name="aircraft-frgt" sheetId="66" r:id="rId42"/>
    <sheet name="BPoEFUbVT-aircraft-frgt-batelc" sheetId="67" r:id="rId43"/>
    <sheet name="BPoEFUbVT-aircraft-frgt-natgas" sheetId="68" r:id="rId44"/>
    <sheet name="BPoEFUbVT-aircraft-frgt-gasveh" sheetId="76" r:id="rId45"/>
    <sheet name="BPoEFUbVT-aircraft-frgt-dslveh" sheetId="69" r:id="rId46"/>
    <sheet name="BPoEFUbVT-aircraft-frgt-hydgn" sheetId="70" r:id="rId47"/>
    <sheet name="rail-psgr" sheetId="71" r:id="rId48"/>
    <sheet name="BPoEFUbVT-rail-psgr-batelc" sheetId="77" r:id="rId49"/>
    <sheet name="BPoEFUbVT-rail-psgr-natgas" sheetId="78" r:id="rId50"/>
    <sheet name="BPoEFUbVT-rail-psgr-gasveh" sheetId="79" r:id="rId51"/>
    <sheet name="BPoEFUbVT-rail-psgr-dslveh" sheetId="80" r:id="rId52"/>
    <sheet name="BPoEFUbVT-rail-psgr-hydgn" sheetId="81" r:id="rId53"/>
    <sheet name="rail-frgt" sheetId="72" r:id="rId54"/>
    <sheet name="BPoEFUbVT-rail-frgt-batelc" sheetId="82" r:id="rId55"/>
    <sheet name="BPoEFUbVT-rail-frgt-natgas" sheetId="83" r:id="rId56"/>
    <sheet name="BPoEFUbVT-rail-frgt-gasveh" sheetId="84" r:id="rId57"/>
    <sheet name="BPoEFUbVT-rail-frgt-dslveh" sheetId="85" r:id="rId58"/>
    <sheet name="BPoEFUbVT-rail-frgt-hydgn" sheetId="86" r:id="rId59"/>
    <sheet name="ships-psgr" sheetId="73" r:id="rId60"/>
    <sheet name="BPoEFUbVT-ships-psgr-batelc" sheetId="87" r:id="rId61"/>
    <sheet name="BPoEFUbVT-ships-psgr-natgas" sheetId="88" r:id="rId62"/>
    <sheet name="BPoEFUbVT-ships-psgr-gasveh" sheetId="89" r:id="rId63"/>
    <sheet name="BPoEFUbVT-ships-psgr-dslveh" sheetId="90" r:id="rId64"/>
    <sheet name="BPoEFUbVT-ships-psgr-hydgn" sheetId="91" r:id="rId65"/>
    <sheet name="ships-frgt" sheetId="74" r:id="rId66"/>
    <sheet name="BPoEFUbVT-ships-frgt-batelc" sheetId="92" r:id="rId67"/>
    <sheet name="BPoEFUbVT-ships-frgt-natgas" sheetId="93" r:id="rId68"/>
    <sheet name="BPoEFUbVT-ships-frgt-gasveh" sheetId="94" r:id="rId69"/>
    <sheet name="BPoEFUbVT-ships-frgt-dslveh" sheetId="95" r:id="rId70"/>
    <sheet name="BPoEFUbVT-ships-frgt-hydgn" sheetId="96" r:id="rId71"/>
    <sheet name="mtrbks-psgr" sheetId="38" r:id="rId72"/>
    <sheet name="BPoEFUbVT-mtrbks-psgr-batelc" sheetId="39" r:id="rId73"/>
    <sheet name="BPoEFUbVT-mtrbks-psgr-natgas" sheetId="40" r:id="rId74"/>
    <sheet name="BPoEFUbVT-mtrbks-psgr-gasveh" sheetId="41" r:id="rId75"/>
    <sheet name="BPoEFUbVT-mtrbks-psgr-dslveh" sheetId="42" r:id="rId76"/>
    <sheet name="BPoEFUbVT-mtrbks-psgr-plghyb" sheetId="43" r:id="rId77"/>
    <sheet name="BPoEFUbVT-mtrbks-psgr-LPG" sheetId="60" r:id="rId78"/>
    <sheet name="BPoEFUbVT-mtrbks-psgr-hydgn" sheetId="61" r:id="rId79"/>
    <sheet name="mtrbks-frgt" sheetId="44" r:id="rId80"/>
    <sheet name="BPoEFUbVT-mtrbks-frgt-batelc" sheetId="45" r:id="rId81"/>
    <sheet name="BPoEFUbVT-mtrbks-frgt-natgas" sheetId="46" r:id="rId82"/>
    <sheet name="BPoEFUbVT-mtrbks-frgt-gasveh" sheetId="47" r:id="rId83"/>
    <sheet name="BPoEFUbVT-mtrbks-frgt-dslveh" sheetId="48" r:id="rId84"/>
    <sheet name="BPoEFUbVT-mtrbks-frgt-plghyb" sheetId="49" r:id="rId85"/>
    <sheet name="BPoEFUbVT-mtrbks-frgt-LPG" sheetId="58" r:id="rId86"/>
    <sheet name="BPoEFUbVT-mtrbks-frgt-hydgn" sheetId="59" r:id="rId87"/>
  </sheets>
  <externalReferences>
    <externalReference r:id="rId88"/>
  </externalReferences>
  <definedNames>
    <definedName name="BE">#REF!</definedName>
    <definedName name="bel">#REF!</definedName>
    <definedName name="dsg">#REF!</definedName>
    <definedName name="_xlnm.Print_Titles" localSheetId="2">TrRoad_ene!$1:$1</definedName>
    <definedName name="_xlnm.Print_Titles" localSheetId="1">'TrRoad_ene - Summary'!$1:$1</definedName>
    <definedName name="Summer">#REF!</definedName>
    <definedName name="Summer1">#REF!</definedName>
    <definedName name="TSeg">#REF!</definedName>
    <definedName name="TSEG1">#REF!</definedName>
    <definedName name="TSEG2">#REF!</definedName>
    <definedName name="TSEG3">#REF!</definedName>
    <definedName name="TSEG4">#REF!</definedName>
    <definedName name="TSEG5">#REF!</definedName>
    <definedName name="Wint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41" l="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Z4" i="41"/>
  <c r="AA4" i="41"/>
  <c r="AB4" i="41"/>
  <c r="AC4" i="41"/>
  <c r="AD4" i="41"/>
  <c r="AE4" i="41"/>
  <c r="AF4" i="41"/>
  <c r="AG4" i="41"/>
  <c r="AH4" i="41"/>
  <c r="AI4" i="41"/>
  <c r="AJ4" i="41"/>
  <c r="AK4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AK6" i="41"/>
  <c r="C6" i="41"/>
  <c r="B6" i="41"/>
  <c r="B4" i="41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AK5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AK7" i="29"/>
  <c r="C7" i="29"/>
  <c r="B7" i="29"/>
  <c r="B5" i="29"/>
  <c r="C5" i="29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AK4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AJ6" i="28"/>
  <c r="AK6" i="28"/>
  <c r="D6" i="28"/>
  <c r="D4" i="28"/>
  <c r="C6" i="28"/>
  <c r="B6" i="28" s="1"/>
  <c r="C4" i="28"/>
  <c r="B4" i="28" s="1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J2" i="23"/>
  <c r="AK2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D5" i="23"/>
  <c r="D2" i="23"/>
  <c r="C2" i="23"/>
  <c r="B2" i="23" s="1"/>
  <c r="C5" i="23"/>
  <c r="B5" i="23" s="1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C5" i="22"/>
  <c r="C7" i="22"/>
  <c r="B7" i="22"/>
  <c r="B5" i="22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J4" i="21"/>
  <c r="AK4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AK6" i="21"/>
  <c r="C6" i="21"/>
  <c r="C4" i="21"/>
  <c r="B6" i="21"/>
  <c r="B4" i="21"/>
  <c r="E5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AK2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D5" i="16"/>
  <c r="D2" i="16"/>
  <c r="C5" i="16"/>
  <c r="B5" i="16" s="1"/>
  <c r="C2" i="16"/>
  <c r="B2" i="16" s="1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C7" i="15"/>
  <c r="C5" i="15"/>
  <c r="B7" i="15"/>
  <c r="B5" i="15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C6" i="14"/>
  <c r="C4" i="14"/>
  <c r="B6" i="14"/>
  <c r="B4" i="14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B2" i="7"/>
  <c r="B4" i="7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B7" i="6"/>
  <c r="B5" i="6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B6" i="5"/>
  <c r="B4" i="5"/>
  <c r="S86" i="102" l="1"/>
  <c r="T86" i="102"/>
  <c r="U86" i="102"/>
  <c r="V86" i="102"/>
  <c r="W86" i="102"/>
  <c r="X86" i="102"/>
  <c r="Y86" i="102"/>
  <c r="Z86" i="102"/>
  <c r="AA86" i="102"/>
  <c r="AB86" i="102"/>
  <c r="AC86" i="102"/>
  <c r="AD86" i="102"/>
  <c r="AE86" i="102"/>
  <c r="AF86" i="102"/>
  <c r="AG86" i="102"/>
  <c r="AH86" i="102"/>
  <c r="AI86" i="102"/>
  <c r="AJ86" i="102"/>
  <c r="AK86" i="102"/>
  <c r="AL86" i="102"/>
  <c r="AM86" i="102"/>
  <c r="AN86" i="102"/>
  <c r="AO86" i="102"/>
  <c r="AP86" i="102"/>
  <c r="AQ86" i="102"/>
  <c r="AR86" i="102"/>
  <c r="AS86" i="102"/>
  <c r="AT86" i="102"/>
  <c r="AU86" i="102"/>
  <c r="AV86" i="102"/>
  <c r="AW86" i="102"/>
  <c r="AX86" i="102"/>
  <c r="AY86" i="102"/>
  <c r="AZ86" i="102"/>
  <c r="R86" i="102"/>
  <c r="S83" i="102"/>
  <c r="T83" i="102"/>
  <c r="U83" i="102"/>
  <c r="V83" i="102"/>
  <c r="W83" i="102"/>
  <c r="X83" i="102"/>
  <c r="Y83" i="102"/>
  <c r="Z83" i="102"/>
  <c r="AA83" i="102"/>
  <c r="AB83" i="102"/>
  <c r="AC83" i="102"/>
  <c r="AD83" i="102"/>
  <c r="AE83" i="102"/>
  <c r="AF83" i="102"/>
  <c r="AG83" i="102"/>
  <c r="AH83" i="102"/>
  <c r="AI83" i="102"/>
  <c r="AJ83" i="102"/>
  <c r="AK83" i="102"/>
  <c r="AL83" i="102"/>
  <c r="AM83" i="102"/>
  <c r="AN83" i="102"/>
  <c r="AO83" i="102"/>
  <c r="AP83" i="102"/>
  <c r="AQ83" i="102"/>
  <c r="AR83" i="102"/>
  <c r="AS83" i="102"/>
  <c r="AT83" i="102"/>
  <c r="AU83" i="102"/>
  <c r="AV83" i="102"/>
  <c r="AW83" i="102"/>
  <c r="AX83" i="102"/>
  <c r="AY83" i="102"/>
  <c r="AZ83" i="102"/>
  <c r="R83" i="102"/>
  <c r="S71" i="102"/>
  <c r="T71" i="102"/>
  <c r="U71" i="102"/>
  <c r="V71" i="102"/>
  <c r="W71" i="102"/>
  <c r="X71" i="102"/>
  <c r="Y71" i="102"/>
  <c r="Z71" i="102"/>
  <c r="AA71" i="102"/>
  <c r="AB71" i="102"/>
  <c r="AC71" i="102"/>
  <c r="AD71" i="102"/>
  <c r="AE71" i="102"/>
  <c r="AF71" i="102"/>
  <c r="AG71" i="102"/>
  <c r="AH71" i="102"/>
  <c r="AI71" i="102"/>
  <c r="AJ71" i="102"/>
  <c r="AK71" i="102"/>
  <c r="AL71" i="102"/>
  <c r="AM71" i="102"/>
  <c r="AN71" i="102"/>
  <c r="AO71" i="102"/>
  <c r="AP71" i="102"/>
  <c r="AQ71" i="102"/>
  <c r="AR71" i="102"/>
  <c r="AS71" i="102"/>
  <c r="AT71" i="102"/>
  <c r="AU71" i="102"/>
  <c r="AV71" i="102"/>
  <c r="AW71" i="102"/>
  <c r="AX71" i="102"/>
  <c r="AY71" i="102"/>
  <c r="AZ71" i="102"/>
  <c r="S67" i="102"/>
  <c r="T67" i="102"/>
  <c r="U67" i="102"/>
  <c r="V67" i="102"/>
  <c r="W67" i="102"/>
  <c r="X67" i="102"/>
  <c r="Y67" i="102"/>
  <c r="Z67" i="102"/>
  <c r="AA67" i="102"/>
  <c r="AB67" i="102"/>
  <c r="AC67" i="102"/>
  <c r="AD67" i="102"/>
  <c r="AE67" i="102"/>
  <c r="AF67" i="102"/>
  <c r="AG67" i="102"/>
  <c r="AH67" i="102"/>
  <c r="AI67" i="102"/>
  <c r="AJ67" i="102"/>
  <c r="AK67" i="102"/>
  <c r="AL67" i="102"/>
  <c r="AM67" i="102"/>
  <c r="AN67" i="102"/>
  <c r="AO67" i="102"/>
  <c r="AP67" i="102"/>
  <c r="AQ67" i="102"/>
  <c r="AR67" i="102"/>
  <c r="AS67" i="102"/>
  <c r="AT67" i="102"/>
  <c r="AU67" i="102"/>
  <c r="AV67" i="102"/>
  <c r="AW67" i="102"/>
  <c r="AX67" i="102"/>
  <c r="AY67" i="102"/>
  <c r="AZ67" i="102"/>
  <c r="S64" i="102"/>
  <c r="T64" i="102"/>
  <c r="U64" i="102"/>
  <c r="V64" i="102"/>
  <c r="W64" i="102"/>
  <c r="X64" i="102"/>
  <c r="Y64" i="102"/>
  <c r="Z64" i="102"/>
  <c r="AA64" i="102"/>
  <c r="AB64" i="102"/>
  <c r="AC64" i="102"/>
  <c r="AD64" i="102"/>
  <c r="AE64" i="102"/>
  <c r="AF64" i="102"/>
  <c r="AG64" i="102"/>
  <c r="AH64" i="102"/>
  <c r="AI64" i="102"/>
  <c r="AJ64" i="102"/>
  <c r="AK64" i="102"/>
  <c r="AL64" i="102"/>
  <c r="AM64" i="102"/>
  <c r="AN64" i="102"/>
  <c r="AO64" i="102"/>
  <c r="AP64" i="102"/>
  <c r="AQ64" i="102"/>
  <c r="AR64" i="102"/>
  <c r="AS64" i="102"/>
  <c r="AT64" i="102"/>
  <c r="AU64" i="102"/>
  <c r="AV64" i="102"/>
  <c r="AW64" i="102"/>
  <c r="AX64" i="102"/>
  <c r="AY64" i="102"/>
  <c r="AZ64" i="102"/>
  <c r="R71" i="102"/>
  <c r="R67" i="102"/>
  <c r="R64" i="102"/>
  <c r="R76" i="102"/>
  <c r="R74" i="102" s="1"/>
  <c r="S76" i="102"/>
  <c r="S74" i="102" s="1"/>
  <c r="T76" i="102"/>
  <c r="T74" i="102" s="1"/>
  <c r="U76" i="102"/>
  <c r="U74" i="102" s="1"/>
  <c r="V76" i="102"/>
  <c r="V74" i="102" s="1"/>
  <c r="W76" i="102"/>
  <c r="W74" i="102" s="1"/>
  <c r="X76" i="102"/>
  <c r="X74" i="102" s="1"/>
  <c r="Y76" i="102"/>
  <c r="Y74" i="102" s="1"/>
  <c r="Z76" i="102"/>
  <c r="Z74" i="102" s="1"/>
  <c r="AA76" i="102"/>
  <c r="AA74" i="102" s="1"/>
  <c r="AB76" i="102"/>
  <c r="AB74" i="102" s="1"/>
  <c r="AC76" i="102"/>
  <c r="AC74" i="102" s="1"/>
  <c r="AD76" i="102"/>
  <c r="AD74" i="102" s="1"/>
  <c r="AE76" i="102"/>
  <c r="AE74" i="102" s="1"/>
  <c r="AF76" i="102"/>
  <c r="AF74" i="102" s="1"/>
  <c r="AG76" i="102"/>
  <c r="AG74" i="102" s="1"/>
  <c r="AH76" i="102"/>
  <c r="AH74" i="102" s="1"/>
  <c r="AI76" i="102"/>
  <c r="AI74" i="102" s="1"/>
  <c r="AJ76" i="102"/>
  <c r="AJ74" i="102" s="1"/>
  <c r="AK76" i="102"/>
  <c r="AK74" i="102" s="1"/>
  <c r="AL76" i="102"/>
  <c r="AL74" i="102" s="1"/>
  <c r="AM76" i="102"/>
  <c r="AM74" i="102" s="1"/>
  <c r="AN76" i="102"/>
  <c r="AN74" i="102" s="1"/>
  <c r="AO76" i="102"/>
  <c r="AO74" i="102" s="1"/>
  <c r="AP76" i="102"/>
  <c r="AP74" i="102" s="1"/>
  <c r="AQ76" i="102"/>
  <c r="AQ74" i="102" s="1"/>
  <c r="AR76" i="102"/>
  <c r="AR74" i="102" s="1"/>
  <c r="AS76" i="102"/>
  <c r="AS74" i="102" s="1"/>
  <c r="AT76" i="102"/>
  <c r="AT74" i="102" s="1"/>
  <c r="AU76" i="102"/>
  <c r="AU74" i="102" s="1"/>
  <c r="AV76" i="102"/>
  <c r="AV74" i="102" s="1"/>
  <c r="AW76" i="102"/>
  <c r="AW74" i="102" s="1"/>
  <c r="AX76" i="102"/>
  <c r="AX74" i="102" s="1"/>
  <c r="AY76" i="102"/>
  <c r="AY74" i="102" s="1"/>
  <c r="AZ76" i="102"/>
  <c r="AZ74" i="102" s="1"/>
  <c r="Q76" i="102"/>
  <c r="Q74" i="102" s="1"/>
  <c r="T54" i="102"/>
  <c r="AG54" i="102"/>
  <c r="AO54" i="102"/>
  <c r="AW54" i="102"/>
  <c r="AZ54" i="102"/>
  <c r="Q56" i="102"/>
  <c r="Q54" i="102" s="1"/>
  <c r="R56" i="102"/>
  <c r="R54" i="102" s="1"/>
  <c r="S56" i="102"/>
  <c r="S54" i="102" s="1"/>
  <c r="T56" i="102"/>
  <c r="U56" i="102"/>
  <c r="U54" i="102" s="1"/>
  <c r="V56" i="102"/>
  <c r="V54" i="102" s="1"/>
  <c r="W56" i="102"/>
  <c r="W54" i="102" s="1"/>
  <c r="X56" i="102"/>
  <c r="X54" i="102" s="1"/>
  <c r="Y56" i="102"/>
  <c r="Y54" i="102" s="1"/>
  <c r="Z56" i="102"/>
  <c r="Z54" i="102" s="1"/>
  <c r="AA56" i="102"/>
  <c r="AA54" i="102" s="1"/>
  <c r="AB56" i="102"/>
  <c r="AB54" i="102" s="1"/>
  <c r="AC56" i="102"/>
  <c r="AC54" i="102" s="1"/>
  <c r="AD56" i="102"/>
  <c r="AD54" i="102" s="1"/>
  <c r="AE56" i="102"/>
  <c r="AE54" i="102" s="1"/>
  <c r="AF56" i="102"/>
  <c r="AF54" i="102" s="1"/>
  <c r="AG56" i="102"/>
  <c r="AH56" i="102"/>
  <c r="AH54" i="102" s="1"/>
  <c r="AI56" i="102"/>
  <c r="AI54" i="102" s="1"/>
  <c r="AJ56" i="102"/>
  <c r="AJ54" i="102" s="1"/>
  <c r="AK56" i="102"/>
  <c r="AK54" i="102" s="1"/>
  <c r="AL56" i="102"/>
  <c r="AL54" i="102" s="1"/>
  <c r="AM56" i="102"/>
  <c r="AM54" i="102" s="1"/>
  <c r="AN56" i="102"/>
  <c r="AN54" i="102" s="1"/>
  <c r="AO56" i="102"/>
  <c r="AP56" i="102"/>
  <c r="AP54" i="102" s="1"/>
  <c r="AQ56" i="102"/>
  <c r="AQ54" i="102" s="1"/>
  <c r="AR56" i="102"/>
  <c r="AR54" i="102" s="1"/>
  <c r="AS56" i="102"/>
  <c r="AS54" i="102" s="1"/>
  <c r="AT56" i="102"/>
  <c r="AT54" i="102" s="1"/>
  <c r="AU56" i="102"/>
  <c r="AU54" i="102" s="1"/>
  <c r="AV56" i="102"/>
  <c r="AV54" i="102" s="1"/>
  <c r="AW56" i="102"/>
  <c r="AX56" i="102"/>
  <c r="AX54" i="102" s="1"/>
  <c r="AY56" i="102"/>
  <c r="AY54" i="102" s="1"/>
  <c r="AZ56" i="102"/>
  <c r="S51" i="102"/>
  <c r="T51" i="102"/>
  <c r="U51" i="102"/>
  <c r="V51" i="102"/>
  <c r="W51" i="102"/>
  <c r="X51" i="102"/>
  <c r="Y51" i="102"/>
  <c r="Z51" i="102"/>
  <c r="AA51" i="102"/>
  <c r="AB51" i="102"/>
  <c r="AC51" i="102"/>
  <c r="AD51" i="102"/>
  <c r="AE51" i="102"/>
  <c r="AF51" i="102"/>
  <c r="AG51" i="102"/>
  <c r="AH51" i="102"/>
  <c r="AI51" i="102"/>
  <c r="AJ51" i="102"/>
  <c r="AK51" i="102"/>
  <c r="AL51" i="102"/>
  <c r="AM51" i="102"/>
  <c r="AN51" i="102"/>
  <c r="AO51" i="102"/>
  <c r="AP51" i="102"/>
  <c r="AQ51" i="102"/>
  <c r="AR51" i="102"/>
  <c r="AS51" i="102"/>
  <c r="AT51" i="102"/>
  <c r="AU51" i="102"/>
  <c r="AV51" i="102"/>
  <c r="AW51" i="102"/>
  <c r="AX51" i="102"/>
  <c r="AY51" i="102"/>
  <c r="AZ51" i="102"/>
  <c r="S47" i="102"/>
  <c r="T47" i="102"/>
  <c r="U47" i="102"/>
  <c r="V47" i="102"/>
  <c r="W47" i="102"/>
  <c r="X47" i="102"/>
  <c r="Y47" i="102"/>
  <c r="Z47" i="102"/>
  <c r="AA47" i="102"/>
  <c r="AB47" i="102"/>
  <c r="AC47" i="102"/>
  <c r="AD47" i="102"/>
  <c r="AE47" i="102"/>
  <c r="AF47" i="102"/>
  <c r="AG47" i="102"/>
  <c r="AH47" i="102"/>
  <c r="AI47" i="102"/>
  <c r="AJ47" i="102"/>
  <c r="AK47" i="102"/>
  <c r="AL47" i="102"/>
  <c r="AM47" i="102"/>
  <c r="AN47" i="102"/>
  <c r="AO47" i="102"/>
  <c r="AP47" i="102"/>
  <c r="AQ47" i="102"/>
  <c r="AR47" i="102"/>
  <c r="AS47" i="102"/>
  <c r="AT47" i="102"/>
  <c r="AU47" i="102"/>
  <c r="AV47" i="102"/>
  <c r="AW47" i="102"/>
  <c r="AX47" i="102"/>
  <c r="AY47" i="102"/>
  <c r="AZ47" i="102"/>
  <c r="S44" i="102"/>
  <c r="T44" i="102"/>
  <c r="U44" i="102"/>
  <c r="V44" i="102"/>
  <c r="W44" i="102"/>
  <c r="X44" i="102"/>
  <c r="Y44" i="102"/>
  <c r="Z44" i="102"/>
  <c r="AA44" i="102"/>
  <c r="AB44" i="102"/>
  <c r="AC44" i="102"/>
  <c r="AD44" i="102"/>
  <c r="AE44" i="102"/>
  <c r="AF44" i="102"/>
  <c r="AG44" i="102"/>
  <c r="AH44" i="102"/>
  <c r="AI44" i="102"/>
  <c r="AJ44" i="102"/>
  <c r="AK44" i="102"/>
  <c r="AL44" i="102"/>
  <c r="AM44" i="102"/>
  <c r="AN44" i="102"/>
  <c r="AO44" i="102"/>
  <c r="AP44" i="102"/>
  <c r="AQ44" i="102"/>
  <c r="AR44" i="102"/>
  <c r="AS44" i="102"/>
  <c r="AT44" i="102"/>
  <c r="AU44" i="102"/>
  <c r="AV44" i="102"/>
  <c r="AW44" i="102"/>
  <c r="AX44" i="102"/>
  <c r="AY44" i="102"/>
  <c r="AZ44" i="102"/>
  <c r="R51" i="102"/>
  <c r="R47" i="102"/>
  <c r="R44" i="102"/>
  <c r="S19" i="102"/>
  <c r="T19" i="102"/>
  <c r="U19" i="102"/>
  <c r="V19" i="102"/>
  <c r="W19" i="102"/>
  <c r="X19" i="102"/>
  <c r="Y19" i="102"/>
  <c r="Z19" i="102"/>
  <c r="AA19" i="102"/>
  <c r="AB19" i="102"/>
  <c r="AC19" i="102"/>
  <c r="AD19" i="102"/>
  <c r="AE19" i="102"/>
  <c r="AF19" i="102"/>
  <c r="AG19" i="102"/>
  <c r="AH19" i="102"/>
  <c r="AI19" i="102"/>
  <c r="AJ19" i="102"/>
  <c r="AK19" i="102"/>
  <c r="AL19" i="102"/>
  <c r="AM19" i="102"/>
  <c r="AN19" i="102"/>
  <c r="AO19" i="102"/>
  <c r="AP19" i="102"/>
  <c r="AQ19" i="102"/>
  <c r="AR19" i="102"/>
  <c r="AS19" i="102"/>
  <c r="AT19" i="102"/>
  <c r="AU19" i="102"/>
  <c r="AV19" i="102"/>
  <c r="AW19" i="102"/>
  <c r="AX19" i="102"/>
  <c r="AY19" i="102"/>
  <c r="AZ19" i="102"/>
  <c r="R19" i="102"/>
  <c r="S31" i="102"/>
  <c r="T31" i="102"/>
  <c r="U31" i="102"/>
  <c r="V31" i="102"/>
  <c r="W31" i="102"/>
  <c r="X31" i="102"/>
  <c r="Y31" i="102"/>
  <c r="Z31" i="102"/>
  <c r="AA31" i="102"/>
  <c r="AB31" i="102"/>
  <c r="AC31" i="102"/>
  <c r="AD31" i="102"/>
  <c r="AE31" i="102"/>
  <c r="AF31" i="102"/>
  <c r="AG31" i="102"/>
  <c r="AH31" i="102"/>
  <c r="AI31" i="102"/>
  <c r="AJ31" i="102"/>
  <c r="AK31" i="102"/>
  <c r="AL31" i="102"/>
  <c r="AM31" i="102"/>
  <c r="AN31" i="102"/>
  <c r="AO31" i="102"/>
  <c r="AP31" i="102"/>
  <c r="AQ31" i="102"/>
  <c r="AR31" i="102"/>
  <c r="AS31" i="102"/>
  <c r="AT31" i="102"/>
  <c r="AU31" i="102"/>
  <c r="AV31" i="102"/>
  <c r="AW31" i="102"/>
  <c r="AX31" i="102"/>
  <c r="AY31" i="102"/>
  <c r="AZ31" i="102"/>
  <c r="R31" i="102"/>
  <c r="S27" i="102"/>
  <c r="T27" i="102"/>
  <c r="U27" i="102"/>
  <c r="V27" i="102"/>
  <c r="W27" i="102"/>
  <c r="X27" i="102"/>
  <c r="Y27" i="102"/>
  <c r="Z27" i="102"/>
  <c r="AA27" i="102"/>
  <c r="AB27" i="102"/>
  <c r="AC27" i="102"/>
  <c r="AD27" i="102"/>
  <c r="AE27" i="102"/>
  <c r="AF27" i="102"/>
  <c r="AG27" i="102"/>
  <c r="AH27" i="102"/>
  <c r="AI27" i="102"/>
  <c r="AJ27" i="102"/>
  <c r="AK27" i="102"/>
  <c r="AL27" i="102"/>
  <c r="AM27" i="102"/>
  <c r="AN27" i="102"/>
  <c r="AO27" i="102"/>
  <c r="AP27" i="102"/>
  <c r="AQ27" i="102"/>
  <c r="AR27" i="102"/>
  <c r="AS27" i="102"/>
  <c r="AT27" i="102"/>
  <c r="AU27" i="102"/>
  <c r="AV27" i="102"/>
  <c r="AW27" i="102"/>
  <c r="AX27" i="102"/>
  <c r="AY27" i="102"/>
  <c r="AZ27" i="102"/>
  <c r="R27" i="102"/>
  <c r="S24" i="102"/>
  <c r="T24" i="102"/>
  <c r="U24" i="102"/>
  <c r="V24" i="102"/>
  <c r="W24" i="102"/>
  <c r="X24" i="102"/>
  <c r="Y24" i="102"/>
  <c r="Z24" i="102"/>
  <c r="AA24" i="102"/>
  <c r="AB24" i="102"/>
  <c r="AC24" i="102"/>
  <c r="AD24" i="102"/>
  <c r="AE24" i="102"/>
  <c r="AF24" i="102"/>
  <c r="AG24" i="102"/>
  <c r="AH24" i="102"/>
  <c r="AI24" i="102"/>
  <c r="AJ24" i="102"/>
  <c r="AK24" i="102"/>
  <c r="AL24" i="102"/>
  <c r="AM24" i="102"/>
  <c r="AN24" i="102"/>
  <c r="AO24" i="102"/>
  <c r="AP24" i="102"/>
  <c r="AQ24" i="102"/>
  <c r="AR24" i="102"/>
  <c r="AS24" i="102"/>
  <c r="AT24" i="102"/>
  <c r="AU24" i="102"/>
  <c r="AV24" i="102"/>
  <c r="AW24" i="102"/>
  <c r="AX24" i="102"/>
  <c r="AY24" i="102"/>
  <c r="AZ24" i="102"/>
  <c r="R24" i="102"/>
  <c r="AK37" i="102"/>
  <c r="AK34" i="102" s="1"/>
  <c r="S37" i="102"/>
  <c r="S34" i="102" s="1"/>
  <c r="T37" i="102"/>
  <c r="T34" i="102" s="1"/>
  <c r="U37" i="102"/>
  <c r="U34" i="102" s="1"/>
  <c r="V37" i="102"/>
  <c r="V34" i="102" s="1"/>
  <c r="W37" i="102"/>
  <c r="W34" i="102" s="1"/>
  <c r="X37" i="102"/>
  <c r="X34" i="102" s="1"/>
  <c r="Y37" i="102"/>
  <c r="Y34" i="102" s="1"/>
  <c r="Z37" i="102"/>
  <c r="Z34" i="102" s="1"/>
  <c r="AA37" i="102"/>
  <c r="AA34" i="102" s="1"/>
  <c r="AB37" i="102"/>
  <c r="AB34" i="102" s="1"/>
  <c r="AC37" i="102"/>
  <c r="AC34" i="102" s="1"/>
  <c r="AD37" i="102"/>
  <c r="AD34" i="102" s="1"/>
  <c r="AE37" i="102"/>
  <c r="AE34" i="102" s="1"/>
  <c r="AF37" i="102"/>
  <c r="AF34" i="102" s="1"/>
  <c r="AG37" i="102"/>
  <c r="AG34" i="102" s="1"/>
  <c r="AH37" i="102"/>
  <c r="AH34" i="102" s="1"/>
  <c r="AI37" i="102"/>
  <c r="AI34" i="102" s="1"/>
  <c r="AJ37" i="102"/>
  <c r="AJ34" i="102" s="1"/>
  <c r="AL37" i="102"/>
  <c r="AL34" i="102" s="1"/>
  <c r="AM37" i="102"/>
  <c r="AM34" i="102" s="1"/>
  <c r="AN37" i="102"/>
  <c r="AN34" i="102" s="1"/>
  <c r="AO37" i="102"/>
  <c r="AO34" i="102" s="1"/>
  <c r="AP37" i="102"/>
  <c r="AP34" i="102" s="1"/>
  <c r="AQ37" i="102"/>
  <c r="AQ34" i="102" s="1"/>
  <c r="AR37" i="102"/>
  <c r="AR34" i="102" s="1"/>
  <c r="AS37" i="102"/>
  <c r="AS34" i="102" s="1"/>
  <c r="AT37" i="102"/>
  <c r="AT34" i="102" s="1"/>
  <c r="AU37" i="102"/>
  <c r="AU34" i="102" s="1"/>
  <c r="AV37" i="102"/>
  <c r="AV34" i="102" s="1"/>
  <c r="AW37" i="102"/>
  <c r="AW34" i="102" s="1"/>
  <c r="AX37" i="102"/>
  <c r="AX34" i="102" s="1"/>
  <c r="AY37" i="102"/>
  <c r="AY34" i="102" s="1"/>
  <c r="AZ37" i="102"/>
  <c r="AZ34" i="102" s="1"/>
  <c r="R37" i="102"/>
  <c r="R34" i="102" s="1"/>
  <c r="D185" i="102"/>
  <c r="C184" i="102"/>
  <c r="B184" i="102"/>
  <c r="I183" i="102"/>
  <c r="H183" i="102"/>
  <c r="G183" i="102"/>
  <c r="F183" i="102"/>
  <c r="E183" i="102"/>
  <c r="D184" i="102"/>
  <c r="C183" i="102"/>
  <c r="B183" i="102"/>
  <c r="Q173" i="102"/>
  <c r="P173" i="102"/>
  <c r="O173" i="102"/>
  <c r="N173" i="102"/>
  <c r="M173" i="102"/>
  <c r="L173" i="102"/>
  <c r="K173" i="102"/>
  <c r="J173" i="102"/>
  <c r="I173" i="102"/>
  <c r="H173" i="102"/>
  <c r="G173" i="102"/>
  <c r="F173" i="102"/>
  <c r="E173" i="102"/>
  <c r="D174" i="102"/>
  <c r="C173" i="102"/>
  <c r="B173" i="102"/>
  <c r="Q172" i="102"/>
  <c r="P172" i="102"/>
  <c r="O172" i="102"/>
  <c r="N172" i="102"/>
  <c r="M172" i="102"/>
  <c r="L172" i="102"/>
  <c r="K172" i="102"/>
  <c r="J172" i="102"/>
  <c r="I172" i="102"/>
  <c r="H172" i="102"/>
  <c r="G172" i="102"/>
  <c r="F172" i="102"/>
  <c r="E172" i="102"/>
  <c r="D173" i="102"/>
  <c r="C172" i="102"/>
  <c r="B172" i="102"/>
  <c r="Q170" i="102"/>
  <c r="P170" i="102"/>
  <c r="O170" i="102"/>
  <c r="N170" i="102"/>
  <c r="M170" i="102"/>
  <c r="L170" i="102"/>
  <c r="K170" i="102"/>
  <c r="J170" i="102"/>
  <c r="I170" i="102"/>
  <c r="H170" i="102"/>
  <c r="G170" i="102"/>
  <c r="F170" i="102"/>
  <c r="E170" i="102"/>
  <c r="D171" i="102"/>
  <c r="C170" i="102"/>
  <c r="B170" i="102"/>
  <c r="Q169" i="102"/>
  <c r="P169" i="102"/>
  <c r="O169" i="102"/>
  <c r="N169" i="102"/>
  <c r="M169" i="102"/>
  <c r="L169" i="102"/>
  <c r="K169" i="102"/>
  <c r="J169" i="102"/>
  <c r="I169" i="102"/>
  <c r="H169" i="102"/>
  <c r="G169" i="102"/>
  <c r="F169" i="102"/>
  <c r="E169" i="102"/>
  <c r="D170" i="102"/>
  <c r="C169" i="102"/>
  <c r="B169" i="102"/>
  <c r="Q168" i="102"/>
  <c r="P168" i="102"/>
  <c r="O168" i="102"/>
  <c r="N168" i="102"/>
  <c r="M168" i="102"/>
  <c r="L168" i="102"/>
  <c r="K168" i="102"/>
  <c r="J168" i="102"/>
  <c r="I168" i="102"/>
  <c r="H168" i="102"/>
  <c r="G168" i="102"/>
  <c r="F168" i="102"/>
  <c r="E168" i="102"/>
  <c r="D169" i="102"/>
  <c r="C168" i="102"/>
  <c r="B168" i="102"/>
  <c r="Q167" i="102"/>
  <c r="P167" i="102"/>
  <c r="O167" i="102"/>
  <c r="N167" i="102"/>
  <c r="M167" i="102"/>
  <c r="L167" i="102"/>
  <c r="K167" i="102"/>
  <c r="J167" i="102"/>
  <c r="I167" i="102"/>
  <c r="H167" i="102"/>
  <c r="G167" i="102"/>
  <c r="F167" i="102"/>
  <c r="E167" i="102"/>
  <c r="D168" i="102"/>
  <c r="C167" i="102"/>
  <c r="B167" i="102"/>
  <c r="Q166" i="102"/>
  <c r="P166" i="102"/>
  <c r="O166" i="102"/>
  <c r="N166" i="102"/>
  <c r="M166" i="102"/>
  <c r="L166" i="102"/>
  <c r="K166" i="102"/>
  <c r="J166" i="102"/>
  <c r="I166" i="102"/>
  <c r="H166" i="102"/>
  <c r="G166" i="102"/>
  <c r="F166" i="102"/>
  <c r="E166" i="102"/>
  <c r="D167" i="102"/>
  <c r="C166" i="102"/>
  <c r="B166" i="102"/>
  <c r="Q163" i="102"/>
  <c r="P163" i="102"/>
  <c r="O163" i="102"/>
  <c r="N163" i="102"/>
  <c r="M163" i="102"/>
  <c r="L163" i="102"/>
  <c r="K163" i="102"/>
  <c r="J163" i="102"/>
  <c r="I163" i="102"/>
  <c r="H163" i="102"/>
  <c r="G163" i="102"/>
  <c r="F163" i="102"/>
  <c r="E163" i="102"/>
  <c r="D164" i="102"/>
  <c r="C163" i="102"/>
  <c r="B163" i="102"/>
  <c r="Q162" i="102"/>
  <c r="P162" i="102"/>
  <c r="O162" i="102"/>
  <c r="N162" i="102"/>
  <c r="M162" i="102"/>
  <c r="L162" i="102"/>
  <c r="K162" i="102"/>
  <c r="J162" i="102"/>
  <c r="I162" i="102"/>
  <c r="H162" i="102"/>
  <c r="G162" i="102"/>
  <c r="F162" i="102"/>
  <c r="E162" i="102"/>
  <c r="D163" i="102"/>
  <c r="C162" i="102"/>
  <c r="B162" i="102"/>
  <c r="Q161" i="102"/>
  <c r="P161" i="102"/>
  <c r="O161" i="102"/>
  <c r="N161" i="102"/>
  <c r="M161" i="102"/>
  <c r="L161" i="102"/>
  <c r="K161" i="102"/>
  <c r="J161" i="102"/>
  <c r="I161" i="102"/>
  <c r="H161" i="102"/>
  <c r="G161" i="102"/>
  <c r="F161" i="102"/>
  <c r="E161" i="102"/>
  <c r="D162" i="102"/>
  <c r="C161" i="102"/>
  <c r="B161" i="102"/>
  <c r="Q160" i="102"/>
  <c r="P160" i="102"/>
  <c r="O160" i="102"/>
  <c r="N160" i="102"/>
  <c r="M160" i="102"/>
  <c r="L160" i="102"/>
  <c r="K160" i="102"/>
  <c r="J160" i="102"/>
  <c r="I160" i="102"/>
  <c r="H160" i="102"/>
  <c r="G160" i="102"/>
  <c r="F160" i="102"/>
  <c r="E160" i="102"/>
  <c r="D161" i="102"/>
  <c r="C160" i="102"/>
  <c r="B160" i="102"/>
  <c r="Q159" i="102"/>
  <c r="P159" i="102"/>
  <c r="O159" i="102"/>
  <c r="N159" i="102"/>
  <c r="M159" i="102"/>
  <c r="L159" i="102"/>
  <c r="K159" i="102"/>
  <c r="J159" i="102"/>
  <c r="I159" i="102"/>
  <c r="H159" i="102"/>
  <c r="G159" i="102"/>
  <c r="F159" i="102"/>
  <c r="E159" i="102"/>
  <c r="D160" i="102"/>
  <c r="C159" i="102"/>
  <c r="B159" i="102"/>
  <c r="Q157" i="102"/>
  <c r="P157" i="102"/>
  <c r="O157" i="102"/>
  <c r="N157" i="102"/>
  <c r="M157" i="102"/>
  <c r="L157" i="102"/>
  <c r="K157" i="102"/>
  <c r="J157" i="102"/>
  <c r="I157" i="102"/>
  <c r="H157" i="102"/>
  <c r="G157" i="102"/>
  <c r="F157" i="102"/>
  <c r="E157" i="102"/>
  <c r="D158" i="102"/>
  <c r="C157" i="102"/>
  <c r="B157" i="102"/>
  <c r="Q156" i="102"/>
  <c r="P156" i="102"/>
  <c r="O156" i="102"/>
  <c r="N156" i="102"/>
  <c r="M156" i="102"/>
  <c r="L156" i="102"/>
  <c r="K156" i="102"/>
  <c r="J156" i="102"/>
  <c r="I156" i="102"/>
  <c r="H156" i="102"/>
  <c r="G156" i="102"/>
  <c r="F156" i="102"/>
  <c r="E156" i="102"/>
  <c r="D157" i="102"/>
  <c r="C156" i="102"/>
  <c r="B156" i="102"/>
  <c r="Q155" i="102"/>
  <c r="P155" i="102"/>
  <c r="O155" i="102"/>
  <c r="N155" i="102"/>
  <c r="M155" i="102"/>
  <c r="L155" i="102"/>
  <c r="K155" i="102"/>
  <c r="J155" i="102"/>
  <c r="I155" i="102"/>
  <c r="H155" i="102"/>
  <c r="G155" i="102"/>
  <c r="F155" i="102"/>
  <c r="E155" i="102"/>
  <c r="D156" i="102"/>
  <c r="C155" i="102"/>
  <c r="B155" i="102"/>
  <c r="Q154" i="102"/>
  <c r="P154" i="102"/>
  <c r="O154" i="102"/>
  <c r="N154" i="102"/>
  <c r="M154" i="102"/>
  <c r="L154" i="102"/>
  <c r="K154" i="102"/>
  <c r="J154" i="102"/>
  <c r="I154" i="102"/>
  <c r="H154" i="102"/>
  <c r="G154" i="102"/>
  <c r="F154" i="102"/>
  <c r="E154" i="102"/>
  <c r="D155" i="102"/>
  <c r="C154" i="102"/>
  <c r="B154" i="102"/>
  <c r="Q153" i="102"/>
  <c r="P153" i="102"/>
  <c r="O153" i="102"/>
  <c r="N153" i="102"/>
  <c r="M153" i="102"/>
  <c r="L153" i="102"/>
  <c r="K153" i="102"/>
  <c r="J153" i="102"/>
  <c r="I153" i="102"/>
  <c r="H153" i="102"/>
  <c r="G153" i="102"/>
  <c r="F153" i="102"/>
  <c r="E153" i="102"/>
  <c r="D154" i="102"/>
  <c r="C153" i="102"/>
  <c r="B153" i="102"/>
  <c r="Q152" i="102"/>
  <c r="P152" i="102"/>
  <c r="O152" i="102"/>
  <c r="N152" i="102"/>
  <c r="M152" i="102"/>
  <c r="L152" i="102"/>
  <c r="K152" i="102"/>
  <c r="J152" i="102"/>
  <c r="I152" i="102"/>
  <c r="H152" i="102"/>
  <c r="G152" i="102"/>
  <c r="F152" i="102"/>
  <c r="E152" i="102"/>
  <c r="D153" i="102"/>
  <c r="C152" i="102"/>
  <c r="B152" i="102"/>
  <c r="Q150" i="102"/>
  <c r="P150" i="102"/>
  <c r="O150" i="102"/>
  <c r="N150" i="102"/>
  <c r="M150" i="102"/>
  <c r="L150" i="102"/>
  <c r="K150" i="102"/>
  <c r="J150" i="102"/>
  <c r="I150" i="102"/>
  <c r="H150" i="102"/>
  <c r="G150" i="102"/>
  <c r="F150" i="102"/>
  <c r="E150" i="102"/>
  <c r="D151" i="102"/>
  <c r="C150" i="102"/>
  <c r="B150" i="102"/>
  <c r="Q146" i="102"/>
  <c r="P146" i="102"/>
  <c r="O146" i="102"/>
  <c r="N146" i="102"/>
  <c r="M146" i="102"/>
  <c r="L146" i="102"/>
  <c r="K146" i="102"/>
  <c r="J146" i="102"/>
  <c r="I146" i="102"/>
  <c r="H146" i="102"/>
  <c r="G146" i="102"/>
  <c r="F146" i="102"/>
  <c r="E146" i="102"/>
  <c r="D147" i="102"/>
  <c r="C146" i="102"/>
  <c r="B146" i="102"/>
  <c r="Q145" i="102"/>
  <c r="P145" i="102"/>
  <c r="O145" i="102"/>
  <c r="N145" i="102"/>
  <c r="M145" i="102"/>
  <c r="L145" i="102"/>
  <c r="K145" i="102"/>
  <c r="J145" i="102"/>
  <c r="I145" i="102"/>
  <c r="H145" i="102"/>
  <c r="G145" i="102"/>
  <c r="F145" i="102"/>
  <c r="E145" i="102"/>
  <c r="D146" i="102"/>
  <c r="C145" i="102"/>
  <c r="B145" i="102"/>
  <c r="Q143" i="102"/>
  <c r="P143" i="102"/>
  <c r="O143" i="102"/>
  <c r="N143" i="102"/>
  <c r="M143" i="102"/>
  <c r="L143" i="102"/>
  <c r="K143" i="102"/>
  <c r="J143" i="102"/>
  <c r="I143" i="102"/>
  <c r="H143" i="102"/>
  <c r="G143" i="102"/>
  <c r="F143" i="102"/>
  <c r="E143" i="102"/>
  <c r="D144" i="102"/>
  <c r="C143" i="102"/>
  <c r="B143" i="102"/>
  <c r="Q142" i="102"/>
  <c r="P142" i="102"/>
  <c r="O142" i="102"/>
  <c r="N142" i="102"/>
  <c r="M142" i="102"/>
  <c r="L142" i="102"/>
  <c r="K142" i="102"/>
  <c r="J142" i="102"/>
  <c r="I142" i="102"/>
  <c r="H142" i="102"/>
  <c r="G142" i="102"/>
  <c r="F142" i="102"/>
  <c r="E142" i="102"/>
  <c r="D143" i="102"/>
  <c r="C142" i="102"/>
  <c r="B142" i="102"/>
  <c r="Q141" i="102"/>
  <c r="P141" i="102"/>
  <c r="O141" i="102"/>
  <c r="N141" i="102"/>
  <c r="M141" i="102"/>
  <c r="L141" i="102"/>
  <c r="K141" i="102"/>
  <c r="J141" i="102"/>
  <c r="I141" i="102"/>
  <c r="H141" i="102"/>
  <c r="G141" i="102"/>
  <c r="F141" i="102"/>
  <c r="E141" i="102"/>
  <c r="D142" i="102"/>
  <c r="C141" i="102"/>
  <c r="B141" i="102"/>
  <c r="Q140" i="102"/>
  <c r="P140" i="102"/>
  <c r="O140" i="102"/>
  <c r="N140" i="102"/>
  <c r="M140" i="102"/>
  <c r="L140" i="102"/>
  <c r="K140" i="102"/>
  <c r="J140" i="102"/>
  <c r="I140" i="102"/>
  <c r="H140" i="102"/>
  <c r="G140" i="102"/>
  <c r="F140" i="102"/>
  <c r="E140" i="102"/>
  <c r="D141" i="102"/>
  <c r="C140" i="102"/>
  <c r="B140" i="102"/>
  <c r="Q139" i="102"/>
  <c r="P139" i="102"/>
  <c r="O139" i="102"/>
  <c r="N139" i="102"/>
  <c r="M139" i="102"/>
  <c r="L139" i="102"/>
  <c r="K139" i="102"/>
  <c r="J139" i="102"/>
  <c r="I139" i="102"/>
  <c r="H139" i="102"/>
  <c r="G139" i="102"/>
  <c r="F139" i="102"/>
  <c r="E139" i="102"/>
  <c r="D140" i="102"/>
  <c r="C139" i="102"/>
  <c r="B139" i="102"/>
  <c r="Q136" i="102"/>
  <c r="P136" i="102"/>
  <c r="O136" i="102"/>
  <c r="N136" i="102"/>
  <c r="M136" i="102"/>
  <c r="L136" i="102"/>
  <c r="K136" i="102"/>
  <c r="J136" i="102"/>
  <c r="I136" i="102"/>
  <c r="H136" i="102"/>
  <c r="G136" i="102"/>
  <c r="F136" i="102"/>
  <c r="E136" i="102"/>
  <c r="D137" i="102"/>
  <c r="C136" i="102"/>
  <c r="B136" i="102"/>
  <c r="Q135" i="102"/>
  <c r="P135" i="102"/>
  <c r="O135" i="102"/>
  <c r="N135" i="102"/>
  <c r="M135" i="102"/>
  <c r="L135" i="102"/>
  <c r="K135" i="102"/>
  <c r="J135" i="102"/>
  <c r="I135" i="102"/>
  <c r="H135" i="102"/>
  <c r="G135" i="102"/>
  <c r="F135" i="102"/>
  <c r="E135" i="102"/>
  <c r="D136" i="102"/>
  <c r="C135" i="102"/>
  <c r="B135" i="102"/>
  <c r="Q134" i="102"/>
  <c r="P134" i="102"/>
  <c r="O134" i="102"/>
  <c r="N134" i="102"/>
  <c r="M134" i="102"/>
  <c r="L134" i="102"/>
  <c r="K134" i="102"/>
  <c r="J134" i="102"/>
  <c r="I134" i="102"/>
  <c r="H134" i="102"/>
  <c r="G134" i="102"/>
  <c r="F134" i="102"/>
  <c r="E134" i="102"/>
  <c r="D135" i="102"/>
  <c r="C134" i="102"/>
  <c r="B134" i="102"/>
  <c r="Q133" i="102"/>
  <c r="P133" i="102"/>
  <c r="O133" i="102"/>
  <c r="N133" i="102"/>
  <c r="M133" i="102"/>
  <c r="L133" i="102"/>
  <c r="K133" i="102"/>
  <c r="J133" i="102"/>
  <c r="I133" i="102"/>
  <c r="H133" i="102"/>
  <c r="G133" i="102"/>
  <c r="F133" i="102"/>
  <c r="E133" i="102"/>
  <c r="D134" i="102"/>
  <c r="C133" i="102"/>
  <c r="B133" i="102"/>
  <c r="Q132" i="102"/>
  <c r="P132" i="102"/>
  <c r="O132" i="102"/>
  <c r="N132" i="102"/>
  <c r="M132" i="102"/>
  <c r="L132" i="102"/>
  <c r="K132" i="102"/>
  <c r="J132" i="102"/>
  <c r="I132" i="102"/>
  <c r="H132" i="102"/>
  <c r="G132" i="102"/>
  <c r="F132" i="102"/>
  <c r="E132" i="102"/>
  <c r="D133" i="102"/>
  <c r="C132" i="102"/>
  <c r="B132" i="102"/>
  <c r="Q130" i="102"/>
  <c r="P130" i="102"/>
  <c r="O130" i="102"/>
  <c r="N130" i="102"/>
  <c r="M130" i="102"/>
  <c r="L130" i="102"/>
  <c r="K130" i="102"/>
  <c r="J130" i="102"/>
  <c r="I130" i="102"/>
  <c r="H130" i="102"/>
  <c r="G130" i="102"/>
  <c r="F130" i="102"/>
  <c r="E130" i="102"/>
  <c r="D131" i="102"/>
  <c r="C130" i="102"/>
  <c r="B130" i="102"/>
  <c r="Q129" i="102"/>
  <c r="P129" i="102"/>
  <c r="O129" i="102"/>
  <c r="N129" i="102"/>
  <c r="M129" i="102"/>
  <c r="L129" i="102"/>
  <c r="K129" i="102"/>
  <c r="J129" i="102"/>
  <c r="I129" i="102"/>
  <c r="H129" i="102"/>
  <c r="G129" i="102"/>
  <c r="F129" i="102"/>
  <c r="E129" i="102"/>
  <c r="D130" i="102"/>
  <c r="C129" i="102"/>
  <c r="B129" i="102"/>
  <c r="Q128" i="102"/>
  <c r="P128" i="102"/>
  <c r="O128" i="102"/>
  <c r="N128" i="102"/>
  <c r="M128" i="102"/>
  <c r="L128" i="102"/>
  <c r="K128" i="102"/>
  <c r="J128" i="102"/>
  <c r="I128" i="102"/>
  <c r="H128" i="102"/>
  <c r="G128" i="102"/>
  <c r="F128" i="102"/>
  <c r="E128" i="102"/>
  <c r="D129" i="102"/>
  <c r="C128" i="102"/>
  <c r="B128" i="102"/>
  <c r="Q127" i="102"/>
  <c r="P127" i="102"/>
  <c r="O127" i="102"/>
  <c r="N127" i="102"/>
  <c r="M127" i="102"/>
  <c r="L127" i="102"/>
  <c r="K127" i="102"/>
  <c r="J127" i="102"/>
  <c r="I127" i="102"/>
  <c r="H127" i="102"/>
  <c r="G127" i="102"/>
  <c r="F127" i="102"/>
  <c r="E127" i="102"/>
  <c r="D128" i="102"/>
  <c r="C127" i="102"/>
  <c r="B127" i="102"/>
  <c r="Q126" i="102"/>
  <c r="P126" i="102"/>
  <c r="O126" i="102"/>
  <c r="N126" i="102"/>
  <c r="M126" i="102"/>
  <c r="L126" i="102"/>
  <c r="K126" i="102"/>
  <c r="J126" i="102"/>
  <c r="I126" i="102"/>
  <c r="H126" i="102"/>
  <c r="G126" i="102"/>
  <c r="F126" i="102"/>
  <c r="E126" i="102"/>
  <c r="D127" i="102"/>
  <c r="C126" i="102"/>
  <c r="B126" i="102"/>
  <c r="Q125" i="102"/>
  <c r="P125" i="102"/>
  <c r="O125" i="102"/>
  <c r="N125" i="102"/>
  <c r="M125" i="102"/>
  <c r="L125" i="102"/>
  <c r="K125" i="102"/>
  <c r="J125" i="102"/>
  <c r="I125" i="102"/>
  <c r="H125" i="102"/>
  <c r="G125" i="102"/>
  <c r="F125" i="102"/>
  <c r="E125" i="102"/>
  <c r="D126" i="102"/>
  <c r="C125" i="102"/>
  <c r="B125" i="102"/>
  <c r="Q123" i="102"/>
  <c r="P123" i="102"/>
  <c r="O123" i="102"/>
  <c r="N123" i="102"/>
  <c r="M123" i="102"/>
  <c r="L123" i="102"/>
  <c r="K123" i="102"/>
  <c r="J123" i="102"/>
  <c r="I123" i="102"/>
  <c r="H123" i="102"/>
  <c r="G123" i="102"/>
  <c r="F123" i="102"/>
  <c r="E123" i="102"/>
  <c r="D124" i="102"/>
  <c r="C123" i="102"/>
  <c r="B123" i="102"/>
  <c r="Q119" i="102"/>
  <c r="P119" i="102"/>
  <c r="O119" i="102"/>
  <c r="N119" i="102"/>
  <c r="M119" i="102"/>
  <c r="L119" i="102"/>
  <c r="K119" i="102"/>
  <c r="J119" i="102"/>
  <c r="I119" i="102"/>
  <c r="H119" i="102"/>
  <c r="G119" i="102"/>
  <c r="F119" i="102"/>
  <c r="E119" i="102"/>
  <c r="D120" i="102"/>
  <c r="C119" i="102"/>
  <c r="B119" i="102"/>
  <c r="Q118" i="102"/>
  <c r="P118" i="102"/>
  <c r="O118" i="102"/>
  <c r="N118" i="102"/>
  <c r="M118" i="102"/>
  <c r="L118" i="102"/>
  <c r="K118" i="102"/>
  <c r="J118" i="102"/>
  <c r="I118" i="102"/>
  <c r="H118" i="102"/>
  <c r="G118" i="102"/>
  <c r="F118" i="102"/>
  <c r="E118" i="102"/>
  <c r="D119" i="102"/>
  <c r="C118" i="102"/>
  <c r="B118" i="102"/>
  <c r="Q116" i="102"/>
  <c r="P116" i="102"/>
  <c r="O116" i="102"/>
  <c r="N116" i="102"/>
  <c r="M116" i="102"/>
  <c r="L116" i="102"/>
  <c r="K116" i="102"/>
  <c r="J116" i="102"/>
  <c r="I116" i="102"/>
  <c r="H116" i="102"/>
  <c r="G116" i="102"/>
  <c r="F116" i="102"/>
  <c r="E116" i="102"/>
  <c r="D117" i="102"/>
  <c r="C116" i="102"/>
  <c r="B116" i="102"/>
  <c r="Q115" i="102"/>
  <c r="P115" i="102"/>
  <c r="O115" i="102"/>
  <c r="N115" i="102"/>
  <c r="M115" i="102"/>
  <c r="L115" i="102"/>
  <c r="K115" i="102"/>
  <c r="J115" i="102"/>
  <c r="I115" i="102"/>
  <c r="H115" i="102"/>
  <c r="G115" i="102"/>
  <c r="F115" i="102"/>
  <c r="E115" i="102"/>
  <c r="D116" i="102"/>
  <c r="C115" i="102"/>
  <c r="B115" i="102"/>
  <c r="Q114" i="102"/>
  <c r="P114" i="102"/>
  <c r="O114" i="102"/>
  <c r="N114" i="102"/>
  <c r="M114" i="102"/>
  <c r="L114" i="102"/>
  <c r="K114" i="102"/>
  <c r="J114" i="102"/>
  <c r="I114" i="102"/>
  <c r="H114" i="102"/>
  <c r="G114" i="102"/>
  <c r="F114" i="102"/>
  <c r="E114" i="102"/>
  <c r="D115" i="102"/>
  <c r="C114" i="102"/>
  <c r="B114" i="102"/>
  <c r="Q113" i="102"/>
  <c r="P113" i="102"/>
  <c r="O113" i="102"/>
  <c r="N113" i="102"/>
  <c r="M113" i="102"/>
  <c r="L113" i="102"/>
  <c r="K113" i="102"/>
  <c r="J113" i="102"/>
  <c r="I113" i="102"/>
  <c r="H113" i="102"/>
  <c r="G113" i="102"/>
  <c r="F113" i="102"/>
  <c r="E113" i="102"/>
  <c r="D114" i="102"/>
  <c r="C113" i="102"/>
  <c r="B113" i="102"/>
  <c r="Q112" i="102"/>
  <c r="P112" i="102"/>
  <c r="O112" i="102"/>
  <c r="N112" i="102"/>
  <c r="M112" i="102"/>
  <c r="L112" i="102"/>
  <c r="K112" i="102"/>
  <c r="J112" i="102"/>
  <c r="I112" i="102"/>
  <c r="H112" i="102"/>
  <c r="G112" i="102"/>
  <c r="F112" i="102"/>
  <c r="E112" i="102"/>
  <c r="D113" i="102"/>
  <c r="C112" i="102"/>
  <c r="B112" i="102"/>
  <c r="Q109" i="102"/>
  <c r="P109" i="102"/>
  <c r="O109" i="102"/>
  <c r="N109" i="102"/>
  <c r="M109" i="102"/>
  <c r="L109" i="102"/>
  <c r="K109" i="102"/>
  <c r="J109" i="102"/>
  <c r="I109" i="102"/>
  <c r="H109" i="102"/>
  <c r="G109" i="102"/>
  <c r="F109" i="102"/>
  <c r="E109" i="102"/>
  <c r="D110" i="102"/>
  <c r="C109" i="102"/>
  <c r="B109" i="102"/>
  <c r="Q108" i="102"/>
  <c r="P108" i="102"/>
  <c r="O108" i="102"/>
  <c r="N108" i="102"/>
  <c r="M108" i="102"/>
  <c r="L108" i="102"/>
  <c r="K108" i="102"/>
  <c r="J108" i="102"/>
  <c r="I108" i="102"/>
  <c r="H108" i="102"/>
  <c r="G108" i="102"/>
  <c r="F108" i="102"/>
  <c r="E108" i="102"/>
  <c r="D109" i="102"/>
  <c r="C108" i="102"/>
  <c r="B108" i="102"/>
  <c r="Q107" i="102"/>
  <c r="P107" i="102"/>
  <c r="O107" i="102"/>
  <c r="N107" i="102"/>
  <c r="M107" i="102"/>
  <c r="L107" i="102"/>
  <c r="K107" i="102"/>
  <c r="J107" i="102"/>
  <c r="I107" i="102"/>
  <c r="H107" i="102"/>
  <c r="G107" i="102"/>
  <c r="F107" i="102"/>
  <c r="E107" i="102"/>
  <c r="D108" i="102"/>
  <c r="C107" i="102"/>
  <c r="B107" i="102"/>
  <c r="Q106" i="102"/>
  <c r="P106" i="102"/>
  <c r="O106" i="102"/>
  <c r="N106" i="102"/>
  <c r="M106" i="102"/>
  <c r="L106" i="102"/>
  <c r="K106" i="102"/>
  <c r="J106" i="102"/>
  <c r="I106" i="102"/>
  <c r="H106" i="102"/>
  <c r="G106" i="102"/>
  <c r="F106" i="102"/>
  <c r="E106" i="102"/>
  <c r="D107" i="102"/>
  <c r="C106" i="102"/>
  <c r="B106" i="102"/>
  <c r="Q105" i="102"/>
  <c r="P105" i="102"/>
  <c r="O105" i="102"/>
  <c r="N105" i="102"/>
  <c r="M105" i="102"/>
  <c r="L105" i="102"/>
  <c r="K105" i="102"/>
  <c r="J105" i="102"/>
  <c r="I105" i="102"/>
  <c r="H105" i="102"/>
  <c r="G105" i="102"/>
  <c r="F105" i="102"/>
  <c r="E105" i="102"/>
  <c r="D106" i="102"/>
  <c r="C105" i="102"/>
  <c r="B105" i="102"/>
  <c r="Q103" i="102"/>
  <c r="P103" i="102"/>
  <c r="O103" i="102"/>
  <c r="N103" i="102"/>
  <c r="M103" i="102"/>
  <c r="L103" i="102"/>
  <c r="K103" i="102"/>
  <c r="J103" i="102"/>
  <c r="I103" i="102"/>
  <c r="H103" i="102"/>
  <c r="G103" i="102"/>
  <c r="F103" i="102"/>
  <c r="E103" i="102"/>
  <c r="D104" i="102"/>
  <c r="C103" i="102"/>
  <c r="B103" i="102"/>
  <c r="Q102" i="102"/>
  <c r="P102" i="102"/>
  <c r="O102" i="102"/>
  <c r="N102" i="102"/>
  <c r="M102" i="102"/>
  <c r="L102" i="102"/>
  <c r="K102" i="102"/>
  <c r="J102" i="102"/>
  <c r="I102" i="102"/>
  <c r="H102" i="102"/>
  <c r="G102" i="102"/>
  <c r="F102" i="102"/>
  <c r="E102" i="102"/>
  <c r="D103" i="102"/>
  <c r="C102" i="102"/>
  <c r="B102" i="102"/>
  <c r="Q101" i="102"/>
  <c r="P101" i="102"/>
  <c r="O101" i="102"/>
  <c r="N101" i="102"/>
  <c r="M101" i="102"/>
  <c r="L101" i="102"/>
  <c r="K101" i="102"/>
  <c r="J101" i="102"/>
  <c r="I101" i="102"/>
  <c r="H101" i="102"/>
  <c r="G101" i="102"/>
  <c r="F101" i="102"/>
  <c r="E101" i="102"/>
  <c r="D102" i="102"/>
  <c r="C101" i="102"/>
  <c r="B101" i="102"/>
  <c r="Q100" i="102"/>
  <c r="P100" i="102"/>
  <c r="O100" i="102"/>
  <c r="N100" i="102"/>
  <c r="M100" i="102"/>
  <c r="L100" i="102"/>
  <c r="K100" i="102"/>
  <c r="J100" i="102"/>
  <c r="I100" i="102"/>
  <c r="H100" i="102"/>
  <c r="G100" i="102"/>
  <c r="F100" i="102"/>
  <c r="E100" i="102"/>
  <c r="D101" i="102"/>
  <c r="C100" i="102"/>
  <c r="B100" i="102"/>
  <c r="Q99" i="102"/>
  <c r="P99" i="102"/>
  <c r="O99" i="102"/>
  <c r="N99" i="102"/>
  <c r="M99" i="102"/>
  <c r="L99" i="102"/>
  <c r="K99" i="102"/>
  <c r="J99" i="102"/>
  <c r="I99" i="102"/>
  <c r="H99" i="102"/>
  <c r="G99" i="102"/>
  <c r="F99" i="102"/>
  <c r="E99" i="102"/>
  <c r="D100" i="102"/>
  <c r="C99" i="102"/>
  <c r="B99" i="102"/>
  <c r="Q98" i="102"/>
  <c r="P98" i="102"/>
  <c r="O98" i="102"/>
  <c r="N98" i="102"/>
  <c r="M98" i="102"/>
  <c r="L98" i="102"/>
  <c r="K98" i="102"/>
  <c r="J98" i="102"/>
  <c r="I98" i="102"/>
  <c r="H98" i="102"/>
  <c r="G98" i="102"/>
  <c r="F98" i="102"/>
  <c r="E98" i="102"/>
  <c r="D99" i="102"/>
  <c r="C98" i="102"/>
  <c r="B98" i="102"/>
  <c r="Q96" i="102"/>
  <c r="P96" i="102"/>
  <c r="O96" i="102"/>
  <c r="N96" i="102"/>
  <c r="M96" i="102"/>
  <c r="L96" i="102"/>
  <c r="K96" i="102"/>
  <c r="J96" i="102"/>
  <c r="I96" i="102"/>
  <c r="H96" i="102"/>
  <c r="G96" i="102"/>
  <c r="F96" i="102"/>
  <c r="E96" i="102"/>
  <c r="D97" i="102"/>
  <c r="C96" i="102"/>
  <c r="B96" i="102"/>
  <c r="Q82" i="102"/>
  <c r="Q144" i="102" s="1"/>
  <c r="P82" i="102"/>
  <c r="O82" i="102"/>
  <c r="O171" i="102" s="1"/>
  <c r="N82" i="102"/>
  <c r="M82" i="102"/>
  <c r="L82" i="102"/>
  <c r="K82" i="102"/>
  <c r="K144" i="102" s="1"/>
  <c r="J82" i="102"/>
  <c r="I82" i="102"/>
  <c r="I144" i="102" s="1"/>
  <c r="H82" i="102"/>
  <c r="G82" i="102"/>
  <c r="G171" i="102" s="1"/>
  <c r="F82" i="102"/>
  <c r="E82" i="102"/>
  <c r="D82" i="102"/>
  <c r="C82" i="102"/>
  <c r="C144" i="102" s="1"/>
  <c r="B82" i="102"/>
  <c r="Q63" i="102"/>
  <c r="Q165" i="102" s="1"/>
  <c r="P63" i="102"/>
  <c r="O63" i="102"/>
  <c r="O165" i="102" s="1"/>
  <c r="N63" i="102"/>
  <c r="N62" i="102" s="1"/>
  <c r="M63" i="102"/>
  <c r="L63" i="102"/>
  <c r="L62" i="102" s="1"/>
  <c r="L110" i="102" s="1"/>
  <c r="K63" i="102"/>
  <c r="J63" i="102"/>
  <c r="I63" i="102"/>
  <c r="H63" i="102"/>
  <c r="G63" i="102"/>
  <c r="G165" i="102" s="1"/>
  <c r="F63" i="102"/>
  <c r="E63" i="102"/>
  <c r="D63" i="102"/>
  <c r="D112" i="102" s="1"/>
  <c r="C63" i="102"/>
  <c r="C138" i="102" s="1"/>
  <c r="B63" i="102"/>
  <c r="Q62" i="102"/>
  <c r="Q137" i="102" s="1"/>
  <c r="P62" i="102"/>
  <c r="O62" i="102"/>
  <c r="O110" i="102" s="1"/>
  <c r="M62" i="102"/>
  <c r="K62" i="102"/>
  <c r="J62" i="102"/>
  <c r="I62" i="102"/>
  <c r="H62" i="102"/>
  <c r="G62" i="102"/>
  <c r="G137" i="102" s="1"/>
  <c r="F62" i="102"/>
  <c r="E62" i="102"/>
  <c r="C62" i="102"/>
  <c r="B62" i="102"/>
  <c r="Q43" i="102"/>
  <c r="Q158" i="102" s="1"/>
  <c r="P43" i="102"/>
  <c r="O43" i="102"/>
  <c r="O158" i="102" s="1"/>
  <c r="N43" i="102"/>
  <c r="M43" i="102"/>
  <c r="L43" i="102"/>
  <c r="K43" i="102"/>
  <c r="K158" i="102" s="1"/>
  <c r="J43" i="102"/>
  <c r="I43" i="102"/>
  <c r="I158" i="102" s="1"/>
  <c r="H43" i="102"/>
  <c r="G43" i="102"/>
  <c r="G158" i="102" s="1"/>
  <c r="F43" i="102"/>
  <c r="E43" i="102"/>
  <c r="D43" i="102"/>
  <c r="D105" i="102" s="1"/>
  <c r="C43" i="102"/>
  <c r="C158" i="102" s="1"/>
  <c r="B43" i="102"/>
  <c r="Q23" i="102"/>
  <c r="Q124" i="102" s="1"/>
  <c r="P23" i="102"/>
  <c r="P18" i="102" s="1"/>
  <c r="P17" i="102" s="1"/>
  <c r="O23" i="102"/>
  <c r="O18" i="102" s="1"/>
  <c r="O17" i="102" s="1"/>
  <c r="N23" i="102"/>
  <c r="N18" i="102" s="1"/>
  <c r="M23" i="102"/>
  <c r="M18" i="102" s="1"/>
  <c r="M17" i="102" s="1"/>
  <c r="L23" i="102"/>
  <c r="L18" i="102" s="1"/>
  <c r="K23" i="102"/>
  <c r="K151" i="102" s="1"/>
  <c r="J23" i="102"/>
  <c r="J18" i="102" s="1"/>
  <c r="J17" i="102" s="1"/>
  <c r="J180" i="102" s="1"/>
  <c r="I23" i="102"/>
  <c r="I18" i="102" s="1"/>
  <c r="I17" i="102" s="1"/>
  <c r="H23" i="102"/>
  <c r="H97" i="102" s="1"/>
  <c r="G23" i="102"/>
  <c r="G18" i="102" s="1"/>
  <c r="G17" i="102" s="1"/>
  <c r="G199" i="102" s="1"/>
  <c r="F23" i="102"/>
  <c r="F18" i="102" s="1"/>
  <c r="E23" i="102"/>
  <c r="E151" i="102" s="1"/>
  <c r="D23" i="102"/>
  <c r="D18" i="102" s="1"/>
  <c r="C23" i="102"/>
  <c r="C151" i="102" s="1"/>
  <c r="B23" i="102"/>
  <c r="B18" i="102" s="1"/>
  <c r="B17" i="102" s="1"/>
  <c r="Q10" i="102"/>
  <c r="P10" i="102"/>
  <c r="O10" i="102"/>
  <c r="N10" i="102"/>
  <c r="M10" i="102"/>
  <c r="L10" i="102"/>
  <c r="K10" i="102"/>
  <c r="J10" i="102"/>
  <c r="I10" i="102"/>
  <c r="H10" i="102"/>
  <c r="G10" i="102"/>
  <c r="F10" i="102"/>
  <c r="E10" i="102"/>
  <c r="D10" i="102"/>
  <c r="C10" i="102"/>
  <c r="B10" i="102"/>
  <c r="Q5" i="102"/>
  <c r="P5" i="102"/>
  <c r="O5" i="102"/>
  <c r="O4" i="102" s="1"/>
  <c r="N5" i="102"/>
  <c r="M5" i="102"/>
  <c r="M4" i="102" s="1"/>
  <c r="L5" i="102"/>
  <c r="L4" i="102" s="1"/>
  <c r="K5" i="102"/>
  <c r="K4" i="102" s="1"/>
  <c r="J5" i="102"/>
  <c r="I5" i="102"/>
  <c r="H5" i="102"/>
  <c r="H4" i="102" s="1"/>
  <c r="G5" i="102"/>
  <c r="G4" i="102" s="1"/>
  <c r="F5" i="102"/>
  <c r="E5" i="102"/>
  <c r="E4" i="102" s="1"/>
  <c r="D5" i="102"/>
  <c r="D4" i="102" s="1"/>
  <c r="C5" i="102"/>
  <c r="B5" i="102"/>
  <c r="Q4" i="102"/>
  <c r="P4" i="102"/>
  <c r="N4" i="102"/>
  <c r="J4" i="102"/>
  <c r="I4" i="102"/>
  <c r="F4" i="102"/>
  <c r="B4" i="102"/>
  <c r="L17" i="102" l="1"/>
  <c r="L94" i="102" s="1"/>
  <c r="D17" i="102"/>
  <c r="D95" i="102" s="1"/>
  <c r="D62" i="102"/>
  <c r="D111" i="102" s="1"/>
  <c r="C4" i="102"/>
  <c r="H18" i="102"/>
  <c r="H95" i="102" s="1"/>
  <c r="F122" i="102"/>
  <c r="F17" i="102"/>
  <c r="F94" i="102" s="1"/>
  <c r="N122" i="102"/>
  <c r="N17" i="102"/>
  <c r="N94" i="102" s="1"/>
  <c r="O199" i="102"/>
  <c r="O184" i="102"/>
  <c r="O190" i="102"/>
  <c r="Q138" i="102"/>
  <c r="O192" i="102"/>
  <c r="Q151" i="102"/>
  <c r="O198" i="102"/>
  <c r="E18" i="102"/>
  <c r="E17" i="102" s="1"/>
  <c r="E197" i="102" s="1"/>
  <c r="C18" i="102"/>
  <c r="C17" i="102" s="1"/>
  <c r="C197" i="102" s="1"/>
  <c r="K18" i="102"/>
  <c r="K17" i="102" s="1"/>
  <c r="K196" i="102" s="1"/>
  <c r="Q171" i="102"/>
  <c r="Q18" i="102"/>
  <c r="M176" i="102"/>
  <c r="M178" i="102"/>
  <c r="O186" i="102"/>
  <c r="O194" i="102"/>
  <c r="I176" i="102"/>
  <c r="I178" i="102"/>
  <c r="G138" i="102"/>
  <c r="I151" i="102"/>
  <c r="O188" i="102"/>
  <c r="O196" i="102"/>
  <c r="P200" i="102"/>
  <c r="P177" i="102"/>
  <c r="P175" i="102"/>
  <c r="P199" i="102"/>
  <c r="P197" i="102"/>
  <c r="P196" i="102"/>
  <c r="P195" i="102"/>
  <c r="P194" i="102"/>
  <c r="P193" i="102"/>
  <c r="P190" i="102"/>
  <c r="P189" i="102"/>
  <c r="P188" i="102"/>
  <c r="P187" i="102"/>
  <c r="P186" i="102"/>
  <c r="P184" i="102"/>
  <c r="P179" i="102"/>
  <c r="P183" i="102"/>
  <c r="P182" i="102"/>
  <c r="P180" i="102"/>
  <c r="P181" i="102"/>
  <c r="D177" i="102"/>
  <c r="D123" i="102"/>
  <c r="L176" i="102"/>
  <c r="L122" i="102"/>
  <c r="D179" i="102"/>
  <c r="D152" i="102"/>
  <c r="D125" i="102"/>
  <c r="L178" i="102"/>
  <c r="L151" i="102"/>
  <c r="L124" i="102"/>
  <c r="H158" i="102"/>
  <c r="H131" i="102"/>
  <c r="P158" i="102"/>
  <c r="P185" i="102"/>
  <c r="P131" i="102"/>
  <c r="H137" i="102"/>
  <c r="P191" i="102"/>
  <c r="P137" i="102"/>
  <c r="H165" i="102"/>
  <c r="H138" i="102"/>
  <c r="L192" i="102"/>
  <c r="L165" i="102"/>
  <c r="L138" i="102"/>
  <c r="L111" i="102"/>
  <c r="H171" i="102"/>
  <c r="H144" i="102"/>
  <c r="H117" i="102"/>
  <c r="L198" i="102"/>
  <c r="L171" i="102"/>
  <c r="L144" i="102"/>
  <c r="L117" i="102"/>
  <c r="L95" i="102"/>
  <c r="L97" i="102"/>
  <c r="D96" i="102"/>
  <c r="D98" i="102"/>
  <c r="H104" i="102"/>
  <c r="H110" i="102"/>
  <c r="H111" i="102"/>
  <c r="D201" i="102"/>
  <c r="D200" i="102"/>
  <c r="D198" i="102"/>
  <c r="D197" i="102"/>
  <c r="D196" i="102"/>
  <c r="D195" i="102"/>
  <c r="D194" i="102"/>
  <c r="D191" i="102"/>
  <c r="D190" i="102"/>
  <c r="D189" i="102"/>
  <c r="D188" i="102"/>
  <c r="D187" i="102"/>
  <c r="D180" i="102"/>
  <c r="D178" i="102"/>
  <c r="D176" i="102"/>
  <c r="D183" i="102"/>
  <c r="D182" i="102"/>
  <c r="D181" i="102"/>
  <c r="L200" i="102"/>
  <c r="L199" i="102"/>
  <c r="L197" i="102"/>
  <c r="L196" i="102"/>
  <c r="L195" i="102"/>
  <c r="L194" i="102"/>
  <c r="L193" i="102"/>
  <c r="L190" i="102"/>
  <c r="L189" i="102"/>
  <c r="L188" i="102"/>
  <c r="L187" i="102"/>
  <c r="L186" i="102"/>
  <c r="L184" i="102"/>
  <c r="L177" i="102"/>
  <c r="L175" i="102"/>
  <c r="L183" i="102"/>
  <c r="L182" i="102"/>
  <c r="L181" i="102"/>
  <c r="L180" i="102"/>
  <c r="L179" i="102"/>
  <c r="H122" i="102"/>
  <c r="P176" i="102"/>
  <c r="P122" i="102"/>
  <c r="H151" i="102"/>
  <c r="H124" i="102"/>
  <c r="P178" i="102"/>
  <c r="P151" i="102"/>
  <c r="P124" i="102"/>
  <c r="D186" i="102"/>
  <c r="D159" i="102"/>
  <c r="D132" i="102"/>
  <c r="L185" i="102"/>
  <c r="L158" i="102"/>
  <c r="L131" i="102"/>
  <c r="D192" i="102"/>
  <c r="D138" i="102"/>
  <c r="L191" i="102"/>
  <c r="L137" i="102"/>
  <c r="D193" i="102"/>
  <c r="D166" i="102"/>
  <c r="D139" i="102"/>
  <c r="P165" i="102"/>
  <c r="P192" i="102"/>
  <c r="P138" i="102"/>
  <c r="P111" i="102"/>
  <c r="D199" i="102"/>
  <c r="D172" i="102"/>
  <c r="D145" i="102"/>
  <c r="D118" i="102"/>
  <c r="P171" i="102"/>
  <c r="P144" i="102"/>
  <c r="P198" i="102"/>
  <c r="P117" i="102"/>
  <c r="L104" i="102"/>
  <c r="P94" i="102"/>
  <c r="P95" i="102"/>
  <c r="P97" i="102"/>
  <c r="P104" i="102"/>
  <c r="P110" i="102"/>
  <c r="E200" i="102"/>
  <c r="E199" i="102"/>
  <c r="E189" i="102"/>
  <c r="E188" i="102"/>
  <c r="I200" i="102"/>
  <c r="I199" i="102"/>
  <c r="I197" i="102"/>
  <c r="I196" i="102"/>
  <c r="I195" i="102"/>
  <c r="I194" i="102"/>
  <c r="I193" i="102"/>
  <c r="I190" i="102"/>
  <c r="I189" i="102"/>
  <c r="I188" i="102"/>
  <c r="I187" i="102"/>
  <c r="I186" i="102"/>
  <c r="I184" i="102"/>
  <c r="I182" i="102"/>
  <c r="I181" i="102"/>
  <c r="I180" i="102"/>
  <c r="I179" i="102"/>
  <c r="M200" i="102"/>
  <c r="M199" i="102"/>
  <c r="M197" i="102"/>
  <c r="M196" i="102"/>
  <c r="M195" i="102"/>
  <c r="M194" i="102"/>
  <c r="M193" i="102"/>
  <c r="M190" i="102"/>
  <c r="M189" i="102"/>
  <c r="M188" i="102"/>
  <c r="M187" i="102"/>
  <c r="M186" i="102"/>
  <c r="M184" i="102"/>
  <c r="M183" i="102"/>
  <c r="M182" i="102"/>
  <c r="M181" i="102"/>
  <c r="M180" i="102"/>
  <c r="M179" i="102"/>
  <c r="I185" i="102"/>
  <c r="M185" i="102"/>
  <c r="I191" i="102"/>
  <c r="M191" i="102"/>
  <c r="E192" i="102"/>
  <c r="I192" i="102"/>
  <c r="M192" i="102"/>
  <c r="I198" i="102"/>
  <c r="M198" i="102"/>
  <c r="I94" i="102"/>
  <c r="M94" i="102"/>
  <c r="I95" i="102"/>
  <c r="M95" i="102"/>
  <c r="Q95" i="102"/>
  <c r="E97" i="102"/>
  <c r="I97" i="102"/>
  <c r="M97" i="102"/>
  <c r="Q97" i="102"/>
  <c r="E104" i="102"/>
  <c r="I104" i="102"/>
  <c r="M104" i="102"/>
  <c r="Q104" i="102"/>
  <c r="E110" i="102"/>
  <c r="I110" i="102"/>
  <c r="M110" i="102"/>
  <c r="Q110" i="102"/>
  <c r="E111" i="102"/>
  <c r="I111" i="102"/>
  <c r="M111" i="102"/>
  <c r="Q111" i="102"/>
  <c r="E117" i="102"/>
  <c r="I117" i="102"/>
  <c r="M117" i="102"/>
  <c r="Q117" i="102"/>
  <c r="I122" i="102"/>
  <c r="M122" i="102"/>
  <c r="E124" i="102"/>
  <c r="I124" i="102"/>
  <c r="M124" i="102"/>
  <c r="E131" i="102"/>
  <c r="I131" i="102"/>
  <c r="M131" i="102"/>
  <c r="Q131" i="102"/>
  <c r="E137" i="102"/>
  <c r="I137" i="102"/>
  <c r="M137" i="102"/>
  <c r="M138" i="102"/>
  <c r="E165" i="102"/>
  <c r="E171" i="102"/>
  <c r="G185" i="102"/>
  <c r="G187" i="102"/>
  <c r="G189" i="102"/>
  <c r="G191" i="102"/>
  <c r="G193" i="102"/>
  <c r="G195" i="102"/>
  <c r="G197" i="102"/>
  <c r="B200" i="102"/>
  <c r="B199" i="102"/>
  <c r="B197" i="102"/>
  <c r="B196" i="102"/>
  <c r="B195" i="102"/>
  <c r="B194" i="102"/>
  <c r="B193" i="102"/>
  <c r="B190" i="102"/>
  <c r="B189" i="102"/>
  <c r="B188" i="102"/>
  <c r="B187" i="102"/>
  <c r="B186" i="102"/>
  <c r="B182" i="102"/>
  <c r="B181" i="102"/>
  <c r="B180" i="102"/>
  <c r="B179" i="102"/>
  <c r="B177" i="102"/>
  <c r="B175" i="102"/>
  <c r="J200" i="102"/>
  <c r="J199" i="102"/>
  <c r="J197" i="102"/>
  <c r="J196" i="102"/>
  <c r="J195" i="102"/>
  <c r="J194" i="102"/>
  <c r="J193" i="102"/>
  <c r="J190" i="102"/>
  <c r="J189" i="102"/>
  <c r="J188" i="102"/>
  <c r="J187" i="102"/>
  <c r="J186" i="102"/>
  <c r="J184" i="102"/>
  <c r="J183" i="102"/>
  <c r="J182" i="102"/>
  <c r="J181" i="102"/>
  <c r="J177" i="102"/>
  <c r="J175" i="102"/>
  <c r="B176" i="102"/>
  <c r="J176" i="102"/>
  <c r="B178" i="102"/>
  <c r="B151" i="102"/>
  <c r="F178" i="102"/>
  <c r="F151" i="102"/>
  <c r="J178" i="102"/>
  <c r="J151" i="102"/>
  <c r="N151" i="102"/>
  <c r="B185" i="102"/>
  <c r="B158" i="102"/>
  <c r="F185" i="102"/>
  <c r="F158" i="102"/>
  <c r="J185" i="102"/>
  <c r="J158" i="102"/>
  <c r="N158" i="102"/>
  <c r="B191" i="102"/>
  <c r="F191" i="102"/>
  <c r="J191" i="102"/>
  <c r="N137" i="102"/>
  <c r="B192" i="102"/>
  <c r="B165" i="102"/>
  <c r="B138" i="102"/>
  <c r="F192" i="102"/>
  <c r="F165" i="102"/>
  <c r="F138" i="102"/>
  <c r="J192" i="102"/>
  <c r="J165" i="102"/>
  <c r="J138" i="102"/>
  <c r="N165" i="102"/>
  <c r="N138" i="102"/>
  <c r="B198" i="102"/>
  <c r="B171" i="102"/>
  <c r="B144" i="102"/>
  <c r="F198" i="102"/>
  <c r="F171" i="102"/>
  <c r="F144" i="102"/>
  <c r="J198" i="102"/>
  <c r="J171" i="102"/>
  <c r="J144" i="102"/>
  <c r="N171" i="102"/>
  <c r="N144" i="102"/>
  <c r="B94" i="102"/>
  <c r="J94" i="102"/>
  <c r="B95" i="102"/>
  <c r="F95" i="102"/>
  <c r="J95" i="102"/>
  <c r="N95" i="102"/>
  <c r="B97" i="102"/>
  <c r="F97" i="102"/>
  <c r="J97" i="102"/>
  <c r="N97" i="102"/>
  <c r="B104" i="102"/>
  <c r="F104" i="102"/>
  <c r="J104" i="102"/>
  <c r="N104" i="102"/>
  <c r="B110" i="102"/>
  <c r="F110" i="102"/>
  <c r="J110" i="102"/>
  <c r="N110" i="102"/>
  <c r="B111" i="102"/>
  <c r="F111" i="102"/>
  <c r="J111" i="102"/>
  <c r="N111" i="102"/>
  <c r="B117" i="102"/>
  <c r="F117" i="102"/>
  <c r="J117" i="102"/>
  <c r="N117" i="102"/>
  <c r="B122" i="102"/>
  <c r="J122" i="102"/>
  <c r="B124" i="102"/>
  <c r="F124" i="102"/>
  <c r="J124" i="102"/>
  <c r="N124" i="102"/>
  <c r="B131" i="102"/>
  <c r="F131" i="102"/>
  <c r="J131" i="102"/>
  <c r="N131" i="102"/>
  <c r="B137" i="102"/>
  <c r="F137" i="102"/>
  <c r="J137" i="102"/>
  <c r="O137" i="102"/>
  <c r="I138" i="102"/>
  <c r="O138" i="102"/>
  <c r="E144" i="102"/>
  <c r="M144" i="102"/>
  <c r="M151" i="102"/>
  <c r="E158" i="102"/>
  <c r="M158" i="102"/>
  <c r="I165" i="102"/>
  <c r="I171" i="102"/>
  <c r="I175" i="102"/>
  <c r="I177" i="102"/>
  <c r="J179" i="102"/>
  <c r="O185" i="102"/>
  <c r="O187" i="102"/>
  <c r="O189" i="102"/>
  <c r="O191" i="102"/>
  <c r="O193" i="102"/>
  <c r="O195" i="102"/>
  <c r="O197" i="102"/>
  <c r="F199" i="102"/>
  <c r="F197" i="102"/>
  <c r="F196" i="102"/>
  <c r="F194" i="102"/>
  <c r="F193" i="102"/>
  <c r="F190" i="102"/>
  <c r="F188" i="102"/>
  <c r="F187" i="102"/>
  <c r="F186" i="102"/>
  <c r="F182" i="102"/>
  <c r="F181" i="102"/>
  <c r="F180" i="102"/>
  <c r="F177" i="102"/>
  <c r="F175" i="102"/>
  <c r="C194" i="102"/>
  <c r="C181" i="102"/>
  <c r="G182" i="102"/>
  <c r="G181" i="102"/>
  <c r="G180" i="102"/>
  <c r="G179" i="102"/>
  <c r="G177" i="102"/>
  <c r="G175" i="102"/>
  <c r="K197" i="102"/>
  <c r="K194" i="102"/>
  <c r="K180" i="102"/>
  <c r="O200" i="102"/>
  <c r="O183" i="102"/>
  <c r="O182" i="102"/>
  <c r="O181" i="102"/>
  <c r="O180" i="102"/>
  <c r="O177" i="102"/>
  <c r="O175" i="102"/>
  <c r="G176" i="102"/>
  <c r="O176" i="102"/>
  <c r="G178" i="102"/>
  <c r="O178" i="102"/>
  <c r="C191" i="102"/>
  <c r="C165" i="102"/>
  <c r="K165" i="102"/>
  <c r="C171" i="102"/>
  <c r="K171" i="102"/>
  <c r="G94" i="102"/>
  <c r="O94" i="102"/>
  <c r="G95" i="102"/>
  <c r="O95" i="102"/>
  <c r="C97" i="102"/>
  <c r="G97" i="102"/>
  <c r="K97" i="102"/>
  <c r="O97" i="102"/>
  <c r="C104" i="102"/>
  <c r="G104" i="102"/>
  <c r="K104" i="102"/>
  <c r="O104" i="102"/>
  <c r="C110" i="102"/>
  <c r="G110" i="102"/>
  <c r="K110" i="102"/>
  <c r="C111" i="102"/>
  <c r="G111" i="102"/>
  <c r="K111" i="102"/>
  <c r="O111" i="102"/>
  <c r="C117" i="102"/>
  <c r="G117" i="102"/>
  <c r="K117" i="102"/>
  <c r="O117" i="102"/>
  <c r="G122" i="102"/>
  <c r="O122" i="102"/>
  <c r="C124" i="102"/>
  <c r="G124" i="102"/>
  <c r="K124" i="102"/>
  <c r="O124" i="102"/>
  <c r="C131" i="102"/>
  <c r="G131" i="102"/>
  <c r="K131" i="102"/>
  <c r="O131" i="102"/>
  <c r="C137" i="102"/>
  <c r="K137" i="102"/>
  <c r="E138" i="102"/>
  <c r="K138" i="102"/>
  <c r="G144" i="102"/>
  <c r="O144" i="102"/>
  <c r="G151" i="102"/>
  <c r="O151" i="102"/>
  <c r="M165" i="102"/>
  <c r="M171" i="102"/>
  <c r="M175" i="102"/>
  <c r="M177" i="102"/>
  <c r="O179" i="102"/>
  <c r="G184" i="102"/>
  <c r="G186" i="102"/>
  <c r="G188" i="102"/>
  <c r="G190" i="102"/>
  <c r="G192" i="102"/>
  <c r="G194" i="102"/>
  <c r="G196" i="102"/>
  <c r="G198" i="102"/>
  <c r="G200" i="102"/>
  <c r="E190" i="102" l="1"/>
  <c r="C199" i="102"/>
  <c r="E191" i="102"/>
  <c r="E193" i="102"/>
  <c r="C198" i="102"/>
  <c r="C178" i="102"/>
  <c r="C186" i="102"/>
  <c r="C200" i="102"/>
  <c r="E179" i="102"/>
  <c r="E182" i="102"/>
  <c r="E194" i="102"/>
  <c r="E176" i="102"/>
  <c r="H17" i="102"/>
  <c r="H192" i="102" s="1"/>
  <c r="C185" i="102"/>
  <c r="C196" i="102"/>
  <c r="C179" i="102"/>
  <c r="E181" i="102"/>
  <c r="C188" i="102"/>
  <c r="C180" i="102"/>
  <c r="E178" i="102"/>
  <c r="E198" i="102"/>
  <c r="E184" i="102"/>
  <c r="E195" i="102"/>
  <c r="C94" i="102"/>
  <c r="C195" i="102"/>
  <c r="E94" i="102"/>
  <c r="E180" i="102"/>
  <c r="C95" i="102"/>
  <c r="C189" i="102"/>
  <c r="E177" i="102"/>
  <c r="E185" i="102"/>
  <c r="E186" i="102"/>
  <c r="E196" i="102"/>
  <c r="C182" i="102"/>
  <c r="C177" i="102"/>
  <c r="C192" i="102"/>
  <c r="C176" i="102"/>
  <c r="C190" i="102"/>
  <c r="E175" i="102"/>
  <c r="E122" i="102"/>
  <c r="E95" i="102"/>
  <c r="E187" i="102"/>
  <c r="K177" i="102"/>
  <c r="N180" i="102"/>
  <c r="K95" i="102"/>
  <c r="K94" i="102"/>
  <c r="K198" i="102"/>
  <c r="K192" i="102"/>
  <c r="K187" i="102"/>
  <c r="N200" i="102"/>
  <c r="N184" i="102"/>
  <c r="K181" i="102"/>
  <c r="K188" i="102"/>
  <c r="K199" i="102"/>
  <c r="N189" i="102"/>
  <c r="N191" i="102"/>
  <c r="C122" i="102"/>
  <c r="K191" i="102"/>
  <c r="K178" i="102"/>
  <c r="K176" i="102"/>
  <c r="K175" i="102"/>
  <c r="K193" i="102"/>
  <c r="C175" i="102"/>
  <c r="C187" i="102"/>
  <c r="C193" i="102"/>
  <c r="F176" i="102"/>
  <c r="N195" i="102"/>
  <c r="F179" i="102"/>
  <c r="F184" i="102"/>
  <c r="F189" i="102"/>
  <c r="F195" i="102"/>
  <c r="F200" i="102"/>
  <c r="H178" i="102"/>
  <c r="H176" i="102"/>
  <c r="H195" i="102"/>
  <c r="H200" i="102"/>
  <c r="K185" i="102"/>
  <c r="K182" i="102"/>
  <c r="K184" i="102"/>
  <c r="K189" i="102"/>
  <c r="K195" i="102"/>
  <c r="K200" i="102"/>
  <c r="N177" i="102"/>
  <c r="N182" i="102"/>
  <c r="N187" i="102"/>
  <c r="N193" i="102"/>
  <c r="N197" i="102"/>
  <c r="N175" i="102"/>
  <c r="N181" i="102"/>
  <c r="N186" i="102"/>
  <c r="N190" i="102"/>
  <c r="N196" i="102"/>
  <c r="N198" i="102"/>
  <c r="N192" i="102"/>
  <c r="N185" i="102"/>
  <c r="N178" i="102"/>
  <c r="K122" i="102"/>
  <c r="K179" i="102"/>
  <c r="K183" i="102"/>
  <c r="K186" i="102"/>
  <c r="K190" i="102"/>
  <c r="N176" i="102"/>
  <c r="N179" i="102"/>
  <c r="N183" i="102"/>
  <c r="N188" i="102"/>
  <c r="N194" i="102"/>
  <c r="N199" i="102"/>
  <c r="Q122" i="102"/>
  <c r="Q17" i="102"/>
  <c r="H189" i="102" l="1"/>
  <c r="H184" i="102"/>
  <c r="H180" i="102"/>
  <c r="H175" i="102"/>
  <c r="H187" i="102"/>
  <c r="H191" i="102"/>
  <c r="H190" i="102"/>
  <c r="H177" i="102"/>
  <c r="H199" i="102"/>
  <c r="H186" i="102"/>
  <c r="H94" i="102"/>
  <c r="H197" i="102"/>
  <c r="H181" i="102"/>
  <c r="H193" i="102"/>
  <c r="H179" i="102"/>
  <c r="H196" i="102"/>
  <c r="H182" i="102"/>
  <c r="H185" i="102"/>
  <c r="H194" i="102"/>
  <c r="H188" i="102"/>
  <c r="H198" i="102"/>
  <c r="Q175" i="102"/>
  <c r="Q178" i="102"/>
  <c r="Q199" i="102"/>
  <c r="Q194" i="102"/>
  <c r="Q188" i="102"/>
  <c r="Q183" i="102"/>
  <c r="Q179" i="102"/>
  <c r="Q185" i="102"/>
  <c r="Q191" i="102"/>
  <c r="Q192" i="102"/>
  <c r="Q198" i="102"/>
  <c r="Q94" i="102"/>
  <c r="Q176" i="102"/>
  <c r="Q197" i="102"/>
  <c r="Q193" i="102"/>
  <c r="Q187" i="102"/>
  <c r="Q182" i="102"/>
  <c r="Q177" i="102"/>
  <c r="Q196" i="102"/>
  <c r="Q190" i="102"/>
  <c r="Q186" i="102"/>
  <c r="Q181" i="102"/>
  <c r="Q200" i="102"/>
  <c r="Q195" i="102"/>
  <c r="Q189" i="102"/>
  <c r="Q184" i="102"/>
  <c r="Q180" i="102"/>
  <c r="U13" i="100" l="1"/>
  <c r="U12" i="100"/>
  <c r="U11" i="100"/>
  <c r="V13" i="100"/>
  <c r="V12" i="100"/>
  <c r="V11" i="100"/>
  <c r="AA10" i="100"/>
  <c r="AA16" i="100" s="1"/>
  <c r="Y15" i="100"/>
  <c r="AA14" i="100"/>
  <c r="W13" i="100"/>
  <c r="X13" i="100"/>
  <c r="X16" i="100" s="1"/>
  <c r="Y13" i="100"/>
  <c r="Y16" i="100" s="1"/>
  <c r="Z13" i="100"/>
  <c r="AA13" i="100"/>
  <c r="R13" i="100"/>
  <c r="W11" i="100"/>
  <c r="X11" i="100"/>
  <c r="X14" i="100" s="1"/>
  <c r="Y11" i="100"/>
  <c r="Y14" i="100" s="1"/>
  <c r="Z11" i="100"/>
  <c r="AA11" i="100"/>
  <c r="R11" i="100"/>
  <c r="R12" i="100"/>
  <c r="X10" i="100"/>
  <c r="X15" i="100" s="1"/>
  <c r="Y10" i="100"/>
  <c r="Z10" i="100"/>
  <c r="Z15" i="100" s="1"/>
  <c r="W12" i="100"/>
  <c r="X12" i="100"/>
  <c r="Y12" i="100"/>
  <c r="Z12" i="100"/>
  <c r="AA12" i="100"/>
  <c r="S12" i="100"/>
  <c r="R20" i="100"/>
  <c r="R56" i="100"/>
  <c r="R54" i="100"/>
  <c r="R50" i="100"/>
  <c r="R47" i="100"/>
  <c r="R45" i="100"/>
  <c r="R25" i="100"/>
  <c r="R23" i="100"/>
  <c r="R40" i="100"/>
  <c r="R37" i="100"/>
  <c r="R35" i="100"/>
  <c r="R31" i="100"/>
  <c r="R30" i="100"/>
  <c r="R28" i="100"/>
  <c r="D150" i="100"/>
  <c r="C150" i="100"/>
  <c r="B150" i="100"/>
  <c r="I149" i="100"/>
  <c r="H149" i="100"/>
  <c r="G149" i="100"/>
  <c r="F149" i="100"/>
  <c r="E149" i="100"/>
  <c r="D149" i="100"/>
  <c r="C149" i="100"/>
  <c r="B149" i="100"/>
  <c r="Q139" i="100"/>
  <c r="P139" i="100"/>
  <c r="O139" i="100"/>
  <c r="N139" i="100"/>
  <c r="M139" i="100"/>
  <c r="L139" i="100"/>
  <c r="K139" i="100"/>
  <c r="J139" i="100"/>
  <c r="I139" i="100"/>
  <c r="H139" i="100"/>
  <c r="G139" i="100"/>
  <c r="F139" i="100"/>
  <c r="E139" i="100"/>
  <c r="D139" i="100"/>
  <c r="C139" i="100"/>
  <c r="B139" i="100"/>
  <c r="Q138" i="100"/>
  <c r="P138" i="100"/>
  <c r="O138" i="100"/>
  <c r="N138" i="100"/>
  <c r="M138" i="100"/>
  <c r="L138" i="100"/>
  <c r="K138" i="100"/>
  <c r="J138" i="100"/>
  <c r="I138" i="100"/>
  <c r="H138" i="100"/>
  <c r="G138" i="100"/>
  <c r="F138" i="100"/>
  <c r="E138" i="100"/>
  <c r="D138" i="100"/>
  <c r="C138" i="100"/>
  <c r="B138" i="100"/>
  <c r="Q136" i="100"/>
  <c r="P136" i="100"/>
  <c r="O136" i="100"/>
  <c r="N136" i="100"/>
  <c r="M136" i="100"/>
  <c r="L136" i="100"/>
  <c r="K136" i="100"/>
  <c r="J136" i="100"/>
  <c r="I136" i="100"/>
  <c r="H136" i="100"/>
  <c r="G136" i="100"/>
  <c r="F136" i="100"/>
  <c r="E136" i="100"/>
  <c r="D136" i="100"/>
  <c r="C136" i="100"/>
  <c r="B136" i="100"/>
  <c r="Q135" i="100"/>
  <c r="P135" i="100"/>
  <c r="O135" i="100"/>
  <c r="N135" i="100"/>
  <c r="M135" i="100"/>
  <c r="L135" i="100"/>
  <c r="K135" i="100"/>
  <c r="J135" i="100"/>
  <c r="I135" i="100"/>
  <c r="H135" i="100"/>
  <c r="G135" i="100"/>
  <c r="F135" i="100"/>
  <c r="E135" i="100"/>
  <c r="D135" i="100"/>
  <c r="C135" i="100"/>
  <c r="B135" i="100"/>
  <c r="Q134" i="100"/>
  <c r="P134" i="100"/>
  <c r="O134" i="100"/>
  <c r="N134" i="100"/>
  <c r="M134" i="100"/>
  <c r="L134" i="100"/>
  <c r="K134" i="100"/>
  <c r="J134" i="100"/>
  <c r="I134" i="100"/>
  <c r="H134" i="100"/>
  <c r="G134" i="100"/>
  <c r="F134" i="100"/>
  <c r="E134" i="100"/>
  <c r="D134" i="100"/>
  <c r="C134" i="100"/>
  <c r="B134" i="100"/>
  <c r="Q133" i="100"/>
  <c r="P133" i="100"/>
  <c r="O133" i="100"/>
  <c r="N133" i="100"/>
  <c r="M133" i="100"/>
  <c r="L133" i="100"/>
  <c r="K133" i="100"/>
  <c r="J133" i="100"/>
  <c r="I133" i="100"/>
  <c r="H133" i="100"/>
  <c r="G133" i="100"/>
  <c r="F133" i="100"/>
  <c r="E133" i="100"/>
  <c r="D133" i="100"/>
  <c r="C133" i="100"/>
  <c r="B133" i="100"/>
  <c r="Q132" i="100"/>
  <c r="P132" i="100"/>
  <c r="O132" i="100"/>
  <c r="N132" i="100"/>
  <c r="M132" i="100"/>
  <c r="L132" i="100"/>
  <c r="K132" i="100"/>
  <c r="J132" i="100"/>
  <c r="I132" i="100"/>
  <c r="H132" i="100"/>
  <c r="G132" i="100"/>
  <c r="F132" i="100"/>
  <c r="E132" i="100"/>
  <c r="D132" i="100"/>
  <c r="C132" i="100"/>
  <c r="B132" i="100"/>
  <c r="Q129" i="100"/>
  <c r="P129" i="100"/>
  <c r="O129" i="100"/>
  <c r="N129" i="100"/>
  <c r="M129" i="100"/>
  <c r="L129" i="100"/>
  <c r="K129" i="100"/>
  <c r="J129" i="100"/>
  <c r="I129" i="100"/>
  <c r="H129" i="100"/>
  <c r="G129" i="100"/>
  <c r="F129" i="100"/>
  <c r="E129" i="100"/>
  <c r="D129" i="100"/>
  <c r="C129" i="100"/>
  <c r="B129" i="100"/>
  <c r="Q128" i="100"/>
  <c r="P128" i="100"/>
  <c r="O128" i="100"/>
  <c r="N128" i="100"/>
  <c r="M128" i="100"/>
  <c r="L128" i="100"/>
  <c r="K128" i="100"/>
  <c r="J128" i="100"/>
  <c r="I128" i="100"/>
  <c r="H128" i="100"/>
  <c r="G128" i="100"/>
  <c r="F128" i="100"/>
  <c r="E128" i="100"/>
  <c r="D128" i="100"/>
  <c r="C128" i="100"/>
  <c r="B128" i="100"/>
  <c r="Q127" i="100"/>
  <c r="P127" i="100"/>
  <c r="O127" i="100"/>
  <c r="N127" i="100"/>
  <c r="M127" i="100"/>
  <c r="L127" i="100"/>
  <c r="K127" i="100"/>
  <c r="J127" i="100"/>
  <c r="I127" i="100"/>
  <c r="H127" i="100"/>
  <c r="G127" i="100"/>
  <c r="F127" i="100"/>
  <c r="E127" i="100"/>
  <c r="D127" i="100"/>
  <c r="C127" i="100"/>
  <c r="B127" i="100"/>
  <c r="Q126" i="100"/>
  <c r="P126" i="100"/>
  <c r="O126" i="100"/>
  <c r="N126" i="100"/>
  <c r="M126" i="100"/>
  <c r="L126" i="100"/>
  <c r="K126" i="100"/>
  <c r="J126" i="100"/>
  <c r="I126" i="100"/>
  <c r="H126" i="100"/>
  <c r="G126" i="100"/>
  <c r="F126" i="100"/>
  <c r="E126" i="100"/>
  <c r="D126" i="100"/>
  <c r="C126" i="100"/>
  <c r="B126" i="100"/>
  <c r="Q125" i="100"/>
  <c r="P125" i="100"/>
  <c r="O125" i="100"/>
  <c r="N125" i="100"/>
  <c r="M125" i="100"/>
  <c r="L125" i="100"/>
  <c r="K125" i="100"/>
  <c r="J125" i="100"/>
  <c r="I125" i="100"/>
  <c r="H125" i="100"/>
  <c r="G125" i="100"/>
  <c r="F125" i="100"/>
  <c r="E125" i="100"/>
  <c r="D125" i="100"/>
  <c r="C125" i="100"/>
  <c r="B125" i="100"/>
  <c r="Q123" i="100"/>
  <c r="P123" i="100"/>
  <c r="O123" i="100"/>
  <c r="N123" i="100"/>
  <c r="M123" i="100"/>
  <c r="L123" i="100"/>
  <c r="K123" i="100"/>
  <c r="J123" i="100"/>
  <c r="I123" i="100"/>
  <c r="H123" i="100"/>
  <c r="G123" i="100"/>
  <c r="F123" i="100"/>
  <c r="E123" i="100"/>
  <c r="D123" i="100"/>
  <c r="C123" i="100"/>
  <c r="B123" i="100"/>
  <c r="Q122" i="100"/>
  <c r="P122" i="100"/>
  <c r="O122" i="100"/>
  <c r="N122" i="100"/>
  <c r="M122" i="100"/>
  <c r="L122" i="100"/>
  <c r="K122" i="100"/>
  <c r="J122" i="100"/>
  <c r="I122" i="100"/>
  <c r="H122" i="100"/>
  <c r="G122" i="100"/>
  <c r="F122" i="100"/>
  <c r="E122" i="100"/>
  <c r="D122" i="100"/>
  <c r="C122" i="100"/>
  <c r="B122" i="100"/>
  <c r="Q121" i="100"/>
  <c r="P121" i="100"/>
  <c r="O121" i="100"/>
  <c r="N121" i="100"/>
  <c r="M121" i="100"/>
  <c r="L121" i="100"/>
  <c r="K121" i="100"/>
  <c r="J121" i="100"/>
  <c r="I121" i="100"/>
  <c r="H121" i="100"/>
  <c r="G121" i="100"/>
  <c r="F121" i="100"/>
  <c r="E121" i="100"/>
  <c r="D121" i="100"/>
  <c r="C121" i="100"/>
  <c r="B121" i="100"/>
  <c r="Q120" i="100"/>
  <c r="P120" i="100"/>
  <c r="O120" i="100"/>
  <c r="N120" i="100"/>
  <c r="M120" i="100"/>
  <c r="L120" i="100"/>
  <c r="K120" i="100"/>
  <c r="J120" i="100"/>
  <c r="I120" i="100"/>
  <c r="H120" i="100"/>
  <c r="G120" i="100"/>
  <c r="F120" i="100"/>
  <c r="E120" i="100"/>
  <c r="D120" i="100"/>
  <c r="C120" i="100"/>
  <c r="B120" i="100"/>
  <c r="Q119" i="100"/>
  <c r="P119" i="100"/>
  <c r="O119" i="100"/>
  <c r="N119" i="100"/>
  <c r="M119" i="100"/>
  <c r="L119" i="100"/>
  <c r="K119" i="100"/>
  <c r="J119" i="100"/>
  <c r="I119" i="100"/>
  <c r="H119" i="100"/>
  <c r="G119" i="100"/>
  <c r="F119" i="100"/>
  <c r="E119" i="100"/>
  <c r="D119" i="100"/>
  <c r="C119" i="100"/>
  <c r="B119" i="100"/>
  <c r="Q118" i="100"/>
  <c r="P118" i="100"/>
  <c r="O118" i="100"/>
  <c r="N118" i="100"/>
  <c r="M118" i="100"/>
  <c r="L118" i="100"/>
  <c r="K118" i="100"/>
  <c r="J118" i="100"/>
  <c r="I118" i="100"/>
  <c r="H118" i="100"/>
  <c r="G118" i="100"/>
  <c r="F118" i="100"/>
  <c r="E118" i="100"/>
  <c r="D118" i="100"/>
  <c r="C118" i="100"/>
  <c r="B118" i="100"/>
  <c r="Q116" i="100"/>
  <c r="P116" i="100"/>
  <c r="O116" i="100"/>
  <c r="N116" i="100"/>
  <c r="M116" i="100"/>
  <c r="L116" i="100"/>
  <c r="K116" i="100"/>
  <c r="J116" i="100"/>
  <c r="I116" i="100"/>
  <c r="H116" i="100"/>
  <c r="G116" i="100"/>
  <c r="F116" i="100"/>
  <c r="E116" i="100"/>
  <c r="D116" i="100"/>
  <c r="C116" i="100"/>
  <c r="B116" i="100"/>
  <c r="Q112" i="100"/>
  <c r="P112" i="100"/>
  <c r="O112" i="100"/>
  <c r="N112" i="100"/>
  <c r="M112" i="100"/>
  <c r="L112" i="100"/>
  <c r="K112" i="100"/>
  <c r="J112" i="100"/>
  <c r="I112" i="100"/>
  <c r="H112" i="100"/>
  <c r="G112" i="100"/>
  <c r="F112" i="100"/>
  <c r="E112" i="100"/>
  <c r="D112" i="100"/>
  <c r="C112" i="100"/>
  <c r="B112" i="100"/>
  <c r="Q111" i="100"/>
  <c r="P111" i="100"/>
  <c r="O111" i="100"/>
  <c r="N111" i="100"/>
  <c r="M111" i="100"/>
  <c r="L111" i="100"/>
  <c r="K111" i="100"/>
  <c r="J111" i="100"/>
  <c r="I111" i="100"/>
  <c r="H111" i="100"/>
  <c r="G111" i="100"/>
  <c r="F111" i="100"/>
  <c r="E111" i="100"/>
  <c r="D111" i="100"/>
  <c r="C111" i="100"/>
  <c r="B111" i="100"/>
  <c r="K104" i="100"/>
  <c r="E97" i="100"/>
  <c r="Q89" i="100"/>
  <c r="P89" i="100"/>
  <c r="O89" i="100"/>
  <c r="N89" i="100"/>
  <c r="M89" i="100"/>
  <c r="L89" i="100"/>
  <c r="K89" i="100"/>
  <c r="J89" i="100"/>
  <c r="I89" i="100"/>
  <c r="H89" i="100"/>
  <c r="G89" i="100"/>
  <c r="F89" i="100"/>
  <c r="E89" i="100"/>
  <c r="D89" i="100"/>
  <c r="C89" i="100"/>
  <c r="B89" i="100"/>
  <c r="Q85" i="100"/>
  <c r="P85" i="100"/>
  <c r="O85" i="100"/>
  <c r="N85" i="100"/>
  <c r="M85" i="100"/>
  <c r="L85" i="100"/>
  <c r="K85" i="100"/>
  <c r="J85" i="100"/>
  <c r="I85" i="100"/>
  <c r="H85" i="100"/>
  <c r="G85" i="100"/>
  <c r="F85" i="100"/>
  <c r="E85" i="100"/>
  <c r="D85" i="100"/>
  <c r="C85" i="100"/>
  <c r="B85" i="100"/>
  <c r="Q84" i="100"/>
  <c r="P84" i="100"/>
  <c r="O84" i="100"/>
  <c r="N84" i="100"/>
  <c r="M84" i="100"/>
  <c r="L84" i="100"/>
  <c r="K84" i="100"/>
  <c r="J84" i="100"/>
  <c r="I84" i="100"/>
  <c r="H84" i="100"/>
  <c r="G84" i="100"/>
  <c r="F84" i="100"/>
  <c r="E84" i="100"/>
  <c r="D84" i="100"/>
  <c r="C84" i="100"/>
  <c r="B84" i="100"/>
  <c r="Q82" i="100"/>
  <c r="P82" i="100"/>
  <c r="O82" i="100"/>
  <c r="N82" i="100"/>
  <c r="M82" i="100"/>
  <c r="L82" i="100"/>
  <c r="K82" i="100"/>
  <c r="J82" i="100"/>
  <c r="I82" i="100"/>
  <c r="H82" i="100"/>
  <c r="G82" i="100"/>
  <c r="F82" i="100"/>
  <c r="E82" i="100"/>
  <c r="D82" i="100"/>
  <c r="C82" i="100"/>
  <c r="B82" i="100"/>
  <c r="Q81" i="100"/>
  <c r="P81" i="100"/>
  <c r="O81" i="100"/>
  <c r="N81" i="100"/>
  <c r="M81" i="100"/>
  <c r="L81" i="100"/>
  <c r="K81" i="100"/>
  <c r="J81" i="100"/>
  <c r="I81" i="100"/>
  <c r="H81" i="100"/>
  <c r="G81" i="100"/>
  <c r="F81" i="100"/>
  <c r="E81" i="100"/>
  <c r="D81" i="100"/>
  <c r="C81" i="100"/>
  <c r="B81" i="100"/>
  <c r="Q80" i="100"/>
  <c r="P80" i="100"/>
  <c r="O80" i="100"/>
  <c r="N80" i="100"/>
  <c r="M80" i="100"/>
  <c r="L80" i="100"/>
  <c r="K80" i="100"/>
  <c r="J80" i="100"/>
  <c r="I80" i="100"/>
  <c r="H80" i="100"/>
  <c r="G80" i="100"/>
  <c r="F80" i="100"/>
  <c r="E80" i="100"/>
  <c r="D80" i="100"/>
  <c r="C80" i="100"/>
  <c r="B80" i="100"/>
  <c r="Q79" i="100"/>
  <c r="P79" i="100"/>
  <c r="O79" i="100"/>
  <c r="N79" i="100"/>
  <c r="M79" i="100"/>
  <c r="L79" i="100"/>
  <c r="K79" i="100"/>
  <c r="J79" i="100"/>
  <c r="I79" i="100"/>
  <c r="H79" i="100"/>
  <c r="G79" i="100"/>
  <c r="F79" i="100"/>
  <c r="E79" i="100"/>
  <c r="D79" i="100"/>
  <c r="C79" i="100"/>
  <c r="B79" i="100"/>
  <c r="Q78" i="100"/>
  <c r="P78" i="100"/>
  <c r="O78" i="100"/>
  <c r="N78" i="100"/>
  <c r="M78" i="100"/>
  <c r="L78" i="100"/>
  <c r="K78" i="100"/>
  <c r="J78" i="100"/>
  <c r="I78" i="100"/>
  <c r="H78" i="100"/>
  <c r="G78" i="100"/>
  <c r="F78" i="100"/>
  <c r="E78" i="100"/>
  <c r="D78" i="100"/>
  <c r="C78" i="100"/>
  <c r="B78" i="100"/>
  <c r="Q75" i="100"/>
  <c r="P75" i="100"/>
  <c r="O75" i="100"/>
  <c r="N75" i="100"/>
  <c r="M75" i="100"/>
  <c r="L75" i="100"/>
  <c r="K75" i="100"/>
  <c r="J75" i="100"/>
  <c r="I75" i="100"/>
  <c r="H75" i="100"/>
  <c r="G75" i="100"/>
  <c r="F75" i="100"/>
  <c r="E75" i="100"/>
  <c r="D75" i="100"/>
  <c r="C75" i="100"/>
  <c r="B75" i="100"/>
  <c r="Q74" i="100"/>
  <c r="P74" i="100"/>
  <c r="O74" i="100"/>
  <c r="N74" i="100"/>
  <c r="M74" i="100"/>
  <c r="L74" i="100"/>
  <c r="K74" i="100"/>
  <c r="J74" i="100"/>
  <c r="I74" i="100"/>
  <c r="H74" i="100"/>
  <c r="G74" i="100"/>
  <c r="F74" i="100"/>
  <c r="E74" i="100"/>
  <c r="D74" i="100"/>
  <c r="C74" i="100"/>
  <c r="B74" i="100"/>
  <c r="Q73" i="100"/>
  <c r="P73" i="100"/>
  <c r="O73" i="100"/>
  <c r="N73" i="100"/>
  <c r="M73" i="100"/>
  <c r="L73" i="100"/>
  <c r="K73" i="100"/>
  <c r="J73" i="100"/>
  <c r="I73" i="100"/>
  <c r="H73" i="100"/>
  <c r="G73" i="100"/>
  <c r="F73" i="100"/>
  <c r="E73" i="100"/>
  <c r="D73" i="100"/>
  <c r="C73" i="100"/>
  <c r="B73" i="100"/>
  <c r="Q72" i="100"/>
  <c r="P72" i="100"/>
  <c r="O72" i="100"/>
  <c r="N72" i="100"/>
  <c r="M72" i="100"/>
  <c r="L72" i="100"/>
  <c r="K72" i="100"/>
  <c r="J72" i="100"/>
  <c r="I72" i="100"/>
  <c r="H72" i="100"/>
  <c r="G72" i="100"/>
  <c r="F72" i="100"/>
  <c r="E72" i="100"/>
  <c r="D72" i="100"/>
  <c r="C72" i="100"/>
  <c r="B72" i="100"/>
  <c r="Q71" i="100"/>
  <c r="P71" i="100"/>
  <c r="O71" i="100"/>
  <c r="N71" i="100"/>
  <c r="M71" i="100"/>
  <c r="L71" i="100"/>
  <c r="K71" i="100"/>
  <c r="J71" i="100"/>
  <c r="I71" i="100"/>
  <c r="H71" i="100"/>
  <c r="G71" i="100"/>
  <c r="F71" i="100"/>
  <c r="E71" i="100"/>
  <c r="D71" i="100"/>
  <c r="C71" i="100"/>
  <c r="B71" i="100"/>
  <c r="Q69" i="100"/>
  <c r="P69" i="100"/>
  <c r="O69" i="100"/>
  <c r="N69" i="100"/>
  <c r="M69" i="100"/>
  <c r="L69" i="100"/>
  <c r="K69" i="100"/>
  <c r="J69" i="100"/>
  <c r="I69" i="100"/>
  <c r="H69" i="100"/>
  <c r="G69" i="100"/>
  <c r="F69" i="100"/>
  <c r="E69" i="100"/>
  <c r="D69" i="100"/>
  <c r="C69" i="100"/>
  <c r="B69" i="100"/>
  <c r="Q68" i="100"/>
  <c r="P68" i="100"/>
  <c r="O68" i="100"/>
  <c r="N68" i="100"/>
  <c r="M68" i="100"/>
  <c r="L68" i="100"/>
  <c r="K68" i="100"/>
  <c r="J68" i="100"/>
  <c r="I68" i="100"/>
  <c r="H68" i="100"/>
  <c r="G68" i="100"/>
  <c r="F68" i="100"/>
  <c r="E68" i="100"/>
  <c r="D68" i="100"/>
  <c r="C68" i="100"/>
  <c r="B68" i="100"/>
  <c r="Q67" i="100"/>
  <c r="P67" i="100"/>
  <c r="O67" i="100"/>
  <c r="N67" i="100"/>
  <c r="M67" i="100"/>
  <c r="L67" i="100"/>
  <c r="K67" i="100"/>
  <c r="J67" i="100"/>
  <c r="I67" i="100"/>
  <c r="H67" i="100"/>
  <c r="G67" i="100"/>
  <c r="F67" i="100"/>
  <c r="E67" i="100"/>
  <c r="D67" i="100"/>
  <c r="C67" i="100"/>
  <c r="B67" i="100"/>
  <c r="Q66" i="100"/>
  <c r="P66" i="100"/>
  <c r="O66" i="100"/>
  <c r="N66" i="100"/>
  <c r="M66" i="100"/>
  <c r="L66" i="100"/>
  <c r="K66" i="100"/>
  <c r="J66" i="100"/>
  <c r="I66" i="100"/>
  <c r="H66" i="100"/>
  <c r="G66" i="100"/>
  <c r="F66" i="100"/>
  <c r="E66" i="100"/>
  <c r="D66" i="100"/>
  <c r="C66" i="100"/>
  <c r="B66" i="100"/>
  <c r="Q65" i="100"/>
  <c r="P65" i="100"/>
  <c r="O65" i="100"/>
  <c r="N65" i="100"/>
  <c r="M65" i="100"/>
  <c r="L65" i="100"/>
  <c r="K65" i="100"/>
  <c r="J65" i="100"/>
  <c r="I65" i="100"/>
  <c r="H65" i="100"/>
  <c r="G65" i="100"/>
  <c r="F65" i="100"/>
  <c r="E65" i="100"/>
  <c r="D65" i="100"/>
  <c r="C65" i="100"/>
  <c r="B65" i="100"/>
  <c r="Q64" i="100"/>
  <c r="P64" i="100"/>
  <c r="O64" i="100"/>
  <c r="N64" i="100"/>
  <c r="M64" i="100"/>
  <c r="L64" i="100"/>
  <c r="K64" i="100"/>
  <c r="J64" i="100"/>
  <c r="I64" i="100"/>
  <c r="H64" i="100"/>
  <c r="G64" i="100"/>
  <c r="F64" i="100"/>
  <c r="E64" i="100"/>
  <c r="D64" i="100"/>
  <c r="C64" i="100"/>
  <c r="B64" i="100"/>
  <c r="Q62" i="100"/>
  <c r="P62" i="100"/>
  <c r="O62" i="100"/>
  <c r="N62" i="100"/>
  <c r="M62" i="100"/>
  <c r="L62" i="100"/>
  <c r="K62" i="100"/>
  <c r="J62" i="100"/>
  <c r="I62" i="100"/>
  <c r="H62" i="100"/>
  <c r="G62" i="100"/>
  <c r="F62" i="100"/>
  <c r="E62" i="100"/>
  <c r="D62" i="100"/>
  <c r="C62" i="100"/>
  <c r="B62" i="100"/>
  <c r="Q52" i="100"/>
  <c r="P52" i="100"/>
  <c r="O52" i="100"/>
  <c r="N52" i="100"/>
  <c r="M52" i="100"/>
  <c r="L52" i="100"/>
  <c r="K52" i="100"/>
  <c r="J52" i="100"/>
  <c r="J83" i="100" s="1"/>
  <c r="I52" i="100"/>
  <c r="H52" i="100"/>
  <c r="G52" i="100"/>
  <c r="F52" i="100"/>
  <c r="F83" i="100" s="1"/>
  <c r="E52" i="100"/>
  <c r="D52" i="100"/>
  <c r="C52" i="100"/>
  <c r="B52" i="100"/>
  <c r="B83" i="100" s="1"/>
  <c r="Q43" i="100"/>
  <c r="P43" i="100"/>
  <c r="O43" i="100"/>
  <c r="O42" i="100" s="1"/>
  <c r="O17" i="100" s="1"/>
  <c r="N43" i="100"/>
  <c r="M43" i="100"/>
  <c r="L43" i="100"/>
  <c r="K43" i="100"/>
  <c r="J43" i="100"/>
  <c r="J77" i="100" s="1"/>
  <c r="I43" i="100"/>
  <c r="H43" i="100"/>
  <c r="G43" i="100"/>
  <c r="F43" i="100"/>
  <c r="E43" i="100"/>
  <c r="E42" i="100" s="1"/>
  <c r="D43" i="100"/>
  <c r="D42" i="100" s="1"/>
  <c r="C43" i="100"/>
  <c r="B43" i="100"/>
  <c r="Q42" i="100"/>
  <c r="Q17" i="100" s="1"/>
  <c r="P42" i="100"/>
  <c r="N42" i="100"/>
  <c r="N17" i="100" s="1"/>
  <c r="M42" i="100"/>
  <c r="M17" i="100" s="1"/>
  <c r="L42" i="100"/>
  <c r="K42" i="100"/>
  <c r="J42" i="100"/>
  <c r="I42" i="100"/>
  <c r="I17" i="100" s="1"/>
  <c r="H42" i="100"/>
  <c r="G42" i="100"/>
  <c r="G17" i="100" s="1"/>
  <c r="C42" i="100"/>
  <c r="B42" i="100"/>
  <c r="Q33" i="100"/>
  <c r="Q97" i="100" s="1"/>
  <c r="P33" i="100"/>
  <c r="O33" i="100"/>
  <c r="N33" i="100"/>
  <c r="M33" i="100"/>
  <c r="M97" i="100" s="1"/>
  <c r="L33" i="100"/>
  <c r="K33" i="100"/>
  <c r="J33" i="100"/>
  <c r="I33" i="100"/>
  <c r="I97" i="100" s="1"/>
  <c r="H33" i="100"/>
  <c r="G33" i="100"/>
  <c r="F33" i="100"/>
  <c r="E33" i="100"/>
  <c r="D33" i="100"/>
  <c r="C33" i="100"/>
  <c r="B33" i="100"/>
  <c r="Q21" i="100"/>
  <c r="Q90" i="100" s="1"/>
  <c r="P21" i="100"/>
  <c r="O21" i="100"/>
  <c r="N21" i="100"/>
  <c r="M21" i="100"/>
  <c r="M90" i="100" s="1"/>
  <c r="L21" i="100"/>
  <c r="L18" i="100" s="1"/>
  <c r="L17" i="100" s="1"/>
  <c r="K21" i="100"/>
  <c r="J21" i="100"/>
  <c r="I21" i="100"/>
  <c r="I90" i="100" s="1"/>
  <c r="H21" i="100"/>
  <c r="G21" i="100"/>
  <c r="F21" i="100"/>
  <c r="E21" i="100"/>
  <c r="E90" i="100" s="1"/>
  <c r="D21" i="100"/>
  <c r="C21" i="100"/>
  <c r="C63" i="100" s="1"/>
  <c r="B21" i="100"/>
  <c r="Q18" i="100"/>
  <c r="P18" i="100"/>
  <c r="O18" i="100"/>
  <c r="N18" i="100"/>
  <c r="M18" i="100"/>
  <c r="K18" i="100"/>
  <c r="J18" i="100"/>
  <c r="I18" i="100"/>
  <c r="H18" i="100"/>
  <c r="G18" i="100"/>
  <c r="F18" i="100"/>
  <c r="E18" i="100"/>
  <c r="D18" i="100"/>
  <c r="C18" i="100"/>
  <c r="C17" i="100" s="1"/>
  <c r="B18" i="100"/>
  <c r="P17" i="100"/>
  <c r="K17" i="100"/>
  <c r="J17" i="100"/>
  <c r="H17" i="100"/>
  <c r="B17" i="100"/>
  <c r="Q10" i="100"/>
  <c r="R10" i="100" s="1"/>
  <c r="P10" i="100"/>
  <c r="O10" i="100"/>
  <c r="N10" i="100"/>
  <c r="M10" i="100"/>
  <c r="L10" i="100"/>
  <c r="V10" i="100" s="1"/>
  <c r="V15" i="100" s="1"/>
  <c r="K10" i="100"/>
  <c r="J10" i="100"/>
  <c r="I10" i="100"/>
  <c r="H10" i="100"/>
  <c r="G10" i="100"/>
  <c r="F10" i="100"/>
  <c r="E10" i="100"/>
  <c r="D10" i="100"/>
  <c r="C10" i="100"/>
  <c r="B10" i="100"/>
  <c r="Q5" i="100"/>
  <c r="P5" i="100"/>
  <c r="O5" i="100"/>
  <c r="N5" i="100"/>
  <c r="M5" i="100"/>
  <c r="M4" i="100" s="1"/>
  <c r="L5" i="100"/>
  <c r="K5" i="100"/>
  <c r="K4" i="100" s="1"/>
  <c r="J5" i="100"/>
  <c r="I5" i="100"/>
  <c r="H5" i="100"/>
  <c r="G5" i="100"/>
  <c r="F5" i="100"/>
  <c r="E5" i="100"/>
  <c r="E4" i="100" s="1"/>
  <c r="D5" i="100"/>
  <c r="D4" i="100" s="1"/>
  <c r="C5" i="100"/>
  <c r="C4" i="100" s="1"/>
  <c r="B5" i="100"/>
  <c r="B4" i="100" s="1"/>
  <c r="Q4" i="100"/>
  <c r="R15" i="100" s="1"/>
  <c r="P4" i="100"/>
  <c r="O4" i="100"/>
  <c r="N4" i="100"/>
  <c r="L4" i="100"/>
  <c r="J4" i="100"/>
  <c r="I4" i="100"/>
  <c r="H4" i="100"/>
  <c r="G4" i="100"/>
  <c r="W10" i="100" l="1"/>
  <c r="W15" i="100" s="1"/>
  <c r="T13" i="100"/>
  <c r="T12" i="100"/>
  <c r="D17" i="100"/>
  <c r="U14" i="100"/>
  <c r="W14" i="100"/>
  <c r="AB14" i="100" s="1"/>
  <c r="E17" i="100"/>
  <c r="E163" i="100" s="1"/>
  <c r="W16" i="100"/>
  <c r="AB16" i="100" s="1"/>
  <c r="U15" i="100"/>
  <c r="U10" i="100"/>
  <c r="U16" i="100"/>
  <c r="AA15" i="100"/>
  <c r="Z14" i="100"/>
  <c r="Z16" i="100"/>
  <c r="V14" i="100"/>
  <c r="F4" i="100"/>
  <c r="T11" i="100"/>
  <c r="S10" i="100"/>
  <c r="S11" i="100"/>
  <c r="S13" i="100"/>
  <c r="V16" i="100"/>
  <c r="J142" i="100"/>
  <c r="J144" i="100"/>
  <c r="J90" i="100"/>
  <c r="F104" i="100"/>
  <c r="C166" i="100"/>
  <c r="C165" i="100"/>
  <c r="C163" i="100"/>
  <c r="C162" i="100"/>
  <c r="C161" i="100"/>
  <c r="C160" i="100"/>
  <c r="C159" i="100"/>
  <c r="C156" i="100"/>
  <c r="C155" i="100"/>
  <c r="C154" i="100"/>
  <c r="C153" i="100"/>
  <c r="C148" i="100"/>
  <c r="C147" i="100"/>
  <c r="C146" i="100"/>
  <c r="C145" i="100"/>
  <c r="C143" i="100"/>
  <c r="C141" i="100"/>
  <c r="C152" i="100"/>
  <c r="O166" i="100"/>
  <c r="O165" i="100"/>
  <c r="O163" i="100"/>
  <c r="O162" i="100"/>
  <c r="O161" i="100"/>
  <c r="O160" i="100"/>
  <c r="O159" i="100"/>
  <c r="O156" i="100"/>
  <c r="O155" i="100"/>
  <c r="O154" i="100"/>
  <c r="O153" i="100"/>
  <c r="O152" i="100"/>
  <c r="O148" i="100"/>
  <c r="O147" i="100"/>
  <c r="O146" i="100"/>
  <c r="O145" i="100"/>
  <c r="O150" i="100"/>
  <c r="O143" i="100"/>
  <c r="O141" i="100"/>
  <c r="O149" i="100"/>
  <c r="K142" i="100"/>
  <c r="G144" i="100"/>
  <c r="K144" i="100"/>
  <c r="O144" i="100"/>
  <c r="C151" i="100"/>
  <c r="G151" i="100"/>
  <c r="K151" i="100"/>
  <c r="O151" i="100"/>
  <c r="C157" i="100"/>
  <c r="G157" i="100"/>
  <c r="K157" i="100"/>
  <c r="O157" i="100"/>
  <c r="C158" i="100"/>
  <c r="G158" i="100"/>
  <c r="K158" i="100"/>
  <c r="O158" i="100"/>
  <c r="C164" i="100"/>
  <c r="C110" i="100"/>
  <c r="G164" i="100"/>
  <c r="K164" i="100"/>
  <c r="K110" i="100"/>
  <c r="O164" i="100"/>
  <c r="O110" i="100"/>
  <c r="G63" i="100"/>
  <c r="K63" i="100"/>
  <c r="O63" i="100"/>
  <c r="C70" i="100"/>
  <c r="G70" i="100"/>
  <c r="K70" i="100"/>
  <c r="O70" i="100"/>
  <c r="C77" i="100"/>
  <c r="G77" i="100"/>
  <c r="K77" i="100"/>
  <c r="O77" i="100"/>
  <c r="C83" i="100"/>
  <c r="G83" i="100"/>
  <c r="K83" i="100"/>
  <c r="O83" i="100"/>
  <c r="G90" i="100"/>
  <c r="O90" i="100"/>
  <c r="G97" i="100"/>
  <c r="O97" i="100"/>
  <c r="O104" i="100"/>
  <c r="B110" i="100"/>
  <c r="B166" i="100"/>
  <c r="B165" i="100"/>
  <c r="B152" i="100"/>
  <c r="B163" i="100"/>
  <c r="B162" i="100"/>
  <c r="B161" i="100"/>
  <c r="B160" i="100"/>
  <c r="B159" i="100"/>
  <c r="B156" i="100"/>
  <c r="B155" i="100"/>
  <c r="B154" i="100"/>
  <c r="B153" i="100"/>
  <c r="B148" i="100"/>
  <c r="B147" i="100"/>
  <c r="B146" i="100"/>
  <c r="B145" i="100"/>
  <c r="B143" i="100"/>
  <c r="B141" i="100"/>
  <c r="B142" i="100"/>
  <c r="N142" i="100"/>
  <c r="F90" i="100"/>
  <c r="B151" i="100"/>
  <c r="B97" i="100"/>
  <c r="J151" i="100"/>
  <c r="J97" i="100"/>
  <c r="N151" i="100"/>
  <c r="N97" i="100"/>
  <c r="J157" i="100"/>
  <c r="B158" i="100"/>
  <c r="B104" i="100"/>
  <c r="N158" i="100"/>
  <c r="N104" i="100"/>
  <c r="F110" i="100"/>
  <c r="N164" i="100"/>
  <c r="N110" i="100"/>
  <c r="B77" i="100"/>
  <c r="N83" i="100"/>
  <c r="K166" i="100"/>
  <c r="K165" i="100"/>
  <c r="K163" i="100"/>
  <c r="K162" i="100"/>
  <c r="K161" i="100"/>
  <c r="K160" i="100"/>
  <c r="K159" i="100"/>
  <c r="K156" i="100"/>
  <c r="K155" i="100"/>
  <c r="K154" i="100"/>
  <c r="K153" i="100"/>
  <c r="K148" i="100"/>
  <c r="K147" i="100"/>
  <c r="K146" i="100"/>
  <c r="K145" i="100"/>
  <c r="K152" i="100"/>
  <c r="K150" i="100"/>
  <c r="K149" i="100"/>
  <c r="K143" i="100"/>
  <c r="K141" i="100"/>
  <c r="G142" i="100"/>
  <c r="C144" i="100"/>
  <c r="D166" i="100"/>
  <c r="D165" i="100"/>
  <c r="D163" i="100"/>
  <c r="D162" i="100"/>
  <c r="D161" i="100"/>
  <c r="D160" i="100"/>
  <c r="D159" i="100"/>
  <c r="D156" i="100"/>
  <c r="D155" i="100"/>
  <c r="D154" i="100"/>
  <c r="D153" i="100"/>
  <c r="D152" i="100"/>
  <c r="D148" i="100"/>
  <c r="D147" i="100"/>
  <c r="D146" i="100"/>
  <c r="D145" i="100"/>
  <c r="D143" i="100"/>
  <c r="D141" i="100"/>
  <c r="H166" i="100"/>
  <c r="H165" i="100"/>
  <c r="H163" i="100"/>
  <c r="H162" i="100"/>
  <c r="H161" i="100"/>
  <c r="H160" i="100"/>
  <c r="H159" i="100"/>
  <c r="H156" i="100"/>
  <c r="H155" i="100"/>
  <c r="H154" i="100"/>
  <c r="H153" i="100"/>
  <c r="H152" i="100"/>
  <c r="H150" i="100"/>
  <c r="H148" i="100"/>
  <c r="H147" i="100"/>
  <c r="H146" i="100"/>
  <c r="H145" i="100"/>
  <c r="H143" i="100"/>
  <c r="H141" i="100"/>
  <c r="L166" i="100"/>
  <c r="L165" i="100"/>
  <c r="L163" i="100"/>
  <c r="L162" i="100"/>
  <c r="L161" i="100"/>
  <c r="L160" i="100"/>
  <c r="L159" i="100"/>
  <c r="L156" i="100"/>
  <c r="L155" i="100"/>
  <c r="L154" i="100"/>
  <c r="L153" i="100"/>
  <c r="L152" i="100"/>
  <c r="L150" i="100"/>
  <c r="L149" i="100"/>
  <c r="L148" i="100"/>
  <c r="L147" i="100"/>
  <c r="L146" i="100"/>
  <c r="L145" i="100"/>
  <c r="L143" i="100"/>
  <c r="L141" i="100"/>
  <c r="P166" i="100"/>
  <c r="P165" i="100"/>
  <c r="P163" i="100"/>
  <c r="P162" i="100"/>
  <c r="P161" i="100"/>
  <c r="P160" i="100"/>
  <c r="P159" i="100"/>
  <c r="P156" i="100"/>
  <c r="P155" i="100"/>
  <c r="P154" i="100"/>
  <c r="P153" i="100"/>
  <c r="P152" i="100"/>
  <c r="P150" i="100"/>
  <c r="P149" i="100"/>
  <c r="P148" i="100"/>
  <c r="P147" i="100"/>
  <c r="P146" i="100"/>
  <c r="P145" i="100"/>
  <c r="P143" i="100"/>
  <c r="P141" i="100"/>
  <c r="D142" i="100"/>
  <c r="H142" i="100"/>
  <c r="L142" i="100"/>
  <c r="P142" i="100"/>
  <c r="D144" i="100"/>
  <c r="D90" i="100"/>
  <c r="H144" i="100"/>
  <c r="H90" i="100"/>
  <c r="L144" i="100"/>
  <c r="L90" i="100"/>
  <c r="P144" i="100"/>
  <c r="P90" i="100"/>
  <c r="D151" i="100"/>
  <c r="D97" i="100"/>
  <c r="H151" i="100"/>
  <c r="H97" i="100"/>
  <c r="L151" i="100"/>
  <c r="L97" i="100"/>
  <c r="P151" i="100"/>
  <c r="P97" i="100"/>
  <c r="D157" i="100"/>
  <c r="H157" i="100"/>
  <c r="L157" i="100"/>
  <c r="P157" i="100"/>
  <c r="D158" i="100"/>
  <c r="D104" i="100"/>
  <c r="H158" i="100"/>
  <c r="H104" i="100"/>
  <c r="L158" i="100"/>
  <c r="L104" i="100"/>
  <c r="P158" i="100"/>
  <c r="P104" i="100"/>
  <c r="D164" i="100"/>
  <c r="D110" i="100"/>
  <c r="H164" i="100"/>
  <c r="H110" i="100"/>
  <c r="L164" i="100"/>
  <c r="L110" i="100"/>
  <c r="P164" i="100"/>
  <c r="P110" i="100"/>
  <c r="D63" i="100"/>
  <c r="H63" i="100"/>
  <c r="L63" i="100"/>
  <c r="P63" i="100"/>
  <c r="D70" i="100"/>
  <c r="H70" i="100"/>
  <c r="L70" i="100"/>
  <c r="P70" i="100"/>
  <c r="D77" i="100"/>
  <c r="H77" i="100"/>
  <c r="L77" i="100"/>
  <c r="P77" i="100"/>
  <c r="D83" i="100"/>
  <c r="H83" i="100"/>
  <c r="L83" i="100"/>
  <c r="P83" i="100"/>
  <c r="C104" i="100"/>
  <c r="G110" i="100"/>
  <c r="J166" i="100"/>
  <c r="J165" i="100"/>
  <c r="J163" i="100"/>
  <c r="J162" i="100"/>
  <c r="J161" i="100"/>
  <c r="J160" i="100"/>
  <c r="J159" i="100"/>
  <c r="J156" i="100"/>
  <c r="J155" i="100"/>
  <c r="J154" i="100"/>
  <c r="J153" i="100"/>
  <c r="J148" i="100"/>
  <c r="J147" i="100"/>
  <c r="J146" i="100"/>
  <c r="J145" i="100"/>
  <c r="J152" i="100"/>
  <c r="J150" i="100"/>
  <c r="J149" i="100"/>
  <c r="J143" i="100"/>
  <c r="J141" i="100"/>
  <c r="N166" i="100"/>
  <c r="N165" i="100"/>
  <c r="N163" i="100"/>
  <c r="N149" i="100"/>
  <c r="N148" i="100"/>
  <c r="N147" i="100"/>
  <c r="N146" i="100"/>
  <c r="N145" i="100"/>
  <c r="N162" i="100"/>
  <c r="N161" i="100"/>
  <c r="N160" i="100"/>
  <c r="N159" i="100"/>
  <c r="N156" i="100"/>
  <c r="N155" i="100"/>
  <c r="N154" i="100"/>
  <c r="N153" i="100"/>
  <c r="N152" i="100"/>
  <c r="N150" i="100"/>
  <c r="N143" i="100"/>
  <c r="N141" i="100"/>
  <c r="B144" i="100"/>
  <c r="B90" i="100"/>
  <c r="N144" i="100"/>
  <c r="N90" i="100"/>
  <c r="F97" i="100"/>
  <c r="B157" i="100"/>
  <c r="F42" i="100"/>
  <c r="N157" i="100"/>
  <c r="J158" i="100"/>
  <c r="J104" i="100"/>
  <c r="B164" i="100"/>
  <c r="J164" i="100"/>
  <c r="J110" i="100"/>
  <c r="B63" i="100"/>
  <c r="F63" i="100"/>
  <c r="J63" i="100"/>
  <c r="N63" i="100"/>
  <c r="B70" i="100"/>
  <c r="F70" i="100"/>
  <c r="J70" i="100"/>
  <c r="N70" i="100"/>
  <c r="F77" i="100"/>
  <c r="N77" i="100"/>
  <c r="G166" i="100"/>
  <c r="G165" i="100"/>
  <c r="G163" i="100"/>
  <c r="G162" i="100"/>
  <c r="G161" i="100"/>
  <c r="G160" i="100"/>
  <c r="G159" i="100"/>
  <c r="G156" i="100"/>
  <c r="G155" i="100"/>
  <c r="G154" i="100"/>
  <c r="G153" i="100"/>
  <c r="G152" i="100"/>
  <c r="G150" i="100"/>
  <c r="G143" i="100"/>
  <c r="G141" i="100"/>
  <c r="G148" i="100"/>
  <c r="G147" i="100"/>
  <c r="G146" i="100"/>
  <c r="G145" i="100"/>
  <c r="C142" i="100"/>
  <c r="O142" i="100"/>
  <c r="E156" i="100"/>
  <c r="E155" i="100"/>
  <c r="E154" i="100"/>
  <c r="E146" i="100"/>
  <c r="E145" i="100"/>
  <c r="E166" i="100"/>
  <c r="I143" i="100"/>
  <c r="I141" i="100"/>
  <c r="I166" i="100"/>
  <c r="I165" i="100"/>
  <c r="I163" i="100"/>
  <c r="I162" i="100"/>
  <c r="I161" i="100"/>
  <c r="I160" i="100"/>
  <c r="I159" i="100"/>
  <c r="I156" i="100"/>
  <c r="I155" i="100"/>
  <c r="I154" i="100"/>
  <c r="I153" i="100"/>
  <c r="I148" i="100"/>
  <c r="I147" i="100"/>
  <c r="I146" i="100"/>
  <c r="I145" i="100"/>
  <c r="I152" i="100"/>
  <c r="I150" i="100"/>
  <c r="M166" i="100"/>
  <c r="M165" i="100"/>
  <c r="M163" i="100"/>
  <c r="M162" i="100"/>
  <c r="M161" i="100"/>
  <c r="M160" i="100"/>
  <c r="M159" i="100"/>
  <c r="M156" i="100"/>
  <c r="M155" i="100"/>
  <c r="M154" i="100"/>
  <c r="M153" i="100"/>
  <c r="M152" i="100"/>
  <c r="M150" i="100"/>
  <c r="M143" i="100"/>
  <c r="M141" i="100"/>
  <c r="M149" i="100"/>
  <c r="M148" i="100"/>
  <c r="M147" i="100"/>
  <c r="M146" i="100"/>
  <c r="M145" i="100"/>
  <c r="Q148" i="100"/>
  <c r="Q147" i="100"/>
  <c r="Q146" i="100"/>
  <c r="Q145" i="100"/>
  <c r="Q143" i="100"/>
  <c r="Q141" i="100"/>
  <c r="Q150" i="100"/>
  <c r="Q162" i="100"/>
  <c r="Q161" i="100"/>
  <c r="Q160" i="100"/>
  <c r="Q159" i="100"/>
  <c r="Q156" i="100"/>
  <c r="Q155" i="100"/>
  <c r="Q154" i="100"/>
  <c r="Q153" i="100"/>
  <c r="Q152" i="100"/>
  <c r="Q149" i="100"/>
  <c r="Q166" i="100"/>
  <c r="Q165" i="100"/>
  <c r="Q163" i="100"/>
  <c r="E142" i="100"/>
  <c r="I142" i="100"/>
  <c r="M142" i="100"/>
  <c r="Q142" i="100"/>
  <c r="I144" i="100"/>
  <c r="M144" i="100"/>
  <c r="Q144" i="100"/>
  <c r="E151" i="100"/>
  <c r="I151" i="100"/>
  <c r="M151" i="100"/>
  <c r="Q151" i="100"/>
  <c r="I157" i="100"/>
  <c r="M157" i="100"/>
  <c r="Q157" i="100"/>
  <c r="E158" i="100"/>
  <c r="E104" i="100"/>
  <c r="I158" i="100"/>
  <c r="I104" i="100"/>
  <c r="M158" i="100"/>
  <c r="M104" i="100"/>
  <c r="Q158" i="100"/>
  <c r="Q104" i="100"/>
  <c r="E164" i="100"/>
  <c r="E110" i="100"/>
  <c r="I164" i="100"/>
  <c r="I110" i="100"/>
  <c r="M164" i="100"/>
  <c r="Q110" i="100"/>
  <c r="Q164" i="100"/>
  <c r="E63" i="100"/>
  <c r="I63" i="100"/>
  <c r="M63" i="100"/>
  <c r="Q63" i="100"/>
  <c r="E70" i="100"/>
  <c r="I70" i="100"/>
  <c r="M70" i="100"/>
  <c r="Q70" i="100"/>
  <c r="E77" i="100"/>
  <c r="I77" i="100"/>
  <c r="M77" i="100"/>
  <c r="Q77" i="100"/>
  <c r="E83" i="100"/>
  <c r="I83" i="100"/>
  <c r="M83" i="100"/>
  <c r="Q83" i="100"/>
  <c r="C90" i="100"/>
  <c r="K90" i="100"/>
  <c r="C97" i="100"/>
  <c r="K97" i="100"/>
  <c r="G104" i="100"/>
  <c r="M110" i="100"/>
  <c r="E159" i="100" l="1"/>
  <c r="E160" i="100"/>
  <c r="E157" i="100"/>
  <c r="E144" i="100"/>
  <c r="E150" i="100"/>
  <c r="E141" i="100"/>
  <c r="E161" i="100"/>
  <c r="E148" i="100"/>
  <c r="E152" i="100"/>
  <c r="E143" i="100"/>
  <c r="E162" i="100"/>
  <c r="E147" i="100"/>
  <c r="E165" i="100"/>
  <c r="E153" i="100"/>
  <c r="AB15" i="100"/>
  <c r="F17" i="100"/>
  <c r="F166" i="100" l="1"/>
  <c r="F165" i="100"/>
  <c r="F148" i="100"/>
  <c r="F147" i="100"/>
  <c r="F146" i="100"/>
  <c r="F145" i="100"/>
  <c r="F152" i="100"/>
  <c r="F150" i="100"/>
  <c r="F163" i="100"/>
  <c r="F162" i="100"/>
  <c r="F161" i="100"/>
  <c r="F160" i="100"/>
  <c r="F159" i="100"/>
  <c r="F156" i="100"/>
  <c r="F155" i="100"/>
  <c r="F154" i="100"/>
  <c r="F153" i="100"/>
  <c r="F143" i="100"/>
  <c r="F141" i="100"/>
  <c r="F158" i="100"/>
  <c r="F144" i="100"/>
  <c r="F151" i="100"/>
  <c r="F164" i="100"/>
  <c r="F142" i="100"/>
  <c r="F157" i="100"/>
  <c r="Q137" i="100" l="1"/>
  <c r="P137" i="100"/>
  <c r="O137" i="100"/>
  <c r="N137" i="100"/>
  <c r="M137" i="100"/>
  <c r="L137" i="100"/>
  <c r="K137" i="100"/>
  <c r="J137" i="100"/>
  <c r="I137" i="100"/>
  <c r="H137" i="100"/>
  <c r="G137" i="100"/>
  <c r="F137" i="100"/>
  <c r="E137" i="100"/>
  <c r="D137" i="100"/>
  <c r="C137" i="100"/>
  <c r="B137" i="100"/>
  <c r="N131" i="100"/>
  <c r="M131" i="100"/>
  <c r="L131" i="100"/>
  <c r="K131" i="100"/>
  <c r="J131" i="100"/>
  <c r="I131" i="100"/>
  <c r="H131" i="100"/>
  <c r="G131" i="100"/>
  <c r="F131" i="100"/>
  <c r="N124" i="100"/>
  <c r="M124" i="100"/>
  <c r="L124" i="100"/>
  <c r="K124" i="100"/>
  <c r="J124" i="100"/>
  <c r="I124" i="100"/>
  <c r="H124" i="100"/>
  <c r="G124" i="100"/>
  <c r="F124" i="100"/>
  <c r="E124" i="100"/>
  <c r="D124" i="100"/>
  <c r="C124" i="100"/>
  <c r="B124" i="100"/>
  <c r="Q124" i="100"/>
  <c r="Q117" i="100"/>
  <c r="P117" i="100"/>
  <c r="O117" i="100"/>
  <c r="N117" i="100"/>
  <c r="E117" i="100"/>
  <c r="D117" i="100"/>
  <c r="C117" i="100"/>
  <c r="B117" i="100"/>
  <c r="M117" i="100"/>
  <c r="L117" i="100"/>
  <c r="K117" i="100"/>
  <c r="J117" i="100"/>
  <c r="I117" i="100"/>
  <c r="H117" i="100"/>
  <c r="G117" i="100"/>
  <c r="F117" i="100"/>
  <c r="P108" i="100"/>
  <c r="O107" i="100"/>
  <c r="K107" i="100"/>
  <c r="N106" i="100"/>
  <c r="M102" i="100"/>
  <c r="J102" i="100"/>
  <c r="P101" i="100"/>
  <c r="I101" i="100"/>
  <c r="H100" i="100"/>
  <c r="P99" i="100"/>
  <c r="C98" i="100"/>
  <c r="Q96" i="100"/>
  <c r="K96" i="100"/>
  <c r="J94" i="100"/>
  <c r="H93" i="100"/>
  <c r="O91" i="100"/>
  <c r="M103" i="100"/>
  <c r="I103" i="100"/>
  <c r="P95" i="100" l="1"/>
  <c r="D131" i="100"/>
  <c r="E131" i="100"/>
  <c r="Q131" i="100"/>
  <c r="G91" i="100"/>
  <c r="P131" i="100"/>
  <c r="F95" i="100"/>
  <c r="J106" i="100"/>
  <c r="B131" i="100"/>
  <c r="G95" i="100"/>
  <c r="C131" i="100"/>
  <c r="O131" i="100"/>
  <c r="J101" i="100"/>
  <c r="G102" i="100"/>
  <c r="G76" i="100"/>
  <c r="K76" i="100"/>
  <c r="O76" i="100"/>
  <c r="F76" i="100"/>
  <c r="J76" i="100"/>
  <c r="H76" i="100"/>
  <c r="H103" i="100"/>
  <c r="F103" i="100"/>
  <c r="D103" i="100"/>
  <c r="L103" i="100"/>
  <c r="P103" i="100"/>
  <c r="E103" i="100"/>
  <c r="C103" i="100"/>
  <c r="K103" i="100"/>
  <c r="M76" i="100"/>
  <c r="J103" i="100"/>
  <c r="N103" i="100"/>
  <c r="O103" i="100"/>
  <c r="I91" i="100" l="1"/>
  <c r="O96" i="100"/>
  <c r="P98" i="100"/>
  <c r="J108" i="100"/>
  <c r="M101" i="100"/>
  <c r="M99" i="100"/>
  <c r="J96" i="100"/>
  <c r="P94" i="100"/>
  <c r="F92" i="100"/>
  <c r="F109" i="100"/>
  <c r="P107" i="100"/>
  <c r="D107" i="100"/>
  <c r="K106" i="100"/>
  <c r="C106" i="100"/>
  <c r="J105" i="100"/>
  <c r="E106" i="100"/>
  <c r="E101" i="100"/>
  <c r="K99" i="100"/>
  <c r="N94" i="100"/>
  <c r="L92" i="100"/>
  <c r="C105" i="100"/>
  <c r="M98" i="100"/>
  <c r="Q94" i="100"/>
  <c r="G109" i="100"/>
  <c r="C108" i="100"/>
  <c r="P105" i="100"/>
  <c r="I100" i="100"/>
  <c r="D99" i="100"/>
  <c r="E96" i="100"/>
  <c r="G94" i="100"/>
  <c r="F93" i="100"/>
  <c r="E92" i="100"/>
  <c r="D91" i="100"/>
  <c r="K102" i="100"/>
  <c r="N101" i="100"/>
  <c r="D105" i="100"/>
  <c r="G99" i="100"/>
  <c r="I93" i="100"/>
  <c r="D101" i="100"/>
  <c r="C100" i="100"/>
  <c r="I98" i="100"/>
  <c r="N95" i="100"/>
  <c r="K92" i="100"/>
  <c r="F101" i="100"/>
  <c r="E76" i="100"/>
  <c r="I106" i="100"/>
  <c r="C96" i="100"/>
  <c r="C76" i="100"/>
  <c r="D95" i="100"/>
  <c r="H95" i="100"/>
  <c r="N92" i="100"/>
  <c r="O105" i="100"/>
  <c r="L94" i="100"/>
  <c r="L106" i="100"/>
  <c r="I95" i="100"/>
  <c r="G105" i="100"/>
  <c r="P93" i="100"/>
  <c r="O108" i="100"/>
  <c r="M106" i="100"/>
  <c r="D98" i="100"/>
  <c r="K93" i="100"/>
  <c r="D108" i="100"/>
  <c r="H101" i="100"/>
  <c r="I99" i="100"/>
  <c r="F96" i="100"/>
  <c r="H94" i="100"/>
  <c r="M91" i="100"/>
  <c r="J109" i="100"/>
  <c r="M108" i="100"/>
  <c r="H107" i="100"/>
  <c r="H102" i="100"/>
  <c r="C95" i="100"/>
  <c r="G108" i="100"/>
  <c r="P100" i="100"/>
  <c r="C99" i="100"/>
  <c r="P96" i="100"/>
  <c r="F94" i="100"/>
  <c r="D92" i="100"/>
  <c r="E98" i="100"/>
  <c r="C92" i="100"/>
  <c r="D93" i="100"/>
  <c r="G107" i="100"/>
  <c r="K105" i="100"/>
  <c r="Q101" i="100"/>
  <c r="E100" i="100"/>
  <c r="O98" i="100"/>
  <c r="L95" i="100"/>
  <c r="C94" i="100"/>
  <c r="Q92" i="100"/>
  <c r="P91" i="100"/>
  <c r="N98" i="100"/>
  <c r="L96" i="100"/>
  <c r="P92" i="100"/>
  <c r="O100" i="100"/>
  <c r="N99" i="100"/>
  <c r="M94" i="100"/>
  <c r="G92" i="100"/>
  <c r="D76" i="100"/>
  <c r="M109" i="100"/>
  <c r="I105" i="100"/>
  <c r="L109" i="100"/>
  <c r="Q76" i="100"/>
  <c r="H98" i="100"/>
  <c r="P124" i="100"/>
  <c r="N96" i="100"/>
  <c r="J107" i="100"/>
  <c r="H106" i="100"/>
  <c r="I76" i="100"/>
  <c r="C101" i="100"/>
  <c r="E95" i="100"/>
  <c r="D109" i="100"/>
  <c r="O92" i="100"/>
  <c r="K108" i="100"/>
  <c r="H105" i="100"/>
  <c r="Q91" i="100"/>
  <c r="O109" i="100"/>
  <c r="K109" i="100"/>
  <c r="C107" i="100"/>
  <c r="N102" i="100"/>
  <c r="N100" i="100"/>
  <c r="E99" i="100"/>
  <c r="Q95" i="100"/>
  <c r="G93" i="100"/>
  <c r="E91" i="100"/>
  <c r="Q108" i="100"/>
  <c r="E108" i="100"/>
  <c r="O106" i="100"/>
  <c r="G106" i="100"/>
  <c r="N105" i="100"/>
  <c r="F105" i="100"/>
  <c r="K101" i="100"/>
  <c r="Q107" i="100"/>
  <c r="L100" i="100"/>
  <c r="J98" i="100"/>
  <c r="H96" i="100"/>
  <c r="M93" i="100"/>
  <c r="K91" i="100"/>
  <c r="E102" i="100"/>
  <c r="J91" i="100"/>
  <c r="I109" i="100"/>
  <c r="Q106" i="100"/>
  <c r="E105" i="100"/>
  <c r="L101" i="100"/>
  <c r="L99" i="100"/>
  <c r="K98" i="100"/>
  <c r="O94" i="100"/>
  <c r="N93" i="100"/>
  <c r="M92" i="100"/>
  <c r="L91" i="100"/>
  <c r="L76" i="100"/>
  <c r="C102" i="100"/>
  <c r="H109" i="100"/>
  <c r="F102" i="100"/>
  <c r="F98" i="100"/>
  <c r="K95" i="100"/>
  <c r="H92" i="100"/>
  <c r="F108" i="100"/>
  <c r="K100" i="100"/>
  <c r="F99" i="100"/>
  <c r="E94" i="100"/>
  <c r="N91" i="100"/>
  <c r="Q100" i="100"/>
  <c r="G103" i="100"/>
  <c r="L102" i="100"/>
  <c r="D94" i="100"/>
  <c r="M96" i="100"/>
  <c r="Q103" i="100"/>
  <c r="D96" i="100"/>
  <c r="M107" i="100"/>
  <c r="P109" i="100"/>
  <c r="I107" i="100"/>
  <c r="N108" i="100"/>
  <c r="Q99" i="100"/>
  <c r="O93" i="100"/>
  <c r="L105" i="100"/>
  <c r="J92" i="100"/>
  <c r="N107" i="100"/>
  <c r="P106" i="100"/>
  <c r="D102" i="100"/>
  <c r="E109" i="100"/>
  <c r="Q105" i="100"/>
  <c r="I102" i="100"/>
  <c r="J100" i="100"/>
  <c r="L98" i="100"/>
  <c r="M95" i="100"/>
  <c r="C93" i="100"/>
  <c r="N109" i="100"/>
  <c r="I108" i="100"/>
  <c r="L107" i="100"/>
  <c r="G101" i="100"/>
  <c r="F107" i="100"/>
  <c r="Q102" i="100"/>
  <c r="D100" i="100"/>
  <c r="O95" i="100"/>
  <c r="E93" i="100"/>
  <c r="C91" i="100"/>
  <c r="D106" i="100"/>
  <c r="J99" i="100"/>
  <c r="J95" i="100"/>
  <c r="H108" i="100"/>
  <c r="F106" i="100"/>
  <c r="M100" i="100"/>
  <c r="H99" i="100"/>
  <c r="G98" i="100"/>
  <c r="I96" i="100"/>
  <c r="K94" i="100"/>
  <c r="J93" i="100"/>
  <c r="I92" i="100"/>
  <c r="H91" i="100"/>
  <c r="O102" i="100"/>
  <c r="I94" i="100"/>
  <c r="C109" i="100"/>
  <c r="O99" i="100"/>
  <c r="Q93" i="100"/>
  <c r="E107" i="100"/>
  <c r="G100" i="100"/>
  <c r="Q98" i="100"/>
  <c r="G96" i="100"/>
  <c r="L93" i="100"/>
  <c r="F91" i="100"/>
  <c r="P76" i="100"/>
  <c r="N76" i="100"/>
  <c r="Q109" i="100"/>
  <c r="M105" i="100"/>
  <c r="P102" i="100"/>
  <c r="O101" i="100"/>
  <c r="F100" i="100"/>
  <c r="L108" i="100"/>
  <c r="O124" i="100"/>
  <c r="B108" i="100" l="1"/>
  <c r="B102" i="100"/>
  <c r="B100" i="100"/>
  <c r="B94" i="100"/>
  <c r="B109" i="100"/>
  <c r="B107" i="100"/>
  <c r="B106" i="100"/>
  <c r="B105" i="100"/>
  <c r="B101" i="100"/>
  <c r="B99" i="100"/>
  <c r="B98" i="100"/>
  <c r="B96" i="100"/>
  <c r="B95" i="100"/>
  <c r="B93" i="100"/>
  <c r="B92" i="100"/>
  <c r="B91" i="100"/>
  <c r="N88" i="100"/>
  <c r="J88" i="100"/>
  <c r="F88" i="100"/>
  <c r="Q88" i="100"/>
  <c r="M88" i="100"/>
  <c r="I88" i="100"/>
  <c r="E88" i="100"/>
  <c r="P88" i="100"/>
  <c r="L88" i="100"/>
  <c r="H88" i="100"/>
  <c r="D88" i="100"/>
  <c r="O88" i="100"/>
  <c r="K88" i="100"/>
  <c r="G88" i="100"/>
  <c r="C88" i="100"/>
  <c r="B88" i="100" l="1"/>
  <c r="B103" i="100"/>
  <c r="N61" i="100"/>
  <c r="K61" i="100"/>
  <c r="D61" i="100"/>
  <c r="E61" i="100"/>
  <c r="B61" i="100"/>
  <c r="B76" i="100"/>
  <c r="Q61" i="100"/>
  <c r="O61" i="100"/>
  <c r="H61" i="100"/>
  <c r="I61" i="100"/>
  <c r="F61" i="100"/>
  <c r="G61" i="100"/>
  <c r="P61" i="100"/>
  <c r="C61" i="100"/>
  <c r="L61" i="100"/>
  <c r="M61" i="100"/>
  <c r="J61" i="100"/>
  <c r="M60" i="100" l="1"/>
  <c r="K60" i="100"/>
  <c r="N60" i="100"/>
  <c r="L60" i="100"/>
  <c r="I60" i="100"/>
  <c r="G60" i="100"/>
  <c r="E60" i="100"/>
  <c r="P60" i="100"/>
  <c r="C60" i="100"/>
  <c r="J60" i="100"/>
  <c r="F60" i="100"/>
  <c r="D60" i="100"/>
  <c r="Q60" i="100"/>
  <c r="O60" i="100"/>
  <c r="H60" i="100"/>
  <c r="B60" i="100"/>
</calcChain>
</file>

<file path=xl/sharedStrings.xml><?xml version="1.0" encoding="utf-8"?>
<sst xmlns="http://schemas.openxmlformats.org/spreadsheetml/2006/main" count="1169" uniqueCount="88">
  <si>
    <t>BPoEFUbVT BAU Perc of Each Fuel Used by Veh Technology</t>
  </si>
  <si>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</si>
  <si>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</si>
  <si>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</si>
  <si>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</si>
  <si>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</si>
  <si>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</si>
  <si>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</si>
  <si>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</si>
  <si>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</si>
  <si>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We include sheets for all possible vehicle type / cargo type / vehicle technology</t>
  </si>
  <si>
    <t>combinations that the model supports, even though some combinations are not used</t>
  </si>
  <si>
    <t>combination.  (For example, some countries may wish to represent three-wheeled,</t>
  </si>
  <si>
    <t>This is to support adaptation to other countries that may wish to use that vehicle</t>
  </si>
  <si>
    <t>motorized carts used for urban hauling and commerce as freight motorbikes.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</si>
  <si>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</si>
  <si>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</si>
  <si>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</si>
  <si>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</si>
  <si>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</si>
  <si>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</si>
  <si>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Passenger transport</t>
  </si>
  <si>
    <t>Freight transport</t>
  </si>
  <si>
    <t>Electricity</t>
  </si>
  <si>
    <t>EU28 - Road transport / energy consumption</t>
  </si>
  <si>
    <t>Energy consumption (ktoe)</t>
  </si>
  <si>
    <t>by fuel (EUROSTAT DATA)</t>
  </si>
  <si>
    <t>Liquids</t>
  </si>
  <si>
    <t>Liquified petroleum gas (LPG)</t>
  </si>
  <si>
    <t>Gasoline (without biofuels)</t>
  </si>
  <si>
    <t>Gas/Diesel oil (without biofuels)</t>
  </si>
  <si>
    <t>Natural gas</t>
  </si>
  <si>
    <t>Renewable energies and wastes</t>
  </si>
  <si>
    <t>Biogas</t>
  </si>
  <si>
    <t>Biogasoline</t>
  </si>
  <si>
    <t>Biodiesel</t>
  </si>
  <si>
    <t>Other biofuels</t>
  </si>
  <si>
    <t>Total energy consumption (ktoe)</t>
  </si>
  <si>
    <t>Powered 2-wheelers (Gasoline)</t>
  </si>
  <si>
    <t>of which biofuels</t>
  </si>
  <si>
    <t>Passenger cars</t>
  </si>
  <si>
    <t>Gasoline engine</t>
  </si>
  <si>
    <t>Diesel oil engine</t>
  </si>
  <si>
    <t>LPG engine</t>
  </si>
  <si>
    <t>Natural gas engine</t>
  </si>
  <si>
    <t>of which biogas</t>
  </si>
  <si>
    <t>Plug-in hybrid electric (Gasoline and electricity)</t>
  </si>
  <si>
    <t>of which electricity</t>
  </si>
  <si>
    <t>Battery electric vehicles</t>
  </si>
  <si>
    <t>Motor coaches, buses and trolley buses</t>
  </si>
  <si>
    <t>Light duty vehicles</t>
  </si>
  <si>
    <t>Heavy duty vehicles (Diesel oil incl. biofuels)</t>
  </si>
  <si>
    <t>Domestic</t>
  </si>
  <si>
    <t>International</t>
  </si>
  <si>
    <t>Indicators</t>
  </si>
  <si>
    <t>Vehicle-efficiency - effective (kgoe/100 km)</t>
  </si>
  <si>
    <t>Powered 2-wheelers</t>
  </si>
  <si>
    <t>Plug-in hybrid electric</t>
  </si>
  <si>
    <t>Heavy duty vehicles</t>
  </si>
  <si>
    <t>Energy intensity over activity</t>
  </si>
  <si>
    <t>Passenger transport (kgoe / 000 pkm)</t>
  </si>
  <si>
    <t>Freight transport (kgoe / 000 tkm)</t>
  </si>
  <si>
    <t>Energy consumption per vehicle annum (kgoe/vehicle)</t>
  </si>
  <si>
    <t>Shares of total energy consumption (%)</t>
  </si>
  <si>
    <t>of which Gasoline</t>
  </si>
  <si>
    <t>of which Diesel</t>
  </si>
  <si>
    <t>of which natural gas</t>
  </si>
  <si>
    <t>Electricity Total</t>
  </si>
  <si>
    <t>Electric - Fuel cell</t>
  </si>
  <si>
    <t>Fuel cell - Hydrogen</t>
  </si>
  <si>
    <t>Fuel cell - Methanol</t>
  </si>
  <si>
    <t>of which gasoline</t>
  </si>
  <si>
    <t>of which gasoline or diesel</t>
  </si>
  <si>
    <t>EU28: Potencia Central Scenario</t>
  </si>
  <si>
    <t>European Commission - Joint Research Centre (JRC)</t>
  </si>
  <si>
    <t>JRC-IDEES Database</t>
  </si>
  <si>
    <t>https://ec.europa.eu/jrc/en/potencia/jrc-idees</t>
  </si>
  <si>
    <t>See Summary for more details</t>
  </si>
  <si>
    <t>TrRoad_ene;</t>
  </si>
  <si>
    <t>https://ec.europa.eu/jrc/en/publication/eur-scientific-and-technical-research-reports/potencia-central-scenario-eu-energy-outlook-2050</t>
  </si>
  <si>
    <t>Based on Central_2018_EU28_bal_yearly.xlsx and Central_2018_EU28_tra_det_yearly.xlsx</t>
  </si>
  <si>
    <t>No fuel breakdown for plug-in hybrid motorbikes is provided so the same numbers as for LCV are used</t>
  </si>
  <si>
    <t>Freight motorbikes are not used in the model.</t>
  </si>
  <si>
    <t xml:space="preserve">We assume that plug-in plug-in hybrid HDVs have diesel engines.  </t>
  </si>
  <si>
    <t>The share of electricity used by Freight HDV plug-in hybrids is taken from the numbers for Passenger HDVs plug-in hybrids.</t>
  </si>
  <si>
    <t>in the dataset.  (For example, there are no freight motorbikes in the model.)</t>
  </si>
  <si>
    <t>Data is taken from the JRC-IDEES Database and the JRC Potencia Centra Scenario wherever possible.</t>
  </si>
  <si>
    <t>Where data is not available for a specific technology the closest possible equivalent is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</si>
</sst>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0.0000"/>
    <numFmt numFmtId="167" formatCode="0.0"/>
    <numFmt numFmtId="168" formatCode="#,##0.00;\-#,##0.00;&quot;-&quot;"/>
    <numFmt numFmtId="169" formatCode="#,##0.000;\-#,##0.000;&quot;-&quot;"/>
    <numFmt numFmtId="170" formatCode="#,##0.0;\-#,##0.0;&quot;-&quot;"/>
    <numFmt numFmtId="171" formatCode="0.00%;\-0.00%;&quot;-&quot;"/>
    <numFmt numFmtId="172" formatCode="#,##0.00_ ;\-#,##0.00\ "/>
    <numFmt numFmtId="174" formatCode="0.0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8"/>
      <color indexed="63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12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1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/>
  </cellStyleXfs>
  <cellXfs count="94">
    <xf numFmtId="0" fontId="0" fillId="0" borderId="0" xfId="0"/>
    <xf numFmtId="0" fontId="1" fillId="0" borderId="0" xfId="0" applyFon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7" fillId="0" borderId="0" xfId="11"/>
    <xf numFmtId="0" fontId="0" fillId="0" borderId="0" xfId="0" applyFont="1" applyAlignment="1">
      <alignment wrapText="1"/>
    </xf>
    <xf numFmtId="0" fontId="9" fillId="4" borderId="5" xfId="12" applyFont="1" applyFill="1" applyBorder="1" applyAlignment="1">
      <alignment horizontal="left" vertical="center"/>
    </xf>
    <xf numFmtId="1" fontId="10" fillId="4" borderId="5" xfId="12" applyNumberFormat="1" applyFont="1" applyFill="1" applyBorder="1" applyAlignment="1">
      <alignment horizontal="center" vertical="center"/>
    </xf>
    <xf numFmtId="0" fontId="11" fillId="3" borderId="0" xfId="12" applyFont="1" applyFill="1" applyAlignment="1">
      <alignment vertical="center"/>
    </xf>
    <xf numFmtId="167" fontId="11" fillId="0" borderId="6" xfId="12" applyNumberFormat="1" applyFont="1" applyBorder="1" applyAlignment="1">
      <alignment vertical="center"/>
    </xf>
    <xf numFmtId="1" fontId="11" fillId="3" borderId="6" xfId="12" applyNumberFormat="1" applyFont="1" applyFill="1" applyBorder="1" applyAlignment="1">
      <alignment vertical="center"/>
    </xf>
    <xf numFmtId="0" fontId="12" fillId="5" borderId="5" xfId="12" applyFont="1" applyFill="1" applyBorder="1" applyAlignment="1">
      <alignment horizontal="left" vertical="center"/>
    </xf>
    <xf numFmtId="3" fontId="13" fillId="5" borderId="5" xfId="12" applyNumberFormat="1" applyFont="1" applyFill="1" applyBorder="1" applyAlignment="1">
      <alignment vertical="center"/>
    </xf>
    <xf numFmtId="0" fontId="14" fillId="6" borderId="5" xfId="12" applyFont="1" applyFill="1" applyBorder="1" applyAlignment="1">
      <alignment horizontal="left" vertical="center" indent="1"/>
    </xf>
    <xf numFmtId="4" fontId="13" fillId="6" borderId="5" xfId="12" applyNumberFormat="1" applyFont="1" applyFill="1" applyBorder="1" applyAlignment="1">
      <alignment vertical="center"/>
    </xf>
    <xf numFmtId="0" fontId="11" fillId="3" borderId="0" xfId="12" applyFont="1" applyFill="1" applyAlignment="1">
      <alignment horizontal="left" vertical="center" indent="2"/>
    </xf>
    <xf numFmtId="4" fontId="11" fillId="0" borderId="0" xfId="12" applyNumberFormat="1" applyFont="1" applyAlignment="1">
      <alignment vertical="center"/>
    </xf>
    <xf numFmtId="0" fontId="11" fillId="3" borderId="0" xfId="12" applyFont="1" applyFill="1" applyAlignment="1">
      <alignment horizontal="left" vertical="center" indent="3"/>
    </xf>
    <xf numFmtId="0" fontId="11" fillId="3" borderId="7" xfId="12" applyFont="1" applyFill="1" applyBorder="1" applyAlignment="1">
      <alignment horizontal="left" vertical="center" indent="2"/>
    </xf>
    <xf numFmtId="4" fontId="11" fillId="0" borderId="7" xfId="12" applyNumberFormat="1" applyFont="1" applyBorder="1" applyAlignment="1">
      <alignment vertical="center"/>
    </xf>
    <xf numFmtId="168" fontId="13" fillId="5" borderId="5" xfId="12" applyNumberFormat="1" applyFont="1" applyFill="1" applyBorder="1" applyAlignment="1">
      <alignment vertical="center"/>
    </xf>
    <xf numFmtId="0" fontId="15" fillId="6" borderId="5" xfId="12" applyFont="1" applyFill="1" applyBorder="1" applyAlignment="1">
      <alignment horizontal="left" vertical="center" indent="1"/>
    </xf>
    <xf numFmtId="168" fontId="15" fillId="6" borderId="5" xfId="12" applyNumberFormat="1" applyFont="1" applyFill="1" applyBorder="1" applyAlignment="1">
      <alignment vertical="center"/>
    </xf>
    <xf numFmtId="0" fontId="11" fillId="3" borderId="6" xfId="12" applyFont="1" applyFill="1" applyBorder="1" applyAlignment="1">
      <alignment horizontal="left" vertical="center" indent="2"/>
    </xf>
    <xf numFmtId="168" fontId="11" fillId="0" borderId="6" xfId="12" applyNumberFormat="1" applyFont="1" applyBorder="1" applyAlignment="1">
      <alignment vertical="center"/>
    </xf>
    <xf numFmtId="0" fontId="16" fillId="3" borderId="8" xfId="12" applyFont="1" applyFill="1" applyBorder="1" applyAlignment="1">
      <alignment horizontal="left" vertical="center" indent="3"/>
    </xf>
    <xf numFmtId="168" fontId="11" fillId="0" borderId="8" xfId="12" applyNumberFormat="1" applyFont="1" applyBorder="1" applyAlignment="1">
      <alignment vertical="center"/>
    </xf>
    <xf numFmtId="0" fontId="11" fillId="3" borderId="9" xfId="12" applyFont="1" applyFill="1" applyBorder="1" applyAlignment="1">
      <alignment horizontal="left" vertical="center" indent="2"/>
    </xf>
    <xf numFmtId="168" fontId="11" fillId="0" borderId="9" xfId="12" applyNumberFormat="1" applyFont="1" applyBorder="1" applyAlignment="1">
      <alignment vertical="center"/>
    </xf>
    <xf numFmtId="168" fontId="11" fillId="0" borderId="0" xfId="12" applyNumberFormat="1" applyFont="1" applyAlignment="1">
      <alignment vertical="center"/>
    </xf>
    <xf numFmtId="0" fontId="16" fillId="3" borderId="0" xfId="12" applyFont="1" applyFill="1" applyAlignment="1">
      <alignment horizontal="left" vertical="center" indent="4"/>
    </xf>
    <xf numFmtId="0" fontId="11" fillId="3" borderId="10" xfId="12" applyFont="1" applyFill="1" applyBorder="1" applyAlignment="1">
      <alignment horizontal="left" vertical="center" indent="2"/>
    </xf>
    <xf numFmtId="168" fontId="11" fillId="0" borderId="10" xfId="12" applyNumberFormat="1" applyFont="1" applyBorder="1" applyAlignment="1">
      <alignment vertical="center"/>
    </xf>
    <xf numFmtId="0" fontId="16" fillId="3" borderId="7" xfId="12" applyFont="1" applyFill="1" applyBorder="1" applyAlignment="1">
      <alignment horizontal="left" vertical="center" indent="4"/>
    </xf>
    <xf numFmtId="168" fontId="11" fillId="0" borderId="7" xfId="12" applyNumberFormat="1" applyFont="1" applyBorder="1" applyAlignment="1">
      <alignment vertical="center"/>
    </xf>
    <xf numFmtId="0" fontId="17" fillId="2" borderId="5" xfId="12" applyFont="1" applyFill="1" applyBorder="1" applyAlignment="1">
      <alignment horizontal="left" vertical="center"/>
    </xf>
    <xf numFmtId="169" fontId="18" fillId="2" borderId="5" xfId="12" applyNumberFormat="1" applyFont="1" applyFill="1" applyBorder="1" applyAlignment="1">
      <alignment vertical="center"/>
    </xf>
    <xf numFmtId="169" fontId="19" fillId="2" borderId="5" xfId="12" applyNumberFormat="1" applyFont="1" applyFill="1" applyBorder="1" applyAlignment="1">
      <alignment vertical="center"/>
    </xf>
    <xf numFmtId="0" fontId="11" fillId="3" borderId="7" xfId="12" applyFont="1" applyFill="1" applyBorder="1" applyAlignment="1">
      <alignment horizontal="left" vertical="center" indent="3"/>
    </xf>
    <xf numFmtId="170" fontId="13" fillId="5" borderId="5" xfId="12" applyNumberFormat="1" applyFont="1" applyFill="1" applyBorder="1" applyAlignment="1">
      <alignment vertical="center"/>
    </xf>
    <xf numFmtId="170" fontId="15" fillId="6" borderId="5" xfId="12" applyNumberFormat="1" applyFont="1" applyFill="1" applyBorder="1" applyAlignment="1">
      <alignment vertical="center"/>
    </xf>
    <xf numFmtId="170" fontId="11" fillId="0" borderId="10" xfId="12" applyNumberFormat="1" applyFont="1" applyBorder="1" applyAlignment="1">
      <alignment vertical="center"/>
    </xf>
    <xf numFmtId="170" fontId="11" fillId="0" borderId="9" xfId="12" applyNumberFormat="1" applyFont="1" applyBorder="1" applyAlignment="1">
      <alignment vertical="center"/>
    </xf>
    <xf numFmtId="170" fontId="11" fillId="0" borderId="0" xfId="12" applyNumberFormat="1" applyFont="1" applyAlignment="1">
      <alignment vertical="center"/>
    </xf>
    <xf numFmtId="170" fontId="11" fillId="0" borderId="7" xfId="12" applyNumberFormat="1" applyFont="1" applyBorder="1" applyAlignment="1">
      <alignment vertical="center"/>
    </xf>
    <xf numFmtId="171" fontId="13" fillId="5" borderId="5" xfId="8" applyNumberFormat="1" applyFont="1" applyFill="1" applyBorder="1" applyAlignment="1">
      <alignment vertical="center"/>
    </xf>
    <xf numFmtId="171" fontId="15" fillId="6" borderId="5" xfId="8" applyNumberFormat="1" applyFont="1" applyFill="1" applyBorder="1" applyAlignment="1">
      <alignment vertical="center"/>
    </xf>
    <xf numFmtId="164" fontId="11" fillId="3" borderId="10" xfId="8" applyNumberFormat="1" applyFont="1" applyFill="1" applyBorder="1" applyAlignment="1">
      <alignment horizontal="left" vertical="center" indent="2"/>
    </xf>
    <xf numFmtId="171" fontId="11" fillId="0" borderId="10" xfId="8" applyNumberFormat="1" applyFont="1" applyBorder="1" applyAlignment="1">
      <alignment vertical="center"/>
    </xf>
    <xf numFmtId="164" fontId="11" fillId="3" borderId="9" xfId="8" applyNumberFormat="1" applyFont="1" applyFill="1" applyBorder="1" applyAlignment="1">
      <alignment horizontal="left" vertical="center" indent="2"/>
    </xf>
    <xf numFmtId="171" fontId="11" fillId="0" borderId="9" xfId="8" applyNumberFormat="1" applyFont="1" applyBorder="1" applyAlignment="1">
      <alignment vertical="center"/>
    </xf>
    <xf numFmtId="164" fontId="11" fillId="3" borderId="0" xfId="8" applyNumberFormat="1" applyFont="1" applyFill="1" applyAlignment="1">
      <alignment horizontal="left" vertical="center" indent="3"/>
    </xf>
    <xf numFmtId="171" fontId="11" fillId="0" borderId="0" xfId="8" applyNumberFormat="1" applyFont="1" applyAlignment="1">
      <alignment vertical="center"/>
    </xf>
    <xf numFmtId="164" fontId="11" fillId="3" borderId="0" xfId="8" applyNumberFormat="1" applyFont="1" applyFill="1" applyBorder="1" applyAlignment="1">
      <alignment horizontal="left" vertical="center" indent="3"/>
    </xf>
    <xf numFmtId="171" fontId="11" fillId="0" borderId="0" xfId="8" applyNumberFormat="1" applyFont="1" applyBorder="1" applyAlignment="1">
      <alignment vertical="center"/>
    </xf>
    <xf numFmtId="164" fontId="11" fillId="3" borderId="7" xfId="8" applyNumberFormat="1" applyFont="1" applyFill="1" applyBorder="1" applyAlignment="1">
      <alignment horizontal="left" vertical="center" indent="3"/>
    </xf>
    <xf numFmtId="171" fontId="11" fillId="0" borderId="7" xfId="8" applyNumberFormat="1" applyFont="1" applyBorder="1" applyAlignment="1">
      <alignment vertical="center"/>
    </xf>
    <xf numFmtId="0" fontId="11" fillId="0" borderId="0" xfId="12" applyFont="1" applyAlignment="1">
      <alignment vertical="center"/>
    </xf>
    <xf numFmtId="164" fontId="11" fillId="3" borderId="0" xfId="8" applyNumberFormat="1" applyFont="1" applyFill="1" applyAlignment="1">
      <alignment vertical="center"/>
    </xf>
    <xf numFmtId="10" fontId="11" fillId="3" borderId="0" xfId="8" applyNumberFormat="1" applyFont="1" applyFill="1" applyAlignment="1">
      <alignment vertical="center"/>
    </xf>
    <xf numFmtId="2" fontId="11" fillId="3" borderId="0" xfId="12" applyNumberFormat="1" applyFont="1" applyFill="1" applyAlignment="1">
      <alignment vertical="center"/>
    </xf>
    <xf numFmtId="0" fontId="16" fillId="3" borderId="0" xfId="12" applyFont="1" applyFill="1" applyAlignment="1">
      <alignment horizontal="right" vertical="center" indent="3"/>
    </xf>
    <xf numFmtId="0" fontId="16" fillId="3" borderId="0" xfId="12" applyFont="1" applyFill="1" applyAlignment="1">
      <alignment horizontal="right" vertical="center" indent="4"/>
    </xf>
    <xf numFmtId="0" fontId="16" fillId="3" borderId="0" xfId="12" applyFont="1" applyFill="1" applyAlignment="1">
      <alignment horizontal="right" vertical="center"/>
    </xf>
    <xf numFmtId="168" fontId="21" fillId="0" borderId="0" xfId="0" applyNumberFormat="1" applyFont="1"/>
    <xf numFmtId="168" fontId="21" fillId="0" borderId="11" xfId="0" applyNumberFormat="1" applyFont="1" applyBorder="1"/>
    <xf numFmtId="0" fontId="22" fillId="4" borderId="6" xfId="0" quotePrefix="1" applyFont="1" applyFill="1" applyBorder="1" applyAlignment="1">
      <alignment horizontal="center"/>
    </xf>
    <xf numFmtId="0" fontId="22" fillId="4" borderId="12" xfId="0" quotePrefix="1" applyFont="1" applyFill="1" applyBorder="1" applyAlignment="1">
      <alignment horizontal="center"/>
    </xf>
    <xf numFmtId="0" fontId="23" fillId="4" borderId="6" xfId="0" quotePrefix="1" applyFont="1" applyFill="1" applyBorder="1" applyAlignment="1">
      <alignment horizontal="center"/>
    </xf>
    <xf numFmtId="168" fontId="24" fillId="0" borderId="0" xfId="0" applyNumberFormat="1" applyFont="1"/>
    <xf numFmtId="168" fontId="24" fillId="0" borderId="11" xfId="0" applyNumberFormat="1" applyFont="1" applyBorder="1"/>
    <xf numFmtId="168" fontId="25" fillId="0" borderId="0" xfId="0" applyNumberFormat="1" applyFont="1"/>
    <xf numFmtId="168" fontId="25" fillId="0" borderId="11" xfId="0" applyNumberFormat="1" applyFont="1" applyBorder="1"/>
    <xf numFmtId="168" fontId="26" fillId="0" borderId="9" xfId="0" applyNumberFormat="1" applyFont="1" applyBorder="1"/>
    <xf numFmtId="168" fontId="26" fillId="0" borderId="13" xfId="0" applyNumberFormat="1" applyFont="1" applyBorder="1"/>
    <xf numFmtId="4" fontId="20" fillId="0" borderId="0" xfId="12" applyNumberFormat="1" applyFont="1" applyAlignment="1">
      <alignment vertical="center"/>
    </xf>
    <xf numFmtId="0" fontId="20" fillId="6" borderId="5" xfId="12" applyFont="1" applyFill="1" applyBorder="1" applyAlignment="1">
      <alignment horizontal="left" vertical="center" indent="3"/>
    </xf>
    <xf numFmtId="0" fontId="20" fillId="3" borderId="0" xfId="12" applyFont="1" applyFill="1" applyAlignment="1">
      <alignment horizontal="left" vertical="center" indent="4"/>
    </xf>
    <xf numFmtId="4" fontId="20" fillId="6" borderId="5" xfId="12" applyNumberFormat="1" applyFont="1" applyFill="1" applyBorder="1" applyAlignment="1">
      <alignment vertical="center"/>
    </xf>
    <xf numFmtId="172" fontId="11" fillId="3" borderId="0" xfId="12" applyNumberFormat="1" applyFont="1" applyFill="1" applyAlignment="1">
      <alignment vertical="center"/>
    </xf>
    <xf numFmtId="168" fontId="11" fillId="3" borderId="0" xfId="12" applyNumberFormat="1" applyFont="1" applyFill="1" applyAlignment="1">
      <alignment vertical="center"/>
    </xf>
    <xf numFmtId="168" fontId="11" fillId="0" borderId="0" xfId="12" applyNumberFormat="1" applyFont="1" applyBorder="1" applyAlignment="1">
      <alignment vertical="center"/>
    </xf>
    <xf numFmtId="0" fontId="16" fillId="3" borderId="0" xfId="12" applyFont="1" applyFill="1" applyBorder="1" applyAlignment="1">
      <alignment horizontal="right" vertical="center" indent="2"/>
    </xf>
    <xf numFmtId="0" fontId="16" fillId="3" borderId="8" xfId="12" applyFont="1" applyFill="1" applyBorder="1" applyAlignment="1">
      <alignment horizontal="right" vertical="center" indent="3"/>
    </xf>
    <xf numFmtId="0" fontId="0" fillId="0" borderId="0" xfId="0" applyFont="1"/>
    <xf numFmtId="168" fontId="11" fillId="7" borderId="0" xfId="12" applyNumberFormat="1" applyFont="1" applyFill="1" applyAlignment="1">
      <alignment vertical="center"/>
    </xf>
    <xf numFmtId="168" fontId="11" fillId="0" borderId="0" xfId="12" applyNumberFormat="1" applyFont="1" applyFill="1" applyAlignment="1">
      <alignment vertical="center"/>
    </xf>
    <xf numFmtId="174" fontId="0" fillId="0" borderId="0" xfId="0" applyNumberFormat="1"/>
    <xf numFmtId="168" fontId="21" fillId="7" borderId="0" xfId="0" applyNumberFormat="1" applyFont="1" applyFill="1"/>
    <xf numFmtId="168" fontId="24" fillId="7" borderId="0" xfId="0" applyNumberFormat="1" applyFont="1" applyFill="1"/>
    <xf numFmtId="172" fontId="11" fillId="7" borderId="0" xfId="12" applyNumberFormat="1" applyFont="1" applyFill="1" applyAlignment="1">
      <alignment vertical="center"/>
    </xf>
    <xf numFmtId="168" fontId="11" fillId="7" borderId="6" xfId="12" applyNumberFormat="1" applyFont="1" applyFill="1" applyBorder="1" applyAlignment="1">
      <alignment vertical="center"/>
    </xf>
  </cellXfs>
  <cellStyles count="13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11" builtinId="8"/>
    <cellStyle name="Normal" xfId="0" builtinId="0"/>
    <cellStyle name="Normal 2" xfId="1" xr:uid="{00000000-0005-0000-0000-000005000000}"/>
    <cellStyle name="Normal 2 2" xfId="12" xr:uid="{0901B589-7DCA-4951-B09E-3D0E7EA7FEAE}"/>
    <cellStyle name="Parent row" xfId="3" xr:uid="{00000000-0005-0000-0000-000006000000}"/>
    <cellStyle name="Percent" xfId="8" builtinId="5"/>
    <cellStyle name="Prozent 2" xfId="9" xr:uid="{4A44B2F3-F2B8-4436-AD3A-289638DD8DB7}"/>
    <cellStyle name="Standard 2" xfId="10" xr:uid="{EB829983-FF8C-4253-B696-CC1C5A03FF62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tyles" Target="style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externalLink" Target="externalLinks/externalLink1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/Documents/Projects/2%20-%20Ad%20Hoc/EPS/JRC-IDEES-2015_All_xlsx_EU28/JRC-IDEES-2015_Transport_EU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Transport"/>
      <sheetName val="TrRoad_act"/>
      <sheetName val="TrRoad_ene"/>
      <sheetName val="TrRoad_emi"/>
      <sheetName val="TrRoad_tech"/>
      <sheetName val="TrRail_act"/>
      <sheetName val="TrRail_ene"/>
      <sheetName val="TrRail_emi"/>
      <sheetName val="TrAvia_act"/>
      <sheetName val="TrAvia_ene"/>
      <sheetName val="TrAvia_emi"/>
      <sheetName val="TrAvia_png"/>
      <sheetName val="TrNavi_act"/>
      <sheetName val="TrNavi_ene"/>
      <sheetName val="TrNavi_emi"/>
    </sheetNames>
    <sheetDataSet>
      <sheetData sheetId="0"/>
      <sheetData sheetId="1"/>
      <sheetData sheetId="2"/>
      <sheetData sheetId="3">
        <row r="4">
          <cell r="B4">
            <v>4956235.6415717788</v>
          </cell>
          <cell r="C4">
            <v>5046193.0327149183</v>
          </cell>
          <cell r="D4">
            <v>5115373.2978105117</v>
          </cell>
          <cell r="E4">
            <v>5157472.4367630687</v>
          </cell>
          <cell r="F4">
            <v>5218751.470775486</v>
          </cell>
          <cell r="G4">
            <v>5177028.2378330706</v>
          </cell>
          <cell r="H4">
            <v>5215142.6625919882</v>
          </cell>
          <cell r="I4">
            <v>5271046.8098263731</v>
          </cell>
          <cell r="J4">
            <v>5292494.7945104064</v>
          </cell>
          <cell r="K4">
            <v>5340302.2349972017</v>
          </cell>
          <cell r="L4">
            <v>5286827.6169159133</v>
          </cell>
          <cell r="M4">
            <v>5257158.6186905587</v>
          </cell>
          <cell r="N4">
            <v>5158724.7435121657</v>
          </cell>
          <cell r="O4">
            <v>5207652.9516557772</v>
          </cell>
          <cell r="P4">
            <v>5272435.342803074</v>
          </cell>
          <cell r="Q4">
            <v>5387885.2102444759</v>
          </cell>
        </row>
        <row r="5">
          <cell r="B5">
            <v>104150.52535982965</v>
          </cell>
          <cell r="C5">
            <v>108407.72065375035</v>
          </cell>
          <cell r="D5">
            <v>110039.80362883772</v>
          </cell>
          <cell r="E5">
            <v>113107.71446926627</v>
          </cell>
          <cell r="F5">
            <v>117119.72483818707</v>
          </cell>
          <cell r="G5">
            <v>120104.79928295292</v>
          </cell>
          <cell r="H5">
            <v>119588.88140983069</v>
          </cell>
          <cell r="I5">
            <v>115369.12966162716</v>
          </cell>
          <cell r="J5">
            <v>120551.56273126864</v>
          </cell>
          <cell r="K5">
            <v>117797.01755933605</v>
          </cell>
          <cell r="L5">
            <v>119502.36674384338</v>
          </cell>
          <cell r="M5">
            <v>122250.96666502689</v>
          </cell>
          <cell r="N5">
            <v>122451.57177330552</v>
          </cell>
          <cell r="O5">
            <v>122083.38319756025</v>
          </cell>
          <cell r="P5">
            <v>124612.57528253859</v>
          </cell>
          <cell r="Q5">
            <v>124572.07616194514</v>
          </cell>
        </row>
        <row r="6">
          <cell r="B6">
            <v>4300856.6861559851</v>
          </cell>
          <cell r="C6">
            <v>4387378.8534340179</v>
          </cell>
          <cell r="D6">
            <v>4463501.4769520042</v>
          </cell>
          <cell r="E6">
            <v>4495782.2394592762</v>
          </cell>
          <cell r="F6">
            <v>4551946.3015192617</v>
          </cell>
          <cell r="G6">
            <v>4508359.6913032178</v>
          </cell>
          <cell r="H6">
            <v>4549241.5902174897</v>
          </cell>
          <cell r="I6">
            <v>4596935.5845874688</v>
          </cell>
          <cell r="J6">
            <v>4602751.300402917</v>
          </cell>
          <cell r="K6">
            <v>4675474.0519489134</v>
          </cell>
          <cell r="L6">
            <v>4624992.1607955769</v>
          </cell>
          <cell r="M6">
            <v>4590609.7094043167</v>
          </cell>
          <cell r="N6">
            <v>4496349.9073482053</v>
          </cell>
          <cell r="O6">
            <v>4548509.1066794833</v>
          </cell>
          <cell r="P6">
            <v>4615470.0558499927</v>
          </cell>
          <cell r="Q6">
            <v>4719824.7265817737</v>
          </cell>
        </row>
        <row r="7">
          <cell r="B7">
            <v>2992750.5457108254</v>
          </cell>
          <cell r="C7">
            <v>2953306.4914541785</v>
          </cell>
          <cell r="D7">
            <v>2905582.3182164631</v>
          </cell>
          <cell r="E7">
            <v>2809290.6916378699</v>
          </cell>
          <cell r="F7">
            <v>2694714.4926946233</v>
          </cell>
          <cell r="G7">
            <v>2572110.8893309748</v>
          </cell>
          <cell r="H7">
            <v>2445607.8144295625</v>
          </cell>
          <cell r="I7">
            <v>2379576.7056416464</v>
          </cell>
          <cell r="J7">
            <v>2296899.4684375981</v>
          </cell>
          <cell r="K7">
            <v>2263323.011114968</v>
          </cell>
          <cell r="L7">
            <v>2166484.1280536419</v>
          </cell>
          <cell r="M7">
            <v>2085052.0997442268</v>
          </cell>
          <cell r="N7">
            <v>1956434.469159164</v>
          </cell>
          <cell r="O7">
            <v>1916841.0890171737</v>
          </cell>
          <cell r="P7">
            <v>1886841.2961880201</v>
          </cell>
          <cell r="Q7">
            <v>1885032.439136676</v>
          </cell>
        </row>
        <row r="8">
          <cell r="B8">
            <v>1211217.1641820152</v>
          </cell>
          <cell r="C8">
            <v>1333320.805342807</v>
          </cell>
          <cell r="D8">
            <v>1452311.484322228</v>
          </cell>
          <cell r="E8">
            <v>1576437.1522914874</v>
          </cell>
          <cell r="F8">
            <v>1741701.5482453816</v>
          </cell>
          <cell r="G8">
            <v>1817936.2653420428</v>
          </cell>
          <cell r="H8">
            <v>1984656.3060990029</v>
          </cell>
          <cell r="I8">
            <v>2095718.6931423375</v>
          </cell>
          <cell r="J8">
            <v>2181539.8710307195</v>
          </cell>
          <cell r="K8">
            <v>2278007.8539783945</v>
          </cell>
          <cell r="L8">
            <v>2316942.2495145369</v>
          </cell>
          <cell r="M8">
            <v>2366940.5595921925</v>
          </cell>
          <cell r="N8">
            <v>2404239.5242776303</v>
          </cell>
          <cell r="O8">
            <v>2480522.3828063044</v>
          </cell>
          <cell r="P8">
            <v>2574647.318212565</v>
          </cell>
          <cell r="Q8">
            <v>2671347.2581787887</v>
          </cell>
        </row>
        <row r="9">
          <cell r="B9">
            <v>89307.449409560577</v>
          </cell>
          <cell r="C9">
            <v>92273.00171843628</v>
          </cell>
          <cell r="D9">
            <v>97167.154487680848</v>
          </cell>
          <cell r="E9">
            <v>101807.10646182334</v>
          </cell>
          <cell r="F9">
            <v>107108.55390611362</v>
          </cell>
          <cell r="G9">
            <v>108417.68230807559</v>
          </cell>
          <cell r="H9">
            <v>107711.25191737512</v>
          </cell>
          <cell r="I9">
            <v>109071.64786875076</v>
          </cell>
          <cell r="J9">
            <v>110097.50072890619</v>
          </cell>
          <cell r="K9">
            <v>117380.46778909776</v>
          </cell>
          <cell r="L9">
            <v>121827.69292599385</v>
          </cell>
          <cell r="M9">
            <v>118222.55578068912</v>
          </cell>
          <cell r="N9">
            <v>114678.09742187471</v>
          </cell>
          <cell r="O9">
            <v>126414.08132348993</v>
          </cell>
          <cell r="P9">
            <v>126124.82819112806</v>
          </cell>
          <cell r="Q9">
            <v>130898.8274178088</v>
          </cell>
        </row>
        <row r="10">
          <cell r="B10">
            <v>7581.5268535839723</v>
          </cell>
          <cell r="C10">
            <v>8478.5549185962154</v>
          </cell>
          <cell r="D10">
            <v>8440.519925632354</v>
          </cell>
          <cell r="E10">
            <v>8247.189939956219</v>
          </cell>
          <cell r="F10">
            <v>8421.5544544807726</v>
          </cell>
          <cell r="G10">
            <v>9894.6866334434108</v>
          </cell>
          <cell r="H10">
            <v>11265.245619579331</v>
          </cell>
          <cell r="I10">
            <v>12567.057782308211</v>
          </cell>
          <cell r="J10">
            <v>14184.493223945328</v>
          </cell>
          <cell r="K10">
            <v>16704.621026769084</v>
          </cell>
          <cell r="L10">
            <v>19541.905530682463</v>
          </cell>
          <cell r="M10">
            <v>19845.948741276388</v>
          </cell>
          <cell r="N10">
            <v>20053.394148024876</v>
          </cell>
          <cell r="O10">
            <v>22892.350669482701</v>
          </cell>
          <cell r="P10">
            <v>24345.528366195264</v>
          </cell>
          <cell r="Q10">
            <v>26412.458849760857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3.0102499334068566</v>
          </cell>
          <cell r="K11">
            <v>3.7313228198384611</v>
          </cell>
          <cell r="L11">
            <v>7.349020254360255</v>
          </cell>
          <cell r="M11">
            <v>11.492231144487054</v>
          </cell>
          <cell r="N11">
            <v>106.89410005887929</v>
          </cell>
          <cell r="O11">
            <v>453.02056610611066</v>
          </cell>
          <cell r="P11">
            <v>1413.2938138701741</v>
          </cell>
          <cell r="Q11">
            <v>2897.4455713570092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9.9128139572046636E-2</v>
          </cell>
          <cell r="F12">
            <v>0.15221866108217461</v>
          </cell>
          <cell r="G12">
            <v>0.16768868122147221</v>
          </cell>
          <cell r="H12">
            <v>0.97215196969298179</v>
          </cell>
          <cell r="I12">
            <v>1.4801524265624615</v>
          </cell>
          <cell r="J12">
            <v>26.956731814896933</v>
          </cell>
          <cell r="K12">
            <v>54.366716863165131</v>
          </cell>
          <cell r="L12">
            <v>188.83575046611494</v>
          </cell>
          <cell r="M12">
            <v>537.05331478684241</v>
          </cell>
          <cell r="N12">
            <v>837.52824145248815</v>
          </cell>
          <cell r="O12">
            <v>1386.1822969266232</v>
          </cell>
          <cell r="P12">
            <v>2097.791078214857</v>
          </cell>
          <cell r="Q12">
            <v>3236.2974273826035</v>
          </cell>
        </row>
        <row r="13">
          <cell r="B13">
            <v>551228.43005596357</v>
          </cell>
          <cell r="C13">
            <v>550406.45862715051</v>
          </cell>
          <cell r="D13">
            <v>541832.01722966938</v>
          </cell>
          <cell r="E13">
            <v>548582.48283452599</v>
          </cell>
          <cell r="F13">
            <v>549685.44441803719</v>
          </cell>
          <cell r="G13">
            <v>548563.74724689987</v>
          </cell>
          <cell r="H13">
            <v>546312.19096466829</v>
          </cell>
          <cell r="I13">
            <v>558742.09557727724</v>
          </cell>
          <cell r="J13">
            <v>569191.93137622031</v>
          </cell>
          <cell r="K13">
            <v>547031.16548895219</v>
          </cell>
          <cell r="L13">
            <v>542333.08937649312</v>
          </cell>
          <cell r="M13">
            <v>544297.94262121548</v>
          </cell>
          <cell r="N13">
            <v>539923.26439065451</v>
          </cell>
          <cell r="O13">
            <v>537060.46177873353</v>
          </cell>
          <cell r="P13">
            <v>532352.71167054283</v>
          </cell>
          <cell r="Q13">
            <v>543488.40750075656</v>
          </cell>
        </row>
        <row r="14">
          <cell r="B14">
            <v>2516.3531261006606</v>
          </cell>
          <cell r="C14">
            <v>2378.2203089713294</v>
          </cell>
          <cell r="D14">
            <v>2271.4519281143312</v>
          </cell>
          <cell r="E14">
            <v>1933.4471247542997</v>
          </cell>
          <cell r="F14">
            <v>1735.7868478854266</v>
          </cell>
          <cell r="G14">
            <v>1550.1136212790389</v>
          </cell>
          <cell r="H14">
            <v>1393.6786624764836</v>
          </cell>
          <cell r="I14">
            <v>1270.5244044074402</v>
          </cell>
          <cell r="J14">
            <v>1179.0336823390776</v>
          </cell>
          <cell r="K14">
            <v>1030.7558347477095</v>
          </cell>
          <cell r="L14">
            <v>933.44280601259027</v>
          </cell>
          <cell r="M14">
            <v>852.32562111152151</v>
          </cell>
          <cell r="N14">
            <v>773.16675758354927</v>
          </cell>
          <cell r="O14">
            <v>809.6825351405314</v>
          </cell>
          <cell r="P14">
            <v>670.18507265834273</v>
          </cell>
          <cell r="Q14">
            <v>615.80206249370519</v>
          </cell>
        </row>
        <row r="15">
          <cell r="B15">
            <v>543129.47424566443</v>
          </cell>
          <cell r="C15">
            <v>540754.24433116789</v>
          </cell>
          <cell r="D15">
            <v>532171.52917782951</v>
          </cell>
          <cell r="E15">
            <v>537038.54489620193</v>
          </cell>
          <cell r="F15">
            <v>536858.91240373102</v>
          </cell>
          <cell r="G15">
            <v>534592.8682157388</v>
          </cell>
          <cell r="H15">
            <v>530232.23778556183</v>
          </cell>
          <cell r="I15">
            <v>541245.5287635189</v>
          </cell>
          <cell r="J15">
            <v>550870.58670345019</v>
          </cell>
          <cell r="K15">
            <v>526815.42157689179</v>
          </cell>
          <cell r="L15">
            <v>520588.29108634248</v>
          </cell>
          <cell r="M15">
            <v>520260.63245726604</v>
          </cell>
          <cell r="N15">
            <v>513451.48274988146</v>
          </cell>
          <cell r="O15">
            <v>509213.86050421925</v>
          </cell>
          <cell r="P15">
            <v>504024.84297650767</v>
          </cell>
          <cell r="Q15">
            <v>505026.61755038705</v>
          </cell>
        </row>
        <row r="16">
          <cell r="B16">
            <v>827.10584123806439</v>
          </cell>
          <cell r="C16">
            <v>764.33191383361645</v>
          </cell>
          <cell r="D16">
            <v>689.09684537150338</v>
          </cell>
          <cell r="E16">
            <v>670.30291476261027</v>
          </cell>
          <cell r="F16">
            <v>1437.7999348732437</v>
          </cell>
          <cell r="G16">
            <v>1374.0438074361962</v>
          </cell>
          <cell r="H16">
            <v>1362.2749176854891</v>
          </cell>
          <cell r="I16">
            <v>1356.8515809587925</v>
          </cell>
          <cell r="J16">
            <v>1382.7448857059542</v>
          </cell>
          <cell r="K16">
            <v>1350.7778539987548</v>
          </cell>
          <cell r="L16">
            <v>1313.1898270293179</v>
          </cell>
          <cell r="M16">
            <v>1239.9474734650184</v>
          </cell>
          <cell r="N16">
            <v>1192.3054187913187</v>
          </cell>
          <cell r="O16">
            <v>1131.3573676551637</v>
          </cell>
          <cell r="P16">
            <v>1130.3491693077358</v>
          </cell>
          <cell r="Q16">
            <v>983.06236435623714</v>
          </cell>
        </row>
        <row r="17">
          <cell r="B17">
            <v>3020.8602750664945</v>
          </cell>
          <cell r="C17">
            <v>4762.4026924088394</v>
          </cell>
          <cell r="D17">
            <v>4957.3694138092251</v>
          </cell>
          <cell r="E17">
            <v>7208.3492608086581</v>
          </cell>
          <cell r="F17">
            <v>7943.8776914702785</v>
          </cell>
          <cell r="G17">
            <v>8842.1471651864795</v>
          </cell>
          <cell r="H17">
            <v>11146.29847600432</v>
          </cell>
          <cell r="I17">
            <v>12733.847924925845</v>
          </cell>
          <cell r="J17">
            <v>13578.579274881486</v>
          </cell>
          <cell r="K17">
            <v>15752.112110029488</v>
          </cell>
          <cell r="L17">
            <v>17180.400142411629</v>
          </cell>
          <cell r="M17">
            <v>19567.926385392722</v>
          </cell>
          <cell r="N17">
            <v>22127.721894626517</v>
          </cell>
          <cell r="O17">
            <v>22418.073416388903</v>
          </cell>
          <cell r="P17">
            <v>23088.02301085482</v>
          </cell>
          <cell r="Q17">
            <v>33182.745988862509</v>
          </cell>
        </row>
        <row r="18">
          <cell r="B18">
            <v>1734.6365678939815</v>
          </cell>
          <cell r="C18">
            <v>1747.2593807687517</v>
          </cell>
          <cell r="D18">
            <v>1742.5698645447546</v>
          </cell>
          <cell r="E18">
            <v>1731.8386379984345</v>
          </cell>
          <cell r="F18">
            <v>1709.0675400771531</v>
          </cell>
          <cell r="G18">
            <v>2204.5744372593254</v>
          </cell>
          <cell r="H18">
            <v>2177.7011229401137</v>
          </cell>
          <cell r="I18">
            <v>2135.3429034661763</v>
          </cell>
          <cell r="J18">
            <v>2180.9868298435003</v>
          </cell>
          <cell r="K18">
            <v>2082.0981132845486</v>
          </cell>
          <cell r="L18">
            <v>2317.7655146971924</v>
          </cell>
          <cell r="M18">
            <v>2377.1106839802605</v>
          </cell>
          <cell r="N18">
            <v>2378.5875697716319</v>
          </cell>
          <cell r="O18">
            <v>3487.4879553297378</v>
          </cell>
          <cell r="P18">
            <v>3439.3114412141563</v>
          </cell>
          <cell r="Q18">
            <v>3680.1795346570198</v>
          </cell>
        </row>
        <row r="19">
          <cell r="B19">
            <v>1564050.3724449947</v>
          </cell>
          <cell r="C19">
            <v>1610007.188102422</v>
          </cell>
          <cell r="D19">
            <v>1660332.4792908491</v>
          </cell>
          <cell r="E19">
            <v>1669390.509546892</v>
          </cell>
          <cell r="F19">
            <v>1813530.8134416891</v>
          </cell>
          <cell r="G19">
            <v>1859123.7610249252</v>
          </cell>
          <cell r="H19">
            <v>1915951.8681529469</v>
          </cell>
          <cell r="I19">
            <v>1987616.9341578747</v>
          </cell>
          <cell r="J19">
            <v>1955419.011297646</v>
          </cell>
          <cell r="K19">
            <v>1770665.8214749286</v>
          </cell>
          <cell r="L19">
            <v>1822387.1631872191</v>
          </cell>
          <cell r="M19">
            <v>1813067.1663256534</v>
          </cell>
          <cell r="N19">
            <v>1756616.2886227965</v>
          </cell>
          <cell r="O19">
            <v>1782500.8798489675</v>
          </cell>
          <cell r="P19">
            <v>1791256.2579017673</v>
          </cell>
          <cell r="Q19">
            <v>1839969.9161456034</v>
          </cell>
        </row>
        <row r="20">
          <cell r="B20">
            <v>86604.267332082309</v>
          </cell>
          <cell r="C20">
            <v>90530.762993499535</v>
          </cell>
          <cell r="D20">
            <v>92198.865430968188</v>
          </cell>
          <cell r="E20">
            <v>96176.492976951107</v>
          </cell>
          <cell r="F20">
            <v>99830.563738568424</v>
          </cell>
          <cell r="G20">
            <v>103193.09548723638</v>
          </cell>
          <cell r="H20">
            <v>105213.02218036787</v>
          </cell>
          <cell r="I20">
            <v>111318.60897804797</v>
          </cell>
          <cell r="J20">
            <v>110758.66036420503</v>
          </cell>
          <cell r="K20">
            <v>109811.65465374192</v>
          </cell>
          <cell r="L20">
            <v>112165.05405351076</v>
          </cell>
          <cell r="M20">
            <v>113488.34392143243</v>
          </cell>
          <cell r="N20">
            <v>111168.04196071169</v>
          </cell>
          <cell r="O20">
            <v>111432.26157378776</v>
          </cell>
          <cell r="P20">
            <v>114741.5309225599</v>
          </cell>
          <cell r="Q20">
            <v>117316.14408828289</v>
          </cell>
        </row>
        <row r="21">
          <cell r="B21">
            <v>10045.253936941215</v>
          </cell>
          <cell r="C21">
            <v>9590.7945748154598</v>
          </cell>
          <cell r="D21">
            <v>8976.4406712483287</v>
          </cell>
          <cell r="E21">
            <v>8484.166190736094</v>
          </cell>
          <cell r="F21">
            <v>7836.8811490599837</v>
          </cell>
          <cell r="G21">
            <v>7345.4237816173008</v>
          </cell>
          <cell r="H21">
            <v>6887.7806169569985</v>
          </cell>
          <cell r="I21">
            <v>6510.3610932330021</v>
          </cell>
          <cell r="J21">
            <v>6052.8323750736117</v>
          </cell>
          <cell r="K21">
            <v>5653.2722967909804</v>
          </cell>
          <cell r="L21">
            <v>5355.5406673228072</v>
          </cell>
          <cell r="M21">
            <v>5050.0781960562954</v>
          </cell>
          <cell r="N21">
            <v>4720.7348408482103</v>
          </cell>
          <cell r="O21">
            <v>4568.2856884131079</v>
          </cell>
          <cell r="P21">
            <v>4417.9826705501146</v>
          </cell>
          <cell r="Q21">
            <v>4409.4864845661323</v>
          </cell>
        </row>
        <row r="22">
          <cell r="B22">
            <v>76341.068206324795</v>
          </cell>
          <cell r="C22">
            <v>80620.940444001666</v>
          </cell>
          <cell r="D22">
            <v>82776.882872844522</v>
          </cell>
          <cell r="E22">
            <v>87173.480849276093</v>
          </cell>
          <cell r="F22">
            <v>91432.806789632625</v>
          </cell>
          <cell r="G22">
            <v>95246.621443691794</v>
          </cell>
          <cell r="H22">
            <v>97611.985949234309</v>
          </cell>
          <cell r="I22">
            <v>104058.34585639418</v>
          </cell>
          <cell r="J22">
            <v>103904.08031742489</v>
          </cell>
          <cell r="K22">
            <v>103329.40181732905</v>
          </cell>
          <cell r="L22">
            <v>105905.79676546835</v>
          </cell>
          <cell r="M22">
            <v>107512.68478144938</v>
          </cell>
          <cell r="N22">
            <v>105515.92407902442</v>
          </cell>
          <cell r="O22">
            <v>105913.09877926725</v>
          </cell>
          <cell r="P22">
            <v>109318.33610799127</v>
          </cell>
          <cell r="Q22">
            <v>111884.29225176512</v>
          </cell>
        </row>
        <row r="23">
          <cell r="B23">
            <v>189.59629551237387</v>
          </cell>
          <cell r="C23">
            <v>286.30373484275299</v>
          </cell>
          <cell r="D23">
            <v>408.25698285015164</v>
          </cell>
          <cell r="E23">
            <v>476.43498295440662</v>
          </cell>
          <cell r="F23">
            <v>510.40995906721463</v>
          </cell>
          <cell r="G23">
            <v>545.14344023002695</v>
          </cell>
          <cell r="H23">
            <v>600.5076609238082</v>
          </cell>
          <cell r="I23">
            <v>613.17228939986967</v>
          </cell>
          <cell r="J23">
            <v>628.50854071930962</v>
          </cell>
          <cell r="K23">
            <v>602.12363374370511</v>
          </cell>
          <cell r="L23">
            <v>617.4390996862893</v>
          </cell>
          <cell r="M23">
            <v>620.66675528037877</v>
          </cell>
          <cell r="N23">
            <v>612.43595348506051</v>
          </cell>
          <cell r="O23">
            <v>605.28569787437209</v>
          </cell>
          <cell r="P23">
            <v>617.13257722869389</v>
          </cell>
          <cell r="Q23">
            <v>599.636173717926</v>
          </cell>
        </row>
        <row r="24">
          <cell r="B24">
            <v>16.95352532004906</v>
          </cell>
          <cell r="C24">
            <v>20.103254216698847</v>
          </cell>
          <cell r="D24">
            <v>24.264581788851476</v>
          </cell>
          <cell r="E24">
            <v>29.308772128405753</v>
          </cell>
          <cell r="F24">
            <v>33.711781244337132</v>
          </cell>
          <cell r="G24">
            <v>39.468526279149586</v>
          </cell>
          <cell r="H24">
            <v>96.275364399060436</v>
          </cell>
          <cell r="I24">
            <v>120.14121445429765</v>
          </cell>
          <cell r="J24">
            <v>157.46342869693586</v>
          </cell>
          <cell r="K24">
            <v>210.36633966843044</v>
          </cell>
          <cell r="L24">
            <v>269.52579229419581</v>
          </cell>
          <cell r="M24">
            <v>284.76562462676827</v>
          </cell>
          <cell r="N24">
            <v>284.26145068508976</v>
          </cell>
          <cell r="O24">
            <v>295.13020065518123</v>
          </cell>
          <cell r="P24">
            <v>316.85795830449268</v>
          </cell>
          <cell r="Q24">
            <v>328.79533002535783</v>
          </cell>
        </row>
        <row r="25">
          <cell r="B25">
            <v>11.395367983893411</v>
          </cell>
          <cell r="C25">
            <v>12.620985622962541</v>
          </cell>
          <cell r="D25">
            <v>13.020322236322404</v>
          </cell>
          <cell r="E25">
            <v>13.102181856099655</v>
          </cell>
          <cell r="F25">
            <v>16.754059564280155</v>
          </cell>
          <cell r="G25">
            <v>16.438295418109899</v>
          </cell>
          <cell r="H25">
            <v>16.472588853709851</v>
          </cell>
          <cell r="I25">
            <v>16.588524566610356</v>
          </cell>
          <cell r="J25">
            <v>15.775702290280638</v>
          </cell>
          <cell r="K25">
            <v>16.490566209756345</v>
          </cell>
          <cell r="L25">
            <v>16.75172873910741</v>
          </cell>
          <cell r="M25">
            <v>20.148564019618018</v>
          </cell>
          <cell r="N25">
            <v>34.685636668882708</v>
          </cell>
          <cell r="O25">
            <v>50.461207577857643</v>
          </cell>
          <cell r="P25">
            <v>71.221608485320587</v>
          </cell>
          <cell r="Q25">
            <v>93.933848208376332</v>
          </cell>
        </row>
        <row r="26">
          <cell r="B26">
            <v>1477446.1051129124</v>
          </cell>
          <cell r="C26">
            <v>1519476.4251089224</v>
          </cell>
          <cell r="D26">
            <v>1568133.6138598809</v>
          </cell>
          <cell r="E26">
            <v>1573214.0165699408</v>
          </cell>
          <cell r="F26">
            <v>1713700.2497031207</v>
          </cell>
          <cell r="G26">
            <v>1755930.6655376889</v>
          </cell>
          <cell r="H26">
            <v>1810738.845972579</v>
          </cell>
          <cell r="I26">
            <v>1876298.3251798267</v>
          </cell>
          <cell r="J26">
            <v>1844660.350933441</v>
          </cell>
          <cell r="K26">
            <v>1660854.1668211867</v>
          </cell>
          <cell r="L26">
            <v>1710222.1091337083</v>
          </cell>
          <cell r="M26">
            <v>1699578.8224042209</v>
          </cell>
          <cell r="N26">
            <v>1645448.2466620849</v>
          </cell>
          <cell r="O26">
            <v>1671068.6182751798</v>
          </cell>
          <cell r="P26">
            <v>1676514.7269792072</v>
          </cell>
          <cell r="Q26">
            <v>1722653.7720573205</v>
          </cell>
        </row>
        <row r="27">
          <cell r="B27">
            <v>1087092.3039825049</v>
          </cell>
          <cell r="C27">
            <v>1104189.1510507148</v>
          </cell>
          <cell r="D27">
            <v>1129547.850903929</v>
          </cell>
          <cell r="E27">
            <v>1127821.9957703492</v>
          </cell>
          <cell r="F27">
            <v>1200402.442857852</v>
          </cell>
          <cell r="G27">
            <v>1226104.4759942</v>
          </cell>
          <cell r="H27">
            <v>1252212.4948490625</v>
          </cell>
          <cell r="I27">
            <v>1298091.6832652958</v>
          </cell>
          <cell r="J27">
            <v>1276122.4937646545</v>
          </cell>
          <cell r="K27">
            <v>1159024.1707857549</v>
          </cell>
          <cell r="L27">
            <v>1173393.3058906249</v>
          </cell>
          <cell r="M27">
            <v>1165428.2331077703</v>
          </cell>
          <cell r="N27">
            <v>1110888.7333522146</v>
          </cell>
          <cell r="O27">
            <v>1105567.5824506311</v>
          </cell>
          <cell r="P27">
            <v>1105982.6897140983</v>
          </cell>
          <cell r="Q27">
            <v>1143331.675949363</v>
          </cell>
        </row>
        <row r="28">
          <cell r="B28">
            <v>390353.80113040743</v>
          </cell>
          <cell r="C28">
            <v>415287.27405820769</v>
          </cell>
          <cell r="D28">
            <v>438585.76295595197</v>
          </cell>
          <cell r="E28">
            <v>445392.02079959161</v>
          </cell>
          <cell r="F28">
            <v>513297.8068452687</v>
          </cell>
          <cell r="G28">
            <v>529826.18954348878</v>
          </cell>
          <cell r="H28">
            <v>558526.35112351633</v>
          </cell>
          <cell r="I28">
            <v>578206.64191453089</v>
          </cell>
          <cell r="J28">
            <v>568537.85716878646</v>
          </cell>
          <cell r="K28">
            <v>501829.99603543174</v>
          </cell>
          <cell r="L28">
            <v>536828.80324308341</v>
          </cell>
          <cell r="M28">
            <v>534150.58929645061</v>
          </cell>
          <cell r="N28">
            <v>534559.51330987038</v>
          </cell>
          <cell r="O28">
            <v>565501.03582454869</v>
          </cell>
          <cell r="P28">
            <v>570532.0372651089</v>
          </cell>
          <cell r="Q28">
            <v>579322.0961079573</v>
          </cell>
        </row>
        <row r="30">
          <cell r="B30">
            <v>3017893.6510218936</v>
          </cell>
          <cell r="C30">
            <v>3111827.0445440859</v>
          </cell>
          <cell r="D30">
            <v>3168575.2569087246</v>
          </cell>
          <cell r="E30">
            <v>3202009.3230785578</v>
          </cell>
          <cell r="F30">
            <v>3296821.3591293166</v>
          </cell>
          <cell r="G30">
            <v>3299353.3656875649</v>
          </cell>
          <cell r="H30">
            <v>3362488.1046117791</v>
          </cell>
          <cell r="I30">
            <v>3432026.2461096738</v>
          </cell>
          <cell r="J30">
            <v>3451908.9352921755</v>
          </cell>
          <cell r="K30">
            <v>3484835.1071990943</v>
          </cell>
          <cell r="L30">
            <v>3475311.5187281505</v>
          </cell>
          <cell r="M30">
            <v>3481899.0181170511</v>
          </cell>
          <cell r="N30">
            <v>3429365.5272977483</v>
          </cell>
          <cell r="O30">
            <v>3442724.3881931771</v>
          </cell>
          <cell r="P30">
            <v>3562258.2906290833</v>
          </cell>
          <cell r="Q30">
            <v>3636616.8056466528</v>
          </cell>
        </row>
        <row r="31">
          <cell r="B31">
            <v>2540610.8269313015</v>
          </cell>
          <cell r="C31">
            <v>2617703.6612328258</v>
          </cell>
          <cell r="D31">
            <v>2663819.4596795365</v>
          </cell>
          <cell r="E31">
            <v>2678270.6632488491</v>
          </cell>
          <cell r="F31">
            <v>2746135.2955632489</v>
          </cell>
          <cell r="G31">
            <v>2730281.2926492966</v>
          </cell>
          <cell r="H31">
            <v>2787045.7192448503</v>
          </cell>
          <cell r="I31">
            <v>2828070.3371363366</v>
          </cell>
          <cell r="J31">
            <v>2852813.6026541558</v>
          </cell>
          <cell r="K31">
            <v>2901587.4258453934</v>
          </cell>
          <cell r="L31">
            <v>2878394.5365234804</v>
          </cell>
          <cell r="M31">
            <v>2879732.2548360862</v>
          </cell>
          <cell r="N31">
            <v>2846302.7954215482</v>
          </cell>
          <cell r="O31">
            <v>2860872.2458437574</v>
          </cell>
          <cell r="P31">
            <v>2965582.2449815948</v>
          </cell>
          <cell r="Q31">
            <v>3030208.2761597843</v>
          </cell>
        </row>
        <row r="32">
          <cell r="B32">
            <v>85766.492990319821</v>
          </cell>
          <cell r="C32">
            <v>88852.844518769198</v>
          </cell>
          <cell r="D32">
            <v>90571.028801681648</v>
          </cell>
          <cell r="E32">
            <v>93424.613586460473</v>
          </cell>
          <cell r="F32">
            <v>95720.328682600564</v>
          </cell>
          <cell r="G32">
            <v>98816.987236580884</v>
          </cell>
          <cell r="H32">
            <v>97738.168929600099</v>
          </cell>
          <cell r="I32">
            <v>95506.038784832606</v>
          </cell>
          <cell r="J32">
            <v>99019.464703554477</v>
          </cell>
          <cell r="K32">
            <v>98555.773318806285</v>
          </cell>
          <cell r="L32">
            <v>100547.04364139881</v>
          </cell>
          <cell r="M32">
            <v>101450.56229534282</v>
          </cell>
          <cell r="N32">
            <v>100223.95036497714</v>
          </cell>
          <cell r="O32">
            <v>99864.480968045376</v>
          </cell>
          <cell r="P32">
            <v>103525.91609964515</v>
          </cell>
          <cell r="Q32">
            <v>105129.0876757605</v>
          </cell>
        </row>
        <row r="33">
          <cell r="B33">
            <v>2429093.063899497</v>
          </cell>
          <cell r="C33">
            <v>2502828.3244145913</v>
          </cell>
          <cell r="D33">
            <v>2547181.1316573778</v>
          </cell>
          <cell r="E33">
            <v>2558692.7686035237</v>
          </cell>
          <cell r="F33">
            <v>2623986.2730129622</v>
          </cell>
          <cell r="G33">
            <v>2605128.1966435844</v>
          </cell>
          <cell r="H33">
            <v>2662579.2723662485</v>
          </cell>
          <cell r="I33">
            <v>2705518.1373993307</v>
          </cell>
          <cell r="J33">
            <v>2726528.3998482111</v>
          </cell>
          <cell r="K33">
            <v>2775997.5777758677</v>
          </cell>
          <cell r="L33">
            <v>2750785.2900261218</v>
          </cell>
          <cell r="M33">
            <v>2751131.5715609007</v>
          </cell>
          <cell r="N33">
            <v>2719465.9947247822</v>
          </cell>
          <cell r="O33">
            <v>2734146.1598321581</v>
          </cell>
          <cell r="P33">
            <v>2834766.1246541413</v>
          </cell>
          <cell r="Q33">
            <v>2896900.983536006</v>
          </cell>
        </row>
        <row r="34">
          <cell r="B34">
            <v>1702562.4729525391</v>
          </cell>
          <cell r="C34">
            <v>1695998.5491817067</v>
          </cell>
          <cell r="D34">
            <v>1668921.3445910576</v>
          </cell>
          <cell r="E34">
            <v>1608100.1094849836</v>
          </cell>
          <cell r="F34">
            <v>1563193.9274569331</v>
          </cell>
          <cell r="G34">
            <v>1494511.2220605426</v>
          </cell>
          <cell r="H34">
            <v>1440276.2938793432</v>
          </cell>
          <cell r="I34">
            <v>1404865.7283133741</v>
          </cell>
          <cell r="J34">
            <v>1363728.7083943696</v>
          </cell>
          <cell r="K34">
            <v>1345155.6932765339</v>
          </cell>
          <cell r="L34">
            <v>1292529.786860184</v>
          </cell>
          <cell r="M34">
            <v>1253873.3829870902</v>
          </cell>
          <cell r="N34">
            <v>1183086.6192401489</v>
          </cell>
          <cell r="O34">
            <v>1156993.2313196703</v>
          </cell>
          <cell r="P34">
            <v>1162433.5893769376</v>
          </cell>
          <cell r="Q34">
            <v>1161469.6826307648</v>
          </cell>
        </row>
        <row r="35">
          <cell r="B35">
            <v>674843.31039364252</v>
          </cell>
          <cell r="C35">
            <v>751963.67685765703</v>
          </cell>
          <cell r="D35">
            <v>820925.76066288946</v>
          </cell>
          <cell r="E35">
            <v>890639.86963456438</v>
          </cell>
          <cell r="F35">
            <v>996190.5181448533</v>
          </cell>
          <cell r="G35">
            <v>1044847.2916979411</v>
          </cell>
          <cell r="H35">
            <v>1153851.0400569614</v>
          </cell>
          <cell r="I35">
            <v>1229242.2137492194</v>
          </cell>
          <cell r="J35">
            <v>1288891.8991935824</v>
          </cell>
          <cell r="K35">
            <v>1351418.7590155415</v>
          </cell>
          <cell r="L35">
            <v>1374067.0402230336</v>
          </cell>
          <cell r="M35">
            <v>1413823.2433219552</v>
          </cell>
          <cell r="N35">
            <v>1451852.7130438762</v>
          </cell>
          <cell r="O35">
            <v>1487652.1194691735</v>
          </cell>
          <cell r="P35">
            <v>1578397.8248279295</v>
          </cell>
          <cell r="Q35">
            <v>1636190.7444116129</v>
          </cell>
        </row>
        <row r="36">
          <cell r="B36">
            <v>47839.29612991507</v>
          </cell>
          <cell r="C36">
            <v>50397.168254231103</v>
          </cell>
          <cell r="D36">
            <v>52872.62109501176</v>
          </cell>
          <cell r="E36">
            <v>55590.721139991299</v>
          </cell>
          <cell r="F36">
            <v>60107.243178458637</v>
          </cell>
          <cell r="G36">
            <v>60348.822229891164</v>
          </cell>
          <cell r="H36">
            <v>62205.314259095983</v>
          </cell>
          <cell r="I36">
            <v>64482.92693411676</v>
          </cell>
          <cell r="J36">
            <v>66092.638328451983</v>
          </cell>
          <cell r="K36">
            <v>70207.204647928971</v>
          </cell>
          <cell r="L36">
            <v>73380.796451477407</v>
          </cell>
          <cell r="M36">
            <v>71926.174196887834</v>
          </cell>
          <cell r="N36">
            <v>71778.604238100146</v>
          </cell>
          <cell r="O36">
            <v>74966.425771029681</v>
          </cell>
          <cell r="P36">
            <v>76847.001136705861</v>
          </cell>
          <cell r="Q36">
            <v>79595.214647008805</v>
          </cell>
        </row>
        <row r="37">
          <cell r="B37">
            <v>3847.9844234005768</v>
          </cell>
          <cell r="C37">
            <v>4468.9301209961332</v>
          </cell>
          <cell r="D37">
            <v>4461.4053084187181</v>
          </cell>
          <cell r="E37">
            <v>4361.9842853291748</v>
          </cell>
          <cell r="F37">
            <v>4494.461371703399</v>
          </cell>
          <cell r="G37">
            <v>5420.7143192647873</v>
          </cell>
          <cell r="H37">
            <v>6245.9561294522255</v>
          </cell>
          <cell r="I37">
            <v>6926.2614038838637</v>
          </cell>
          <cell r="J37">
            <v>7796.2501963994164</v>
          </cell>
          <cell r="K37">
            <v>9179.2030149061993</v>
          </cell>
          <cell r="L37">
            <v>10684.42755127381</v>
          </cell>
          <cell r="M37">
            <v>11151.270295630644</v>
          </cell>
          <cell r="N37">
            <v>12108.749203317875</v>
          </cell>
          <cell r="O37">
            <v>13323.391587332277</v>
          </cell>
          <cell r="P37">
            <v>14737.368147614334</v>
          </cell>
          <cell r="Q37">
            <v>15522.046566037176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1.6444980090228973</v>
          </cell>
          <cell r="K38">
            <v>2.0428042365277674</v>
          </cell>
          <cell r="L38">
            <v>5.1794550658735901</v>
          </cell>
          <cell r="M38">
            <v>7.6023330799425928</v>
          </cell>
          <cell r="N38">
            <v>75.397344059696465</v>
          </cell>
          <cell r="O38">
            <v>286.61906701222199</v>
          </cell>
          <cell r="P38">
            <v>910.45445982448155</v>
          </cell>
          <cell r="Q38">
            <v>1905.0221530917511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8.4058655316705103E-2</v>
          </cell>
          <cell r="F39">
            <v>0.12286101393549187</v>
          </cell>
          <cell r="G39">
            <v>0.14633594431932559</v>
          </cell>
          <cell r="H39">
            <v>0.66804139557757125</v>
          </cell>
          <cell r="I39">
            <v>1.0069987362856638</v>
          </cell>
          <cell r="J39">
            <v>17.25923739793069</v>
          </cell>
          <cell r="K39">
            <v>34.675016720623553</v>
          </cell>
          <cell r="L39">
            <v>118.05948508651457</v>
          </cell>
          <cell r="M39">
            <v>349.89842625651806</v>
          </cell>
          <cell r="N39">
            <v>563.91165527925943</v>
          </cell>
          <cell r="O39">
            <v>924.37261794008896</v>
          </cell>
          <cell r="P39">
            <v>1439.8867051292821</v>
          </cell>
          <cell r="Q39">
            <v>2218.273127490892</v>
          </cell>
        </row>
        <row r="40">
          <cell r="B40">
            <v>25751.270041485084</v>
          </cell>
          <cell r="C40">
            <v>26022.492299465397</v>
          </cell>
          <cell r="D40">
            <v>26067.299220477093</v>
          </cell>
          <cell r="E40">
            <v>26153.281058864803</v>
          </cell>
          <cell r="F40">
            <v>26428.69386768635</v>
          </cell>
          <cell r="G40">
            <v>26336.108769131315</v>
          </cell>
          <cell r="H40">
            <v>26728.277949001487</v>
          </cell>
          <cell r="I40">
            <v>27046.160952173283</v>
          </cell>
          <cell r="J40">
            <v>27265.738102390347</v>
          </cell>
          <cell r="K40">
            <v>27034.07475071953</v>
          </cell>
          <cell r="L40">
            <v>27062.202855960131</v>
          </cell>
          <cell r="M40">
            <v>27150.12097984293</v>
          </cell>
          <cell r="N40">
            <v>26612.850331788813</v>
          </cell>
          <cell r="O40">
            <v>26861.605043553671</v>
          </cell>
          <cell r="P40">
            <v>27290.204227808597</v>
          </cell>
          <cell r="Q40">
            <v>28178.204948018065</v>
          </cell>
        </row>
        <row r="41">
          <cell r="B41">
            <v>324.42335620627085</v>
          </cell>
          <cell r="C41">
            <v>308.12989749500355</v>
          </cell>
          <cell r="D41">
            <v>293.49475484682256</v>
          </cell>
          <cell r="E41">
            <v>242.05805302900217</v>
          </cell>
          <cell r="F41">
            <v>213.88181685674579</v>
          </cell>
          <cell r="G41">
            <v>187.95312181423265</v>
          </cell>
          <cell r="H41">
            <v>172.87767013593631</v>
          </cell>
          <cell r="I41">
            <v>152.02963936824958</v>
          </cell>
          <cell r="J41">
            <v>139.50880360609366</v>
          </cell>
          <cell r="K41">
            <v>122.96601560371312</v>
          </cell>
          <cell r="L41">
            <v>110.74931555292866</v>
          </cell>
          <cell r="M41">
            <v>99.178714325630011</v>
          </cell>
          <cell r="N41">
            <v>88.43061256838611</v>
          </cell>
          <cell r="O41">
            <v>91.451794630473984</v>
          </cell>
          <cell r="P41">
            <v>78.766015309608491</v>
          </cell>
          <cell r="Q41">
            <v>72.265479066891118</v>
          </cell>
        </row>
        <row r="42">
          <cell r="B42">
            <v>25180.095977514004</v>
          </cell>
          <cell r="C42">
            <v>25380.586761543065</v>
          </cell>
          <cell r="D42">
            <v>25421.79169038211</v>
          </cell>
          <cell r="E42">
            <v>25464.515103365666</v>
          </cell>
          <cell r="F42">
            <v>25713.349963347449</v>
          </cell>
          <cell r="G42">
            <v>25592.794288077319</v>
          </cell>
          <cell r="H42">
            <v>25874.091494117121</v>
          </cell>
          <cell r="I42">
            <v>26156.287698724038</v>
          </cell>
          <cell r="J42">
            <v>26331.001350636117</v>
          </cell>
          <cell r="K42">
            <v>26004.929590662821</v>
          </cell>
          <cell r="L42">
            <v>25960.263584044635</v>
          </cell>
          <cell r="M42">
            <v>25889.113861986207</v>
          </cell>
          <cell r="N42">
            <v>25263.231569527361</v>
          </cell>
          <cell r="O42">
            <v>25432.064898639266</v>
          </cell>
          <cell r="P42">
            <v>25806.44833623794</v>
          </cell>
          <cell r="Q42">
            <v>26261.849541092113</v>
          </cell>
        </row>
        <row r="43">
          <cell r="B43">
            <v>29.101449371432363</v>
          </cell>
          <cell r="C43">
            <v>28.372749228055262</v>
          </cell>
          <cell r="D43">
            <v>26.8887363615151</v>
          </cell>
          <cell r="E43">
            <v>26.052058056985377</v>
          </cell>
          <cell r="F43">
            <v>52.113203555338607</v>
          </cell>
          <cell r="G43">
            <v>52.850419334073493</v>
          </cell>
          <cell r="H43">
            <v>51.180449378541795</v>
          </cell>
          <cell r="I43">
            <v>54.05618431729529</v>
          </cell>
          <cell r="J43">
            <v>54.980254033589098</v>
          </cell>
          <cell r="K43">
            <v>57.727297322555252</v>
          </cell>
          <cell r="L43">
            <v>58.459380050309122</v>
          </cell>
          <cell r="M43">
            <v>57.361734745161272</v>
          </cell>
          <cell r="N43">
            <v>54.754885285264024</v>
          </cell>
          <cell r="O43">
            <v>53.376791550276749</v>
          </cell>
          <cell r="P43">
            <v>52.402925061633731</v>
          </cell>
          <cell r="Q43">
            <v>49.539667353143813</v>
          </cell>
        </row>
        <row r="44">
          <cell r="B44">
            <v>146.12993734738833</v>
          </cell>
          <cell r="C44">
            <v>231.55292438288029</v>
          </cell>
          <cell r="D44">
            <v>249.73940577841424</v>
          </cell>
          <cell r="E44">
            <v>347.06648734986658</v>
          </cell>
          <cell r="F44">
            <v>375.12711246293264</v>
          </cell>
          <cell r="G44">
            <v>412.234200934966</v>
          </cell>
          <cell r="H44">
            <v>541.88304808444889</v>
          </cell>
          <cell r="I44">
            <v>596.31138208872005</v>
          </cell>
          <cell r="J44">
            <v>650.97450486377159</v>
          </cell>
          <cell r="K44">
            <v>756.96350806132045</v>
          </cell>
          <cell r="L44">
            <v>825.78894253280168</v>
          </cell>
          <cell r="M44">
            <v>992.65724977974799</v>
          </cell>
          <cell r="N44">
            <v>1094.7160524271092</v>
          </cell>
          <cell r="O44">
            <v>1128.2912659009098</v>
          </cell>
          <cell r="P44">
            <v>1198.8991091231294</v>
          </cell>
          <cell r="Q44">
            <v>1623.532337939748</v>
          </cell>
        </row>
        <row r="45">
          <cell r="B45">
            <v>71.519321045990566</v>
          </cell>
          <cell r="C45">
            <v>73.849966816394613</v>
          </cell>
          <cell r="D45">
            <v>75.384633108230787</v>
          </cell>
          <cell r="E45">
            <v>73.589357063278541</v>
          </cell>
          <cell r="F45">
            <v>74.221771463885105</v>
          </cell>
          <cell r="G45">
            <v>90.276738970723315</v>
          </cell>
          <cell r="H45">
            <v>88.245287285440966</v>
          </cell>
          <cell r="I45">
            <v>87.476047674978901</v>
          </cell>
          <cell r="J45">
            <v>89.273189250775815</v>
          </cell>
          <cell r="K45">
            <v>91.488339069120258</v>
          </cell>
          <cell r="L45">
            <v>106.94163377945284</v>
          </cell>
          <cell r="M45">
            <v>111.80941900618231</v>
          </cell>
          <cell r="N45">
            <v>111.71721198069184</v>
          </cell>
          <cell r="O45">
            <v>156.42029283274763</v>
          </cell>
          <cell r="P45">
            <v>153.68784207628619</v>
          </cell>
          <cell r="Q45">
            <v>171.01792256617077</v>
          </cell>
        </row>
        <row r="46">
          <cell r="B46">
            <v>477282.82409059221</v>
          </cell>
          <cell r="C46">
            <v>494123.38331126026</v>
          </cell>
          <cell r="D46">
            <v>504755.79722918791</v>
          </cell>
          <cell r="E46">
            <v>523738.65982970875</v>
          </cell>
          <cell r="F46">
            <v>550686.06356606772</v>
          </cell>
          <cell r="G46">
            <v>569072.0730382686</v>
          </cell>
          <cell r="H46">
            <v>575442.38536692876</v>
          </cell>
          <cell r="I46">
            <v>603955.90897333715</v>
          </cell>
          <cell r="J46">
            <v>599095.3326380197</v>
          </cell>
          <cell r="K46">
            <v>583247.68135370058</v>
          </cell>
          <cell r="L46">
            <v>596916.98220466997</v>
          </cell>
          <cell r="M46">
            <v>602166.76328096481</v>
          </cell>
          <cell r="N46">
            <v>583062.7318762003</v>
          </cell>
          <cell r="O46">
            <v>581852.14234941942</v>
          </cell>
          <cell r="P46">
            <v>596676.04564748844</v>
          </cell>
          <cell r="Q46">
            <v>606408.52948686853</v>
          </cell>
        </row>
        <row r="47">
          <cell r="B47">
            <v>343624.21424186835</v>
          </cell>
          <cell r="C47">
            <v>355951.39009645442</v>
          </cell>
          <cell r="D47">
            <v>363177.93821002869</v>
          </cell>
          <cell r="E47">
            <v>379610.64453431033</v>
          </cell>
          <cell r="F47">
            <v>393465.19092956616</v>
          </cell>
          <cell r="G47">
            <v>407892.89094396087</v>
          </cell>
          <cell r="H47">
            <v>411142.47249734902</v>
          </cell>
          <cell r="I47">
            <v>433560.59176220285</v>
          </cell>
          <cell r="J47">
            <v>431827.28616576607</v>
          </cell>
          <cell r="K47">
            <v>429771.00669860991</v>
          </cell>
          <cell r="L47">
            <v>442590.89308626135</v>
          </cell>
          <cell r="M47">
            <v>447755.49541339686</v>
          </cell>
          <cell r="N47">
            <v>434469.19838365243</v>
          </cell>
          <cell r="O47">
            <v>431301.42477321526</v>
          </cell>
          <cell r="P47">
            <v>444394.68455953785</v>
          </cell>
          <cell r="Q47">
            <v>450004.70075862878</v>
          </cell>
        </row>
        <row r="48">
          <cell r="B48">
            <v>51778.656604737873</v>
          </cell>
          <cell r="C48">
            <v>49398.210761110997</v>
          </cell>
          <cell r="D48">
            <v>46241.542322063768</v>
          </cell>
          <cell r="E48">
            <v>43825.008108444803</v>
          </cell>
          <cell r="F48">
            <v>40455.454123628384</v>
          </cell>
          <cell r="G48">
            <v>37896.495936908876</v>
          </cell>
          <cell r="H48">
            <v>35652.603837990515</v>
          </cell>
          <cell r="I48">
            <v>33614.857576965289</v>
          </cell>
          <cell r="J48">
            <v>31254.318185774333</v>
          </cell>
          <cell r="K48">
            <v>29250.550696393937</v>
          </cell>
          <cell r="L48">
            <v>27582.949699963236</v>
          </cell>
          <cell r="M48">
            <v>25823.302410575972</v>
          </cell>
          <cell r="N48">
            <v>23938.060882799982</v>
          </cell>
          <cell r="O48">
            <v>23068.896125001975</v>
          </cell>
          <cell r="P48">
            <v>22217.303417441595</v>
          </cell>
          <cell r="Q48">
            <v>21987.258283096267</v>
          </cell>
        </row>
        <row r="49">
          <cell r="B49">
            <v>290527.19438134041</v>
          </cell>
          <cell r="C49">
            <v>304786.62660742091</v>
          </cell>
          <cell r="D49">
            <v>314595.90130402136</v>
          </cell>
          <cell r="E49">
            <v>333116.80439305992</v>
          </cell>
          <cell r="F49">
            <v>350151.13953502185</v>
          </cell>
          <cell r="G49">
            <v>366953.97540595825</v>
          </cell>
          <cell r="H49">
            <v>371994.23676240002</v>
          </cell>
          <cell r="I49">
            <v>396315.79967159498</v>
          </cell>
          <cell r="J49">
            <v>396728.32352337113</v>
          </cell>
          <cell r="K49">
            <v>396526.46078822436</v>
          </cell>
          <cell r="L49">
            <v>410619.57843564369</v>
          </cell>
          <cell r="M49">
            <v>417416.86084857059</v>
          </cell>
          <cell r="N49">
            <v>405999.49561224622</v>
          </cell>
          <cell r="O49">
            <v>403621.25889423798</v>
          </cell>
          <cell r="P49">
            <v>417250.46787766175</v>
          </cell>
          <cell r="Q49">
            <v>422963.13590048673</v>
          </cell>
        </row>
        <row r="50">
          <cell r="B50">
            <v>1166.5583657931079</v>
          </cell>
          <cell r="C50">
            <v>1589.1045155072202</v>
          </cell>
          <cell r="D50">
            <v>2135.428960486036</v>
          </cell>
          <cell r="E50">
            <v>2432.5816770929609</v>
          </cell>
          <cell r="F50">
            <v>2580.4796939020771</v>
          </cell>
          <cell r="G50">
            <v>2730.7034370636347</v>
          </cell>
          <cell r="H50">
            <v>2999.2397020728067</v>
          </cell>
          <cell r="I50">
            <v>3054.4218305029808</v>
          </cell>
          <cell r="J50">
            <v>3107.1991714930878</v>
          </cell>
          <cell r="K50">
            <v>3011.9718971913271</v>
          </cell>
          <cell r="L50">
            <v>3092.2517097802593</v>
          </cell>
          <cell r="M50">
            <v>3124.320403017442</v>
          </cell>
          <cell r="N50">
            <v>3075.5306947528093</v>
          </cell>
          <cell r="O50">
            <v>3016.8248835840263</v>
          </cell>
          <cell r="P50">
            <v>3118.6948044316814</v>
          </cell>
          <cell r="Q50">
            <v>3061.9875477612886</v>
          </cell>
        </row>
        <row r="51">
          <cell r="B51">
            <v>102.29010435375851</v>
          </cell>
          <cell r="C51">
            <v>121.40402771376604</v>
          </cell>
          <cell r="D51">
            <v>146.57767086021235</v>
          </cell>
          <cell r="E51">
            <v>176.74135212587481</v>
          </cell>
          <cell r="F51">
            <v>203.46155897016166</v>
          </cell>
          <cell r="G51">
            <v>238.14856903840129</v>
          </cell>
          <cell r="H51">
            <v>422.00165439228505</v>
          </cell>
          <cell r="I51">
            <v>499.63009152281461</v>
          </cell>
          <cell r="J51">
            <v>665.92055124992964</v>
          </cell>
          <cell r="K51">
            <v>907.0880821049783</v>
          </cell>
          <cell r="L51">
            <v>1221.8423509003389</v>
          </cell>
          <cell r="M51">
            <v>1303.8782941852273</v>
          </cell>
          <cell r="N51">
            <v>1301.916611418909</v>
          </cell>
          <cell r="O51">
            <v>1366.5960464977245</v>
          </cell>
          <cell r="P51">
            <v>1489.3778454360556</v>
          </cell>
          <cell r="Q51">
            <v>1574.4170728517074</v>
          </cell>
        </row>
        <row r="52">
          <cell r="B52">
            <v>49.51478564328719</v>
          </cell>
          <cell r="C52">
            <v>56.044184701532473</v>
          </cell>
          <cell r="D52">
            <v>58.487952597342812</v>
          </cell>
          <cell r="E52">
            <v>59.509003586763292</v>
          </cell>
          <cell r="F52">
            <v>74.656018043698211</v>
          </cell>
          <cell r="G52">
            <v>73.567594991712554</v>
          </cell>
          <cell r="H52">
            <v>74.390540493419806</v>
          </cell>
          <cell r="I52">
            <v>75.882591616748712</v>
          </cell>
          <cell r="J52">
            <v>71.524733877650419</v>
          </cell>
          <cell r="K52">
            <v>74.935234695312829</v>
          </cell>
          <cell r="L52">
            <v>74.270889973862083</v>
          </cell>
          <cell r="M52">
            <v>87.133457047655682</v>
          </cell>
          <cell r="N52">
            <v>154.19458243451902</v>
          </cell>
          <cell r="O52">
            <v>227.84882389359595</v>
          </cell>
          <cell r="P52">
            <v>318.84061456674539</v>
          </cell>
          <cell r="Q52">
            <v>417.90195443278617</v>
          </cell>
        </row>
        <row r="53">
          <cell r="B53">
            <v>133658.60984872389</v>
          </cell>
          <cell r="C53">
            <v>138171.99321480584</v>
          </cell>
          <cell r="D53">
            <v>141577.85901915919</v>
          </cell>
          <cell r="E53">
            <v>144128.01529539839</v>
          </cell>
          <cell r="F53">
            <v>157220.87263650153</v>
          </cell>
          <cell r="G53">
            <v>161179.18209430776</v>
          </cell>
          <cell r="H53">
            <v>164299.91286957971</v>
          </cell>
          <cell r="I53">
            <v>170395.3172111343</v>
          </cell>
          <cell r="J53">
            <v>167268.04647225363</v>
          </cell>
          <cell r="K53">
            <v>153476.67465509073</v>
          </cell>
          <cell r="L53">
            <v>154326.08911840865</v>
          </cell>
          <cell r="M53">
            <v>154411.26786756795</v>
          </cell>
          <cell r="N53">
            <v>148593.53349254781</v>
          </cell>
          <cell r="O53">
            <v>150550.71757620413</v>
          </cell>
          <cell r="P53">
            <v>152281.36108795053</v>
          </cell>
          <cell r="Q53">
            <v>156403.82872823978</v>
          </cell>
        </row>
        <row r="54">
          <cell r="B54">
            <v>105603.23962968099</v>
          </cell>
          <cell r="C54">
            <v>108336.15334465342</v>
          </cell>
          <cell r="D54">
            <v>110304.98109034493</v>
          </cell>
          <cell r="E54">
            <v>112249.67977781402</v>
          </cell>
          <cell r="F54">
            <v>120065.76981239441</v>
          </cell>
          <cell r="G54">
            <v>122851.29332111924</v>
          </cell>
          <cell r="H54">
            <v>124231.78552584549</v>
          </cell>
          <cell r="I54">
            <v>128986.31814321972</v>
          </cell>
          <cell r="J54">
            <v>126031.32469416282</v>
          </cell>
          <cell r="K54">
            <v>116630.82733723792</v>
          </cell>
          <cell r="L54">
            <v>116152.337</v>
          </cell>
          <cell r="M54">
            <v>116295.1043635736</v>
          </cell>
          <cell r="N54">
            <v>110323.36199578186</v>
          </cell>
          <cell r="O54">
            <v>110127.99259417613</v>
          </cell>
          <cell r="P54">
            <v>111579.23166093587</v>
          </cell>
          <cell r="Q54">
            <v>114750.42945342396</v>
          </cell>
        </row>
        <row r="55">
          <cell r="B55">
            <v>28055.370219042892</v>
          </cell>
          <cell r="C55">
            <v>29835.839870152442</v>
          </cell>
          <cell r="D55">
            <v>31272.877928814272</v>
          </cell>
          <cell r="E55">
            <v>31878.335517584368</v>
          </cell>
          <cell r="F55">
            <v>37155.102824107125</v>
          </cell>
          <cell r="G55">
            <v>38327.888773188512</v>
          </cell>
          <cell r="H55">
            <v>40068.127343734217</v>
          </cell>
          <cell r="I55">
            <v>41408.999067914585</v>
          </cell>
          <cell r="J55">
            <v>41236.721778090796</v>
          </cell>
          <cell r="K55">
            <v>36845.847317852807</v>
          </cell>
          <cell r="L55">
            <v>38173.752118408644</v>
          </cell>
          <cell r="M55">
            <v>38116.16350399435</v>
          </cell>
          <cell r="N55">
            <v>38270.171496765935</v>
          </cell>
          <cell r="O55">
            <v>40422.72498202799</v>
          </cell>
          <cell r="P55">
            <v>40702.129427014661</v>
          </cell>
          <cell r="Q55">
            <v>41653.399274815827</v>
          </cell>
        </row>
        <row r="86">
          <cell r="B86">
            <v>26679508</v>
          </cell>
          <cell r="C86">
            <v>27609356</v>
          </cell>
          <cell r="D86">
            <v>28647121</v>
          </cell>
          <cell r="E86">
            <v>29429695</v>
          </cell>
          <cell r="F86">
            <v>30192633</v>
          </cell>
          <cell r="G86">
            <v>31273941</v>
          </cell>
          <cell r="H86">
            <v>32303391</v>
          </cell>
          <cell r="I86">
            <v>33513997</v>
          </cell>
          <cell r="J86">
            <v>34753905</v>
          </cell>
          <cell r="K86">
            <v>35320124</v>
          </cell>
          <cell r="L86">
            <v>35884391</v>
          </cell>
          <cell r="M86">
            <v>36307796</v>
          </cell>
          <cell r="N86">
            <v>36013088</v>
          </cell>
          <cell r="O86">
            <v>36192222</v>
          </cell>
          <cell r="P86">
            <v>36564027</v>
          </cell>
          <cell r="Q86">
            <v>37036579</v>
          </cell>
        </row>
        <row r="87">
          <cell r="B87">
            <v>200599391</v>
          </cell>
          <cell r="C87">
            <v>206096297</v>
          </cell>
          <cell r="D87">
            <v>209967381</v>
          </cell>
          <cell r="E87">
            <v>213447603</v>
          </cell>
          <cell r="F87">
            <v>216710017</v>
          </cell>
          <cell r="G87">
            <v>221125428</v>
          </cell>
          <cell r="H87">
            <v>226000715</v>
          </cell>
          <cell r="I87">
            <v>231005293</v>
          </cell>
          <cell r="J87">
            <v>234426746</v>
          </cell>
          <cell r="K87">
            <v>236114507</v>
          </cell>
          <cell r="L87">
            <v>239968731</v>
          </cell>
          <cell r="M87">
            <v>242827586</v>
          </cell>
          <cell r="N87">
            <v>244863667</v>
          </cell>
          <cell r="O87">
            <v>249130639</v>
          </cell>
          <cell r="P87">
            <v>252056715</v>
          </cell>
          <cell r="Q87">
            <v>255004455</v>
          </cell>
        </row>
        <row r="88">
          <cell r="B88">
            <v>158855956</v>
          </cell>
          <cell r="C88">
            <v>160086903</v>
          </cell>
          <cell r="D88">
            <v>159210184</v>
          </cell>
          <cell r="E88">
            <v>157556134</v>
          </cell>
          <cell r="F88">
            <v>155284913</v>
          </cell>
          <cell r="G88">
            <v>154388861</v>
          </cell>
          <cell r="H88">
            <v>153000612</v>
          </cell>
          <cell r="I88">
            <v>152669704</v>
          </cell>
          <cell r="J88">
            <v>150364082</v>
          </cell>
          <cell r="K88">
            <v>147365482</v>
          </cell>
          <cell r="L88">
            <v>145998073</v>
          </cell>
          <cell r="M88">
            <v>144080609</v>
          </cell>
          <cell r="N88">
            <v>141772302</v>
          </cell>
          <cell r="O88">
            <v>140845134</v>
          </cell>
          <cell r="P88">
            <v>139854618</v>
          </cell>
          <cell r="Q88">
            <v>139055432</v>
          </cell>
        </row>
        <row r="89">
          <cell r="B89">
            <v>37724220</v>
          </cell>
          <cell r="C89">
            <v>41413208</v>
          </cell>
          <cell r="D89">
            <v>45664297</v>
          </cell>
          <cell r="E89">
            <v>50212367</v>
          </cell>
          <cell r="F89">
            <v>55448971</v>
          </cell>
          <cell r="G89">
            <v>60408251</v>
          </cell>
          <cell r="H89">
            <v>66388125</v>
          </cell>
          <cell r="I89">
            <v>71405384</v>
          </cell>
          <cell r="J89">
            <v>76862917</v>
          </cell>
          <cell r="K89">
            <v>81238312</v>
          </cell>
          <cell r="L89">
            <v>86017480</v>
          </cell>
          <cell r="M89">
            <v>90815705</v>
          </cell>
          <cell r="N89">
            <v>94836497</v>
          </cell>
          <cell r="O89">
            <v>99612472</v>
          </cell>
          <cell r="P89">
            <v>103154291</v>
          </cell>
          <cell r="Q89">
            <v>106612315</v>
          </cell>
        </row>
        <row r="90">
          <cell r="B90">
            <v>3730015</v>
          </cell>
          <cell r="C90">
            <v>4257955</v>
          </cell>
          <cell r="D90">
            <v>4753347</v>
          </cell>
          <cell r="E90">
            <v>5341617</v>
          </cell>
          <cell r="F90">
            <v>5628901</v>
          </cell>
          <cell r="G90">
            <v>5881840</v>
          </cell>
          <cell r="H90">
            <v>6086089</v>
          </cell>
          <cell r="I90">
            <v>6334989</v>
          </cell>
          <cell r="J90">
            <v>6520408</v>
          </cell>
          <cell r="K90">
            <v>6755828</v>
          </cell>
          <cell r="L90">
            <v>7017824</v>
          </cell>
          <cell r="M90">
            <v>6940405</v>
          </cell>
          <cell r="N90">
            <v>7119510</v>
          </cell>
          <cell r="O90">
            <v>7401821</v>
          </cell>
          <cell r="P90">
            <v>7614498</v>
          </cell>
          <cell r="Q90">
            <v>7685081</v>
          </cell>
        </row>
        <row r="91">
          <cell r="B91">
            <v>289200</v>
          </cell>
          <cell r="C91">
            <v>338231</v>
          </cell>
          <cell r="D91">
            <v>339553</v>
          </cell>
          <cell r="E91">
            <v>337476</v>
          </cell>
          <cell r="F91">
            <v>347219</v>
          </cell>
          <cell r="G91">
            <v>446461</v>
          </cell>
          <cell r="H91">
            <v>525839</v>
          </cell>
          <cell r="I91">
            <v>595140</v>
          </cell>
          <cell r="J91">
            <v>678143</v>
          </cell>
          <cell r="K91">
            <v>752594</v>
          </cell>
          <cell r="L91">
            <v>926798</v>
          </cell>
          <cell r="M91">
            <v>965753</v>
          </cell>
          <cell r="N91">
            <v>1089082</v>
          </cell>
          <cell r="O91">
            <v>1175568</v>
          </cell>
          <cell r="P91">
            <v>1238936</v>
          </cell>
          <cell r="Q91">
            <v>1313031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132</v>
          </cell>
          <cell r="K92">
            <v>165</v>
          </cell>
          <cell r="L92">
            <v>389</v>
          </cell>
          <cell r="M92">
            <v>608</v>
          </cell>
          <cell r="N92">
            <v>6805</v>
          </cell>
          <cell r="O92">
            <v>30848</v>
          </cell>
          <cell r="P92">
            <v>92956</v>
          </cell>
          <cell r="Q92">
            <v>181560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9</v>
          </cell>
          <cell r="F93">
            <v>13</v>
          </cell>
          <cell r="G93">
            <v>15</v>
          </cell>
          <cell r="H93">
            <v>50</v>
          </cell>
          <cell r="I93">
            <v>76</v>
          </cell>
          <cell r="J93">
            <v>1064</v>
          </cell>
          <cell r="K93">
            <v>2126</v>
          </cell>
          <cell r="L93">
            <v>8167</v>
          </cell>
          <cell r="M93">
            <v>24506</v>
          </cell>
          <cell r="N93">
            <v>39471</v>
          </cell>
          <cell r="O93">
            <v>64796</v>
          </cell>
          <cell r="P93">
            <v>101416</v>
          </cell>
          <cell r="Q93">
            <v>157036</v>
          </cell>
        </row>
        <row r="94">
          <cell r="B94">
            <v>663947</v>
          </cell>
          <cell r="C94">
            <v>671951</v>
          </cell>
          <cell r="D94">
            <v>666392</v>
          </cell>
          <cell r="E94">
            <v>671199</v>
          </cell>
          <cell r="F94">
            <v>675239</v>
          </cell>
          <cell r="G94">
            <v>667113</v>
          </cell>
          <cell r="H94">
            <v>669347</v>
          </cell>
          <cell r="I94">
            <v>670926</v>
          </cell>
          <cell r="J94">
            <v>679968</v>
          </cell>
          <cell r="K94">
            <v>678797</v>
          </cell>
          <cell r="L94">
            <v>675970</v>
          </cell>
          <cell r="M94">
            <v>677217</v>
          </cell>
          <cell r="N94">
            <v>672407</v>
          </cell>
          <cell r="O94">
            <v>677357</v>
          </cell>
          <cell r="P94">
            <v>687554</v>
          </cell>
          <cell r="Q94">
            <v>710167</v>
          </cell>
        </row>
        <row r="95">
          <cell r="B95">
            <v>14605</v>
          </cell>
          <cell r="C95">
            <v>13822</v>
          </cell>
          <cell r="D95">
            <v>13094</v>
          </cell>
          <cell r="E95">
            <v>11242</v>
          </cell>
          <cell r="F95">
            <v>10158</v>
          </cell>
          <cell r="G95">
            <v>9073</v>
          </cell>
          <cell r="H95">
            <v>8454</v>
          </cell>
          <cell r="I95">
            <v>7523</v>
          </cell>
          <cell r="J95">
            <v>6926</v>
          </cell>
          <cell r="K95">
            <v>6185</v>
          </cell>
          <cell r="L95">
            <v>5664</v>
          </cell>
          <cell r="M95">
            <v>5248</v>
          </cell>
          <cell r="N95">
            <v>4881</v>
          </cell>
          <cell r="O95">
            <v>5320</v>
          </cell>
          <cell r="P95">
            <v>4517</v>
          </cell>
          <cell r="Q95">
            <v>4259</v>
          </cell>
        </row>
        <row r="96">
          <cell r="B96">
            <v>642963</v>
          </cell>
          <cell r="C96">
            <v>649691</v>
          </cell>
          <cell r="D96">
            <v>644832</v>
          </cell>
          <cell r="E96">
            <v>649240</v>
          </cell>
          <cell r="F96">
            <v>652562</v>
          </cell>
          <cell r="G96">
            <v>644096</v>
          </cell>
          <cell r="H96">
            <v>644828</v>
          </cell>
          <cell r="I96">
            <v>645585</v>
          </cell>
          <cell r="J96">
            <v>653488</v>
          </cell>
          <cell r="K96">
            <v>651693</v>
          </cell>
          <cell r="L96">
            <v>648171</v>
          </cell>
          <cell r="M96">
            <v>647470</v>
          </cell>
          <cell r="N96">
            <v>641729</v>
          </cell>
          <cell r="O96">
            <v>643303</v>
          </cell>
          <cell r="P96">
            <v>651602</v>
          </cell>
          <cell r="Q96">
            <v>664879</v>
          </cell>
        </row>
        <row r="97">
          <cell r="B97">
            <v>1225</v>
          </cell>
          <cell r="C97">
            <v>1203</v>
          </cell>
          <cell r="D97">
            <v>1138</v>
          </cell>
          <cell r="E97">
            <v>1103</v>
          </cell>
          <cell r="F97">
            <v>2248</v>
          </cell>
          <cell r="G97">
            <v>2247</v>
          </cell>
          <cell r="H97">
            <v>2167</v>
          </cell>
          <cell r="I97">
            <v>2263</v>
          </cell>
          <cell r="J97">
            <v>2282</v>
          </cell>
          <cell r="K97">
            <v>2396</v>
          </cell>
          <cell r="L97">
            <v>2375</v>
          </cell>
          <cell r="M97">
            <v>2314</v>
          </cell>
          <cell r="N97">
            <v>2212</v>
          </cell>
          <cell r="O97">
            <v>2153</v>
          </cell>
          <cell r="P97">
            <v>2116</v>
          </cell>
          <cell r="Q97">
            <v>2004</v>
          </cell>
        </row>
        <row r="98">
          <cell r="B98">
            <v>3430</v>
          </cell>
          <cell r="C98">
            <v>5453</v>
          </cell>
          <cell r="D98">
            <v>5514</v>
          </cell>
          <cell r="E98">
            <v>7848</v>
          </cell>
          <cell r="F98">
            <v>8498</v>
          </cell>
          <cell r="G98">
            <v>9526</v>
          </cell>
          <cell r="H98">
            <v>11770</v>
          </cell>
          <cell r="I98">
            <v>13446</v>
          </cell>
          <cell r="J98">
            <v>15119</v>
          </cell>
          <cell r="K98">
            <v>16318</v>
          </cell>
          <cell r="L98">
            <v>17209</v>
          </cell>
          <cell r="M98">
            <v>19523</v>
          </cell>
          <cell r="N98">
            <v>20930</v>
          </cell>
          <cell r="O98">
            <v>22803</v>
          </cell>
          <cell r="P98">
            <v>25598</v>
          </cell>
          <cell r="Q98">
            <v>34907</v>
          </cell>
        </row>
        <row r="99">
          <cell r="B99">
            <v>1724</v>
          </cell>
          <cell r="C99">
            <v>1782</v>
          </cell>
          <cell r="D99">
            <v>1814</v>
          </cell>
          <cell r="E99">
            <v>1766</v>
          </cell>
          <cell r="F99">
            <v>1773</v>
          </cell>
          <cell r="G99">
            <v>2171</v>
          </cell>
          <cell r="H99">
            <v>2128</v>
          </cell>
          <cell r="I99">
            <v>2109</v>
          </cell>
          <cell r="J99">
            <v>2153</v>
          </cell>
          <cell r="K99">
            <v>2205</v>
          </cell>
          <cell r="L99">
            <v>2551</v>
          </cell>
          <cell r="M99">
            <v>2662</v>
          </cell>
          <cell r="N99">
            <v>2655</v>
          </cell>
          <cell r="O99">
            <v>3778</v>
          </cell>
          <cell r="P99">
            <v>3721</v>
          </cell>
          <cell r="Q99">
            <v>4118</v>
          </cell>
        </row>
        <row r="101">
          <cell r="B101">
            <v>22894199</v>
          </cell>
          <cell r="C101">
            <v>23651287</v>
          </cell>
          <cell r="D101">
            <v>24043841</v>
          </cell>
          <cell r="E101">
            <v>24574075</v>
          </cell>
          <cell r="F101">
            <v>25255875</v>
          </cell>
          <cell r="G101">
            <v>25916468</v>
          </cell>
          <cell r="H101">
            <v>26555673</v>
          </cell>
          <cell r="I101">
            <v>27819515</v>
          </cell>
          <cell r="J101">
            <v>28067306</v>
          </cell>
          <cell r="K101">
            <v>27733367</v>
          </cell>
          <cell r="L101">
            <v>27890843</v>
          </cell>
          <cell r="M101">
            <v>27995901</v>
          </cell>
          <cell r="N101">
            <v>27734174</v>
          </cell>
          <cell r="O101">
            <v>27887887</v>
          </cell>
          <cell r="P101">
            <v>28400895</v>
          </cell>
          <cell r="Q101">
            <v>29147375</v>
          </cell>
        </row>
        <row r="102">
          <cell r="B102">
            <v>4256246</v>
          </cell>
          <cell r="C102">
            <v>4129059</v>
          </cell>
          <cell r="D102">
            <v>3876127</v>
          </cell>
          <cell r="E102">
            <v>3698441</v>
          </cell>
          <cell r="F102">
            <v>3472911</v>
          </cell>
          <cell r="G102">
            <v>3303603</v>
          </cell>
          <cell r="H102">
            <v>3150880</v>
          </cell>
          <cell r="I102">
            <v>3018511</v>
          </cell>
          <cell r="J102">
            <v>2945459</v>
          </cell>
          <cell r="K102">
            <v>2774534</v>
          </cell>
          <cell r="L102">
            <v>2663701</v>
          </cell>
          <cell r="M102">
            <v>2535325</v>
          </cell>
          <cell r="N102">
            <v>2414411</v>
          </cell>
          <cell r="O102">
            <v>2340037</v>
          </cell>
          <cell r="P102">
            <v>2239165</v>
          </cell>
          <cell r="Q102">
            <v>2226999</v>
          </cell>
        </row>
        <row r="103">
          <cell r="B103">
            <v>18473309</v>
          </cell>
          <cell r="C103">
            <v>19325329</v>
          </cell>
          <cell r="D103">
            <v>19923880</v>
          </cell>
          <cell r="E103">
            <v>20605800</v>
          </cell>
          <cell r="F103">
            <v>21498986</v>
          </cell>
          <cell r="G103">
            <v>22312167</v>
          </cell>
          <cell r="H103">
            <v>23065641</v>
          </cell>
          <cell r="I103">
            <v>24452804</v>
          </cell>
          <cell r="J103">
            <v>24750723</v>
          </cell>
          <cell r="K103">
            <v>24571070</v>
          </cell>
          <cell r="L103">
            <v>24810533</v>
          </cell>
          <cell r="M103">
            <v>25030027</v>
          </cell>
          <cell r="N103">
            <v>24884593</v>
          </cell>
          <cell r="O103">
            <v>25105666</v>
          </cell>
          <cell r="P103">
            <v>25689788</v>
          </cell>
          <cell r="Q103">
            <v>26430217</v>
          </cell>
        </row>
        <row r="104">
          <cell r="B104">
            <v>151939</v>
          </cell>
          <cell r="C104">
            <v>182110</v>
          </cell>
          <cell r="D104">
            <v>226935</v>
          </cell>
          <cell r="E104">
            <v>250547</v>
          </cell>
          <cell r="F104">
            <v>261558</v>
          </cell>
          <cell r="G104">
            <v>275825</v>
          </cell>
          <cell r="H104">
            <v>300756</v>
          </cell>
          <cell r="I104">
            <v>304964</v>
          </cell>
          <cell r="J104">
            <v>315874</v>
          </cell>
          <cell r="K104">
            <v>313737</v>
          </cell>
          <cell r="L104">
            <v>320139</v>
          </cell>
          <cell r="M104">
            <v>325834</v>
          </cell>
          <cell r="N104">
            <v>320541</v>
          </cell>
          <cell r="O104">
            <v>312457</v>
          </cell>
          <cell r="P104">
            <v>324103</v>
          </cell>
          <cell r="Q104">
            <v>320764</v>
          </cell>
        </row>
        <row r="105">
          <cell r="B105">
            <v>7509</v>
          </cell>
          <cell r="C105">
            <v>8885</v>
          </cell>
          <cell r="D105">
            <v>10724</v>
          </cell>
          <cell r="E105">
            <v>12990</v>
          </cell>
          <cell r="F105">
            <v>14937</v>
          </cell>
          <cell r="G105">
            <v>17506</v>
          </cell>
          <cell r="H105">
            <v>30914</v>
          </cell>
          <cell r="I105">
            <v>35571</v>
          </cell>
          <cell r="J105">
            <v>48075</v>
          </cell>
          <cell r="K105">
            <v>66498</v>
          </cell>
          <cell r="L105">
            <v>89137</v>
          </cell>
          <cell r="M105">
            <v>96274</v>
          </cell>
          <cell r="N105">
            <v>99591</v>
          </cell>
          <cell r="O105">
            <v>107225</v>
          </cell>
          <cell r="P105">
            <v>116812</v>
          </cell>
          <cell r="Q105">
            <v>128891</v>
          </cell>
        </row>
        <row r="106">
          <cell r="B106">
            <v>5196</v>
          </cell>
          <cell r="C106">
            <v>5904</v>
          </cell>
          <cell r="D106">
            <v>6175</v>
          </cell>
          <cell r="E106">
            <v>6297</v>
          </cell>
          <cell r="F106">
            <v>7483</v>
          </cell>
          <cell r="G106">
            <v>7367</v>
          </cell>
          <cell r="H106">
            <v>7482</v>
          </cell>
          <cell r="I106">
            <v>7665</v>
          </cell>
          <cell r="J106">
            <v>7175</v>
          </cell>
          <cell r="K106">
            <v>7528</v>
          </cell>
          <cell r="L106">
            <v>7333</v>
          </cell>
          <cell r="M106">
            <v>8441</v>
          </cell>
          <cell r="N106">
            <v>15038</v>
          </cell>
          <cell r="O106">
            <v>22502</v>
          </cell>
          <cell r="P106">
            <v>31027</v>
          </cell>
          <cell r="Q106">
            <v>40504</v>
          </cell>
        </row>
        <row r="107">
          <cell r="B107">
            <v>5307249.1790475631</v>
          </cell>
          <cell r="C107">
            <v>5399070.8808253231</v>
          </cell>
          <cell r="D107">
            <v>5496200.2109272266</v>
          </cell>
          <cell r="E107">
            <v>5535757.2413833458</v>
          </cell>
          <cell r="F107">
            <v>5570354.8567542015</v>
          </cell>
          <cell r="G107">
            <v>5606555.3385081002</v>
          </cell>
          <cell r="H107">
            <v>5729865.7334556961</v>
          </cell>
          <cell r="I107">
            <v>5743355.6949166423</v>
          </cell>
          <cell r="J107">
            <v>5820958.9032716565</v>
          </cell>
          <cell r="K107">
            <v>5765022.5566806216</v>
          </cell>
          <cell r="L107">
            <v>5736413.9660989251</v>
          </cell>
          <cell r="M107">
            <v>5773948.4529881692</v>
          </cell>
          <cell r="N107">
            <v>5703689.3117266577</v>
          </cell>
          <cell r="O107">
            <v>5720321.4703767998</v>
          </cell>
          <cell r="P107">
            <v>5799867.5814942904</v>
          </cell>
          <cell r="Q107">
            <v>5936930.9914684212</v>
          </cell>
        </row>
        <row r="108">
          <cell r="B108">
            <v>4977186</v>
          </cell>
          <cell r="C108">
            <v>5048061</v>
          </cell>
          <cell r="D108">
            <v>5128284</v>
          </cell>
          <cell r="E108">
            <v>5160718</v>
          </cell>
          <cell r="F108">
            <v>5133236</v>
          </cell>
          <cell r="G108">
            <v>5155639</v>
          </cell>
          <cell r="H108">
            <v>5258476</v>
          </cell>
          <cell r="I108">
            <v>5256191</v>
          </cell>
          <cell r="J108">
            <v>5335821</v>
          </cell>
          <cell r="K108">
            <v>5331542</v>
          </cell>
          <cell r="L108">
            <v>5287311</v>
          </cell>
          <cell r="M108">
            <v>5325523</v>
          </cell>
          <cell r="N108">
            <v>5253452</v>
          </cell>
          <cell r="O108">
            <v>5244760</v>
          </cell>
          <cell r="P108">
            <v>5321019</v>
          </cell>
          <cell r="Q108">
            <v>5446891</v>
          </cell>
        </row>
        <row r="109">
          <cell r="B109">
            <v>330063.1790475634</v>
          </cell>
          <cell r="C109">
            <v>351009.88082532288</v>
          </cell>
          <cell r="D109">
            <v>367916.21092722681</v>
          </cell>
          <cell r="E109">
            <v>375039.24138334551</v>
          </cell>
          <cell r="F109">
            <v>437118.85675420141</v>
          </cell>
          <cell r="G109">
            <v>450916.33850810013</v>
          </cell>
          <cell r="H109">
            <v>471389.73345569643</v>
          </cell>
          <cell r="I109">
            <v>487164.69491664221</v>
          </cell>
          <cell r="J109">
            <v>485137.90327165648</v>
          </cell>
          <cell r="K109">
            <v>433480.55668062117</v>
          </cell>
          <cell r="L109">
            <v>449102.96609892522</v>
          </cell>
          <cell r="M109">
            <v>448425.45298816875</v>
          </cell>
          <cell r="N109">
            <v>450237.31172665808</v>
          </cell>
          <cell r="O109">
            <v>475561.47037679993</v>
          </cell>
          <cell r="P109">
            <v>478848.58149429015</v>
          </cell>
          <cell r="Q109">
            <v>490039.99146842147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jrc/en/publication/eur-scientific-and-technical-research-reports/potencia-central-scenario-eu-energy-outlook-2050" TargetMode="External"/><Relationship Id="rId1" Type="http://schemas.openxmlformats.org/officeDocument/2006/relationships/hyperlink" Target="https://ec.europa.eu/jrc/en/potencia/jrc-ide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>
      <selection activeCell="H22" sqref="H22"/>
    </sheetView>
    <sheetView workbookViewId="1"/>
  </sheetViews>
  <sheetFormatPr defaultColWidth="9.1328125" defaultRowHeight="14.25" x14ac:dyDescent="0.45"/>
  <cols>
    <col min="2" max="2" width="126.1328125" bestFit="1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3"/>
    </row>
    <row r="4" spans="1:2" x14ac:dyDescent="0.45">
      <c r="B4" t="s">
        <v>74</v>
      </c>
    </row>
    <row r="5" spans="1:2" x14ac:dyDescent="0.45">
      <c r="B5" s="4">
        <v>2019</v>
      </c>
    </row>
    <row r="6" spans="1:2" x14ac:dyDescent="0.45">
      <c r="B6" t="s">
        <v>73</v>
      </c>
    </row>
    <row r="7" spans="1:2" x14ac:dyDescent="0.45">
      <c r="B7" s="6" t="s">
        <v>79</v>
      </c>
    </row>
    <row r="8" spans="1:2" x14ac:dyDescent="0.45">
      <c r="B8" t="s">
        <v>80</v>
      </c>
    </row>
    <row r="9" spans="1:2" x14ac:dyDescent="0.45">
      <c r="B9" t="s">
        <v>77</v>
      </c>
    </row>
    <row r="11" spans="1:2" x14ac:dyDescent="0.45">
      <c r="B11" s="3"/>
    </row>
    <row r="12" spans="1:2" x14ac:dyDescent="0.45">
      <c r="B12" t="s">
        <v>75</v>
      </c>
    </row>
    <row r="13" spans="1:2" x14ac:dyDescent="0.45">
      <c r="B13" s="4">
        <v>2018</v>
      </c>
    </row>
    <row r="14" spans="1:2" x14ac:dyDescent="0.45">
      <c r="B14" t="s">
        <v>78</v>
      </c>
    </row>
    <row r="15" spans="1:2" x14ac:dyDescent="0.45">
      <c r="B15" s="6" t="s">
        <v>76</v>
      </c>
    </row>
    <row r="17" spans="1:1" x14ac:dyDescent="0.45">
      <c r="A17" s="1" t="s">
        <v>2</v>
      </c>
    </row>
    <row r="18" spans="1:1" x14ac:dyDescent="0.45">
      <c r="A18" s="1"/>
    </row>
    <row r="19" spans="1:1" x14ac:dyDescent="0.45">
      <c r="A19" t="s">
        <v>10</v>
      </c>
    </row>
    <row r="20" spans="1:1" x14ac:dyDescent="0.45">
      <c r="A20" t="s">
        <v>11</v>
      </c>
    </row>
    <row r="21" spans="1:1" x14ac:dyDescent="0.45">
      <c r="A21" t="s">
        <v>85</v>
      </c>
    </row>
    <row r="22" spans="1:1" x14ac:dyDescent="0.45">
      <c r="A22" t="s">
        <v>13</v>
      </c>
    </row>
    <row r="23" spans="1:1" x14ac:dyDescent="0.45">
      <c r="A23" t="s">
        <v>12</v>
      </c>
    </row>
    <row r="24" spans="1:1" x14ac:dyDescent="0.45">
      <c r="A24" t="s">
        <v>14</v>
      </c>
    </row>
    <row r="26" spans="1:1" x14ac:dyDescent="0.45">
      <c r="A26" s="86" t="s">
        <v>86</v>
      </c>
    </row>
    <row r="27" spans="1:1" x14ac:dyDescent="0.45">
      <c r="A27" s="86" t="s">
        <v>87</v>
      </c>
    </row>
    <row r="28" spans="1:1" x14ac:dyDescent="0.45">
      <c r="A28" s="86"/>
    </row>
    <row r="29" spans="1:1" x14ac:dyDescent="0.45">
      <c r="A29" t="s">
        <v>84</v>
      </c>
    </row>
    <row r="31" spans="1:1" x14ac:dyDescent="0.45">
      <c r="A31" t="s">
        <v>83</v>
      </c>
    </row>
    <row r="33" spans="1:1" x14ac:dyDescent="0.45">
      <c r="A33" t="s">
        <v>15</v>
      </c>
    </row>
    <row r="34" spans="1:1" x14ac:dyDescent="0.45">
      <c r="A34" t="s">
        <v>16</v>
      </c>
    </row>
    <row r="36" spans="1:1" x14ac:dyDescent="0.45">
      <c r="A36" t="s">
        <v>81</v>
      </c>
    </row>
    <row r="37" spans="1:1" x14ac:dyDescent="0.45">
      <c r="A37" t="s">
        <v>82</v>
      </c>
    </row>
  </sheetData>
  <hyperlinks>
    <hyperlink ref="B15" r:id="rId1" xr:uid="{BFC6198D-4F36-44FE-9703-004AAC255B6A}"/>
    <hyperlink ref="B7" r:id="rId2" xr:uid="{60176300-598D-4444-825B-4B9902DE2359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L11"/>
  <sheetViews>
    <sheetView workbookViewId="0">
      <selection activeCell="L23" sqref="L23"/>
    </sheetView>
    <sheetView workbookViewId="1"/>
  </sheetViews>
  <sheetFormatPr defaultColWidth="9.1328125" defaultRowHeight="14.25" x14ac:dyDescent="0.45"/>
  <cols>
    <col min="1" max="1" width="22.59765625" customWidth="1"/>
    <col min="2" max="3" width="5" bestFit="1" customWidth="1"/>
  </cols>
  <sheetData>
    <row r="1" spans="1:38" ht="28.5" x14ac:dyDescent="0.4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4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8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L11"/>
  <sheetViews>
    <sheetView workbookViewId="0">
      <selection activeCell="K27" sqref="K27"/>
    </sheetView>
    <sheetView workbookViewId="1"/>
  </sheetViews>
  <sheetFormatPr defaultColWidth="9.1328125" defaultRowHeight="14.25" x14ac:dyDescent="0.45"/>
  <cols>
    <col min="1" max="1" width="22.59765625" customWidth="1"/>
    <col min="2" max="3" width="5" bestFit="1" customWidth="1"/>
  </cols>
  <sheetData>
    <row r="1" spans="1:38" ht="28.5" x14ac:dyDescent="0.4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4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  <sheetView workbookViewId="1"/>
  </sheetViews>
  <sheetFormatPr defaultColWidth="9.1328125" defaultRowHeight="14.25" x14ac:dyDescent="0.4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K11"/>
  <sheetViews>
    <sheetView workbookViewId="0">
      <selection activeCell="I14" sqref="I14"/>
    </sheetView>
    <sheetView workbookViewId="1"/>
  </sheetViews>
  <sheetFormatPr defaultColWidth="9.1328125" defaultRowHeight="14.25" x14ac:dyDescent="0.45"/>
  <cols>
    <col min="1" max="1" width="22.59765625" customWidth="1"/>
    <col min="2" max="3" width="5" bestFit="1" customWidth="1"/>
    <col min="5" max="5" width="5" bestFit="1" customWidth="1"/>
  </cols>
  <sheetData>
    <row r="1" spans="1:37" ht="28.5" x14ac:dyDescent="0.4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K11"/>
  <sheetViews>
    <sheetView workbookViewId="0">
      <selection activeCell="I14" sqref="I14"/>
    </sheetView>
    <sheetView workbookViewId="1"/>
  </sheetViews>
  <sheetFormatPr defaultColWidth="9.1328125" defaultRowHeight="14.25" x14ac:dyDescent="0.45"/>
  <cols>
    <col min="1" max="1" width="22.59765625" customWidth="1"/>
    <col min="2" max="3" width="5" bestFit="1" customWidth="1"/>
    <col min="5" max="5" width="5" bestFit="1" customWidth="1"/>
  </cols>
  <sheetData>
    <row r="1" spans="1:37" ht="28.5" x14ac:dyDescent="0.4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L11"/>
  <sheetViews>
    <sheetView workbookViewId="0">
      <selection activeCell="C13" sqref="C13"/>
    </sheetView>
    <sheetView workbookViewId="1"/>
  </sheetViews>
  <sheetFormatPr defaultColWidth="9.1328125" defaultRowHeight="14.25" x14ac:dyDescent="0.45"/>
  <cols>
    <col min="1" max="3" width="22.59765625" customWidth="1"/>
  </cols>
  <sheetData>
    <row r="1" spans="1:38" ht="28.5" x14ac:dyDescent="0.4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45">
      <c r="A4" t="s">
        <v>5</v>
      </c>
      <c r="B4" s="2">
        <f>'TrRoad_ene - Summary'!Q65/'TrRoad_ene - Summary'!Q64</f>
        <v>0.9690754860431039</v>
      </c>
      <c r="C4" s="2">
        <f>'TrRoad_ene - Summary'!R65/'TrRoad_ene - Summary'!R64</f>
        <v>0.96844304849548846</v>
      </c>
      <c r="D4" s="2">
        <f>'TrRoad_ene - Summary'!S65/'TrRoad_ene - Summary'!S64</f>
        <v>0.96768331391943907</v>
      </c>
      <c r="E4" s="2">
        <f>'TrRoad_ene - Summary'!T65/'TrRoad_ene - Summary'!T64</f>
        <v>0.96691804865166919</v>
      </c>
      <c r="F4" s="2">
        <f>'TrRoad_ene - Summary'!U65/'TrRoad_ene - Summary'!U64</f>
        <v>0.96605630546294163</v>
      </c>
      <c r="G4" s="2">
        <f>'TrRoad_ene - Summary'!V65/'TrRoad_ene - Summary'!V64</f>
        <v>0.96471860414523603</v>
      </c>
      <c r="H4" s="2">
        <f>'TrRoad_ene - Summary'!W65/'TrRoad_ene - Summary'!W64</f>
        <v>0.96343075996636451</v>
      </c>
      <c r="I4" s="2">
        <f>'TrRoad_ene - Summary'!X65/'TrRoad_ene - Summary'!X64</f>
        <v>0.96208439408299939</v>
      </c>
      <c r="J4" s="2">
        <f>'TrRoad_ene - Summary'!Y65/'TrRoad_ene - Summary'!Y64</f>
        <v>0.96074750373197504</v>
      </c>
      <c r="K4" s="2">
        <f>'TrRoad_ene - Summary'!Z65/'TrRoad_ene - Summary'!Z64</f>
        <v>0.95936312658360368</v>
      </c>
      <c r="L4" s="2">
        <f>'TrRoad_ene - Summary'!AA65/'TrRoad_ene - Summary'!AA64</f>
        <v>0.957872537744617</v>
      </c>
      <c r="M4" s="2">
        <f>'TrRoad_ene - Summary'!AB65/'TrRoad_ene - Summary'!AB64</f>
        <v>0.95625923877437213</v>
      </c>
      <c r="N4" s="2">
        <f>'TrRoad_ene - Summary'!AC65/'TrRoad_ene - Summary'!AC64</f>
        <v>0.95451040144632593</v>
      </c>
      <c r="O4" s="2">
        <f>'TrRoad_ene - Summary'!AD65/'TrRoad_ene - Summary'!AD64</f>
        <v>0.95259899314142815</v>
      </c>
      <c r="P4" s="2">
        <f>'TrRoad_ene - Summary'!AE65/'TrRoad_ene - Summary'!AE64</f>
        <v>0.95049863091866404</v>
      </c>
      <c r="Q4" s="2">
        <f>'TrRoad_ene - Summary'!AF65/'TrRoad_ene - Summary'!AF64</f>
        <v>0.94817434345102503</v>
      </c>
      <c r="R4" s="2">
        <f>'TrRoad_ene - Summary'!AG65/'TrRoad_ene - Summary'!AG64</f>
        <v>0.94618714979418428</v>
      </c>
      <c r="S4" s="2">
        <f>'TrRoad_ene - Summary'!AH65/'TrRoad_ene - Summary'!AH64</f>
        <v>0.94403993133681341</v>
      </c>
      <c r="T4" s="2">
        <f>'TrRoad_ene - Summary'!AI65/'TrRoad_ene - Summary'!AI64</f>
        <v>0.94179118357542246</v>
      </c>
      <c r="U4" s="2">
        <f>'TrRoad_ene - Summary'!AJ65/'TrRoad_ene - Summary'!AJ64</f>
        <v>0.93939533091857708</v>
      </c>
      <c r="V4" s="2">
        <f>'TrRoad_ene - Summary'!AK65/'TrRoad_ene - Summary'!AK64</f>
        <v>0.93687123626512248</v>
      </c>
      <c r="W4" s="2">
        <f>'TrRoad_ene - Summary'!AL65/'TrRoad_ene - Summary'!AL64</f>
        <v>0.93421009354590201</v>
      </c>
      <c r="X4" s="2">
        <f>'TrRoad_ene - Summary'!AM65/'TrRoad_ene - Summary'!AM64</f>
        <v>0.93142632264217717</v>
      </c>
      <c r="Y4" s="2">
        <f>'TrRoad_ene - Summary'!AN65/'TrRoad_ene - Summary'!AN64</f>
        <v>0.92850204320192542</v>
      </c>
      <c r="Z4" s="2">
        <f>'TrRoad_ene - Summary'!AO65/'TrRoad_ene - Summary'!AO64</f>
        <v>0.92544425954493026</v>
      </c>
      <c r="AA4" s="2">
        <f>'TrRoad_ene - Summary'!AP65/'TrRoad_ene - Summary'!AP64</f>
        <v>0.92223055070524596</v>
      </c>
      <c r="AB4" s="2">
        <f>'TrRoad_ene - Summary'!AQ65/'TrRoad_ene - Summary'!AQ64</f>
        <v>0.91886242223320469</v>
      </c>
      <c r="AC4" s="2">
        <f>'TrRoad_ene - Summary'!AR65/'TrRoad_ene - Summary'!AR64</f>
        <v>0.91532083718344592</v>
      </c>
      <c r="AD4" s="2">
        <f>'TrRoad_ene - Summary'!AS65/'TrRoad_ene - Summary'!AS64</f>
        <v>0.9116094486368258</v>
      </c>
      <c r="AE4" s="2">
        <f>'TrRoad_ene - Summary'!AT65/'TrRoad_ene - Summary'!AT64</f>
        <v>0.90772464494896399</v>
      </c>
      <c r="AF4" s="2">
        <f>'TrRoad_ene - Summary'!AU65/'TrRoad_ene - Summary'!AU64</f>
        <v>0.90368522548218944</v>
      </c>
      <c r="AG4" s="2">
        <f>'TrRoad_ene - Summary'!AV65/'TrRoad_ene - Summary'!AV64</f>
        <v>0.8994898896538055</v>
      </c>
      <c r="AH4" s="2">
        <f>'TrRoad_ene - Summary'!AW65/'TrRoad_ene - Summary'!AW64</f>
        <v>0.89519386450742844</v>
      </c>
      <c r="AI4" s="2">
        <f>'TrRoad_ene - Summary'!AX65/'TrRoad_ene - Summary'!AX64</f>
        <v>0.89079347812766441</v>
      </c>
      <c r="AJ4" s="2">
        <f>'TrRoad_ene - Summary'!AY65/'TrRoad_ene - Summary'!AY64</f>
        <v>0.88633163686968741</v>
      </c>
      <c r="AK4" s="2">
        <f>'TrRoad_ene - Summary'!AZ65/'TrRoad_ene - Summary'!AZ64</f>
        <v>0.88182534960463965</v>
      </c>
      <c r="AL4" s="2"/>
    </row>
    <row r="5" spans="1:38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45">
      <c r="A6" t="s">
        <v>7</v>
      </c>
      <c r="B6" s="2">
        <f>'TrRoad_ene - Summary'!Q66/'TrRoad_ene - Summary'!Q64</f>
        <v>3.092451395689581E-2</v>
      </c>
      <c r="C6" s="2">
        <f>'TrRoad_ene - Summary'!R66/'TrRoad_ene - Summary'!R64</f>
        <v>3.155695150451153E-2</v>
      </c>
      <c r="D6" s="2">
        <f>'TrRoad_ene - Summary'!S66/'TrRoad_ene - Summary'!S64</f>
        <v>3.2316686080560902E-2</v>
      </c>
      <c r="E6" s="2">
        <f>'TrRoad_ene - Summary'!T66/'TrRoad_ene - Summary'!T64</f>
        <v>3.3081951348330717E-2</v>
      </c>
      <c r="F6" s="2">
        <f>'TrRoad_ene - Summary'!U66/'TrRoad_ene - Summary'!U64</f>
        <v>3.3943694537058269E-2</v>
      </c>
      <c r="G6" s="2">
        <f>'TrRoad_ene - Summary'!V66/'TrRoad_ene - Summary'!V64</f>
        <v>3.5281395854763989E-2</v>
      </c>
      <c r="H6" s="2">
        <f>'TrRoad_ene - Summary'!W66/'TrRoad_ene - Summary'!W64</f>
        <v>3.6569240033635438E-2</v>
      </c>
      <c r="I6" s="2">
        <f>'TrRoad_ene - Summary'!X66/'TrRoad_ene - Summary'!X64</f>
        <v>3.791560591700064E-2</v>
      </c>
      <c r="J6" s="2">
        <f>'TrRoad_ene - Summary'!Y66/'TrRoad_ene - Summary'!Y64</f>
        <v>3.9252496268024947E-2</v>
      </c>
      <c r="K6" s="2">
        <f>'TrRoad_ene - Summary'!Z66/'TrRoad_ene - Summary'!Z64</f>
        <v>4.0636873416396282E-2</v>
      </c>
      <c r="L6" s="2">
        <f>'TrRoad_ene - Summary'!AA66/'TrRoad_ene - Summary'!AA64</f>
        <v>4.2127462255383052E-2</v>
      </c>
      <c r="M6" s="2">
        <f>'TrRoad_ene - Summary'!AB66/'TrRoad_ene - Summary'!AB64</f>
        <v>4.3740761225627971E-2</v>
      </c>
      <c r="N6" s="2">
        <f>'TrRoad_ene - Summary'!AC66/'TrRoad_ene - Summary'!AC64</f>
        <v>4.5489598553674099E-2</v>
      </c>
      <c r="O6" s="2">
        <f>'TrRoad_ene - Summary'!AD66/'TrRoad_ene - Summary'!AD64</f>
        <v>4.7401006858571883E-2</v>
      </c>
      <c r="P6" s="2">
        <f>'TrRoad_ene - Summary'!AE66/'TrRoad_ene - Summary'!AE64</f>
        <v>4.9501369081336018E-2</v>
      </c>
      <c r="Q6" s="2">
        <f>'TrRoad_ene - Summary'!AF66/'TrRoad_ene - Summary'!AF64</f>
        <v>5.1825656548974988E-2</v>
      </c>
      <c r="R6" s="2">
        <f>'TrRoad_ene - Summary'!AG66/'TrRoad_ene - Summary'!AG64</f>
        <v>5.3812850205815749E-2</v>
      </c>
      <c r="S6" s="2">
        <f>'TrRoad_ene - Summary'!AH66/'TrRoad_ene - Summary'!AH64</f>
        <v>5.5960068663186591E-2</v>
      </c>
      <c r="T6" s="2">
        <f>'TrRoad_ene - Summary'!AI66/'TrRoad_ene - Summary'!AI64</f>
        <v>5.8208816424577509E-2</v>
      </c>
      <c r="U6" s="2">
        <f>'TrRoad_ene - Summary'!AJ66/'TrRoad_ene - Summary'!AJ64</f>
        <v>6.0604669081422834E-2</v>
      </c>
      <c r="V6" s="2">
        <f>'TrRoad_ene - Summary'!AK66/'TrRoad_ene - Summary'!AK64</f>
        <v>6.3128763734877497E-2</v>
      </c>
      <c r="W6" s="2">
        <f>'TrRoad_ene - Summary'!AL66/'TrRoad_ene - Summary'!AL64</f>
        <v>6.5789906454097991E-2</v>
      </c>
      <c r="X6" s="2">
        <f>'TrRoad_ene - Summary'!AM66/'TrRoad_ene - Summary'!AM64</f>
        <v>6.8573677357822826E-2</v>
      </c>
      <c r="Y6" s="2">
        <f>'TrRoad_ene - Summary'!AN66/'TrRoad_ene - Summary'!AN64</f>
        <v>7.1497956798074594E-2</v>
      </c>
      <c r="Z6" s="2">
        <f>'TrRoad_ene - Summary'!AO66/'TrRoad_ene - Summary'!AO64</f>
        <v>7.4555740455069699E-2</v>
      </c>
      <c r="AA6" s="2">
        <f>'TrRoad_ene - Summary'!AP66/'TrRoad_ene - Summary'!AP64</f>
        <v>7.7769449294754045E-2</v>
      </c>
      <c r="AB6" s="2">
        <f>'TrRoad_ene - Summary'!AQ66/'TrRoad_ene - Summary'!AQ64</f>
        <v>8.1137577766795241E-2</v>
      </c>
      <c r="AC6" s="2">
        <f>'TrRoad_ene - Summary'!AR66/'TrRoad_ene - Summary'!AR64</f>
        <v>8.4679162816553952E-2</v>
      </c>
      <c r="AD6" s="2">
        <f>'TrRoad_ene - Summary'!AS66/'TrRoad_ene - Summary'!AS64</f>
        <v>8.8390551363174114E-2</v>
      </c>
      <c r="AE6" s="2">
        <f>'TrRoad_ene - Summary'!AT66/'TrRoad_ene - Summary'!AT64</f>
        <v>9.2275355051036054E-2</v>
      </c>
      <c r="AF6" s="2">
        <f>'TrRoad_ene - Summary'!AU66/'TrRoad_ene - Summary'!AU64</f>
        <v>9.6314774517810495E-2</v>
      </c>
      <c r="AG6" s="2">
        <f>'TrRoad_ene - Summary'!AV66/'TrRoad_ene - Summary'!AV64</f>
        <v>0.10051011034619452</v>
      </c>
      <c r="AH6" s="2">
        <f>'TrRoad_ene - Summary'!AW66/'TrRoad_ene - Summary'!AW64</f>
        <v>0.10480613549257167</v>
      </c>
      <c r="AI6" s="2">
        <f>'TrRoad_ene - Summary'!AX66/'TrRoad_ene - Summary'!AX64</f>
        <v>0.10920652187233569</v>
      </c>
      <c r="AJ6" s="2">
        <f>'TrRoad_ene - Summary'!AY66/'TrRoad_ene - Summary'!AY64</f>
        <v>0.11366836313031253</v>
      </c>
      <c r="AK6" s="2">
        <f>'TrRoad_ene - Summary'!AZ66/'TrRoad_ene - Summary'!AZ64</f>
        <v>0.11817465039536043</v>
      </c>
      <c r="AL6" s="2"/>
    </row>
    <row r="7" spans="1:38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L11"/>
  <sheetViews>
    <sheetView workbookViewId="0">
      <selection activeCell="B14" sqref="B14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8" ht="28.5" x14ac:dyDescent="0.4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45">
      <c r="A5" t="s">
        <v>6</v>
      </c>
      <c r="B5" s="2">
        <f>'TrRoad_ene - Summary'!Q68/'TrRoad_ene - Summary'!Q67</f>
        <v>0.94520722184966033</v>
      </c>
      <c r="C5" s="2">
        <f>'TrRoad_ene - Summary'!R68/'TrRoad_ene - Summary'!R67</f>
        <v>0.94414129599823704</v>
      </c>
      <c r="D5" s="2">
        <f>'TrRoad_ene - Summary'!S68/'TrRoad_ene - Summary'!S67</f>
        <v>0.94243045247867396</v>
      </c>
      <c r="E5" s="2">
        <f>'TrRoad_ene - Summary'!T68/'TrRoad_ene - Summary'!T67</f>
        <v>0.94106425122231041</v>
      </c>
      <c r="F5" s="2">
        <f>'TrRoad_ene - Summary'!U68/'TrRoad_ene - Summary'!U67</f>
        <v>0.93934410069989116</v>
      </c>
      <c r="G5" s="2">
        <f>'TrRoad_ene - Summary'!V68/'TrRoad_ene - Summary'!V67</f>
        <v>0.93762883007819942</v>
      </c>
      <c r="H5" s="2">
        <f>'TrRoad_ene - Summary'!W68/'TrRoad_ene - Summary'!W67</f>
        <v>0.93654897344288923</v>
      </c>
      <c r="I5" s="2">
        <f>'TrRoad_ene - Summary'!X68/'TrRoad_ene - Summary'!X67</f>
        <v>0.93546643170088395</v>
      </c>
      <c r="J5" s="2">
        <f>'TrRoad_ene - Summary'!Y68/'TrRoad_ene - Summary'!Y67</f>
        <v>0.93495201382355664</v>
      </c>
      <c r="K5" s="2">
        <f>'TrRoad_ene - Summary'!Z68/'TrRoad_ene - Summary'!Z67</f>
        <v>0.93443608517001164</v>
      </c>
      <c r="L5" s="2">
        <f>'TrRoad_ene - Summary'!AA68/'TrRoad_ene - Summary'!AA67</f>
        <v>0.93390948641197302</v>
      </c>
      <c r="M5" s="2">
        <f>'TrRoad_ene - Summary'!AB68/'TrRoad_ene - Summary'!AB67</f>
        <v>0.93338139639578721</v>
      </c>
      <c r="N5" s="2">
        <f>'TrRoad_ene - Summary'!AC68/'TrRoad_ene - Summary'!AC67</f>
        <v>0.93283654637430213</v>
      </c>
      <c r="O5" s="2">
        <f>'TrRoad_ene - Summary'!AD68/'TrRoad_ene - Summary'!AD67</f>
        <v>0.93228024626034522</v>
      </c>
      <c r="P5" s="2">
        <f>'TrRoad_ene - Summary'!AE68/'TrRoad_ene - Summary'!AE67</f>
        <v>0.93171299325467472</v>
      </c>
      <c r="Q5" s="2">
        <f>'TrRoad_ene - Summary'!AF68/'TrRoad_ene - Summary'!AF67</f>
        <v>0.93114190456810553</v>
      </c>
      <c r="R5" s="2">
        <f>'TrRoad_ene - Summary'!AG68/'TrRoad_ene - Summary'!AG67</f>
        <v>0.93075932301798625</v>
      </c>
      <c r="S5" s="2">
        <f>'TrRoad_ene - Summary'!AH68/'TrRoad_ene - Summary'!AH67</f>
        <v>0.93036816583304272</v>
      </c>
      <c r="T5" s="2">
        <f>'TrRoad_ene - Summary'!AI68/'TrRoad_ene - Summary'!AI67</f>
        <v>0.92997457408575701</v>
      </c>
      <c r="U5" s="2">
        <f>'TrRoad_ene - Summary'!AJ68/'TrRoad_ene - Summary'!AJ67</f>
        <v>0.92956904526204565</v>
      </c>
      <c r="V5" s="2">
        <f>'TrRoad_ene - Summary'!AK68/'TrRoad_ene - Summary'!AK67</f>
        <v>0.92915337067930803</v>
      </c>
      <c r="W5" s="2">
        <f>'TrRoad_ene - Summary'!AL68/'TrRoad_ene - Summary'!AL67</f>
        <v>0.92872703677870649</v>
      </c>
      <c r="X5" s="2">
        <f>'TrRoad_ene - Summary'!AM68/'TrRoad_ene - Summary'!AM67</f>
        <v>0.92829263569977827</v>
      </c>
      <c r="Y5" s="2">
        <f>'TrRoad_ene - Summary'!AN68/'TrRoad_ene - Summary'!AN67</f>
        <v>0.92785536011091385</v>
      </c>
      <c r="Z5" s="2">
        <f>'TrRoad_ene - Summary'!AO68/'TrRoad_ene - Summary'!AO67</f>
        <v>0.92740831634168408</v>
      </c>
      <c r="AA5" s="2">
        <f>'TrRoad_ene - Summary'!AP68/'TrRoad_ene - Summary'!AP67</f>
        <v>0.92695676351610445</v>
      </c>
      <c r="AB5" s="2">
        <f>'TrRoad_ene - Summary'!AQ68/'TrRoad_ene - Summary'!AQ67</f>
        <v>0.92649818516420324</v>
      </c>
      <c r="AC5" s="2">
        <f>'TrRoad_ene - Summary'!AR68/'TrRoad_ene - Summary'!AR67</f>
        <v>0.92603082772338041</v>
      </c>
      <c r="AD5" s="2">
        <f>'TrRoad_ene - Summary'!AS68/'TrRoad_ene - Summary'!AS67</f>
        <v>0.92555707911416929</v>
      </c>
      <c r="AE5" s="2">
        <f>'TrRoad_ene - Summary'!AT68/'TrRoad_ene - Summary'!AT67</f>
        <v>0.92508000701112159</v>
      </c>
      <c r="AF5" s="2">
        <f>'TrRoad_ene - Summary'!AU68/'TrRoad_ene - Summary'!AU67</f>
        <v>0.92460250103934616</v>
      </c>
      <c r="AG5" s="2">
        <f>'TrRoad_ene - Summary'!AV68/'TrRoad_ene - Summary'!AV67</f>
        <v>0.92412163762195121</v>
      </c>
      <c r="AH5" s="2">
        <f>'TrRoad_ene - Summary'!AW68/'TrRoad_ene - Summary'!AW67</f>
        <v>0.92363474673338608</v>
      </c>
      <c r="AI5" s="2">
        <f>'TrRoad_ene - Summary'!AX68/'TrRoad_ene - Summary'!AX67</f>
        <v>0.92314143099549828</v>
      </c>
      <c r="AJ5" s="2">
        <f>'TrRoad_ene - Summary'!AY68/'TrRoad_ene - Summary'!AY67</f>
        <v>0.92265187535105142</v>
      </c>
      <c r="AK5" s="2">
        <f>'TrRoad_ene - Summary'!AZ68/'TrRoad_ene - Summary'!AZ67</f>
        <v>0.92215481567563895</v>
      </c>
    </row>
    <row r="6" spans="1:38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45">
      <c r="A7" t="s">
        <v>9</v>
      </c>
      <c r="B7" s="2">
        <f>'TrRoad_ene - Summary'!Q69/'TrRoad_ene - Summary'!Q67</f>
        <v>5.4745811516071469E-2</v>
      </c>
      <c r="C7" s="2">
        <f>'TrRoad_ene - Summary'!R69/'TrRoad_ene - Summary'!R67</f>
        <v>5.5858704001762884E-2</v>
      </c>
      <c r="D7" s="2">
        <f>'TrRoad_ene - Summary'!S69/'TrRoad_ene - Summary'!S67</f>
        <v>5.7569547521326071E-2</v>
      </c>
      <c r="E7" s="2">
        <f>'TrRoad_ene - Summary'!T69/'TrRoad_ene - Summary'!T67</f>
        <v>5.8935748777689666E-2</v>
      </c>
      <c r="F7" s="2">
        <f>'TrRoad_ene - Summary'!U69/'TrRoad_ene - Summary'!U67</f>
        <v>6.0655899300108784E-2</v>
      </c>
      <c r="G7" s="2">
        <f>'TrRoad_ene - Summary'!V69/'TrRoad_ene - Summary'!V67</f>
        <v>6.2371169921800591E-2</v>
      </c>
      <c r="H7" s="2">
        <f>'TrRoad_ene - Summary'!W69/'TrRoad_ene - Summary'!W67</f>
        <v>6.3451026557110768E-2</v>
      </c>
      <c r="I7" s="2">
        <f>'TrRoad_ene - Summary'!X69/'TrRoad_ene - Summary'!X67</f>
        <v>6.4533568299115968E-2</v>
      </c>
      <c r="J7" s="2">
        <f>'TrRoad_ene - Summary'!Y69/'TrRoad_ene - Summary'!Y67</f>
        <v>6.5047986176443348E-2</v>
      </c>
      <c r="K7" s="2">
        <f>'TrRoad_ene - Summary'!Z69/'TrRoad_ene - Summary'!Z67</f>
        <v>6.5563914829988468E-2</v>
      </c>
      <c r="L7" s="2">
        <f>'TrRoad_ene - Summary'!AA69/'TrRoad_ene - Summary'!AA67</f>
        <v>6.6090513588026964E-2</v>
      </c>
      <c r="M7" s="2">
        <f>'TrRoad_ene - Summary'!AB69/'TrRoad_ene - Summary'!AB67</f>
        <v>6.66186036042129E-2</v>
      </c>
      <c r="N7" s="2">
        <f>'TrRoad_ene - Summary'!AC69/'TrRoad_ene - Summary'!AC67</f>
        <v>6.7163453625697866E-2</v>
      </c>
      <c r="O7" s="2">
        <f>'TrRoad_ene - Summary'!AD69/'TrRoad_ene - Summary'!AD67</f>
        <v>6.7719753739654734E-2</v>
      </c>
      <c r="P7" s="2">
        <f>'TrRoad_ene - Summary'!AE69/'TrRoad_ene - Summary'!AE67</f>
        <v>6.8287006745325368E-2</v>
      </c>
      <c r="Q7" s="2">
        <f>'TrRoad_ene - Summary'!AF69/'TrRoad_ene - Summary'!AF67</f>
        <v>6.8858095431894459E-2</v>
      </c>
      <c r="R7" s="2">
        <f>'TrRoad_ene - Summary'!AG69/'TrRoad_ene - Summary'!AG67</f>
        <v>6.9240676982013846E-2</v>
      </c>
      <c r="S7" s="2">
        <f>'TrRoad_ene - Summary'!AH69/'TrRoad_ene - Summary'!AH67</f>
        <v>6.9631834166957216E-2</v>
      </c>
      <c r="T7" s="2">
        <f>'TrRoad_ene - Summary'!AI69/'TrRoad_ene - Summary'!AI67</f>
        <v>7.0025425914243031E-2</v>
      </c>
      <c r="U7" s="2">
        <f>'TrRoad_ene - Summary'!AJ69/'TrRoad_ene - Summary'!AJ67</f>
        <v>7.0430954737954354E-2</v>
      </c>
      <c r="V7" s="2">
        <f>'TrRoad_ene - Summary'!AK69/'TrRoad_ene - Summary'!AK67</f>
        <v>7.084662932069194E-2</v>
      </c>
      <c r="W7" s="2">
        <f>'TrRoad_ene - Summary'!AL69/'TrRoad_ene - Summary'!AL67</f>
        <v>7.127296322129352E-2</v>
      </c>
      <c r="X7" s="2">
        <f>'TrRoad_ene - Summary'!AM69/'TrRoad_ene - Summary'!AM67</f>
        <v>7.1707364300221718E-2</v>
      </c>
      <c r="Y7" s="2">
        <f>'TrRoad_ene - Summary'!AN69/'TrRoad_ene - Summary'!AN67</f>
        <v>7.214463988908619E-2</v>
      </c>
      <c r="Z7" s="2">
        <f>'TrRoad_ene - Summary'!AO69/'TrRoad_ene - Summary'!AO67</f>
        <v>7.2591683658315934E-2</v>
      </c>
      <c r="AA7" s="2">
        <f>'TrRoad_ene - Summary'!AP69/'TrRoad_ene - Summary'!AP67</f>
        <v>7.3043236483895491E-2</v>
      </c>
      <c r="AB7" s="2">
        <f>'TrRoad_ene - Summary'!AQ69/'TrRoad_ene - Summary'!AQ67</f>
        <v>7.3501814835796736E-2</v>
      </c>
      <c r="AC7" s="2">
        <f>'TrRoad_ene - Summary'!AR69/'TrRoad_ene - Summary'!AR67</f>
        <v>7.396917227661956E-2</v>
      </c>
      <c r="AD7" s="2">
        <f>'TrRoad_ene - Summary'!AS69/'TrRoad_ene - Summary'!AS67</f>
        <v>7.4442920885830738E-2</v>
      </c>
      <c r="AE7" s="2">
        <f>'TrRoad_ene - Summary'!AT69/'TrRoad_ene - Summary'!AT67</f>
        <v>7.4919992988878359E-2</v>
      </c>
      <c r="AF7" s="2">
        <f>'TrRoad_ene - Summary'!AU69/'TrRoad_ene - Summary'!AU67</f>
        <v>7.5397498960653841E-2</v>
      </c>
      <c r="AG7" s="2">
        <f>'TrRoad_ene - Summary'!AV69/'TrRoad_ene - Summary'!AV67</f>
        <v>7.5878362378048764E-2</v>
      </c>
      <c r="AH7" s="2">
        <f>'TrRoad_ene - Summary'!AW69/'TrRoad_ene - Summary'!AW67</f>
        <v>7.6365253266613892E-2</v>
      </c>
      <c r="AI7" s="2">
        <f>'TrRoad_ene - Summary'!AX69/'TrRoad_ene - Summary'!AX67</f>
        <v>7.6858569004501665E-2</v>
      </c>
      <c r="AJ7" s="2">
        <f>'TrRoad_ene - Summary'!AY69/'TrRoad_ene - Summary'!AY67</f>
        <v>7.7348124648948566E-2</v>
      </c>
      <c r="AK7" s="2">
        <f>'TrRoad_ene - Summary'!AZ69/'TrRoad_ene - Summary'!AZ67</f>
        <v>7.7845184324361008E-2</v>
      </c>
    </row>
    <row r="8" spans="1:38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K11"/>
  <sheetViews>
    <sheetView workbookViewId="0">
      <selection activeCell="E13" sqref="E13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f>C2</f>
        <v>0.24805315691689736</v>
      </c>
      <c r="C2">
        <f>'TrRoad_ene - Summary'!R76/'TrRoad_ene - Summary'!R74</f>
        <v>0.24805315691689736</v>
      </c>
      <c r="D2">
        <f>'TrRoad_ene - Summary'!S76/'TrRoad_ene - Summary'!S74</f>
        <v>0.2481050142161946</v>
      </c>
      <c r="E2">
        <f>'TrRoad_ene - Summary'!T76/'TrRoad_ene - Summary'!T74</f>
        <v>0.24810272976369338</v>
      </c>
      <c r="F2">
        <f>'TrRoad_ene - Summary'!U76/'TrRoad_ene - Summary'!U74</f>
        <v>0.2480611726236838</v>
      </c>
      <c r="G2">
        <f>'TrRoad_ene - Summary'!V76/'TrRoad_ene - Summary'!V74</f>
        <v>0.24771450851818627</v>
      </c>
      <c r="H2">
        <f>'TrRoad_ene - Summary'!W76/'TrRoad_ene - Summary'!W74</f>
        <v>0.24747651434974044</v>
      </c>
      <c r="I2">
        <f>'TrRoad_ene - Summary'!X76/'TrRoad_ene - Summary'!X74</f>
        <v>0.24723453159570991</v>
      </c>
      <c r="J2">
        <f>'TrRoad_ene - Summary'!Y76/'TrRoad_ene - Summary'!Y74</f>
        <v>0.24693190624447817</v>
      </c>
      <c r="K2">
        <f>'TrRoad_ene - Summary'!Z76/'TrRoad_ene - Summary'!Z74</f>
        <v>0.2464416353261521</v>
      </c>
      <c r="L2">
        <f>'TrRoad_ene - Summary'!AA76/'TrRoad_ene - Summary'!AA74</f>
        <v>0.24559524972211136</v>
      </c>
      <c r="M2">
        <f>'TrRoad_ene - Summary'!AB76/'TrRoad_ene - Summary'!AB74</f>
        <v>0.24431474061877653</v>
      </c>
      <c r="N2">
        <f>'TrRoad_ene - Summary'!AC76/'TrRoad_ene - Summary'!AC74</f>
        <v>0.24253213485163427</v>
      </c>
      <c r="O2">
        <f>'TrRoad_ene - Summary'!AD76/'TrRoad_ene - Summary'!AD74</f>
        <v>0.24017972782413397</v>
      </c>
      <c r="P2">
        <f>'TrRoad_ene - Summary'!AE76/'TrRoad_ene - Summary'!AE74</f>
        <v>0.23723285563282934</v>
      </c>
      <c r="Q2">
        <f>'TrRoad_ene - Summary'!AF76/'TrRoad_ene - Summary'!AF74</f>
        <v>0.23366650571755343</v>
      </c>
      <c r="R2">
        <f>'TrRoad_ene - Summary'!AG76/'TrRoad_ene - Summary'!AG74</f>
        <v>0.22953099832977122</v>
      </c>
      <c r="S2">
        <f>'TrRoad_ene - Summary'!AH76/'TrRoad_ene - Summary'!AH74</f>
        <v>0.22493454958175127</v>
      </c>
      <c r="T2">
        <f>'TrRoad_ene - Summary'!AI76/'TrRoad_ene - Summary'!AI74</f>
        <v>0.22007503699864972</v>
      </c>
      <c r="U2">
        <f>'TrRoad_ene - Summary'!AJ76/'TrRoad_ene - Summary'!AJ74</f>
        <v>0.21506857547000613</v>
      </c>
      <c r="V2">
        <f>'TrRoad_ene - Summary'!AK76/'TrRoad_ene - Summary'!AK74</f>
        <v>0.21005044229240247</v>
      </c>
      <c r="W2">
        <f>'TrRoad_ene - Summary'!AL76/'TrRoad_ene - Summary'!AL74</f>
        <v>0.20511314460848429</v>
      </c>
      <c r="X2">
        <f>'TrRoad_ene - Summary'!AM76/'TrRoad_ene - Summary'!AM74</f>
        <v>0.2003177683749752</v>
      </c>
      <c r="Y2">
        <f>'TrRoad_ene - Summary'!AN76/'TrRoad_ene - Summary'!AN74</f>
        <v>0.19569583375471525</v>
      </c>
      <c r="Z2">
        <f>'TrRoad_ene - Summary'!AO76/'TrRoad_ene - Summary'!AO74</f>
        <v>0.19123608175044096</v>
      </c>
      <c r="AA2">
        <f>'TrRoad_ene - Summary'!AP76/'TrRoad_ene - Summary'!AP74</f>
        <v>0.18691476408210217</v>
      </c>
      <c r="AB2">
        <f>'TrRoad_ene - Summary'!AQ76/'TrRoad_ene - Summary'!AQ74</f>
        <v>0.182650464647543</v>
      </c>
      <c r="AC2">
        <f>'TrRoad_ene - Summary'!AR76/'TrRoad_ene - Summary'!AR74</f>
        <v>0.17835132052625641</v>
      </c>
      <c r="AD2">
        <f>'TrRoad_ene - Summary'!AS76/'TrRoad_ene - Summary'!AS74</f>
        <v>0.17394353827624637</v>
      </c>
      <c r="AE2">
        <f>'TrRoad_ene - Summary'!AT76/'TrRoad_ene - Summary'!AT74</f>
        <v>0.16935859513264795</v>
      </c>
      <c r="AF2">
        <f>'TrRoad_ene - Summary'!AU76/'TrRoad_ene - Summary'!AU74</f>
        <v>0.16452135266697854</v>
      </c>
      <c r="AG2">
        <f>'TrRoad_ene - Summary'!AV76/'TrRoad_ene - Summary'!AV74</f>
        <v>0.15938337211830492</v>
      </c>
      <c r="AH2">
        <f>'TrRoad_ene - Summary'!AW76/'TrRoad_ene - Summary'!AW74</f>
        <v>0.15388629331785617</v>
      </c>
      <c r="AI2">
        <f>'TrRoad_ene - Summary'!AX76/'TrRoad_ene - Summary'!AX74</f>
        <v>0.14797671882767899</v>
      </c>
      <c r="AJ2">
        <f>'TrRoad_ene - Summary'!AY76/'TrRoad_ene - Summary'!AY74</f>
        <v>0.14161058080243796</v>
      </c>
      <c r="AK2">
        <f>'TrRoad_ene - Summary'!AZ76/'TrRoad_ene - Summary'!AZ74</f>
        <v>0.13482641345652482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f>C5</f>
        <v>0.75194684308310267</v>
      </c>
      <c r="C5">
        <f>'TrRoad_ene - Summary'!R75/'TrRoad_ene - Summary'!R74</f>
        <v>0.75194684308310267</v>
      </c>
      <c r="D5">
        <f>'TrRoad_ene - Summary'!S75/'TrRoad_ene - Summary'!S74</f>
        <v>0.75189498578380543</v>
      </c>
      <c r="E5">
        <f>'TrRoad_ene - Summary'!T75/'TrRoad_ene - Summary'!T74</f>
        <v>0.75189727023630659</v>
      </c>
      <c r="F5">
        <f>'TrRoad_ene - Summary'!U75/'TrRoad_ene - Summary'!U74</f>
        <v>0.75193882737631623</v>
      </c>
      <c r="G5">
        <f>'TrRoad_ene - Summary'!V75/'TrRoad_ene - Summary'!V74</f>
        <v>0.75228549148181378</v>
      </c>
      <c r="H5">
        <f>'TrRoad_ene - Summary'!W75/'TrRoad_ene - Summary'!W74</f>
        <v>0.7525234856502595</v>
      </c>
      <c r="I5">
        <f>'TrRoad_ene - Summary'!X75/'TrRoad_ene - Summary'!X74</f>
        <v>0.75276546840429015</v>
      </c>
      <c r="J5">
        <f>'TrRoad_ene - Summary'!Y75/'TrRoad_ene - Summary'!Y74</f>
        <v>0.75306809375552186</v>
      </c>
      <c r="K5">
        <f>'TrRoad_ene - Summary'!Z75/'TrRoad_ene - Summary'!Z74</f>
        <v>0.75355836467384785</v>
      </c>
      <c r="L5">
        <f>'TrRoad_ene - Summary'!AA75/'TrRoad_ene - Summary'!AA74</f>
        <v>0.75440475027788878</v>
      </c>
      <c r="M5">
        <f>'TrRoad_ene - Summary'!AB75/'TrRoad_ene - Summary'!AB74</f>
        <v>0.75568525938122355</v>
      </c>
      <c r="N5">
        <f>'TrRoad_ene - Summary'!AC75/'TrRoad_ene - Summary'!AC74</f>
        <v>0.75746786514836573</v>
      </c>
      <c r="O5">
        <f>'TrRoad_ene - Summary'!AD75/'TrRoad_ene - Summary'!AD74</f>
        <v>0.75982027217586601</v>
      </c>
      <c r="P5">
        <f>'TrRoad_ene - Summary'!AE75/'TrRoad_ene - Summary'!AE74</f>
        <v>0.76276714436717075</v>
      </c>
      <c r="Q5">
        <f>'TrRoad_ene - Summary'!AF75/'TrRoad_ene - Summary'!AF74</f>
        <v>0.76633349428244668</v>
      </c>
      <c r="R5">
        <f>'TrRoad_ene - Summary'!AG75/'TrRoad_ene - Summary'!AG74</f>
        <v>0.7704690016702288</v>
      </c>
      <c r="S5">
        <f>'TrRoad_ene - Summary'!AH75/'TrRoad_ene - Summary'!AH74</f>
        <v>0.7750654504182487</v>
      </c>
      <c r="T5">
        <f>'TrRoad_ene - Summary'!AI75/'TrRoad_ene - Summary'!AI74</f>
        <v>0.77992496300135039</v>
      </c>
      <c r="U5">
        <f>'TrRoad_ene - Summary'!AJ75/'TrRoad_ene - Summary'!AJ74</f>
        <v>0.78493142452999387</v>
      </c>
      <c r="V5">
        <f>'TrRoad_ene - Summary'!AK75/'TrRoad_ene - Summary'!AK74</f>
        <v>0.78994955770759767</v>
      </c>
      <c r="W5">
        <f>'TrRoad_ene - Summary'!AL75/'TrRoad_ene - Summary'!AL74</f>
        <v>0.79488685539151571</v>
      </c>
      <c r="X5">
        <f>'TrRoad_ene - Summary'!AM75/'TrRoad_ene - Summary'!AM74</f>
        <v>0.79968223162502483</v>
      </c>
      <c r="Y5">
        <f>'TrRoad_ene - Summary'!AN75/'TrRoad_ene - Summary'!AN74</f>
        <v>0.80430416624528478</v>
      </c>
      <c r="Z5">
        <f>'TrRoad_ene - Summary'!AO75/'TrRoad_ene - Summary'!AO74</f>
        <v>0.80876391824955907</v>
      </c>
      <c r="AA5">
        <f>'TrRoad_ene - Summary'!AP75/'TrRoad_ene - Summary'!AP74</f>
        <v>0.81308523591789783</v>
      </c>
      <c r="AB5">
        <f>'TrRoad_ene - Summary'!AQ75/'TrRoad_ene - Summary'!AQ74</f>
        <v>0.81734953535245702</v>
      </c>
      <c r="AC5">
        <f>'TrRoad_ene - Summary'!AR75/'TrRoad_ene - Summary'!AR74</f>
        <v>0.82164867947374354</v>
      </c>
      <c r="AD5">
        <f>'TrRoad_ene - Summary'!AS75/'TrRoad_ene - Summary'!AS74</f>
        <v>0.82605646172375369</v>
      </c>
      <c r="AE5">
        <f>'TrRoad_ene - Summary'!AT75/'TrRoad_ene - Summary'!AT74</f>
        <v>0.83064140486735205</v>
      </c>
      <c r="AF5">
        <f>'TrRoad_ene - Summary'!AU75/'TrRoad_ene - Summary'!AU74</f>
        <v>0.83547864733302135</v>
      </c>
      <c r="AG5">
        <f>'TrRoad_ene - Summary'!AV75/'TrRoad_ene - Summary'!AV74</f>
        <v>0.84061662788169511</v>
      </c>
      <c r="AH5">
        <f>'TrRoad_ene - Summary'!AW75/'TrRoad_ene - Summary'!AW74</f>
        <v>0.84611370668214381</v>
      </c>
      <c r="AI5">
        <f>'TrRoad_ene - Summary'!AX75/'TrRoad_ene - Summary'!AX74</f>
        <v>0.85202328117232096</v>
      </c>
      <c r="AJ5">
        <f>'TrRoad_ene - Summary'!AY75/'TrRoad_ene - Summary'!AY74</f>
        <v>0.85838941919756206</v>
      </c>
      <c r="AK5">
        <f>'TrRoad_ene - Summary'!AZ75/'TrRoad_ene - Summary'!AZ74</f>
        <v>0.8651735865434752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K11"/>
  <sheetViews>
    <sheetView workbookViewId="0">
      <selection activeCell="H15" sqref="H15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K11"/>
  <sheetViews>
    <sheetView workbookViewId="0">
      <selection activeCell="G19" sqref="G19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E04C-D64E-43DB-BD5A-41F8650B8EF6}">
  <sheetPr>
    <pageSetUpPr fitToPage="1"/>
  </sheetPr>
  <dimension ref="A1:AZ201"/>
  <sheetViews>
    <sheetView showGridLines="0" zoomScaleNormal="100" workbookViewId="0">
      <pane xSplit="1" ySplit="1" topLeftCell="AE7" activePane="bottomRight" state="frozen"/>
      <selection activeCell="D1" sqref="D1"/>
      <selection pane="topRight" activeCell="D1" sqref="D1"/>
      <selection pane="bottomLeft" activeCell="D1" sqref="D1"/>
      <selection pane="bottomRight" activeCell="AI9" sqref="AI9"/>
    </sheetView>
    <sheetView tabSelected="1" zoomScale="90" zoomScaleNormal="90" workbookViewId="1">
      <pane xSplit="1" ySplit="9" topLeftCell="Q12" activePane="bottomRight" state="frozen"/>
      <selection pane="topRight" activeCell="B1" sqref="B1"/>
      <selection pane="bottomLeft" activeCell="A10" sqref="A10"/>
      <selection pane="bottomRight" activeCell="Q19" sqref="Q19"/>
    </sheetView>
  </sheetViews>
  <sheetFormatPr defaultColWidth="9.1328125" defaultRowHeight="11.45" customHeight="1" x14ac:dyDescent="0.45"/>
  <cols>
    <col min="1" max="1" width="50.73046875" style="10" customWidth="1"/>
    <col min="2" max="17" width="10.73046875" style="59" customWidth="1"/>
    <col min="18" max="19" width="8.1328125" style="10" bestFit="1" customWidth="1"/>
    <col min="20" max="16384" width="9.1328125" style="10"/>
  </cols>
  <sheetData>
    <row r="1" spans="1:52" ht="13.5" customHeight="1" x14ac:dyDescent="0.35">
      <c r="A1" s="8" t="s">
        <v>24</v>
      </c>
      <c r="B1" s="9">
        <v>2000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9">
        <v>2013</v>
      </c>
      <c r="P1" s="9">
        <v>2014</v>
      </c>
      <c r="Q1" s="70">
        <v>2015</v>
      </c>
      <c r="R1" s="68">
        <v>2016</v>
      </c>
      <c r="S1" s="68">
        <v>2017</v>
      </c>
      <c r="T1" s="68">
        <v>2018</v>
      </c>
      <c r="U1" s="68">
        <v>2019</v>
      </c>
      <c r="V1" s="68">
        <v>2020</v>
      </c>
      <c r="W1" s="68">
        <v>2021</v>
      </c>
      <c r="X1" s="68">
        <v>2022</v>
      </c>
      <c r="Y1" s="68">
        <v>2023</v>
      </c>
      <c r="Z1" s="68">
        <v>2024</v>
      </c>
      <c r="AA1" s="68">
        <v>2025</v>
      </c>
      <c r="AB1" s="68">
        <v>2026</v>
      </c>
      <c r="AC1" s="68">
        <v>2027</v>
      </c>
      <c r="AD1" s="68">
        <v>2028</v>
      </c>
      <c r="AE1" s="68">
        <v>2029</v>
      </c>
      <c r="AF1" s="68">
        <v>2030</v>
      </c>
      <c r="AG1" s="68">
        <v>2031</v>
      </c>
      <c r="AH1" s="68">
        <v>2032</v>
      </c>
      <c r="AI1" s="68">
        <v>2033</v>
      </c>
      <c r="AJ1" s="68">
        <v>2034</v>
      </c>
      <c r="AK1" s="68">
        <v>2035</v>
      </c>
      <c r="AL1" s="68">
        <v>2036</v>
      </c>
      <c r="AM1" s="68">
        <v>2037</v>
      </c>
      <c r="AN1" s="68">
        <v>2038</v>
      </c>
      <c r="AO1" s="68">
        <v>2039</v>
      </c>
      <c r="AP1" s="68">
        <v>2040</v>
      </c>
      <c r="AQ1" s="68">
        <v>2041</v>
      </c>
      <c r="AR1" s="68">
        <v>2042</v>
      </c>
      <c r="AS1" s="68">
        <v>2043</v>
      </c>
      <c r="AT1" s="68">
        <v>2044</v>
      </c>
      <c r="AU1" s="68">
        <v>2045</v>
      </c>
      <c r="AV1" s="68">
        <v>2046</v>
      </c>
      <c r="AW1" s="68">
        <v>2047</v>
      </c>
      <c r="AX1" s="68">
        <v>2048</v>
      </c>
      <c r="AY1" s="68">
        <v>2049</v>
      </c>
      <c r="AZ1" s="69">
        <v>2050</v>
      </c>
    </row>
    <row r="2" spans="1:52" ht="11.45" customHeight="1" x14ac:dyDescent="0.4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52" ht="11.45" customHeight="1" x14ac:dyDescent="0.45">
      <c r="A3" s="13" t="s">
        <v>25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52" ht="11.45" customHeight="1" x14ac:dyDescent="0.45">
      <c r="A4" s="15" t="s">
        <v>26</v>
      </c>
      <c r="B4" s="16">
        <f>B5+B9+B10+B15</f>
        <v>283703.00985462399</v>
      </c>
      <c r="C4" s="16">
        <f t="shared" ref="C4:Q4" si="0">C5+C9+C10+C15</f>
        <v>287959.64164807176</v>
      </c>
      <c r="D4" s="16">
        <f t="shared" si="0"/>
        <v>291717.34483215434</v>
      </c>
      <c r="E4" s="16">
        <f t="shared" si="0"/>
        <v>294369.49961069936</v>
      </c>
      <c r="F4" s="16">
        <f t="shared" si="0"/>
        <v>300782.27737279149</v>
      </c>
      <c r="G4" s="16">
        <f t="shared" si="0"/>
        <v>301678.20224543789</v>
      </c>
      <c r="H4" s="16">
        <f t="shared" si="0"/>
        <v>307726.66008701117</v>
      </c>
      <c r="I4" s="16">
        <f t="shared" si="0"/>
        <v>312559.20776382159</v>
      </c>
      <c r="J4" s="16">
        <f t="shared" si="0"/>
        <v>307602.83665923466</v>
      </c>
      <c r="K4" s="16">
        <f t="shared" si="0"/>
        <v>300598.77654158522</v>
      </c>
      <c r="L4" s="16">
        <f t="shared" si="0"/>
        <v>299483.59796602308</v>
      </c>
      <c r="M4" s="16">
        <f t="shared" si="0"/>
        <v>296513.45426752366</v>
      </c>
      <c r="N4" s="16">
        <f t="shared" si="0"/>
        <v>287633.86106735514</v>
      </c>
      <c r="O4" s="16">
        <f t="shared" si="0"/>
        <v>284875.27509270544</v>
      </c>
      <c r="P4" s="16">
        <f t="shared" si="0"/>
        <v>290041.62867529714</v>
      </c>
      <c r="Q4" s="16">
        <f t="shared" si="0"/>
        <v>293976.74779517431</v>
      </c>
    </row>
    <row r="5" spans="1:52" ht="11.45" customHeight="1" x14ac:dyDescent="0.45">
      <c r="A5" s="17" t="s">
        <v>27</v>
      </c>
      <c r="B5" s="18">
        <f>SUM(B6:B8)</f>
        <v>282589.88327801583</v>
      </c>
      <c r="C5" s="18">
        <f t="shared" ref="C5:Q5" si="1">SUM(C6:C8)</f>
        <v>286635.29015999998</v>
      </c>
      <c r="D5" s="18">
        <f t="shared" si="1"/>
        <v>290114.74239999993</v>
      </c>
      <c r="E5" s="18">
        <f t="shared" si="1"/>
        <v>292409.28744000004</v>
      </c>
      <c r="F5" s="18">
        <f t="shared" si="1"/>
        <v>298285.84503999999</v>
      </c>
      <c r="G5" s="18">
        <f t="shared" si="1"/>
        <v>297830.63127224572</v>
      </c>
      <c r="H5" s="18">
        <f t="shared" si="1"/>
        <v>301583.02655000001</v>
      </c>
      <c r="I5" s="18">
        <f t="shared" si="1"/>
        <v>304109.08999999997</v>
      </c>
      <c r="J5" s="18">
        <f t="shared" si="1"/>
        <v>296914.30147000006</v>
      </c>
      <c r="K5" s="18">
        <f t="shared" si="1"/>
        <v>287966.18694000004</v>
      </c>
      <c r="L5" s="18">
        <f t="shared" si="1"/>
        <v>285141.84788623138</v>
      </c>
      <c r="M5" s="18">
        <f t="shared" si="1"/>
        <v>281554.91303704283</v>
      </c>
      <c r="N5" s="18">
        <f t="shared" si="1"/>
        <v>271842.15421143413</v>
      </c>
      <c r="O5" s="18">
        <f t="shared" si="1"/>
        <v>270256.55441684299</v>
      </c>
      <c r="P5" s="18">
        <f t="shared" si="1"/>
        <v>274238.19554562157</v>
      </c>
      <c r="Q5" s="18">
        <f t="shared" si="1"/>
        <v>277876.38408937975</v>
      </c>
    </row>
    <row r="6" spans="1:52" ht="11.45" customHeight="1" x14ac:dyDescent="0.45">
      <c r="A6" s="19" t="s">
        <v>28</v>
      </c>
      <c r="B6" s="18">
        <v>3652.5303564705246</v>
      </c>
      <c r="C6" s="18">
        <v>3871.5548299999996</v>
      </c>
      <c r="D6" s="18">
        <v>4129.3126899999997</v>
      </c>
      <c r="E6" s="18">
        <v>4291.58835</v>
      </c>
      <c r="F6" s="18">
        <v>4632.1130300000013</v>
      </c>
      <c r="G6" s="18">
        <v>4775.0770775595311</v>
      </c>
      <c r="H6" s="18">
        <v>4936.9615100000001</v>
      </c>
      <c r="I6" s="18">
        <v>4897.1460400000005</v>
      </c>
      <c r="J6" s="18">
        <v>5042.9199199999985</v>
      </c>
      <c r="K6" s="18">
        <v>5266.9268700000021</v>
      </c>
      <c r="L6" s="18">
        <v>5311.7872244573937</v>
      </c>
      <c r="M6" s="18">
        <v>5509.7862692661101</v>
      </c>
      <c r="N6" s="18">
        <v>5478.0800070041169</v>
      </c>
      <c r="O6" s="18">
        <v>5786.7978878272434</v>
      </c>
      <c r="P6" s="18">
        <v>5838.6921367140849</v>
      </c>
      <c r="Q6" s="18">
        <v>5889.8968363835966</v>
      </c>
    </row>
    <row r="7" spans="1:52" ht="11.45" customHeight="1" x14ac:dyDescent="0.45">
      <c r="A7" s="19" t="s">
        <v>29</v>
      </c>
      <c r="B7" s="18">
        <v>133745.14455395556</v>
      </c>
      <c r="C7" s="18">
        <v>131427.77108000001</v>
      </c>
      <c r="D7" s="18">
        <v>129398.14974999998</v>
      </c>
      <c r="E7" s="18">
        <v>124381.66946</v>
      </c>
      <c r="F7" s="18">
        <v>120485.77161999998</v>
      </c>
      <c r="G7" s="18">
        <v>115008.57043518139</v>
      </c>
      <c r="H7" s="18">
        <v>111099.16065000002</v>
      </c>
      <c r="I7" s="18">
        <v>107283.29290999997</v>
      </c>
      <c r="J7" s="18">
        <v>101434.03526000002</v>
      </c>
      <c r="K7" s="18">
        <v>97178.35003999999</v>
      </c>
      <c r="L7" s="18">
        <v>91422.914599162206</v>
      </c>
      <c r="M7" s="18">
        <v>87564.68115979906</v>
      </c>
      <c r="N7" s="18">
        <v>81656.176942282807</v>
      </c>
      <c r="O7" s="18">
        <v>78869.774873019298</v>
      </c>
      <c r="P7" s="18">
        <v>78636.657744076263</v>
      </c>
      <c r="Q7" s="18">
        <v>77106.892094180454</v>
      </c>
    </row>
    <row r="8" spans="1:52" ht="11.45" customHeight="1" x14ac:dyDescent="0.45">
      <c r="A8" s="19" t="s">
        <v>30</v>
      </c>
      <c r="B8" s="18">
        <v>145192.20836758974</v>
      </c>
      <c r="C8" s="18">
        <v>151335.96424999999</v>
      </c>
      <c r="D8" s="18">
        <v>156587.27995999996</v>
      </c>
      <c r="E8" s="18">
        <v>163736.02963000003</v>
      </c>
      <c r="F8" s="18">
        <v>173167.96038999999</v>
      </c>
      <c r="G8" s="18">
        <v>178046.9837595048</v>
      </c>
      <c r="H8" s="18">
        <v>185546.90439000001</v>
      </c>
      <c r="I8" s="18">
        <v>191928.65104999996</v>
      </c>
      <c r="J8" s="18">
        <v>190437.34629000002</v>
      </c>
      <c r="K8" s="18">
        <v>185520.91003000003</v>
      </c>
      <c r="L8" s="18">
        <v>188407.14606261175</v>
      </c>
      <c r="M8" s="18">
        <v>188480.44560797766</v>
      </c>
      <c r="N8" s="18">
        <v>184707.89726214722</v>
      </c>
      <c r="O8" s="18">
        <v>185599.98165599644</v>
      </c>
      <c r="P8" s="18">
        <v>189762.8456648312</v>
      </c>
      <c r="Q8" s="18">
        <v>194879.5951588157</v>
      </c>
    </row>
    <row r="9" spans="1:52" ht="11.45" customHeight="1" x14ac:dyDescent="0.45">
      <c r="A9" s="17" t="s">
        <v>31</v>
      </c>
      <c r="B9" s="18">
        <v>378.09315475246376</v>
      </c>
      <c r="C9" s="18">
        <v>461.79337999999996</v>
      </c>
      <c r="D9" s="18">
        <v>465.69943000000001</v>
      </c>
      <c r="E9" s="18">
        <v>513.18071000000009</v>
      </c>
      <c r="F9" s="18">
        <v>546.19504000000018</v>
      </c>
      <c r="G9" s="18">
        <v>628.14350500385706</v>
      </c>
      <c r="H9" s="18">
        <v>762.69556999999998</v>
      </c>
      <c r="I9" s="18">
        <v>848.43590000000006</v>
      </c>
      <c r="J9" s="18">
        <v>909.20743999999991</v>
      </c>
      <c r="K9" s="18">
        <v>1051.6565999999998</v>
      </c>
      <c r="L9" s="18">
        <v>1190.3923055978019</v>
      </c>
      <c r="M9" s="18">
        <v>1252.7283923105028</v>
      </c>
      <c r="N9" s="18">
        <v>1355.7358526375747</v>
      </c>
      <c r="O9" s="18">
        <v>1433.8658720532985</v>
      </c>
      <c r="P9" s="18">
        <v>1528.6814377249748</v>
      </c>
      <c r="Q9" s="18">
        <v>1815.2930210577915</v>
      </c>
    </row>
    <row r="10" spans="1:52" ht="11.45" customHeight="1" x14ac:dyDescent="0.45">
      <c r="A10" s="17" t="s">
        <v>32</v>
      </c>
      <c r="B10" s="18">
        <f>SUM(B11:B14)</f>
        <v>709.01362409401065</v>
      </c>
      <c r="C10" s="18">
        <f t="shared" ref="C10:Q10" si="2">SUM(C11:C14)</f>
        <v>835.68254000000002</v>
      </c>
      <c r="D10" s="18">
        <f t="shared" si="2"/>
        <v>1109.4792600000001</v>
      </c>
      <c r="E10" s="18">
        <f t="shared" si="2"/>
        <v>1420.1817599999999</v>
      </c>
      <c r="F10" s="18">
        <f t="shared" si="2"/>
        <v>1922.5759699999999</v>
      </c>
      <c r="G10" s="18">
        <f t="shared" si="2"/>
        <v>3187.3812540633739</v>
      </c>
      <c r="H10" s="18">
        <f t="shared" si="2"/>
        <v>5349.6662900000001</v>
      </c>
      <c r="I10" s="18">
        <f t="shared" si="2"/>
        <v>7570.5482400000019</v>
      </c>
      <c r="J10" s="18">
        <f t="shared" si="2"/>
        <v>9747.2566800000022</v>
      </c>
      <c r="K10" s="18">
        <f t="shared" si="2"/>
        <v>11547.43547</v>
      </c>
      <c r="L10" s="18">
        <f t="shared" si="2"/>
        <v>13111.077261518183</v>
      </c>
      <c r="M10" s="18">
        <f t="shared" si="2"/>
        <v>13657.227092643388</v>
      </c>
      <c r="N10" s="18">
        <f t="shared" si="2"/>
        <v>14377.748579918041</v>
      </c>
      <c r="O10" s="18">
        <f t="shared" si="2"/>
        <v>13098.360025151345</v>
      </c>
      <c r="P10" s="18">
        <f t="shared" si="2"/>
        <v>14161.824445299613</v>
      </c>
      <c r="Q10" s="18">
        <f t="shared" si="2"/>
        <v>14126.647493077617</v>
      </c>
    </row>
    <row r="11" spans="1:52" ht="11.45" customHeight="1" x14ac:dyDescent="0.45">
      <c r="A11" s="19" t="s">
        <v>33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19.001329999999999</v>
      </c>
      <c r="K11" s="18">
        <v>22.424479999999999</v>
      </c>
      <c r="L11" s="18">
        <v>35.158118371944205</v>
      </c>
      <c r="M11" s="18">
        <v>79.177403270978601</v>
      </c>
      <c r="N11" s="18">
        <v>105.09196669008327</v>
      </c>
      <c r="O11" s="18">
        <v>121.04664288247322</v>
      </c>
      <c r="P11" s="18">
        <v>134.42324057399057</v>
      </c>
      <c r="Q11" s="18">
        <v>127.95007500890392</v>
      </c>
    </row>
    <row r="12" spans="1:52" ht="11.45" customHeight="1" x14ac:dyDescent="0.45">
      <c r="A12" s="19" t="s">
        <v>34</v>
      </c>
      <c r="B12" s="18">
        <v>58.254518766812119</v>
      </c>
      <c r="C12" s="18">
        <v>65.200770000000006</v>
      </c>
      <c r="D12" s="18">
        <v>158.17945</v>
      </c>
      <c r="E12" s="18">
        <v>240.76044999999999</v>
      </c>
      <c r="F12" s="18">
        <v>304.30213000000003</v>
      </c>
      <c r="G12" s="18">
        <v>573.37619062658257</v>
      </c>
      <c r="H12" s="18">
        <v>876.17356999999993</v>
      </c>
      <c r="I12" s="18">
        <v>1162.6064099999999</v>
      </c>
      <c r="J12" s="18">
        <v>1799.1688200000001</v>
      </c>
      <c r="K12" s="18">
        <v>2236.5176799999999</v>
      </c>
      <c r="L12" s="18">
        <v>2802.4436584698969</v>
      </c>
      <c r="M12" s="18">
        <v>2862.377294184173</v>
      </c>
      <c r="N12" s="18">
        <v>2819.9982974802151</v>
      </c>
      <c r="O12" s="18">
        <v>2673.3767180331729</v>
      </c>
      <c r="P12" s="18">
        <v>2654.9104972479076</v>
      </c>
      <c r="Q12" s="18">
        <v>2678.2666495917947</v>
      </c>
    </row>
    <row r="13" spans="1:52" ht="11.45" customHeight="1" x14ac:dyDescent="0.45">
      <c r="A13" s="19" t="s">
        <v>35</v>
      </c>
      <c r="B13" s="18">
        <v>650.75910532719854</v>
      </c>
      <c r="C13" s="18">
        <v>770.48176999999998</v>
      </c>
      <c r="D13" s="18">
        <v>951.29981000000009</v>
      </c>
      <c r="E13" s="18">
        <v>1179.4213099999999</v>
      </c>
      <c r="F13" s="18">
        <v>1618.2738399999998</v>
      </c>
      <c r="G13" s="18">
        <v>2614.0050634367913</v>
      </c>
      <c r="H13" s="18">
        <v>4473.4927200000002</v>
      </c>
      <c r="I13" s="18">
        <v>6407.9418300000016</v>
      </c>
      <c r="J13" s="18">
        <v>7929.0865300000023</v>
      </c>
      <c r="K13" s="18">
        <v>9288.4933099999998</v>
      </c>
      <c r="L13" s="18">
        <v>10273.475484676343</v>
      </c>
      <c r="M13" s="18">
        <v>10715.672395188236</v>
      </c>
      <c r="N13" s="18">
        <v>11452.658315747743</v>
      </c>
      <c r="O13" s="18">
        <v>10303.9366642357</v>
      </c>
      <c r="P13" s="18">
        <v>11372.490707477715</v>
      </c>
      <c r="Q13" s="18">
        <v>11320.430768476919</v>
      </c>
    </row>
    <row r="14" spans="1:52" ht="11.45" customHeight="1" x14ac:dyDescent="0.45">
      <c r="A14" s="19" t="s">
        <v>36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</row>
    <row r="15" spans="1:52" ht="11.45" customHeight="1" x14ac:dyDescent="0.45">
      <c r="A15" s="20" t="s">
        <v>23</v>
      </c>
      <c r="B15" s="21">
        <v>26.019797761680866</v>
      </c>
      <c r="C15" s="21">
        <v>26.875568071804977</v>
      </c>
      <c r="D15" s="21">
        <v>27.42374215444735</v>
      </c>
      <c r="E15" s="21">
        <v>26.849700699340499</v>
      </c>
      <c r="F15" s="21">
        <v>27.661322791484693</v>
      </c>
      <c r="G15" s="21">
        <v>32.046214124863091</v>
      </c>
      <c r="H15" s="21">
        <v>31.271677011159035</v>
      </c>
      <c r="I15" s="21">
        <v>31.133623821657757</v>
      </c>
      <c r="J15" s="21">
        <v>32.071069234571425</v>
      </c>
      <c r="K15" s="21">
        <v>33.497531585163173</v>
      </c>
      <c r="L15" s="21">
        <v>40.280512675776983</v>
      </c>
      <c r="M15" s="21">
        <v>48.58574552693112</v>
      </c>
      <c r="N15" s="21">
        <v>58.222423365402008</v>
      </c>
      <c r="O15" s="21">
        <v>86.494778657800296</v>
      </c>
      <c r="P15" s="21">
        <v>112.92724665097664</v>
      </c>
      <c r="Q15" s="21">
        <v>158.42319165914685</v>
      </c>
    </row>
    <row r="17" spans="1:52" ht="11.45" customHeight="1" x14ac:dyDescent="0.45">
      <c r="A17" s="13" t="s">
        <v>37</v>
      </c>
      <c r="B17" s="22">
        <f t="shared" ref="B17:Q17" si="3">B18+B62</f>
        <v>283703.00985462393</v>
      </c>
      <c r="C17" s="22">
        <f t="shared" si="3"/>
        <v>287959.64164807182</v>
      </c>
      <c r="D17" s="22">
        <f t="shared" si="3"/>
        <v>291717.3448321544</v>
      </c>
      <c r="E17" s="22">
        <f t="shared" si="3"/>
        <v>294369.49961069936</v>
      </c>
      <c r="F17" s="22">
        <f t="shared" si="3"/>
        <v>300782.27737279149</v>
      </c>
      <c r="G17" s="22">
        <f t="shared" si="3"/>
        <v>301678.20224543783</v>
      </c>
      <c r="H17" s="22">
        <f t="shared" si="3"/>
        <v>307726.66008701117</v>
      </c>
      <c r="I17" s="22">
        <f t="shared" si="3"/>
        <v>312559.20776382164</v>
      </c>
      <c r="J17" s="22">
        <f t="shared" si="3"/>
        <v>307602.83665923454</v>
      </c>
      <c r="K17" s="22">
        <f t="shared" si="3"/>
        <v>300598.7765415851</v>
      </c>
      <c r="L17" s="22">
        <f t="shared" si="3"/>
        <v>299483.5979660232</v>
      </c>
      <c r="M17" s="22">
        <f t="shared" si="3"/>
        <v>296513.45426752366</v>
      </c>
      <c r="N17" s="22">
        <f t="shared" si="3"/>
        <v>287633.86106735514</v>
      </c>
      <c r="O17" s="22">
        <f t="shared" si="3"/>
        <v>284875.27509270544</v>
      </c>
      <c r="P17" s="22">
        <f t="shared" si="3"/>
        <v>290041.62867529714</v>
      </c>
      <c r="Q17" s="22">
        <f t="shared" si="3"/>
        <v>293976.74779517431</v>
      </c>
    </row>
    <row r="18" spans="1:52" ht="11.45" customHeight="1" x14ac:dyDescent="0.45">
      <c r="A18" s="23" t="s">
        <v>21</v>
      </c>
      <c r="B18" s="24">
        <f t="shared" ref="B18:Q18" si="4">B19+B23+B43</f>
        <v>190807.58067011309</v>
      </c>
      <c r="C18" s="24">
        <f t="shared" si="4"/>
        <v>192599.51192288427</v>
      </c>
      <c r="D18" s="24">
        <f t="shared" si="4"/>
        <v>194980.60436292397</v>
      </c>
      <c r="E18" s="24">
        <f t="shared" si="4"/>
        <v>194276.56953796311</v>
      </c>
      <c r="F18" s="24">
        <f t="shared" si="4"/>
        <v>196474.75284563482</v>
      </c>
      <c r="G18" s="24">
        <f t="shared" si="4"/>
        <v>194369.52271233324</v>
      </c>
      <c r="H18" s="24">
        <f t="shared" si="4"/>
        <v>198242.27018362083</v>
      </c>
      <c r="I18" s="24">
        <f t="shared" si="4"/>
        <v>198908.51906116382</v>
      </c>
      <c r="J18" s="24">
        <f t="shared" si="4"/>
        <v>196722.4873990122</v>
      </c>
      <c r="K18" s="24">
        <f t="shared" si="4"/>
        <v>195557.05980409987</v>
      </c>
      <c r="L18" s="24">
        <f t="shared" si="4"/>
        <v>191822.20156600254</v>
      </c>
      <c r="M18" s="24">
        <f t="shared" si="4"/>
        <v>189946.43704291675</v>
      </c>
      <c r="N18" s="24">
        <f t="shared" si="4"/>
        <v>184977.91142540117</v>
      </c>
      <c r="O18" s="24">
        <f t="shared" si="4"/>
        <v>183749.27682068371</v>
      </c>
      <c r="P18" s="24">
        <f t="shared" si="4"/>
        <v>188882.22247092094</v>
      </c>
      <c r="Q18" s="24">
        <f t="shared" si="4"/>
        <v>191166.81886780221</v>
      </c>
    </row>
    <row r="19" spans="1:52" ht="11.45" customHeight="1" x14ac:dyDescent="0.45">
      <c r="A19" s="25" t="s">
        <v>38</v>
      </c>
      <c r="B19" s="26">
        <v>3599.0208582186433</v>
      </c>
      <c r="C19" s="26">
        <v>3698.4454703617275</v>
      </c>
      <c r="D19" s="26">
        <v>3737.855248172596</v>
      </c>
      <c r="E19" s="26">
        <v>3825.215861768746</v>
      </c>
      <c r="F19" s="26">
        <v>3876.3236443893884</v>
      </c>
      <c r="G19" s="26">
        <v>3969.5850034419864</v>
      </c>
      <c r="H19" s="26">
        <v>3881.6399366030796</v>
      </c>
      <c r="I19" s="26">
        <v>3747.507104689339</v>
      </c>
      <c r="J19" s="26">
        <v>3841.3012387970448</v>
      </c>
      <c r="K19" s="26">
        <v>3803.3049499214221</v>
      </c>
      <c r="L19" s="26">
        <v>3857.4515197356668</v>
      </c>
      <c r="M19" s="26">
        <v>3862.1964119155768</v>
      </c>
      <c r="N19" s="26">
        <v>3774.0031403995631</v>
      </c>
      <c r="O19" s="26">
        <v>3715.0069965594007</v>
      </c>
      <c r="P19" s="26">
        <v>3812.567021335889</v>
      </c>
      <c r="Q19" s="93">
        <v>3846.2324936312457</v>
      </c>
      <c r="R19" s="81">
        <f>R20+R22</f>
        <v>3861.1352825506342</v>
      </c>
      <c r="S19" s="81">
        <f t="shared" ref="S19:AZ19" si="5">S20+S22</f>
        <v>3854.7283057456152</v>
      </c>
      <c r="T19" s="81">
        <f t="shared" si="5"/>
        <v>3825.563457223172</v>
      </c>
      <c r="U19" s="81">
        <f t="shared" si="5"/>
        <v>3784.0473213864047</v>
      </c>
      <c r="V19" s="81">
        <f t="shared" si="5"/>
        <v>3723.1238945760319</v>
      </c>
      <c r="W19" s="81">
        <f t="shared" si="5"/>
        <v>3642.1525928868396</v>
      </c>
      <c r="X19" s="81">
        <f t="shared" si="5"/>
        <v>3551.0179223742416</v>
      </c>
      <c r="Y19" s="81">
        <f t="shared" si="5"/>
        <v>3454.4767956364904</v>
      </c>
      <c r="Z19" s="81">
        <f t="shared" si="5"/>
        <v>3360.5023951738285</v>
      </c>
      <c r="AA19" s="81">
        <f t="shared" si="5"/>
        <v>3281.3086815661031</v>
      </c>
      <c r="AB19" s="81">
        <f t="shared" si="5"/>
        <v>3219.5500153595221</v>
      </c>
      <c r="AC19" s="81">
        <f t="shared" si="5"/>
        <v>3175.4162310905244</v>
      </c>
      <c r="AD19" s="81">
        <f t="shared" si="5"/>
        <v>3148.6499487990404</v>
      </c>
      <c r="AE19" s="81">
        <f t="shared" si="5"/>
        <v>3134.2360188128882</v>
      </c>
      <c r="AF19" s="81">
        <f t="shared" si="5"/>
        <v>3129.1432091212764</v>
      </c>
      <c r="AG19" s="81">
        <f t="shared" si="5"/>
        <v>3129.6791643658426</v>
      </c>
      <c r="AH19" s="81">
        <f t="shared" si="5"/>
        <v>3131.9906967584211</v>
      </c>
      <c r="AI19" s="81">
        <f t="shared" si="5"/>
        <v>3134.7151558856367</v>
      </c>
      <c r="AJ19" s="81">
        <f t="shared" si="5"/>
        <v>3136.6494284622481</v>
      </c>
      <c r="AK19" s="81">
        <f t="shared" si="5"/>
        <v>3135.8980213107925</v>
      </c>
      <c r="AL19" s="81">
        <f t="shared" si="5"/>
        <v>3133.0741586680706</v>
      </c>
      <c r="AM19" s="81">
        <f t="shared" si="5"/>
        <v>3128.1775287319469</v>
      </c>
      <c r="AN19" s="81">
        <f t="shared" si="5"/>
        <v>3121.2366472891908</v>
      </c>
      <c r="AO19" s="81">
        <f t="shared" si="5"/>
        <v>3111.9618910980926</v>
      </c>
      <c r="AP19" s="81">
        <f t="shared" si="5"/>
        <v>3100.5272301771192</v>
      </c>
      <c r="AQ19" s="81">
        <f t="shared" si="5"/>
        <v>3087.3683416256927</v>
      </c>
      <c r="AR19" s="81">
        <f t="shared" si="5"/>
        <v>3074.140370137171</v>
      </c>
      <c r="AS19" s="81">
        <f t="shared" si="5"/>
        <v>3062.3109784451499</v>
      </c>
      <c r="AT19" s="81">
        <f t="shared" si="5"/>
        <v>3050.8065580847556</v>
      </c>
      <c r="AU19" s="81">
        <f t="shared" si="5"/>
        <v>3041.1754501349824</v>
      </c>
      <c r="AV19" s="81">
        <f t="shared" si="5"/>
        <v>3031.995752677145</v>
      </c>
      <c r="AW19" s="81">
        <f t="shared" si="5"/>
        <v>3023.6739161315118</v>
      </c>
      <c r="AX19" s="81">
        <f t="shared" si="5"/>
        <v>3016.6948325372337</v>
      </c>
      <c r="AY19" s="81">
        <f t="shared" si="5"/>
        <v>3009.9878204794923</v>
      </c>
      <c r="AZ19" s="81">
        <f t="shared" si="5"/>
        <v>3005.0154465650867</v>
      </c>
    </row>
    <row r="20" spans="1:52" ht="11.45" customHeight="1" x14ac:dyDescent="0.35">
      <c r="A20" s="84" t="s">
        <v>71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66">
        <v>3738.5459901993549</v>
      </c>
      <c r="R20" s="66">
        <v>3750.8173720383957</v>
      </c>
      <c r="S20" s="66">
        <v>3742.4632090628165</v>
      </c>
      <c r="T20" s="66">
        <v>3712.0302803286486</v>
      </c>
      <c r="U20" s="66">
        <v>3669.6559703928151</v>
      </c>
      <c r="V20" s="66">
        <v>3608.3575676167998</v>
      </c>
      <c r="W20" s="66">
        <v>3527.8326203106371</v>
      </c>
      <c r="X20" s="66">
        <v>3437.3709148789217</v>
      </c>
      <c r="Y20" s="66">
        <v>3341.6806482639354</v>
      </c>
      <c r="Z20" s="66">
        <v>3248.4673420150484</v>
      </c>
      <c r="AA20" s="66">
        <v>3169.4934683053534</v>
      </c>
      <c r="AB20" s="66">
        <v>3107.3423049624657</v>
      </c>
      <c r="AC20" s="66">
        <v>3062.2433558849475</v>
      </c>
      <c r="AD20" s="66">
        <v>3033.9491961927833</v>
      </c>
      <c r="AE20" s="66">
        <v>3017.5149288530679</v>
      </c>
      <c r="AF20" s="66">
        <v>3009.9854001630979</v>
      </c>
      <c r="AG20" s="66">
        <v>3009.1288674869693</v>
      </c>
      <c r="AH20" s="66">
        <v>3010.0160547481159</v>
      </c>
      <c r="AI20" s="66">
        <v>3011.3294703213255</v>
      </c>
      <c r="AJ20" s="66">
        <v>3011.8770680288276</v>
      </c>
      <c r="AK20" s="66">
        <v>3009.8325444096868</v>
      </c>
      <c r="AL20" s="66">
        <v>3005.7759959451005</v>
      </c>
      <c r="AM20" s="66">
        <v>2999.7441297443906</v>
      </c>
      <c r="AN20" s="66">
        <v>2991.7199634700742</v>
      </c>
      <c r="AO20" s="66">
        <v>2981.433529860396</v>
      </c>
      <c r="AP20" s="66">
        <v>2969.037152520938</v>
      </c>
      <c r="AQ20" s="66">
        <v>2954.9571575149257</v>
      </c>
      <c r="AR20" s="66">
        <v>2940.7963585292864</v>
      </c>
      <c r="AS20" s="66">
        <v>2927.9764481921661</v>
      </c>
      <c r="AT20" s="66">
        <v>2915.4705511898483</v>
      </c>
      <c r="AU20" s="66">
        <v>2904.7688394196289</v>
      </c>
      <c r="AV20" s="66">
        <v>2894.4961140647197</v>
      </c>
      <c r="AW20" s="66">
        <v>2885.0355831942297</v>
      </c>
      <c r="AX20" s="66">
        <v>2876.859299211405</v>
      </c>
      <c r="AY20" s="66">
        <v>2868.9424149879737</v>
      </c>
      <c r="AZ20" s="67">
        <v>2862.6893177763886</v>
      </c>
    </row>
    <row r="21" spans="1:52" ht="11.45" customHeight="1" x14ac:dyDescent="0.35">
      <c r="A21" s="84" t="s">
        <v>47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75">
        <v>12.960008998988846</v>
      </c>
      <c r="S21" s="75">
        <v>27.196000304999682</v>
      </c>
      <c r="T21" s="75">
        <v>42.312882043241018</v>
      </c>
      <c r="U21" s="75">
        <v>58.694689725866944</v>
      </c>
      <c r="V21" s="75">
        <v>76.017657522117688</v>
      </c>
      <c r="W21" s="75">
        <v>94.533199481810669</v>
      </c>
      <c r="X21" s="75">
        <v>114.55200893352877</v>
      </c>
      <c r="Y21" s="75">
        <v>135.42517560365494</v>
      </c>
      <c r="Z21" s="75">
        <v>156.54355284716152</v>
      </c>
      <c r="AA21" s="75">
        <v>177.82146605534712</v>
      </c>
      <c r="AB21" s="75">
        <v>197.79842525888395</v>
      </c>
      <c r="AC21" s="75">
        <v>216.20728437001557</v>
      </c>
      <c r="AD21" s="75">
        <v>233.16699586962434</v>
      </c>
      <c r="AE21" s="75">
        <v>248.86394718385529</v>
      </c>
      <c r="AF21" s="75">
        <v>263.5507095669974</v>
      </c>
      <c r="AG21" s="75">
        <v>277.71074293309988</v>
      </c>
      <c r="AH21" s="75">
        <v>291.80422983913519</v>
      </c>
      <c r="AI21" s="75">
        <v>305.89844795849785</v>
      </c>
      <c r="AJ21" s="75">
        <v>320.15839407020661</v>
      </c>
      <c r="AK21" s="75">
        <v>335.09626275466877</v>
      </c>
      <c r="AL21" s="75">
        <v>350.87071184141757</v>
      </c>
      <c r="AM21" s="75">
        <v>367.54910728340349</v>
      </c>
      <c r="AN21" s="75">
        <v>384.91873942386036</v>
      </c>
      <c r="AO21" s="75">
        <v>402.6534788883535</v>
      </c>
      <c r="AP21" s="75">
        <v>420.47852820309828</v>
      </c>
      <c r="AQ21" s="75">
        <v>438.32420569732039</v>
      </c>
      <c r="AR21" s="75">
        <v>455.93970226964291</v>
      </c>
      <c r="AS21" s="75">
        <v>473.50541417171786</v>
      </c>
      <c r="AT21" s="75">
        <v>491.03249983032265</v>
      </c>
      <c r="AU21" s="75">
        <v>508.65280009687632</v>
      </c>
      <c r="AV21" s="75">
        <v>526.17497592792461</v>
      </c>
      <c r="AW21" s="75">
        <v>543.43883941933484</v>
      </c>
      <c r="AX21" s="75">
        <v>560.3923878829645</v>
      </c>
      <c r="AY21" s="75">
        <v>577.28923327826817</v>
      </c>
      <c r="AZ21" s="76">
        <v>594.15683345475782</v>
      </c>
    </row>
    <row r="22" spans="1:52" ht="11.45" customHeight="1" x14ac:dyDescent="0.35">
      <c r="A22" s="85" t="s">
        <v>39</v>
      </c>
      <c r="B22" s="28">
        <v>1.457913019298791</v>
      </c>
      <c r="C22" s="28">
        <v>1.5648332531079709</v>
      </c>
      <c r="D22" s="28">
        <v>4.9252176921092579</v>
      </c>
      <c r="E22" s="28">
        <v>7.2499210048852714</v>
      </c>
      <c r="F22" s="28">
        <v>7.4192971995732782</v>
      </c>
      <c r="G22" s="28">
        <v>15.709777556645447</v>
      </c>
      <c r="H22" s="28">
        <v>23.809804859122867</v>
      </c>
      <c r="I22" s="28">
        <v>34.37668287497695</v>
      </c>
      <c r="J22" s="28">
        <v>62.189471094915497</v>
      </c>
      <c r="K22" s="28">
        <v>80.037725845686708</v>
      </c>
      <c r="L22" s="28">
        <v>104.13688837553208</v>
      </c>
      <c r="M22" s="28">
        <v>108.14834694122136</v>
      </c>
      <c r="N22" s="28">
        <v>109.63181520599805</v>
      </c>
      <c r="O22" s="28">
        <v>103.11986051924517</v>
      </c>
      <c r="P22" s="28">
        <v>100.86582637453988</v>
      </c>
      <c r="Q22" s="66">
        <v>107.68650343189209</v>
      </c>
      <c r="R22" s="66">
        <v>110.31791051223853</v>
      </c>
      <c r="S22" s="66">
        <v>112.26509668279853</v>
      </c>
      <c r="T22" s="66">
        <v>113.53317689452346</v>
      </c>
      <c r="U22" s="66">
        <v>114.39135099358951</v>
      </c>
      <c r="V22" s="66">
        <v>114.76632695923237</v>
      </c>
      <c r="W22" s="66">
        <v>114.31997257620262</v>
      </c>
      <c r="X22" s="66">
        <v>113.64700749532</v>
      </c>
      <c r="Y22" s="66">
        <v>112.79614737255498</v>
      </c>
      <c r="Z22" s="66">
        <v>112.03505315878017</v>
      </c>
      <c r="AA22" s="66">
        <v>111.81521326074981</v>
      </c>
      <c r="AB22" s="66">
        <v>112.20771039705619</v>
      </c>
      <c r="AC22" s="66">
        <v>113.17287520557687</v>
      </c>
      <c r="AD22" s="66">
        <v>114.70075260625721</v>
      </c>
      <c r="AE22" s="66">
        <v>116.7210899598205</v>
      </c>
      <c r="AF22" s="66">
        <v>119.15780895817834</v>
      </c>
      <c r="AG22" s="66">
        <v>120.55029687887314</v>
      </c>
      <c r="AH22" s="66">
        <v>121.97464201030533</v>
      </c>
      <c r="AI22" s="66">
        <v>123.38568556431116</v>
      </c>
      <c r="AJ22" s="66">
        <v>124.77236043342037</v>
      </c>
      <c r="AK22" s="66">
        <v>126.06547690110563</v>
      </c>
      <c r="AL22" s="66">
        <v>127.29816272297005</v>
      </c>
      <c r="AM22" s="66">
        <v>128.43339898755619</v>
      </c>
      <c r="AN22" s="66">
        <v>129.51668381911645</v>
      </c>
      <c r="AO22" s="66">
        <v>130.5283612376966</v>
      </c>
      <c r="AP22" s="66">
        <v>131.49007765618134</v>
      </c>
      <c r="AQ22" s="66">
        <v>132.4111841107671</v>
      </c>
      <c r="AR22" s="66">
        <v>133.34401160788457</v>
      </c>
      <c r="AS22" s="66">
        <v>134.33453025298394</v>
      </c>
      <c r="AT22" s="66">
        <v>135.33600689490737</v>
      </c>
      <c r="AU22" s="66">
        <v>136.40661071535328</v>
      </c>
      <c r="AV22" s="66">
        <v>137.49963861242529</v>
      </c>
      <c r="AW22" s="66">
        <v>138.63833293728214</v>
      </c>
      <c r="AX22" s="66">
        <v>139.83553332582852</v>
      </c>
      <c r="AY22" s="66">
        <v>141.0454054915183</v>
      </c>
      <c r="AZ22" s="67">
        <v>142.32612878869824</v>
      </c>
    </row>
    <row r="23" spans="1:52" ht="11.45" customHeight="1" x14ac:dyDescent="0.45">
      <c r="A23" s="29" t="s">
        <v>40</v>
      </c>
      <c r="B23" s="30">
        <f t="shared" ref="B23:Q23" si="6">B24+B27+B30+B31+B34+B38</f>
        <v>172346.78641078161</v>
      </c>
      <c r="C23" s="30">
        <f t="shared" si="6"/>
        <v>174032.29372763255</v>
      </c>
      <c r="D23" s="30">
        <f t="shared" si="6"/>
        <v>176453.51270746606</v>
      </c>
      <c r="E23" s="30">
        <f t="shared" si="6"/>
        <v>175653.48376598803</v>
      </c>
      <c r="F23" s="30">
        <f t="shared" si="6"/>
        <v>177741.72340588714</v>
      </c>
      <c r="G23" s="30">
        <f t="shared" si="6"/>
        <v>175763.71473177872</v>
      </c>
      <c r="H23" s="30">
        <f t="shared" si="6"/>
        <v>179592.38325801445</v>
      </c>
      <c r="I23" s="30">
        <f t="shared" si="6"/>
        <v>180381.09324949974</v>
      </c>
      <c r="J23" s="30">
        <f t="shared" si="6"/>
        <v>178078.93272178559</v>
      </c>
      <c r="K23" s="30">
        <f t="shared" si="6"/>
        <v>177182.98477345271</v>
      </c>
      <c r="L23" s="30">
        <f t="shared" si="6"/>
        <v>173451.38011653113</v>
      </c>
      <c r="M23" s="30">
        <f t="shared" si="6"/>
        <v>171666.8893667477</v>
      </c>
      <c r="N23" s="30">
        <f t="shared" si="6"/>
        <v>167148.6511929337</v>
      </c>
      <c r="O23" s="30">
        <f t="shared" si="6"/>
        <v>165962.15462984299</v>
      </c>
      <c r="P23" s="30">
        <f t="shared" si="6"/>
        <v>170829.4666712964</v>
      </c>
      <c r="Q23" s="30">
        <f t="shared" si="6"/>
        <v>172605.06339857329</v>
      </c>
    </row>
    <row r="24" spans="1:52" ht="11.45" customHeight="1" x14ac:dyDescent="0.45">
      <c r="A24" s="19" t="s">
        <v>41</v>
      </c>
      <c r="B24" s="31">
        <v>125389.63405309335</v>
      </c>
      <c r="C24" s="31">
        <v>123248.67026713984</v>
      </c>
      <c r="D24" s="31">
        <v>121584.84868621048</v>
      </c>
      <c r="E24" s="31">
        <v>116822.7098856888</v>
      </c>
      <c r="F24" s="31">
        <v>113280.59918718158</v>
      </c>
      <c r="G24" s="31">
        <v>108229.33313283892</v>
      </c>
      <c r="H24" s="31">
        <v>104942.93215598352</v>
      </c>
      <c r="I24" s="31">
        <v>101749.60445926532</v>
      </c>
      <c r="J24" s="31">
        <v>96708.929839067569</v>
      </c>
      <c r="K24" s="31">
        <v>93136.989185508632</v>
      </c>
      <c r="L24" s="31">
        <v>88083.487614610392</v>
      </c>
      <c r="M24" s="31">
        <v>84450.25225804231</v>
      </c>
      <c r="N24" s="31">
        <v>78759.727175049571</v>
      </c>
      <c r="O24" s="31">
        <v>75975.142802711198</v>
      </c>
      <c r="P24" s="31">
        <v>75700.651547209243</v>
      </c>
      <c r="Q24" s="88">
        <v>74177.437581914812</v>
      </c>
      <c r="R24" s="82">
        <f>R25+R26</f>
        <v>73963.720962120235</v>
      </c>
      <c r="S24" s="82">
        <f t="shared" ref="S24:AZ24" si="7">S25+S26</f>
        <v>73278.622524827675</v>
      </c>
      <c r="T24" s="82">
        <f t="shared" si="7"/>
        <v>71929.611060500465</v>
      </c>
      <c r="U24" s="82">
        <f t="shared" si="7"/>
        <v>70510.60432336769</v>
      </c>
      <c r="V24" s="82">
        <f t="shared" si="7"/>
        <v>69022.947103205632</v>
      </c>
      <c r="W24" s="82">
        <f t="shared" si="7"/>
        <v>67420.735051334967</v>
      </c>
      <c r="X24" s="82">
        <f t="shared" si="7"/>
        <v>65966.228155561519</v>
      </c>
      <c r="Y24" s="82">
        <f t="shared" si="7"/>
        <v>64536.399106596698</v>
      </c>
      <c r="Z24" s="82">
        <f t="shared" si="7"/>
        <v>63352.678930069706</v>
      </c>
      <c r="AA24" s="82">
        <f t="shared" si="7"/>
        <v>62417.533505639789</v>
      </c>
      <c r="AB24" s="82">
        <f t="shared" si="7"/>
        <v>61761.012105367859</v>
      </c>
      <c r="AC24" s="82">
        <f t="shared" si="7"/>
        <v>61306.26739014186</v>
      </c>
      <c r="AD24" s="82">
        <f t="shared" si="7"/>
        <v>61075.082445655062</v>
      </c>
      <c r="AE24" s="82">
        <f t="shared" si="7"/>
        <v>60932.9085207319</v>
      </c>
      <c r="AF24" s="82">
        <f t="shared" si="7"/>
        <v>60827.21723884048</v>
      </c>
      <c r="AG24" s="82">
        <f t="shared" si="7"/>
        <v>60701.066514137856</v>
      </c>
      <c r="AH24" s="82">
        <f t="shared" si="7"/>
        <v>60520.337790126781</v>
      </c>
      <c r="AI24" s="82">
        <f t="shared" si="7"/>
        <v>60269.118082183413</v>
      </c>
      <c r="AJ24" s="82">
        <f t="shared" si="7"/>
        <v>59933.664094562671</v>
      </c>
      <c r="AK24" s="82">
        <f t="shared" si="7"/>
        <v>59525.021161766097</v>
      </c>
      <c r="AL24" s="82">
        <f t="shared" si="7"/>
        <v>59045.001236040094</v>
      </c>
      <c r="AM24" s="82">
        <f t="shared" si="7"/>
        <v>58508.444198302292</v>
      </c>
      <c r="AN24" s="82">
        <f t="shared" si="7"/>
        <v>57917.703895992614</v>
      </c>
      <c r="AO24" s="82">
        <f t="shared" si="7"/>
        <v>57281.48910944318</v>
      </c>
      <c r="AP24" s="82">
        <f t="shared" si="7"/>
        <v>56615.50141858749</v>
      </c>
      <c r="AQ24" s="82">
        <f t="shared" si="7"/>
        <v>55952.77617374999</v>
      </c>
      <c r="AR24" s="82">
        <f t="shared" si="7"/>
        <v>55265.608602094675</v>
      </c>
      <c r="AS24" s="82">
        <f t="shared" si="7"/>
        <v>54569.523930973228</v>
      </c>
      <c r="AT24" s="82">
        <f t="shared" si="7"/>
        <v>53854.080069238473</v>
      </c>
      <c r="AU24" s="82">
        <f t="shared" si="7"/>
        <v>53158.042988676199</v>
      </c>
      <c r="AV24" s="82">
        <f t="shared" si="7"/>
        <v>52464.798488131644</v>
      </c>
      <c r="AW24" s="82">
        <f t="shared" si="7"/>
        <v>51775.248140739677</v>
      </c>
      <c r="AX24" s="82">
        <f t="shared" si="7"/>
        <v>51086.396246110788</v>
      </c>
      <c r="AY24" s="82">
        <f t="shared" si="7"/>
        <v>50417.697544553543</v>
      </c>
      <c r="AZ24" s="82">
        <f t="shared" si="7"/>
        <v>49757.107093588107</v>
      </c>
    </row>
    <row r="25" spans="1:52" ht="11.45" customHeight="1" x14ac:dyDescent="0.35">
      <c r="A25" s="63" t="s">
        <v>64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66">
        <v>71707.668641702694</v>
      </c>
      <c r="R25" s="66">
        <v>71427.876817756638</v>
      </c>
      <c r="S25" s="66">
        <v>70736.707875581647</v>
      </c>
      <c r="T25" s="66">
        <v>69402.461256906943</v>
      </c>
      <c r="U25" s="66">
        <v>67999.215191242518</v>
      </c>
      <c r="V25" s="66">
        <v>66524.253154541846</v>
      </c>
      <c r="W25" s="66">
        <v>64939.824673178038</v>
      </c>
      <c r="X25" s="66">
        <v>63498.611918867653</v>
      </c>
      <c r="Y25" s="66">
        <v>62080.192562640768</v>
      </c>
      <c r="Z25" s="66">
        <v>60897.194504490988</v>
      </c>
      <c r="AA25" s="66">
        <v>59952.228588363956</v>
      </c>
      <c r="AB25" s="66">
        <v>59274.390692313609</v>
      </c>
      <c r="AC25" s="66">
        <v>58789.627119133394</v>
      </c>
      <c r="AD25" s="66">
        <v>58518.149870131871</v>
      </c>
      <c r="AE25" s="66">
        <v>58329.45588667706</v>
      </c>
      <c r="AF25" s="66">
        <v>58172.606242673552</v>
      </c>
      <c r="AG25" s="66">
        <v>58012.964579259606</v>
      </c>
      <c r="AH25" s="66">
        <v>57799.636722070769</v>
      </c>
      <c r="AI25" s="66">
        <v>57517.241833788627</v>
      </c>
      <c r="AJ25" s="66">
        <v>57152.563136589364</v>
      </c>
      <c r="AK25" s="66">
        <v>56716.151114015898</v>
      </c>
      <c r="AL25" s="66">
        <v>56209.759153461011</v>
      </c>
      <c r="AM25" s="66">
        <v>55647.49916880107</v>
      </c>
      <c r="AN25" s="66">
        <v>55031.757726965508</v>
      </c>
      <c r="AO25" s="66">
        <v>54370.821931831662</v>
      </c>
      <c r="AP25" s="66">
        <v>53679.495116824568</v>
      </c>
      <c r="AQ25" s="66">
        <v>52989.041163975598</v>
      </c>
      <c r="AR25" s="66">
        <v>52273.266474310258</v>
      </c>
      <c r="AS25" s="66">
        <v>51546.792389832488</v>
      </c>
      <c r="AT25" s="66">
        <v>50799.774848357061</v>
      </c>
      <c r="AU25" s="66">
        <v>50068.763808049771</v>
      </c>
      <c r="AV25" s="66">
        <v>49338.132039697426</v>
      </c>
      <c r="AW25" s="66">
        <v>48608.758567765879</v>
      </c>
      <c r="AX25" s="66">
        <v>47877.815366060677</v>
      </c>
      <c r="AY25" s="66">
        <v>47163.726434660428</v>
      </c>
      <c r="AZ25" s="67">
        <v>46455.344545776192</v>
      </c>
    </row>
    <row r="26" spans="1:52" ht="11.45" customHeight="1" x14ac:dyDescent="0.35">
      <c r="A26" s="64" t="s">
        <v>39</v>
      </c>
      <c r="B26" s="31">
        <v>52.247570191135594</v>
      </c>
      <c r="C26" s="31">
        <v>59.488921097989191</v>
      </c>
      <c r="D26" s="31">
        <v>148.15054934718768</v>
      </c>
      <c r="E26" s="31">
        <v>222.92597334103323</v>
      </c>
      <c r="F26" s="31">
        <v>288.06106657195625</v>
      </c>
      <c r="G26" s="31">
        <v>542.10175290274856</v>
      </c>
      <c r="H26" s="31">
        <v>830.79866883675538</v>
      </c>
      <c r="I26" s="31">
        <v>1098.7460361546723</v>
      </c>
      <c r="J26" s="31">
        <v>1691.1273122265618</v>
      </c>
      <c r="K26" s="31">
        <v>2102.3798956654114</v>
      </c>
      <c r="L26" s="31">
        <v>2635.1444190060688</v>
      </c>
      <c r="M26" s="31">
        <v>2691.9909445420731</v>
      </c>
      <c r="N26" s="31">
        <v>2650.8126836109413</v>
      </c>
      <c r="O26" s="31">
        <v>2512.5932303436921</v>
      </c>
      <c r="P26" s="31">
        <v>2500.7548368583944</v>
      </c>
      <c r="Q26" s="66">
        <v>2517.5445790384938</v>
      </c>
      <c r="R26" s="66">
        <v>2535.8441443635979</v>
      </c>
      <c r="S26" s="66">
        <v>2541.9146492460313</v>
      </c>
      <c r="T26" s="66">
        <v>2527.1498035935288</v>
      </c>
      <c r="U26" s="66">
        <v>2511.389132125179</v>
      </c>
      <c r="V26" s="66">
        <v>2498.6939486637889</v>
      </c>
      <c r="W26" s="66">
        <v>2480.9103781569306</v>
      </c>
      <c r="X26" s="66">
        <v>2467.6162366938684</v>
      </c>
      <c r="Y26" s="66">
        <v>2456.2065439559269</v>
      </c>
      <c r="Z26" s="66">
        <v>2455.4844255787207</v>
      </c>
      <c r="AA26" s="66">
        <v>2465.304917275836</v>
      </c>
      <c r="AB26" s="66">
        <v>2486.6214130542494</v>
      </c>
      <c r="AC26" s="66">
        <v>2516.6402710084658</v>
      </c>
      <c r="AD26" s="66">
        <v>2556.9325755231939</v>
      </c>
      <c r="AE26" s="66">
        <v>2603.4526340548427</v>
      </c>
      <c r="AF26" s="66">
        <v>2654.610996166929</v>
      </c>
      <c r="AG26" s="66">
        <v>2688.101934878247</v>
      </c>
      <c r="AH26" s="66">
        <v>2720.7010680560147</v>
      </c>
      <c r="AI26" s="66">
        <v>2751.876248394783</v>
      </c>
      <c r="AJ26" s="66">
        <v>2781.1009579733086</v>
      </c>
      <c r="AK26" s="66">
        <v>2808.8700477501957</v>
      </c>
      <c r="AL26" s="66">
        <v>2835.2420825790823</v>
      </c>
      <c r="AM26" s="66">
        <v>2860.9450295012216</v>
      </c>
      <c r="AN26" s="66">
        <v>2885.9461690271055</v>
      </c>
      <c r="AO26" s="66">
        <v>2910.6671776115209</v>
      </c>
      <c r="AP26" s="66">
        <v>2936.0063017629245</v>
      </c>
      <c r="AQ26" s="66">
        <v>2963.7350097743924</v>
      </c>
      <c r="AR26" s="66">
        <v>2992.342127784415</v>
      </c>
      <c r="AS26" s="66">
        <v>3022.731541140739</v>
      </c>
      <c r="AT26" s="66">
        <v>3054.305220881412</v>
      </c>
      <c r="AU26" s="66">
        <v>3089.2791806264277</v>
      </c>
      <c r="AV26" s="66">
        <v>3126.6664484342164</v>
      </c>
      <c r="AW26" s="66">
        <v>3166.4895729737996</v>
      </c>
      <c r="AX26" s="66">
        <v>3208.5808800501104</v>
      </c>
      <c r="AY26" s="66">
        <v>3253.9711098931175</v>
      </c>
      <c r="AZ26" s="67">
        <v>3301.762547811913</v>
      </c>
    </row>
    <row r="27" spans="1:52" ht="11.45" customHeight="1" x14ac:dyDescent="0.45">
      <c r="A27" s="19" t="s">
        <v>42</v>
      </c>
      <c r="B27" s="31">
        <v>43151.728786459935</v>
      </c>
      <c r="C27" s="31">
        <v>46756.900694748147</v>
      </c>
      <c r="D27" s="31">
        <v>50635.862286203002</v>
      </c>
      <c r="E27" s="31">
        <v>54469.042372206241</v>
      </c>
      <c r="F27" s="31">
        <v>59771.327707546669</v>
      </c>
      <c r="G27" s="31">
        <v>62639.278132158652</v>
      </c>
      <c r="H27" s="31">
        <v>69556.286642651117</v>
      </c>
      <c r="I27" s="31">
        <v>73526.363411357859</v>
      </c>
      <c r="J27" s="31">
        <v>76073.425760979677</v>
      </c>
      <c r="K27" s="31">
        <v>78430.990950397754</v>
      </c>
      <c r="L27" s="31">
        <v>79618.562636649716</v>
      </c>
      <c r="M27" s="31">
        <v>81233.980709002673</v>
      </c>
      <c r="N27" s="31">
        <v>82360.215764326655</v>
      </c>
      <c r="O27" s="31">
        <v>83554.207540210686</v>
      </c>
      <c r="P27" s="31">
        <v>88531.23653900827</v>
      </c>
      <c r="Q27" s="87">
        <v>91673.952309471162</v>
      </c>
      <c r="R27" s="81">
        <f>R28+R29</f>
        <v>93352.832104707253</v>
      </c>
      <c r="S27" s="81">
        <f t="shared" ref="S27:AZ27" si="8">S28+S29</f>
        <v>94312.165379327664</v>
      </c>
      <c r="T27" s="81">
        <f t="shared" si="8"/>
        <v>94459.818033813295</v>
      </c>
      <c r="U27" s="81">
        <f t="shared" si="8"/>
        <v>94156.857966288851</v>
      </c>
      <c r="V27" s="81">
        <f t="shared" si="8"/>
        <v>93321.423204484134</v>
      </c>
      <c r="W27" s="81">
        <f t="shared" si="8"/>
        <v>91486.091973646122</v>
      </c>
      <c r="X27" s="81">
        <f t="shared" si="8"/>
        <v>89395.297661437609</v>
      </c>
      <c r="Y27" s="81">
        <f t="shared" si="8"/>
        <v>86841.395830959853</v>
      </c>
      <c r="Z27" s="81">
        <f t="shared" si="8"/>
        <v>84203.419999712743</v>
      </c>
      <c r="AA27" s="81">
        <f t="shared" si="8"/>
        <v>81553.022030139793</v>
      </c>
      <c r="AB27" s="81">
        <f t="shared" si="8"/>
        <v>79082.404253894245</v>
      </c>
      <c r="AC27" s="81">
        <f t="shared" si="8"/>
        <v>76784.362497365102</v>
      </c>
      <c r="AD27" s="81">
        <f t="shared" si="8"/>
        <v>74809.605084180701</v>
      </c>
      <c r="AE27" s="81">
        <f t="shared" si="8"/>
        <v>73022.352823186593</v>
      </c>
      <c r="AF27" s="81">
        <f t="shared" si="8"/>
        <v>71357.268531750757</v>
      </c>
      <c r="AG27" s="81">
        <f t="shared" si="8"/>
        <v>69765.458181167691</v>
      </c>
      <c r="AH27" s="81">
        <f t="shared" si="8"/>
        <v>68219.151355544702</v>
      </c>
      <c r="AI27" s="81">
        <f t="shared" si="8"/>
        <v>66683.759877549746</v>
      </c>
      <c r="AJ27" s="81">
        <f t="shared" si="8"/>
        <v>65125.186649279858</v>
      </c>
      <c r="AK27" s="81">
        <f t="shared" si="8"/>
        <v>63528.61717337677</v>
      </c>
      <c r="AL27" s="81">
        <f t="shared" si="8"/>
        <v>61880.32946192188</v>
      </c>
      <c r="AM27" s="81">
        <f t="shared" si="8"/>
        <v>60181.746685728416</v>
      </c>
      <c r="AN27" s="81">
        <f t="shared" si="8"/>
        <v>58437.61978808952</v>
      </c>
      <c r="AO27" s="81">
        <f t="shared" si="8"/>
        <v>56665.377347223584</v>
      </c>
      <c r="AP27" s="81">
        <f t="shared" si="8"/>
        <v>54891.957174062743</v>
      </c>
      <c r="AQ27" s="81">
        <f t="shared" si="8"/>
        <v>53164.51324797413</v>
      </c>
      <c r="AR27" s="81">
        <f t="shared" si="8"/>
        <v>51469.645357741683</v>
      </c>
      <c r="AS27" s="81">
        <f t="shared" si="8"/>
        <v>49831.139913255436</v>
      </c>
      <c r="AT27" s="81">
        <f t="shared" si="8"/>
        <v>48243.989685684333</v>
      </c>
      <c r="AU27" s="81">
        <f t="shared" si="8"/>
        <v>46743.685344137921</v>
      </c>
      <c r="AV27" s="81">
        <f t="shared" si="8"/>
        <v>45313.036829427612</v>
      </c>
      <c r="AW27" s="81">
        <f t="shared" si="8"/>
        <v>43954.620546164944</v>
      </c>
      <c r="AX27" s="81">
        <f t="shared" si="8"/>
        <v>42663.481893487442</v>
      </c>
      <c r="AY27" s="81">
        <f t="shared" si="8"/>
        <v>41441.954255198754</v>
      </c>
      <c r="AZ27" s="81">
        <f t="shared" si="8"/>
        <v>40271.605032068139</v>
      </c>
    </row>
    <row r="28" spans="1:52" ht="11.45" customHeight="1" x14ac:dyDescent="0.35">
      <c r="A28" s="63" t="s">
        <v>65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71">
        <v>86683.821956646163</v>
      </c>
      <c r="R28" s="71">
        <v>88187.57971044087</v>
      </c>
      <c r="S28" s="71">
        <v>88939.185416265696</v>
      </c>
      <c r="T28" s="71">
        <v>88963.07328064926</v>
      </c>
      <c r="U28" s="71">
        <v>88528.367421503019</v>
      </c>
      <c r="V28" s="71">
        <v>87596.060771591001</v>
      </c>
      <c r="W28" s="71">
        <v>85764.317334230524</v>
      </c>
      <c r="X28" s="71">
        <v>83695.848429861086</v>
      </c>
      <c r="Y28" s="71">
        <v>81252.801058895362</v>
      </c>
      <c r="Z28" s="71">
        <v>78734.814942885729</v>
      </c>
      <c r="AA28" s="71">
        <v>76208.758494275608</v>
      </c>
      <c r="AB28" s="71">
        <v>73854.480367303782</v>
      </c>
      <c r="AC28" s="71">
        <v>71664.241022732065</v>
      </c>
      <c r="AD28" s="71">
        <v>69778.229389155429</v>
      </c>
      <c r="AE28" s="71">
        <v>68069.581139503352</v>
      </c>
      <c r="AF28" s="71">
        <v>66476.09978372608</v>
      </c>
      <c r="AG28" s="71">
        <v>64965.952426502568</v>
      </c>
      <c r="AH28" s="71">
        <v>63499.059382430125</v>
      </c>
      <c r="AI28" s="71">
        <v>62042.984617889379</v>
      </c>
      <c r="AJ28" s="71">
        <v>60566.121531752069</v>
      </c>
      <c r="AK28" s="71">
        <v>59054.761572905147</v>
      </c>
      <c r="AL28" s="71">
        <v>57496.309827389996</v>
      </c>
      <c r="AM28" s="71">
        <v>55892.114187281397</v>
      </c>
      <c r="AN28" s="71">
        <v>54246.695259032917</v>
      </c>
      <c r="AO28" s="71">
        <v>52576.269286652423</v>
      </c>
      <c r="AP28" s="71">
        <v>50906.021191152729</v>
      </c>
      <c r="AQ28" s="71">
        <v>49279.738019205426</v>
      </c>
      <c r="AR28" s="71">
        <v>47684.909339977319</v>
      </c>
      <c r="AS28" s="71">
        <v>46143.627406417414</v>
      </c>
      <c r="AT28" s="71">
        <v>44651.233160330761</v>
      </c>
      <c r="AU28" s="71">
        <v>43240.594422557027</v>
      </c>
      <c r="AV28" s="71">
        <v>41895.614105881061</v>
      </c>
      <c r="AW28" s="71">
        <v>40618.539904573139</v>
      </c>
      <c r="AX28" s="71">
        <v>39404.868918689273</v>
      </c>
      <c r="AY28" s="71">
        <v>38256.710671284694</v>
      </c>
      <c r="AZ28" s="72">
        <v>37156.967325937738</v>
      </c>
    </row>
    <row r="29" spans="1:52" ht="11.45" customHeight="1" x14ac:dyDescent="0.35">
      <c r="A29" s="64" t="s">
        <v>39</v>
      </c>
      <c r="B29" s="31">
        <v>212.05075317479327</v>
      </c>
      <c r="C29" s="31">
        <v>257.17633914874637</v>
      </c>
      <c r="D29" s="31">
        <v>323.08924624894479</v>
      </c>
      <c r="E29" s="31">
        <v>413.62972950123674</v>
      </c>
      <c r="F29" s="31">
        <v>612.74836786309072</v>
      </c>
      <c r="G29" s="31">
        <v>1016.3069786037605</v>
      </c>
      <c r="H29" s="31">
        <v>1741.215957308</v>
      </c>
      <c r="I29" s="31">
        <v>2491.4044267342661</v>
      </c>
      <c r="J29" s="31">
        <v>3119.1447826786271</v>
      </c>
      <c r="K29" s="31">
        <v>3837.5688549965507</v>
      </c>
      <c r="L29" s="31">
        <v>4240.2855204448615</v>
      </c>
      <c r="M29" s="31">
        <v>4491.5118948714489</v>
      </c>
      <c r="N29" s="31">
        <v>4962.994612686146</v>
      </c>
      <c r="O29" s="31">
        <v>4412.71958213172</v>
      </c>
      <c r="P29" s="31">
        <v>4985.9882169712464</v>
      </c>
      <c r="Q29" s="66">
        <v>4983.2486631659131</v>
      </c>
      <c r="R29" s="66">
        <v>5165.2523942663793</v>
      </c>
      <c r="S29" s="66">
        <v>5372.9799630619646</v>
      </c>
      <c r="T29" s="66">
        <v>5496.7447531640428</v>
      </c>
      <c r="U29" s="66">
        <v>5628.4905447858346</v>
      </c>
      <c r="V29" s="66">
        <v>5725.3624328931355</v>
      </c>
      <c r="W29" s="66">
        <v>5721.774639415592</v>
      </c>
      <c r="X29" s="66">
        <v>5699.449231576521</v>
      </c>
      <c r="Y29" s="66">
        <v>5588.5947720644863</v>
      </c>
      <c r="Z29" s="66">
        <v>5468.6050568270157</v>
      </c>
      <c r="AA29" s="66">
        <v>5344.2635358641855</v>
      </c>
      <c r="AB29" s="66">
        <v>5227.9238865904681</v>
      </c>
      <c r="AC29" s="66">
        <v>5120.1214746330379</v>
      </c>
      <c r="AD29" s="66">
        <v>5031.3756950252664</v>
      </c>
      <c r="AE29" s="66">
        <v>4952.7716836832396</v>
      </c>
      <c r="AF29" s="66">
        <v>4881.1687480246819</v>
      </c>
      <c r="AG29" s="66">
        <v>4799.5057546651196</v>
      </c>
      <c r="AH29" s="66">
        <v>4720.0919731145805</v>
      </c>
      <c r="AI29" s="66">
        <v>4640.7752596603723</v>
      </c>
      <c r="AJ29" s="66">
        <v>4559.0651175277862</v>
      </c>
      <c r="AK29" s="66">
        <v>4473.8556004716247</v>
      </c>
      <c r="AL29" s="66">
        <v>4384.0196345318845</v>
      </c>
      <c r="AM29" s="66">
        <v>4289.6324984470202</v>
      </c>
      <c r="AN29" s="66">
        <v>4190.9245290566041</v>
      </c>
      <c r="AO29" s="66">
        <v>4089.1080605711581</v>
      </c>
      <c r="AP29" s="66">
        <v>3985.9359829100144</v>
      </c>
      <c r="AQ29" s="66">
        <v>3884.7752287687053</v>
      </c>
      <c r="AR29" s="66">
        <v>3784.736017764365</v>
      </c>
      <c r="AS29" s="66">
        <v>3687.5125068380257</v>
      </c>
      <c r="AT29" s="66">
        <v>3592.7565253535727</v>
      </c>
      <c r="AU29" s="66">
        <v>3503.0909215808911</v>
      </c>
      <c r="AV29" s="66">
        <v>3417.4227235465528</v>
      </c>
      <c r="AW29" s="66">
        <v>3336.0806415918064</v>
      </c>
      <c r="AX29" s="66">
        <v>3258.6129747981704</v>
      </c>
      <c r="AY29" s="66">
        <v>3185.2435839140635</v>
      </c>
      <c r="AZ29" s="67">
        <v>3114.6377061304047</v>
      </c>
    </row>
    <row r="30" spans="1:52" ht="11.45" customHeight="1" x14ac:dyDescent="0.35">
      <c r="A30" s="19" t="s">
        <v>43</v>
      </c>
      <c r="B30" s="31">
        <v>3506.1885406744741</v>
      </c>
      <c r="C30" s="31">
        <v>3683.2904358386495</v>
      </c>
      <c r="D30" s="31">
        <v>3890.7813378649043</v>
      </c>
      <c r="E30" s="31">
        <v>4027.2907528823816</v>
      </c>
      <c r="F30" s="31">
        <v>4342.7103789334278</v>
      </c>
      <c r="G30" s="31">
        <v>4474.4282060885171</v>
      </c>
      <c r="H30" s="31">
        <v>4616.0616358767738</v>
      </c>
      <c r="I30" s="31">
        <v>4572.7377087843952</v>
      </c>
      <c r="J30" s="31">
        <v>4715.5735441137267</v>
      </c>
      <c r="K30" s="31">
        <v>4951.7865413812524</v>
      </c>
      <c r="L30" s="31">
        <v>4990.9702053393112</v>
      </c>
      <c r="M30" s="31">
        <v>5187.8521779624325</v>
      </c>
      <c r="N30" s="31">
        <v>5162.358709835853</v>
      </c>
      <c r="O30" s="31">
        <v>5477.243309552221</v>
      </c>
      <c r="P30" s="31">
        <v>5524.0880805934867</v>
      </c>
      <c r="Q30" s="71">
        <v>5582.5750553734015</v>
      </c>
      <c r="R30" s="71">
        <v>5760.7651342743429</v>
      </c>
      <c r="S30" s="71">
        <v>5838.5072230519645</v>
      </c>
      <c r="T30" s="71">
        <v>5758.0316241153132</v>
      </c>
      <c r="U30" s="71">
        <v>5656.8376989863154</v>
      </c>
      <c r="V30" s="71">
        <v>5541.4517209443284</v>
      </c>
      <c r="W30" s="71">
        <v>5351.9815190773124</v>
      </c>
      <c r="X30" s="71">
        <v>5182.8465573304666</v>
      </c>
      <c r="Y30" s="71">
        <v>5003.1471853360063</v>
      </c>
      <c r="Z30" s="71">
        <v>4849.7225834425435</v>
      </c>
      <c r="AA30" s="71">
        <v>4726.3930188791619</v>
      </c>
      <c r="AB30" s="71">
        <v>4635.0226076881409</v>
      </c>
      <c r="AC30" s="71">
        <v>4564.4757502449693</v>
      </c>
      <c r="AD30" s="71">
        <v>4534.3744327400336</v>
      </c>
      <c r="AE30" s="71">
        <v>4516.6603331749875</v>
      </c>
      <c r="AF30" s="71">
        <v>4499.1943858292661</v>
      </c>
      <c r="AG30" s="71">
        <v>4478.9936452205011</v>
      </c>
      <c r="AH30" s="71">
        <v>4454.1964131487703</v>
      </c>
      <c r="AI30" s="71">
        <v>4423.5143137486748</v>
      </c>
      <c r="AJ30" s="71">
        <v>4386.660906938755</v>
      </c>
      <c r="AK30" s="71">
        <v>4341.3047070517669</v>
      </c>
      <c r="AL30" s="71">
        <v>4287.6421365226743</v>
      </c>
      <c r="AM30" s="71">
        <v>4224.1099109926918</v>
      </c>
      <c r="AN30" s="71">
        <v>4152.5825053326107</v>
      </c>
      <c r="AO30" s="71">
        <v>4072.6810640217682</v>
      </c>
      <c r="AP30" s="71">
        <v>3987.4901580692058</v>
      </c>
      <c r="AQ30" s="71">
        <v>3899.7606797106537</v>
      </c>
      <c r="AR30" s="71">
        <v>3809.6344444859883</v>
      </c>
      <c r="AS30" s="71">
        <v>3718.1501053336874</v>
      </c>
      <c r="AT30" s="71">
        <v>3626.6534060622866</v>
      </c>
      <c r="AU30" s="71">
        <v>3537.2395577418552</v>
      </c>
      <c r="AV30" s="71">
        <v>3450.1893471386693</v>
      </c>
      <c r="AW30" s="71">
        <v>3365.2662168925176</v>
      </c>
      <c r="AX30" s="71">
        <v>3283.5304781666218</v>
      </c>
      <c r="AY30" s="71">
        <v>3204.2709334230212</v>
      </c>
      <c r="AZ30" s="72">
        <v>3126.8951622220752</v>
      </c>
    </row>
    <row r="31" spans="1:52" ht="11.45" customHeight="1" x14ac:dyDescent="0.45">
      <c r="A31" s="19" t="s">
        <v>44</v>
      </c>
      <c r="B31" s="31">
        <v>299.23503055384805</v>
      </c>
      <c r="C31" s="31">
        <v>343.43232990593089</v>
      </c>
      <c r="D31" s="31">
        <v>342.0203971876756</v>
      </c>
      <c r="E31" s="31">
        <v>334.43855311542688</v>
      </c>
      <c r="F31" s="31">
        <v>347.08291092452572</v>
      </c>
      <c r="G31" s="31">
        <v>420.67141840681597</v>
      </c>
      <c r="H31" s="31">
        <v>477.0840985295909</v>
      </c>
      <c r="I31" s="31">
        <v>532.35946755085251</v>
      </c>
      <c r="J31" s="31">
        <v>580.43447128267087</v>
      </c>
      <c r="K31" s="31">
        <v>662.11523840298821</v>
      </c>
      <c r="L31" s="31">
        <v>754.91062924566904</v>
      </c>
      <c r="M31" s="31">
        <v>784.84505383331998</v>
      </c>
      <c r="N31" s="31">
        <v>847.69175586334359</v>
      </c>
      <c r="O31" s="31">
        <v>917.66373947233035</v>
      </c>
      <c r="P31" s="31">
        <v>994.48404446496568</v>
      </c>
      <c r="Q31" s="31">
        <v>1032.8177560763654</v>
      </c>
      <c r="R31" s="81">
        <f>R32+R33</f>
        <v>1050.8965868236794</v>
      </c>
      <c r="S31" s="81">
        <f t="shared" ref="S31:AZ31" si="9">S32+S33</f>
        <v>1064.8717048394478</v>
      </c>
      <c r="T31" s="81">
        <f t="shared" si="9"/>
        <v>1075.7364777732969</v>
      </c>
      <c r="U31" s="81">
        <f t="shared" si="9"/>
        <v>1086.4894895315247</v>
      </c>
      <c r="V31" s="81">
        <f t="shared" si="9"/>
        <v>1098.8040265660138</v>
      </c>
      <c r="W31" s="81">
        <f t="shared" si="9"/>
        <v>1098.3527761500873</v>
      </c>
      <c r="X31" s="81">
        <f t="shared" si="9"/>
        <v>1109.493083376726</v>
      </c>
      <c r="Y31" s="81">
        <f t="shared" si="9"/>
        <v>1121.8430821070424</v>
      </c>
      <c r="Z31" s="81">
        <f t="shared" si="9"/>
        <v>1142.8238759266617</v>
      </c>
      <c r="AA31" s="81">
        <f t="shared" si="9"/>
        <v>1172.8353291121732</v>
      </c>
      <c r="AB31" s="81">
        <f t="shared" si="9"/>
        <v>1215.0432873772711</v>
      </c>
      <c r="AC31" s="81">
        <f t="shared" si="9"/>
        <v>1267.7820852824921</v>
      </c>
      <c r="AD31" s="81">
        <f t="shared" si="9"/>
        <v>1334.8362325203429</v>
      </c>
      <c r="AE31" s="81">
        <f t="shared" si="9"/>
        <v>1408.4484547138488</v>
      </c>
      <c r="AF31" s="81">
        <f t="shared" si="9"/>
        <v>1486.5367832636969</v>
      </c>
      <c r="AG31" s="81">
        <f t="shared" si="9"/>
        <v>1569.2513644663584</v>
      </c>
      <c r="AH31" s="81">
        <f t="shared" si="9"/>
        <v>1655.0699040960151</v>
      </c>
      <c r="AI31" s="81">
        <f t="shared" si="9"/>
        <v>1743.7229729147082</v>
      </c>
      <c r="AJ31" s="81">
        <f t="shared" si="9"/>
        <v>1833.5274956609314</v>
      </c>
      <c r="AK31" s="81">
        <f t="shared" si="9"/>
        <v>1923.8886178454784</v>
      </c>
      <c r="AL31" s="81">
        <f t="shared" si="9"/>
        <v>2013.2753325431261</v>
      </c>
      <c r="AM31" s="81">
        <f t="shared" si="9"/>
        <v>2101.6611049916187</v>
      </c>
      <c r="AN31" s="81">
        <f t="shared" si="9"/>
        <v>2188.2912290360846</v>
      </c>
      <c r="AO31" s="81">
        <f t="shared" si="9"/>
        <v>2273.5114856607861</v>
      </c>
      <c r="AP31" s="81">
        <f t="shared" si="9"/>
        <v>2358.2989610499744</v>
      </c>
      <c r="AQ31" s="81">
        <f t="shared" si="9"/>
        <v>2443.0024134856822</v>
      </c>
      <c r="AR31" s="81">
        <f t="shared" si="9"/>
        <v>2527.7008314564991</v>
      </c>
      <c r="AS31" s="81">
        <f t="shared" si="9"/>
        <v>2613.608436905321</v>
      </c>
      <c r="AT31" s="81">
        <f t="shared" si="9"/>
        <v>2700.2619188134991</v>
      </c>
      <c r="AU31" s="81">
        <f t="shared" si="9"/>
        <v>2789.1229231542006</v>
      </c>
      <c r="AV31" s="81">
        <f t="shared" si="9"/>
        <v>2879.1560857013501</v>
      </c>
      <c r="AW31" s="81">
        <f t="shared" si="9"/>
        <v>2971.5052466589455</v>
      </c>
      <c r="AX31" s="81">
        <f t="shared" si="9"/>
        <v>3065.6365614391852</v>
      </c>
      <c r="AY31" s="81">
        <f t="shared" si="9"/>
        <v>3162.3279369139264</v>
      </c>
      <c r="AZ31" s="81">
        <f t="shared" si="9"/>
        <v>3259.6056194148987</v>
      </c>
    </row>
    <row r="32" spans="1:52" ht="11.45" customHeight="1" x14ac:dyDescent="0.35">
      <c r="A32" s="65" t="s">
        <v>66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73">
        <v>981.21777540791709</v>
      </c>
      <c r="R32" s="73">
        <v>997.72393425348412</v>
      </c>
      <c r="S32" s="73">
        <v>1010.1918871072272</v>
      </c>
      <c r="T32" s="73">
        <v>1019.474213244069</v>
      </c>
      <c r="U32" s="73">
        <v>1028.5334364583891</v>
      </c>
      <c r="V32" s="73">
        <v>1039.075202507011</v>
      </c>
      <c r="W32" s="73">
        <v>1035.4604784218443</v>
      </c>
      <c r="X32" s="73">
        <v>1043.2885994804874</v>
      </c>
      <c r="Y32" s="73">
        <v>1052.3247318497415</v>
      </c>
      <c r="Z32" s="73">
        <v>1069.9823628489</v>
      </c>
      <c r="AA32" s="73">
        <v>1096.6511864539316</v>
      </c>
      <c r="AB32" s="73">
        <v>1135.4047396701737</v>
      </c>
      <c r="AC32" s="73">
        <v>1184.4936212504101</v>
      </c>
      <c r="AD32" s="73">
        <v>1247.6149005741249</v>
      </c>
      <c r="AE32" s="73">
        <v>1316.9257471118535</v>
      </c>
      <c r="AF32" s="73">
        <v>1390.2558705817464</v>
      </c>
      <c r="AG32" s="73">
        <v>1467.6849628523942</v>
      </c>
      <c r="AH32" s="73">
        <v>1547.7289086779192</v>
      </c>
      <c r="AI32" s="73">
        <v>1630.0922826002147</v>
      </c>
      <c r="AJ32" s="73">
        <v>1713.1465292229702</v>
      </c>
      <c r="AK32" s="73">
        <v>1796.333480965563</v>
      </c>
      <c r="AL32" s="73">
        <v>1878.1903754204027</v>
      </c>
      <c r="AM32" s="73">
        <v>1958.6599426074119</v>
      </c>
      <c r="AN32" s="73">
        <v>2036.9942459716967</v>
      </c>
      <c r="AO32" s="73">
        <v>2113.4627799665286</v>
      </c>
      <c r="AP32" s="73">
        <v>2188.8901879010227</v>
      </c>
      <c r="AQ32" s="73">
        <v>2263.5838685002195</v>
      </c>
      <c r="AR32" s="73">
        <v>2337.5532106827754</v>
      </c>
      <c r="AS32" s="73">
        <v>2411.8784898292461</v>
      </c>
      <c r="AT32" s="73">
        <v>2486.07199770444</v>
      </c>
      <c r="AU32" s="73">
        <v>2561.5004662742435</v>
      </c>
      <c r="AV32" s="73">
        <v>2637.0587790239479</v>
      </c>
      <c r="AW32" s="73">
        <v>2713.7250973078799</v>
      </c>
      <c r="AX32" s="73">
        <v>2791.005775174272</v>
      </c>
      <c r="AY32" s="73">
        <v>2869.4843481429816</v>
      </c>
      <c r="AZ32" s="74">
        <v>2947.2377709789125</v>
      </c>
    </row>
    <row r="33" spans="1:52" ht="11.45" customHeight="1" x14ac:dyDescent="0.35">
      <c r="A33" s="64" t="s">
        <v>45</v>
      </c>
      <c r="B33" s="31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3.4479304828400927</v>
      </c>
      <c r="K33" s="31">
        <v>4.8762832488608643</v>
      </c>
      <c r="L33" s="31">
        <v>14.385467800584792</v>
      </c>
      <c r="M33" s="31">
        <v>24.51435988976144</v>
      </c>
      <c r="N33" s="31">
        <v>40.946008017110707</v>
      </c>
      <c r="O33" s="31">
        <v>50.586994906092741</v>
      </c>
      <c r="P33" s="31">
        <v>57.26634891860629</v>
      </c>
      <c r="Q33" s="71">
        <v>51.599980668448367</v>
      </c>
      <c r="R33" s="71">
        <v>53.172652570195211</v>
      </c>
      <c r="S33" s="71">
        <v>54.679817732220641</v>
      </c>
      <c r="T33" s="71">
        <v>56.26226452922792</v>
      </c>
      <c r="U33" s="71">
        <v>57.956053073135642</v>
      </c>
      <c r="V33" s="71">
        <v>59.728824059002719</v>
      </c>
      <c r="W33" s="71">
        <v>62.892297728243058</v>
      </c>
      <c r="X33" s="71">
        <v>66.204483896238656</v>
      </c>
      <c r="Y33" s="71">
        <v>69.518350257300952</v>
      </c>
      <c r="Z33" s="71">
        <v>72.841513077761604</v>
      </c>
      <c r="AA33" s="71">
        <v>76.184142658241569</v>
      </c>
      <c r="AB33" s="71">
        <v>79.638547707097288</v>
      </c>
      <c r="AC33" s="71">
        <v>83.288464032082032</v>
      </c>
      <c r="AD33" s="71">
        <v>87.221331946218086</v>
      </c>
      <c r="AE33" s="71">
        <v>91.522707601995265</v>
      </c>
      <c r="AF33" s="71">
        <v>96.280912681950497</v>
      </c>
      <c r="AG33" s="71">
        <v>101.56640161396432</v>
      </c>
      <c r="AH33" s="71">
        <v>107.34099541809577</v>
      </c>
      <c r="AI33" s="71">
        <v>113.63069031449339</v>
      </c>
      <c r="AJ33" s="71">
        <v>120.38096643796112</v>
      </c>
      <c r="AK33" s="71">
        <v>127.55513687991532</v>
      </c>
      <c r="AL33" s="71">
        <v>135.0849571227233</v>
      </c>
      <c r="AM33" s="71">
        <v>143.00116238420657</v>
      </c>
      <c r="AN33" s="71">
        <v>151.29698306438809</v>
      </c>
      <c r="AO33" s="71">
        <v>160.04870569425739</v>
      </c>
      <c r="AP33" s="71">
        <v>169.40877314895184</v>
      </c>
      <c r="AQ33" s="71">
        <v>179.41854498546263</v>
      </c>
      <c r="AR33" s="71">
        <v>190.14762077372359</v>
      </c>
      <c r="AS33" s="71">
        <v>201.72994707607515</v>
      </c>
      <c r="AT33" s="71">
        <v>214.18992110905899</v>
      </c>
      <c r="AU33" s="71">
        <v>227.6224568799569</v>
      </c>
      <c r="AV33" s="71">
        <v>242.09730667740232</v>
      </c>
      <c r="AW33" s="71">
        <v>257.78014935106546</v>
      </c>
      <c r="AX33" s="71">
        <v>274.63078626491341</v>
      </c>
      <c r="AY33" s="71">
        <v>292.84358877094473</v>
      </c>
      <c r="AZ33" s="72">
        <v>312.36784843598599</v>
      </c>
    </row>
    <row r="34" spans="1:52" ht="11.45" customHeight="1" x14ac:dyDescent="0.45">
      <c r="A34" s="19" t="s">
        <v>46</v>
      </c>
      <c r="B34" s="31">
        <v>0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5.9276321964806887E-2</v>
      </c>
      <c r="K34" s="31">
        <v>7.5172790844974163E-2</v>
      </c>
      <c r="L34" s="31">
        <v>0.19764750557525032</v>
      </c>
      <c r="M34" s="31">
        <v>0.27745103694537565</v>
      </c>
      <c r="N34" s="31">
        <v>2.8591441920246354</v>
      </c>
      <c r="O34" s="31">
        <v>11.711900577874051</v>
      </c>
      <c r="P34" s="31">
        <v>37.76178311792475</v>
      </c>
      <c r="Q34" s="77">
        <v>74.131558876047691</v>
      </c>
      <c r="R34" s="77">
        <f>R35+R37</f>
        <v>159.13742571992017</v>
      </c>
      <c r="S34" s="77">
        <f t="shared" ref="S34:AZ34" si="10">S35+S37</f>
        <v>227.13145625600055</v>
      </c>
      <c r="T34" s="77">
        <f t="shared" si="10"/>
        <v>305.17468130785386</v>
      </c>
      <c r="U34" s="77">
        <f t="shared" si="10"/>
        <v>412.28194239787672</v>
      </c>
      <c r="V34" s="77">
        <f t="shared" si="10"/>
        <v>547.31772828733858</v>
      </c>
      <c r="W34" s="77">
        <f t="shared" si="10"/>
        <v>944.06662851602744</v>
      </c>
      <c r="X34" s="77">
        <f t="shared" si="10"/>
        <v>1466.8570387899824</v>
      </c>
      <c r="Y34" s="77">
        <f t="shared" si="10"/>
        <v>2117.1311867425065</v>
      </c>
      <c r="Z34" s="77">
        <f t="shared" si="10"/>
        <v>2820.9206554014763</v>
      </c>
      <c r="AA34" s="77">
        <f t="shared" si="10"/>
        <v>3568.9826603249594</v>
      </c>
      <c r="AB34" s="77">
        <f t="shared" si="10"/>
        <v>4312.5851253487681</v>
      </c>
      <c r="AC34" s="77">
        <f t="shared" si="10"/>
        <v>5060.496163619915</v>
      </c>
      <c r="AD34" s="77">
        <f t="shared" si="10"/>
        <v>5781.8066841621503</v>
      </c>
      <c r="AE34" s="77">
        <f t="shared" si="10"/>
        <v>6479.218613124046</v>
      </c>
      <c r="AF34" s="77">
        <f t="shared" si="10"/>
        <v>7197.2545492912186</v>
      </c>
      <c r="AG34" s="77">
        <f t="shared" si="10"/>
        <v>7928.8796686422165</v>
      </c>
      <c r="AH34" s="77">
        <f t="shared" si="10"/>
        <v>8685.6106920308684</v>
      </c>
      <c r="AI34" s="77">
        <f t="shared" si="10"/>
        <v>9457.4805665945059</v>
      </c>
      <c r="AJ34" s="77">
        <f t="shared" si="10"/>
        <v>10247.028146787812</v>
      </c>
      <c r="AK34" s="77">
        <f t="shared" si="10"/>
        <v>11047.678209434522</v>
      </c>
      <c r="AL34" s="77">
        <f t="shared" si="10"/>
        <v>11848.981224614216</v>
      </c>
      <c r="AM34" s="77">
        <f t="shared" si="10"/>
        <v>12637.765023590086</v>
      </c>
      <c r="AN34" s="77">
        <f t="shared" si="10"/>
        <v>13395.425856120657</v>
      </c>
      <c r="AO34" s="77">
        <f t="shared" si="10"/>
        <v>14103.33892662315</v>
      </c>
      <c r="AP34" s="77">
        <f t="shared" si="10"/>
        <v>14747.83348203373</v>
      </c>
      <c r="AQ34" s="77">
        <f t="shared" si="10"/>
        <v>15313.268595891117</v>
      </c>
      <c r="AR34" s="77">
        <f t="shared" si="10"/>
        <v>15771.932285547138</v>
      </c>
      <c r="AS34" s="77">
        <f t="shared" si="10"/>
        <v>16114.309671268231</v>
      </c>
      <c r="AT34" s="77">
        <f t="shared" si="10"/>
        <v>16336.863124423917</v>
      </c>
      <c r="AU34" s="77">
        <f t="shared" si="10"/>
        <v>16445.064464726405</v>
      </c>
      <c r="AV34" s="77">
        <f t="shared" si="10"/>
        <v>16437.020417969579</v>
      </c>
      <c r="AW34" s="77">
        <f t="shared" si="10"/>
        <v>16317.338545247403</v>
      </c>
      <c r="AX34" s="77">
        <f t="shared" si="10"/>
        <v>16092.345183403379</v>
      </c>
      <c r="AY34" s="77">
        <f t="shared" si="10"/>
        <v>15783.341551512074</v>
      </c>
      <c r="AZ34" s="77">
        <f t="shared" si="10"/>
        <v>15403.680917582838</v>
      </c>
    </row>
    <row r="35" spans="1:52" ht="11.45" customHeight="1" x14ac:dyDescent="0.45">
      <c r="A35" s="64" t="s">
        <v>71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77">
        <v>74.131558876047691</v>
      </c>
      <c r="R35" s="77">
        <v>117.18988340411167</v>
      </c>
      <c r="S35" s="77">
        <v>167.09806808285316</v>
      </c>
      <c r="T35" s="77">
        <v>224.41566659688962</v>
      </c>
      <c r="U35" s="77">
        <v>303.22082390450163</v>
      </c>
      <c r="V35" s="77">
        <v>402.74366778196776</v>
      </c>
      <c r="W35" s="77">
        <v>695.98944830610947</v>
      </c>
      <c r="X35" s="77">
        <v>1082.8516033082965</v>
      </c>
      <c r="Y35" s="77">
        <v>1564.1640000634782</v>
      </c>
      <c r="Z35" s="77">
        <v>2084.9722856811409</v>
      </c>
      <c r="AA35" s="77">
        <v>2638.1450229628545</v>
      </c>
      <c r="AB35" s="77">
        <v>3187.3601792686968</v>
      </c>
      <c r="AC35" s="77">
        <v>3738.7476175714228</v>
      </c>
      <c r="AD35" s="77">
        <v>4269.3205613686914</v>
      </c>
      <c r="AE35" s="77">
        <v>4780.5829910315933</v>
      </c>
      <c r="AF35" s="77">
        <v>5304.5508344846785</v>
      </c>
      <c r="AG35" s="77">
        <v>5835.564687591419</v>
      </c>
      <c r="AH35" s="77">
        <v>6381.734216347344</v>
      </c>
      <c r="AI35" s="77">
        <v>6935.5001501070919</v>
      </c>
      <c r="AJ35" s="77">
        <v>7498.7474151484175</v>
      </c>
      <c r="AK35" s="77">
        <v>8066.8759984300714</v>
      </c>
      <c r="AL35" s="77">
        <v>8632.4247923075109</v>
      </c>
      <c r="AM35" s="77">
        <v>9186.1978335129006</v>
      </c>
      <c r="AN35" s="77">
        <v>9714.9624374597242</v>
      </c>
      <c r="AO35" s="77">
        <v>10205.693665173249</v>
      </c>
      <c r="AP35" s="77">
        <v>10648.67596331315</v>
      </c>
      <c r="AQ35" s="77">
        <v>11032.924467861683</v>
      </c>
      <c r="AR35" s="77">
        <v>11338.368395404004</v>
      </c>
      <c r="AS35" s="77">
        <v>11558.383768163421</v>
      </c>
      <c r="AT35" s="77">
        <v>11690.496237719495</v>
      </c>
      <c r="AU35" s="77">
        <v>11738.848199492333</v>
      </c>
      <c r="AV35" s="77">
        <v>11702.166416044542</v>
      </c>
      <c r="AW35" s="77">
        <v>11584.128044555677</v>
      </c>
      <c r="AX35" s="77">
        <v>11389.201243939444</v>
      </c>
      <c r="AY35" s="77">
        <v>11133.179581288861</v>
      </c>
      <c r="AZ35" s="77">
        <v>10825.816093179386</v>
      </c>
    </row>
    <row r="36" spans="1:52" ht="11.45" customHeight="1" x14ac:dyDescent="0.45">
      <c r="A36" s="65" t="s">
        <v>39</v>
      </c>
      <c r="B36" s="31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2.2021574197410025E-3</v>
      </c>
      <c r="K36" s="31">
        <v>2.6400784444865393E-3</v>
      </c>
      <c r="L36" s="31">
        <v>3.4380865409579394E-3</v>
      </c>
      <c r="M36" s="31">
        <v>6.368622653156574E-3</v>
      </c>
      <c r="N36" s="31">
        <v>5.2019075819253434E-2</v>
      </c>
      <c r="O36" s="31">
        <v>0.15409460557331692</v>
      </c>
      <c r="P36" s="31">
        <v>0.51752789806885446</v>
      </c>
      <c r="Q36" s="31">
        <v>1.2918998911237471</v>
      </c>
    </row>
    <row r="37" spans="1:52" ht="11.45" customHeight="1" x14ac:dyDescent="0.45">
      <c r="A37" s="64" t="s">
        <v>47</v>
      </c>
      <c r="B37" s="31">
        <v>0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1.9651635127603605E-2</v>
      </c>
      <c r="K37" s="31">
        <v>2.4785078489017884E-2</v>
      </c>
      <c r="L37" s="31">
        <v>6.264994835986272E-2</v>
      </c>
      <c r="M37" s="31">
        <v>9.789898535018926E-2</v>
      </c>
      <c r="N37" s="31">
        <v>0.83732658944338967</v>
      </c>
      <c r="O37" s="31">
        <v>3.8561078326555673</v>
      </c>
      <c r="P37" s="31">
        <v>13.081792948144111</v>
      </c>
      <c r="Q37" s="31">
        <v>26.355920049678055</v>
      </c>
      <c r="R37" s="81">
        <f>R39-R38</f>
        <v>41.947542315808505</v>
      </c>
      <c r="S37" s="81">
        <f t="shared" ref="S37:AZ37" si="11">S39-S38</f>
        <v>60.033388173147387</v>
      </c>
      <c r="T37" s="81">
        <f t="shared" si="11"/>
        <v>80.759014710964237</v>
      </c>
      <c r="U37" s="81">
        <f t="shared" si="11"/>
        <v>109.06111849337509</v>
      </c>
      <c r="V37" s="81">
        <f t="shared" si="11"/>
        <v>144.57406050537082</v>
      </c>
      <c r="W37" s="81">
        <f t="shared" si="11"/>
        <v>248.07718020991797</v>
      </c>
      <c r="X37" s="81">
        <f t="shared" si="11"/>
        <v>384.00543548168594</v>
      </c>
      <c r="Y37" s="81">
        <f t="shared" si="11"/>
        <v>552.96718667902815</v>
      </c>
      <c r="Z37" s="81">
        <f t="shared" si="11"/>
        <v>735.94836972033545</v>
      </c>
      <c r="AA37" s="81">
        <f t="shared" si="11"/>
        <v>930.83763736210494</v>
      </c>
      <c r="AB37" s="81">
        <f t="shared" si="11"/>
        <v>1125.2249460800713</v>
      </c>
      <c r="AC37" s="81">
        <f t="shared" si="11"/>
        <v>1321.7485460484922</v>
      </c>
      <c r="AD37" s="81">
        <f t="shared" si="11"/>
        <v>1512.4861227934589</v>
      </c>
      <c r="AE37" s="81">
        <f t="shared" si="11"/>
        <v>1698.6356220924526</v>
      </c>
      <c r="AF37" s="81">
        <f t="shared" si="11"/>
        <v>1892.7037148065401</v>
      </c>
      <c r="AG37" s="81">
        <f t="shared" si="11"/>
        <v>2093.3149810507975</v>
      </c>
      <c r="AH37" s="81">
        <f t="shared" si="11"/>
        <v>2303.8764756835244</v>
      </c>
      <c r="AI37" s="81">
        <f t="shared" si="11"/>
        <v>2521.9804164874131</v>
      </c>
      <c r="AJ37" s="81">
        <f t="shared" si="11"/>
        <v>2748.2807316393937</v>
      </c>
      <c r="AK37" s="81">
        <f t="shared" si="11"/>
        <v>2980.8022110044494</v>
      </c>
      <c r="AL37" s="81">
        <f t="shared" si="11"/>
        <v>3216.5564323067047</v>
      </c>
      <c r="AM37" s="81">
        <f t="shared" si="11"/>
        <v>3451.5671900771849</v>
      </c>
      <c r="AN37" s="81">
        <f t="shared" si="11"/>
        <v>3680.4634186609328</v>
      </c>
      <c r="AO37" s="81">
        <f t="shared" si="11"/>
        <v>3897.6452614499012</v>
      </c>
      <c r="AP37" s="81">
        <f t="shared" si="11"/>
        <v>4099.1575187205799</v>
      </c>
      <c r="AQ37" s="81">
        <f t="shared" si="11"/>
        <v>4280.3441280294337</v>
      </c>
      <c r="AR37" s="81">
        <f t="shared" si="11"/>
        <v>4433.5638901431339</v>
      </c>
      <c r="AS37" s="81">
        <f t="shared" si="11"/>
        <v>4555.9259031048095</v>
      </c>
      <c r="AT37" s="81">
        <f t="shared" si="11"/>
        <v>4646.3668867044216</v>
      </c>
      <c r="AU37" s="81">
        <f t="shared" si="11"/>
        <v>4706.2162652340703</v>
      </c>
      <c r="AV37" s="81">
        <f t="shared" si="11"/>
        <v>4734.8540019250358</v>
      </c>
      <c r="AW37" s="81">
        <f t="shared" si="11"/>
        <v>4733.2105006917263</v>
      </c>
      <c r="AX37" s="81">
        <f t="shared" si="11"/>
        <v>4703.1439394639347</v>
      </c>
      <c r="AY37" s="81">
        <f t="shared" si="11"/>
        <v>4650.1619702232128</v>
      </c>
      <c r="AZ37" s="81">
        <f t="shared" si="11"/>
        <v>4577.8648244034521</v>
      </c>
    </row>
    <row r="38" spans="1:52" ht="11.45" customHeight="1" x14ac:dyDescent="0.45">
      <c r="A38" s="19" t="s">
        <v>48</v>
      </c>
      <c r="B38" s="31">
        <v>0</v>
      </c>
      <c r="C38" s="31">
        <v>0</v>
      </c>
      <c r="D38" s="31">
        <v>0</v>
      </c>
      <c r="E38" s="31">
        <v>2.2020951678335282E-3</v>
      </c>
      <c r="F38" s="31">
        <v>3.2213009200931773E-3</v>
      </c>
      <c r="G38" s="31">
        <v>3.8422857932064562E-3</v>
      </c>
      <c r="H38" s="31">
        <v>1.8724973429266541E-2</v>
      </c>
      <c r="I38" s="31">
        <v>2.8202541325448045E-2</v>
      </c>
      <c r="J38" s="31">
        <v>0.50983001999366273</v>
      </c>
      <c r="K38" s="31">
        <v>1.0276849712487521</v>
      </c>
      <c r="L38" s="31">
        <v>3.2513831804548987</v>
      </c>
      <c r="M38" s="31">
        <v>9.6817168700338527</v>
      </c>
      <c r="N38" s="31">
        <v>15.798643666271476</v>
      </c>
      <c r="O38" s="31">
        <v>26.185337318648195</v>
      </c>
      <c r="P38" s="31">
        <v>41.244676902470239</v>
      </c>
      <c r="Q38" s="77">
        <v>64.149136861496956</v>
      </c>
      <c r="R38" s="77">
        <v>101.7158970453869</v>
      </c>
      <c r="S38" s="77">
        <v>142.69298161303263</v>
      </c>
      <c r="T38" s="77">
        <v>197.73785812303166</v>
      </c>
      <c r="U38" s="77">
        <v>277.14816323434223</v>
      </c>
      <c r="V38" s="77">
        <v>376.09689362987268</v>
      </c>
      <c r="W38" s="77">
        <v>1114.3712710611778</v>
      </c>
      <c r="X38" s="77">
        <v>1995.9872436344201</v>
      </c>
      <c r="Y38" s="77">
        <v>3051.3644011900933</v>
      </c>
      <c r="Z38" s="77">
        <v>4019.5018944030503</v>
      </c>
      <c r="AA38" s="77">
        <v>4925.9411105967629</v>
      </c>
      <c r="AB38" s="77">
        <v>5687.8797861736939</v>
      </c>
      <c r="AC38" s="77">
        <v>6359.1607253998018</v>
      </c>
      <c r="AD38" s="77">
        <v>6880.8724287781633</v>
      </c>
      <c r="AE38" s="77">
        <v>7308.3307207122134</v>
      </c>
      <c r="AF38" s="77">
        <v>7742.2319715030435</v>
      </c>
      <c r="AG38" s="77">
        <v>8191.0082627074071</v>
      </c>
      <c r="AH38" s="77">
        <v>8679.7975995323377</v>
      </c>
      <c r="AI38" s="77">
        <v>9200.7250753841454</v>
      </c>
      <c r="AJ38" s="77">
        <v>9768.6038810562695</v>
      </c>
      <c r="AK38" s="77">
        <v>10398.034746946074</v>
      </c>
      <c r="AL38" s="77">
        <v>11094.393763993217</v>
      </c>
      <c r="AM38" s="77">
        <v>11857.328399606889</v>
      </c>
      <c r="AN38" s="77">
        <v>12677.024018699532</v>
      </c>
      <c r="AO38" s="77">
        <v>13537.577047942659</v>
      </c>
      <c r="AP38" s="77">
        <v>14440.835021135708</v>
      </c>
      <c r="AQ38" s="77">
        <v>15379.485159236816</v>
      </c>
      <c r="AR38" s="77">
        <v>16328.02140048912</v>
      </c>
      <c r="AS38" s="77">
        <v>17271.744732256626</v>
      </c>
      <c r="AT38" s="77">
        <v>18217.417539229886</v>
      </c>
      <c r="AU38" s="77">
        <v>19155.896371862185</v>
      </c>
      <c r="AV38" s="77">
        <v>20080.473449257177</v>
      </c>
      <c r="AW38" s="77">
        <v>20973.927719804749</v>
      </c>
      <c r="AX38" s="77">
        <v>21838.01049222935</v>
      </c>
      <c r="AY38" s="77">
        <v>22676.768584111192</v>
      </c>
      <c r="AZ38" s="77">
        <v>23487.411810876598</v>
      </c>
    </row>
    <row r="39" spans="1:52" ht="11.45" customHeight="1" x14ac:dyDescent="0.35">
      <c r="A39" s="19" t="s">
        <v>67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75">
        <v>90.505056911174989</v>
      </c>
      <c r="R39" s="75">
        <v>143.6634393611954</v>
      </c>
      <c r="S39" s="75">
        <v>202.72636978618002</v>
      </c>
      <c r="T39" s="75">
        <v>278.49687283399589</v>
      </c>
      <c r="U39" s="75">
        <v>386.20928172771733</v>
      </c>
      <c r="V39" s="75">
        <v>520.67095413524351</v>
      </c>
      <c r="W39" s="75">
        <v>1362.4484512710958</v>
      </c>
      <c r="X39" s="75">
        <v>2379.992679116106</v>
      </c>
      <c r="Y39" s="75">
        <v>3604.3315878691214</v>
      </c>
      <c r="Z39" s="75">
        <v>4755.4502641233858</v>
      </c>
      <c r="AA39" s="75">
        <v>5856.7787479588678</v>
      </c>
      <c r="AB39" s="75">
        <v>6813.1047322537652</v>
      </c>
      <c r="AC39" s="75">
        <v>7680.909271448294</v>
      </c>
      <c r="AD39" s="75">
        <v>8393.3585515716222</v>
      </c>
      <c r="AE39" s="75">
        <v>9006.9663428046661</v>
      </c>
      <c r="AF39" s="75">
        <v>9634.9356863095836</v>
      </c>
      <c r="AG39" s="75">
        <v>10284.323243758205</v>
      </c>
      <c r="AH39" s="75">
        <v>10983.674075215862</v>
      </c>
      <c r="AI39" s="75">
        <v>11722.705491871558</v>
      </c>
      <c r="AJ39" s="75">
        <v>12516.884612695663</v>
      </c>
      <c r="AK39" s="75">
        <v>13378.836957950523</v>
      </c>
      <c r="AL39" s="75">
        <v>14310.950196299922</v>
      </c>
      <c r="AM39" s="75">
        <v>15308.895589684074</v>
      </c>
      <c r="AN39" s="75">
        <v>16357.487437360465</v>
      </c>
      <c r="AO39" s="75">
        <v>17435.22230939256</v>
      </c>
      <c r="AP39" s="75">
        <v>18539.992539856288</v>
      </c>
      <c r="AQ39" s="75">
        <v>19659.82928726625</v>
      </c>
      <c r="AR39" s="75">
        <v>20761.585290632254</v>
      </c>
      <c r="AS39" s="75">
        <v>21827.670635361435</v>
      </c>
      <c r="AT39" s="75">
        <v>22863.784425934307</v>
      </c>
      <c r="AU39" s="75">
        <v>23862.112637096256</v>
      </c>
      <c r="AV39" s="75">
        <v>24815.327451182213</v>
      </c>
      <c r="AW39" s="75">
        <v>25707.138220496476</v>
      </c>
      <c r="AX39" s="75">
        <v>26541.154431693285</v>
      </c>
      <c r="AY39" s="75">
        <v>27326.930554334405</v>
      </c>
      <c r="AZ39" s="76">
        <v>28065.27663528005</v>
      </c>
    </row>
    <row r="40" spans="1:52" ht="11.45" customHeight="1" x14ac:dyDescent="0.45">
      <c r="A40" s="78" t="s">
        <v>68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80">
        <v>0</v>
      </c>
      <c r="R40" s="80">
        <v>0.22267680449739835</v>
      </c>
      <c r="S40" s="80">
        <v>0.46984938883717259</v>
      </c>
      <c r="T40" s="80">
        <v>0.74771990290122403</v>
      </c>
      <c r="U40" s="80">
        <v>1.1418325467790715</v>
      </c>
      <c r="V40" s="80">
        <v>1.8157402029211904</v>
      </c>
      <c r="W40" s="80">
        <v>2.1733811432915173</v>
      </c>
      <c r="X40" s="80">
        <v>2.2495566621740344</v>
      </c>
      <c r="Y40" s="80">
        <v>2.2980421680999625</v>
      </c>
      <c r="Z40" s="80">
        <v>2.3086357234541528</v>
      </c>
      <c r="AA40" s="80">
        <v>2.2781193339086596</v>
      </c>
      <c r="AB40" s="80">
        <v>2.2114487157971405</v>
      </c>
      <c r="AC40" s="80">
        <v>2.1075525835337476</v>
      </c>
      <c r="AD40" s="80">
        <v>1.9871944579677141</v>
      </c>
      <c r="AE40" s="80">
        <v>2.1254290433087286</v>
      </c>
      <c r="AF40" s="80">
        <v>5.9000875615935477</v>
      </c>
      <c r="AG40" s="80">
        <v>15.042092214753517</v>
      </c>
      <c r="AH40" s="80">
        <v>30.059674936981327</v>
      </c>
      <c r="AI40" s="80">
        <v>51.280805581897184</v>
      </c>
      <c r="AJ40" s="80">
        <v>78.815788716080732</v>
      </c>
      <c r="AK40" s="80">
        <v>112.56971996093128</v>
      </c>
      <c r="AL40" s="80">
        <v>152.3289153845538</v>
      </c>
      <c r="AM40" s="80">
        <v>197.74208617299314</v>
      </c>
      <c r="AN40" s="80">
        <v>248.257750081474</v>
      </c>
      <c r="AO40" s="80">
        <v>303.31529087892204</v>
      </c>
      <c r="AP40" s="80">
        <v>362.67068137634158</v>
      </c>
      <c r="AQ40" s="80">
        <v>426.28523246687166</v>
      </c>
      <c r="AR40" s="80">
        <v>493.82159752108731</v>
      </c>
      <c r="AS40" s="80">
        <v>565.01183370465367</v>
      </c>
      <c r="AT40" s="80">
        <v>639.50474900466588</v>
      </c>
      <c r="AU40" s="80">
        <v>717.41762850060945</v>
      </c>
      <c r="AV40" s="80">
        <v>797.66709060817891</v>
      </c>
      <c r="AW40" s="80">
        <v>880.25656781221608</v>
      </c>
      <c r="AX40" s="80">
        <v>964.46813289609872</v>
      </c>
      <c r="AY40" s="80">
        <v>1050.071626265235</v>
      </c>
      <c r="AZ40" s="80">
        <v>1135.9969346653468</v>
      </c>
    </row>
    <row r="41" spans="1:52" ht="11.45" customHeight="1" x14ac:dyDescent="0.45">
      <c r="A41" s="79" t="s">
        <v>69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77">
        <v>0</v>
      </c>
      <c r="R41" s="77">
        <v>1.066413437443953E-2</v>
      </c>
      <c r="S41" s="77">
        <v>2.5169519505736215E-2</v>
      </c>
      <c r="T41" s="77">
        <v>4.4604109030958995E-2</v>
      </c>
      <c r="U41" s="77">
        <v>7.7605018941336895E-2</v>
      </c>
      <c r="V41" s="77">
        <v>0.14490027118078519</v>
      </c>
      <c r="W41" s="77">
        <v>0.2194284210788095</v>
      </c>
      <c r="X41" s="77">
        <v>0.24263770374072699</v>
      </c>
      <c r="Y41" s="77">
        <v>0.26428517072854418</v>
      </c>
      <c r="Z41" s="77">
        <v>0.28169775339652581</v>
      </c>
      <c r="AA41" s="77">
        <v>0.29437128853538341</v>
      </c>
      <c r="AB41" s="77">
        <v>0.30172037561629711</v>
      </c>
      <c r="AC41" s="77">
        <v>0.30594438518203154</v>
      </c>
      <c r="AD41" s="77">
        <v>0.30831897990283991</v>
      </c>
      <c r="AE41" s="77">
        <v>0.40189259876058825</v>
      </c>
      <c r="AF41" s="77">
        <v>1.8865712442140501</v>
      </c>
      <c r="AG41" s="77">
        <v>5.754093437924773</v>
      </c>
      <c r="AH41" s="77">
        <v>12.652143247667951</v>
      </c>
      <c r="AI41" s="77">
        <v>23.170669440632778</v>
      </c>
      <c r="AJ41" s="77">
        <v>37.799266651123887</v>
      </c>
      <c r="AK41" s="77">
        <v>56.935342162955685</v>
      </c>
      <c r="AL41" s="77">
        <v>80.854945816731586</v>
      </c>
      <c r="AM41" s="77">
        <v>109.78074039066354</v>
      </c>
      <c r="AN41" s="77">
        <v>143.64723415291655</v>
      </c>
      <c r="AO41" s="77">
        <v>182.39019649240313</v>
      </c>
      <c r="AP41" s="77">
        <v>226.08139661918904</v>
      </c>
      <c r="AQ41" s="77">
        <v>274.93811900588452</v>
      </c>
      <c r="AR41" s="77">
        <v>328.76245573307546</v>
      </c>
      <c r="AS41" s="77">
        <v>387.442999158894</v>
      </c>
      <c r="AT41" s="77">
        <v>450.74336780283932</v>
      </c>
      <c r="AU41" s="77">
        <v>518.7769881276987</v>
      </c>
      <c r="AV41" s="77">
        <v>590.49282068672483</v>
      </c>
      <c r="AW41" s="77">
        <v>665.86161258855236</v>
      </c>
      <c r="AX41" s="77">
        <v>744.04090383110201</v>
      </c>
      <c r="AY41" s="77">
        <v>824.65493199874686</v>
      </c>
      <c r="AZ41" s="77">
        <v>906.5738350427057</v>
      </c>
    </row>
    <row r="42" spans="1:52" ht="11.45" customHeight="1" x14ac:dyDescent="0.45">
      <c r="A42" s="79" t="s">
        <v>70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77">
        <v>0</v>
      </c>
      <c r="R42" s="77">
        <v>0.21201267012295882</v>
      </c>
      <c r="S42" s="77">
        <v>0.44467986933143638</v>
      </c>
      <c r="T42" s="77">
        <v>0.70311579387026502</v>
      </c>
      <c r="U42" s="77">
        <v>1.0642275278377347</v>
      </c>
      <c r="V42" s="77">
        <v>1.6708399317404052</v>
      </c>
      <c r="W42" s="77">
        <v>1.9539527222127078</v>
      </c>
      <c r="X42" s="77">
        <v>2.0069189584333076</v>
      </c>
      <c r="Y42" s="77">
        <v>2.0337569973714182</v>
      </c>
      <c r="Z42" s="77">
        <v>2.0269379700576269</v>
      </c>
      <c r="AA42" s="77">
        <v>1.9837480453732763</v>
      </c>
      <c r="AB42" s="77">
        <v>1.9097283401808434</v>
      </c>
      <c r="AC42" s="77">
        <v>1.8016081983517163</v>
      </c>
      <c r="AD42" s="77">
        <v>1.6788754780648742</v>
      </c>
      <c r="AE42" s="77">
        <v>1.7235364445481405</v>
      </c>
      <c r="AF42" s="77">
        <v>4.0135163173794979</v>
      </c>
      <c r="AG42" s="77">
        <v>9.2879987768287435</v>
      </c>
      <c r="AH42" s="77">
        <v>17.407531689313377</v>
      </c>
      <c r="AI42" s="77">
        <v>28.110136141264405</v>
      </c>
      <c r="AJ42" s="77">
        <v>41.016522064956845</v>
      </c>
      <c r="AK42" s="77">
        <v>55.634377797975603</v>
      </c>
      <c r="AL42" s="77">
        <v>71.473969567822223</v>
      </c>
      <c r="AM42" s="77">
        <v>87.961345782329587</v>
      </c>
      <c r="AN42" s="77">
        <v>104.61051592855743</v>
      </c>
      <c r="AO42" s="77">
        <v>120.92509438651891</v>
      </c>
      <c r="AP42" s="77">
        <v>136.58928475715251</v>
      </c>
      <c r="AQ42" s="77">
        <v>151.34711346098712</v>
      </c>
      <c r="AR42" s="77">
        <v>165.05914178801186</v>
      </c>
      <c r="AS42" s="77">
        <v>177.56883454575967</v>
      </c>
      <c r="AT42" s="77">
        <v>188.76138120182662</v>
      </c>
      <c r="AU42" s="77">
        <v>198.64064037291081</v>
      </c>
      <c r="AV42" s="77">
        <v>207.17426992145406</v>
      </c>
      <c r="AW42" s="77">
        <v>214.39495522366374</v>
      </c>
      <c r="AX42" s="77">
        <v>220.42722906499665</v>
      </c>
      <c r="AY42" s="77">
        <v>225.41669426648809</v>
      </c>
      <c r="AZ42" s="77">
        <v>229.42309962264105</v>
      </c>
    </row>
    <row r="43" spans="1:52" ht="11.45" customHeight="1" x14ac:dyDescent="0.45">
      <c r="A43" s="29" t="s">
        <v>49</v>
      </c>
      <c r="B43" s="30">
        <f t="shared" ref="B43:Q43" si="12">B44+B47+B50+B51+B57</f>
        <v>14861.773401112836</v>
      </c>
      <c r="C43" s="30">
        <f t="shared" si="12"/>
        <v>14868.772724889966</v>
      </c>
      <c r="D43" s="30">
        <f t="shared" si="12"/>
        <v>14789.236407285331</v>
      </c>
      <c r="E43" s="30">
        <f t="shared" si="12"/>
        <v>14797.869910206327</v>
      </c>
      <c r="F43" s="30">
        <f t="shared" si="12"/>
        <v>14856.705795358292</v>
      </c>
      <c r="G43" s="30">
        <f t="shared" si="12"/>
        <v>14636.222977112533</v>
      </c>
      <c r="H43" s="30">
        <f t="shared" si="12"/>
        <v>14768.246989003308</v>
      </c>
      <c r="I43" s="30">
        <f t="shared" si="12"/>
        <v>14779.918706974742</v>
      </c>
      <c r="J43" s="30">
        <f t="shared" si="12"/>
        <v>14802.253438429558</v>
      </c>
      <c r="K43" s="30">
        <f t="shared" si="12"/>
        <v>14570.770080725762</v>
      </c>
      <c r="L43" s="30">
        <f t="shared" si="12"/>
        <v>14513.369929735758</v>
      </c>
      <c r="M43" s="30">
        <f t="shared" si="12"/>
        <v>14417.351264253453</v>
      </c>
      <c r="N43" s="30">
        <f t="shared" si="12"/>
        <v>14055.257092067917</v>
      </c>
      <c r="O43" s="30">
        <f t="shared" si="12"/>
        <v>14072.115194281321</v>
      </c>
      <c r="P43" s="30">
        <f t="shared" si="12"/>
        <v>14240.188778288672</v>
      </c>
      <c r="Q43" s="30">
        <f t="shared" si="12"/>
        <v>14715.522975597674</v>
      </c>
    </row>
    <row r="44" spans="1:52" ht="11.45" customHeight="1" x14ac:dyDescent="0.45">
      <c r="A44" s="19" t="s">
        <v>41</v>
      </c>
      <c r="B44" s="31">
        <v>63.278537468403755</v>
      </c>
      <c r="C44" s="31">
        <v>59.84746874737575</v>
      </c>
      <c r="D44" s="31">
        <v>56.804699840753699</v>
      </c>
      <c r="E44" s="31">
        <v>47.02991463976484</v>
      </c>
      <c r="F44" s="31">
        <v>41.578624336086584</v>
      </c>
      <c r="G44" s="31">
        <v>36.521971391535871</v>
      </c>
      <c r="H44" s="31">
        <v>33.629850905910452</v>
      </c>
      <c r="I44" s="31">
        <v>29.234139728874862</v>
      </c>
      <c r="J44" s="31">
        <v>26.543652164100507</v>
      </c>
      <c r="K44" s="31">
        <v>23.262670425324014</v>
      </c>
      <c r="L44" s="31">
        <v>20.742244385173006</v>
      </c>
      <c r="M44" s="31">
        <v>18.349516119185797</v>
      </c>
      <c r="N44" s="31">
        <v>16.262473005398643</v>
      </c>
      <c r="O44" s="31">
        <v>16.249363355943739</v>
      </c>
      <c r="P44" s="31">
        <v>13.909073311937176</v>
      </c>
      <c r="Q44" s="31">
        <v>12.695515409056817</v>
      </c>
      <c r="R44" s="81">
        <f>R45+R46</f>
        <v>12.631308144806225</v>
      </c>
      <c r="S44" s="81">
        <f t="shared" ref="S44:AZ44" si="13">S45+S46</f>
        <v>13.044597782987154</v>
      </c>
      <c r="T44" s="81">
        <f t="shared" si="13"/>
        <v>12.905541748167018</v>
      </c>
      <c r="U44" s="81">
        <f t="shared" si="13"/>
        <v>13.454008106086146</v>
      </c>
      <c r="V44" s="81">
        <f t="shared" si="13"/>
        <v>14.49414188970939</v>
      </c>
      <c r="W44" s="81">
        <f t="shared" si="13"/>
        <v>15.811339420841399</v>
      </c>
      <c r="X44" s="81">
        <f t="shared" si="13"/>
        <v>17.323847664233291</v>
      </c>
      <c r="Y44" s="81">
        <f t="shared" si="13"/>
        <v>19.044334743530541</v>
      </c>
      <c r="Z44" s="81">
        <f t="shared" si="13"/>
        <v>20.80557844293017</v>
      </c>
      <c r="AA44" s="81">
        <f t="shared" si="13"/>
        <v>22.466898555532147</v>
      </c>
      <c r="AB44" s="81">
        <f t="shared" si="13"/>
        <v>24.093545942254217</v>
      </c>
      <c r="AC44" s="81">
        <f t="shared" si="13"/>
        <v>25.798989651840142</v>
      </c>
      <c r="AD44" s="81">
        <f t="shared" si="13"/>
        <v>27.584740333821806</v>
      </c>
      <c r="AE44" s="81">
        <f t="shared" si="13"/>
        <v>29.570539206682451</v>
      </c>
      <c r="AF44" s="81">
        <f t="shared" si="13"/>
        <v>31.949709197749691</v>
      </c>
      <c r="AG44" s="81">
        <f t="shared" si="13"/>
        <v>34.737882443318206</v>
      </c>
      <c r="AH44" s="81">
        <f t="shared" si="13"/>
        <v>38.295230230554928</v>
      </c>
      <c r="AI44" s="81">
        <f t="shared" si="13"/>
        <v>42.71922992677591</v>
      </c>
      <c r="AJ44" s="81">
        <f t="shared" si="13"/>
        <v>48.373949164432489</v>
      </c>
      <c r="AK44" s="81">
        <f t="shared" si="13"/>
        <v>55.459398331473444</v>
      </c>
      <c r="AL44" s="81">
        <f t="shared" si="13"/>
        <v>64.190029882957191</v>
      </c>
      <c r="AM44" s="81">
        <f t="shared" si="13"/>
        <v>74.880310725398431</v>
      </c>
      <c r="AN44" s="81">
        <f t="shared" si="13"/>
        <v>87.9339910448507</v>
      </c>
      <c r="AO44" s="81">
        <f t="shared" si="13"/>
        <v>103.4341016851844</v>
      </c>
      <c r="AP44" s="81">
        <f t="shared" si="13"/>
        <v>121.38096398542896</v>
      </c>
      <c r="AQ44" s="81">
        <f t="shared" si="13"/>
        <v>141.2446449331955</v>
      </c>
      <c r="AR44" s="81">
        <f t="shared" si="13"/>
        <v>163.05125695295445</v>
      </c>
      <c r="AS44" s="81">
        <f t="shared" si="13"/>
        <v>186.98191422766979</v>
      </c>
      <c r="AT44" s="81">
        <f t="shared" si="13"/>
        <v>212.5459903553097</v>
      </c>
      <c r="AU44" s="81">
        <f t="shared" si="13"/>
        <v>240.4220262074096</v>
      </c>
      <c r="AV44" s="81">
        <f t="shared" si="13"/>
        <v>269.27948113547774</v>
      </c>
      <c r="AW44" s="81">
        <f t="shared" si="13"/>
        <v>299.71874445492745</v>
      </c>
      <c r="AX44" s="81">
        <f t="shared" si="13"/>
        <v>331.52484469333524</v>
      </c>
      <c r="AY44" s="81">
        <f t="shared" si="13"/>
        <v>365.7305298889637</v>
      </c>
      <c r="AZ44" s="81">
        <f t="shared" si="13"/>
        <v>402.20323852126114</v>
      </c>
    </row>
    <row r="45" spans="1:52" ht="11.45" customHeight="1" x14ac:dyDescent="0.35">
      <c r="A45" s="63" t="s">
        <v>64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90">
        <v>12.263088139979876</v>
      </c>
      <c r="R45" s="66">
        <v>12.194402182046577</v>
      </c>
      <c r="S45" s="66">
        <v>12.590000434233536</v>
      </c>
      <c r="T45" s="66">
        <v>12.45475568373001</v>
      </c>
      <c r="U45" s="66">
        <v>12.982439290884844</v>
      </c>
      <c r="V45" s="66">
        <v>13.982383984381359</v>
      </c>
      <c r="W45" s="66">
        <v>15.247942299350269</v>
      </c>
      <c r="X45" s="66">
        <v>16.698448299465081</v>
      </c>
      <c r="Y45" s="66">
        <v>18.296790398525477</v>
      </c>
      <c r="Z45" s="66">
        <v>19.887862999999861</v>
      </c>
      <c r="AA45" s="66">
        <v>21.380101319776969</v>
      </c>
      <c r="AB45" s="66">
        <v>22.784996280079387</v>
      </c>
      <c r="AC45" s="66">
        <v>24.137386110231716</v>
      </c>
      <c r="AD45" s="66">
        <v>25.433142089175366</v>
      </c>
      <c r="AE45" s="66">
        <v>26.740159526289013</v>
      </c>
      <c r="AF45" s="66">
        <v>28.165332305517683</v>
      </c>
      <c r="AG45" s="66">
        <v>29.664973683588649</v>
      </c>
      <c r="AH45" s="66">
        <v>31.424207593420078</v>
      </c>
      <c r="AI45" s="66">
        <v>33.437272118877495</v>
      </c>
      <c r="AJ45" s="66">
        <v>35.857365988805896</v>
      </c>
      <c r="AK45" s="66">
        <v>38.675094246606889</v>
      </c>
      <c r="AL45" s="66">
        <v>42.204811491979655</v>
      </c>
      <c r="AM45" s="66">
        <v>46.539225829711071</v>
      </c>
      <c r="AN45" s="66">
        <v>51.795201300504573</v>
      </c>
      <c r="AO45" s="66">
        <v>58.105808324797188</v>
      </c>
      <c r="AP45" s="66">
        <v>65.497880921570399</v>
      </c>
      <c r="AQ45" s="66">
        <v>74.002418524901188</v>
      </c>
      <c r="AR45" s="66">
        <v>83.947275507468177</v>
      </c>
      <c r="AS45" s="66">
        <v>95.641015919520342</v>
      </c>
      <c r="AT45" s="66">
        <v>108.99618265054798</v>
      </c>
      <c r="AU45" s="66">
        <v>124.73541977856945</v>
      </c>
      <c r="AV45" s="66">
        <v>142.46181601519325</v>
      </c>
      <c r="AW45" s="66">
        <v>162.90497211711272</v>
      </c>
      <c r="AX45" s="66">
        <v>186.04815448785038</v>
      </c>
      <c r="AY45" s="66">
        <v>213.00893667062147</v>
      </c>
      <c r="AZ45" s="67">
        <v>243.57671157697433</v>
      </c>
    </row>
    <row r="46" spans="1:52" ht="11.45" customHeight="1" x14ac:dyDescent="0.35">
      <c r="A46" s="64" t="s">
        <v>39</v>
      </c>
      <c r="B46" s="31">
        <v>1.5081858342509006E-2</v>
      </c>
      <c r="C46" s="31">
        <v>2.8203233537966381E-2</v>
      </c>
      <c r="D46" s="31">
        <v>7.5571983414587748E-2</v>
      </c>
      <c r="E46" s="31">
        <v>0.10432822647066545</v>
      </c>
      <c r="F46" s="31">
        <v>0.11656467115063275</v>
      </c>
      <c r="G46" s="31">
        <v>0.13311773355711989</v>
      </c>
      <c r="H46" s="31">
        <v>0.21003917037888345</v>
      </c>
      <c r="I46" s="31">
        <v>0.24146806996336106</v>
      </c>
      <c r="J46" s="31">
        <v>0.40571068721844156</v>
      </c>
      <c r="K46" s="31">
        <v>0.5413866466743994</v>
      </c>
      <c r="L46" s="31">
        <v>0.7657426723934041</v>
      </c>
      <c r="M46" s="31">
        <v>0.69865922582057427</v>
      </c>
      <c r="N46" s="31">
        <v>0.59597451162596415</v>
      </c>
      <c r="O46" s="31">
        <v>0.53697291363910316</v>
      </c>
      <c r="P46" s="31">
        <v>0.51162115095606187</v>
      </c>
      <c r="Q46" s="66">
        <v>0.4324272690769379</v>
      </c>
      <c r="R46" s="66">
        <v>0.4369059627596471</v>
      </c>
      <c r="S46" s="66">
        <v>0.45459734875361751</v>
      </c>
      <c r="T46" s="66">
        <v>0.45078606443700719</v>
      </c>
      <c r="U46" s="66">
        <v>0.47156881520130189</v>
      </c>
      <c r="V46" s="66">
        <v>0.51175790532803034</v>
      </c>
      <c r="W46" s="66">
        <v>0.56339712149113053</v>
      </c>
      <c r="X46" s="66">
        <v>0.62539936476820912</v>
      </c>
      <c r="Y46" s="66">
        <v>0.74754434500506439</v>
      </c>
      <c r="Z46" s="66">
        <v>0.91771544293030716</v>
      </c>
      <c r="AA46" s="66">
        <v>1.0867972357551792</v>
      </c>
      <c r="AB46" s="66">
        <v>1.3085496621748294</v>
      </c>
      <c r="AC46" s="66">
        <v>1.6616035416084263</v>
      </c>
      <c r="AD46" s="66">
        <v>2.1515982446464412</v>
      </c>
      <c r="AE46" s="66">
        <v>2.8303796803934369</v>
      </c>
      <c r="AF46" s="66">
        <v>3.7843768922320091</v>
      </c>
      <c r="AG46" s="66">
        <v>5.0729087597295575</v>
      </c>
      <c r="AH46" s="66">
        <v>6.8710226371348497</v>
      </c>
      <c r="AI46" s="66">
        <v>9.2819578078984115</v>
      </c>
      <c r="AJ46" s="66">
        <v>12.516583175626595</v>
      </c>
      <c r="AK46" s="66">
        <v>16.784304084866555</v>
      </c>
      <c r="AL46" s="66">
        <v>21.985218390977543</v>
      </c>
      <c r="AM46" s="66">
        <v>28.341084895687363</v>
      </c>
      <c r="AN46" s="66">
        <v>36.13878974434612</v>
      </c>
      <c r="AO46" s="66">
        <v>45.328293360387221</v>
      </c>
      <c r="AP46" s="66">
        <v>55.883083063858564</v>
      </c>
      <c r="AQ46" s="66">
        <v>67.242226408294329</v>
      </c>
      <c r="AR46" s="66">
        <v>79.103981445486269</v>
      </c>
      <c r="AS46" s="66">
        <v>91.340898308149463</v>
      </c>
      <c r="AT46" s="66">
        <v>103.54980770476172</v>
      </c>
      <c r="AU46" s="66">
        <v>115.68660642884014</v>
      </c>
      <c r="AV46" s="66">
        <v>126.81766512028447</v>
      </c>
      <c r="AW46" s="66">
        <v>136.81377233781473</v>
      </c>
      <c r="AX46" s="66">
        <v>145.47669020548483</v>
      </c>
      <c r="AY46" s="66">
        <v>152.72159321834224</v>
      </c>
      <c r="AZ46" s="67">
        <v>158.62652694428678</v>
      </c>
    </row>
    <row r="47" spans="1:52" ht="11.45" customHeight="1" x14ac:dyDescent="0.45">
      <c r="A47" s="19" t="s">
        <v>42</v>
      </c>
      <c r="B47" s="31">
        <v>14693.367848972777</v>
      </c>
      <c r="C47" s="31">
        <v>14665.693512174445</v>
      </c>
      <c r="D47" s="31">
        <v>14586.329744306322</v>
      </c>
      <c r="E47" s="31">
        <v>14553.349979432689</v>
      </c>
      <c r="F47" s="31">
        <v>14588.257847885749</v>
      </c>
      <c r="G47" s="31">
        <v>14362.839572534765</v>
      </c>
      <c r="H47" s="31">
        <v>14438.249169158307</v>
      </c>
      <c r="I47" s="31">
        <v>14430.004436868738</v>
      </c>
      <c r="J47" s="31">
        <v>14437.09668727419</v>
      </c>
      <c r="K47" s="31">
        <v>14163.229181921219</v>
      </c>
      <c r="L47" s="31">
        <v>14070.716868911466</v>
      </c>
      <c r="M47" s="31">
        <v>13906.323967121583</v>
      </c>
      <c r="N47" s="31">
        <v>13479.865237706535</v>
      </c>
      <c r="O47" s="31">
        <v>13466.950576822686</v>
      </c>
      <c r="P47" s="31">
        <v>13617.563366268405</v>
      </c>
      <c r="Q47" s="31">
        <v>13855.821050123208</v>
      </c>
      <c r="R47" s="81">
        <f>R48+R49</f>
        <v>13871.380395423828</v>
      </c>
      <c r="S47" s="81">
        <f t="shared" ref="S47:AZ47" si="14">S48+S49</f>
        <v>14086.767412384768</v>
      </c>
      <c r="T47" s="81">
        <f t="shared" si="14"/>
        <v>14190.868461439626</v>
      </c>
      <c r="U47" s="81">
        <f t="shared" si="14"/>
        <v>14212.533153286022</v>
      </c>
      <c r="V47" s="81">
        <f t="shared" si="14"/>
        <v>14171.887458919353</v>
      </c>
      <c r="W47" s="81">
        <f t="shared" si="14"/>
        <v>14085.768301207827</v>
      </c>
      <c r="X47" s="81">
        <f t="shared" si="14"/>
        <v>13949.896400795356</v>
      </c>
      <c r="Y47" s="81">
        <f t="shared" si="14"/>
        <v>13802.460194655683</v>
      </c>
      <c r="Z47" s="81">
        <f t="shared" si="14"/>
        <v>13643.397438877053</v>
      </c>
      <c r="AA47" s="81">
        <f t="shared" si="14"/>
        <v>13474.417867733402</v>
      </c>
      <c r="AB47" s="81">
        <f t="shared" si="14"/>
        <v>13303.119983099314</v>
      </c>
      <c r="AC47" s="81">
        <f t="shared" si="14"/>
        <v>13127.529479544437</v>
      </c>
      <c r="AD47" s="81">
        <f t="shared" si="14"/>
        <v>12958.398257266579</v>
      </c>
      <c r="AE47" s="81">
        <f t="shared" si="14"/>
        <v>12783.576998229699</v>
      </c>
      <c r="AF47" s="81">
        <f t="shared" si="14"/>
        <v>12602.070801363527</v>
      </c>
      <c r="AG47" s="81">
        <f t="shared" si="14"/>
        <v>12405.327618133282</v>
      </c>
      <c r="AH47" s="81">
        <f t="shared" si="14"/>
        <v>12195.692432913715</v>
      </c>
      <c r="AI47" s="81">
        <f t="shared" si="14"/>
        <v>11979.901360922209</v>
      </c>
      <c r="AJ47" s="81">
        <f t="shared" si="14"/>
        <v>11770.132114742006</v>
      </c>
      <c r="AK47" s="81">
        <f t="shared" si="14"/>
        <v>11551.037219276119</v>
      </c>
      <c r="AL47" s="81">
        <f t="shared" si="14"/>
        <v>11323.184878199272</v>
      </c>
      <c r="AM47" s="81">
        <f t="shared" si="14"/>
        <v>11089.823381524096</v>
      </c>
      <c r="AN47" s="81">
        <f t="shared" si="14"/>
        <v>10848.380231148294</v>
      </c>
      <c r="AO47" s="81">
        <f t="shared" si="14"/>
        <v>10600.435012105363</v>
      </c>
      <c r="AP47" s="81">
        <f t="shared" si="14"/>
        <v>10355.202854769897</v>
      </c>
      <c r="AQ47" s="81">
        <f t="shared" si="14"/>
        <v>10105.422991312875</v>
      </c>
      <c r="AR47" s="81">
        <f t="shared" si="14"/>
        <v>9850.1523698834062</v>
      </c>
      <c r="AS47" s="81">
        <f t="shared" si="14"/>
        <v>9592.9517981724748</v>
      </c>
      <c r="AT47" s="81">
        <f t="shared" si="14"/>
        <v>9336.9368306029337</v>
      </c>
      <c r="AU47" s="81">
        <f t="shared" si="14"/>
        <v>9082.9339057200978</v>
      </c>
      <c r="AV47" s="81">
        <f t="shared" si="14"/>
        <v>8834.3940450481987</v>
      </c>
      <c r="AW47" s="81">
        <f t="shared" si="14"/>
        <v>8592.4145231698785</v>
      </c>
      <c r="AX47" s="81">
        <f t="shared" si="14"/>
        <v>8361.4222275314405</v>
      </c>
      <c r="AY47" s="81">
        <f t="shared" si="14"/>
        <v>8136.3959302097437</v>
      </c>
      <c r="AZ47" s="81">
        <f t="shared" si="14"/>
        <v>7920.9761559513499</v>
      </c>
    </row>
    <row r="48" spans="1:52" ht="11.45" customHeight="1" x14ac:dyDescent="0.35">
      <c r="A48" s="63" t="s">
        <v>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71">
        <v>13053.826755835857</v>
      </c>
      <c r="R48" s="71">
        <v>13048.881842026462</v>
      </c>
      <c r="S48" s="71">
        <v>13229.174787983897</v>
      </c>
      <c r="T48" s="71">
        <v>13310.454363221397</v>
      </c>
      <c r="U48" s="71">
        <v>13308.496996575012</v>
      </c>
      <c r="V48" s="71">
        <v>13248.922004775979</v>
      </c>
      <c r="W48" s="71">
        <v>13151.619519226637</v>
      </c>
      <c r="X48" s="71">
        <v>13008.164974429441</v>
      </c>
      <c r="Y48" s="71">
        <v>12864.249833080748</v>
      </c>
      <c r="Z48" s="71">
        <v>12709.60025035248</v>
      </c>
      <c r="AA48" s="71">
        <v>12545.846233659009</v>
      </c>
      <c r="AB48" s="71">
        <v>12380.003502425901</v>
      </c>
      <c r="AC48" s="71">
        <v>12210.321628971269</v>
      </c>
      <c r="AD48" s="71">
        <v>12046.848901229585</v>
      </c>
      <c r="AE48" s="71">
        <v>11878.100546603391</v>
      </c>
      <c r="AF48" s="71">
        <v>11703.143117801221</v>
      </c>
      <c r="AG48" s="71">
        <v>11516.751410436918</v>
      </c>
      <c r="AH48" s="71">
        <v>11318.429030214345</v>
      </c>
      <c r="AI48" s="71">
        <v>11114.421052618085</v>
      </c>
      <c r="AJ48" s="71">
        <v>10915.945028161241</v>
      </c>
      <c r="AK48" s="71">
        <v>10708.870289687951</v>
      </c>
      <c r="AL48" s="71">
        <v>10493.776603354174</v>
      </c>
      <c r="AM48" s="71">
        <v>10273.703187436937</v>
      </c>
      <c r="AN48" s="71">
        <v>10046.27068131345</v>
      </c>
      <c r="AO48" s="71">
        <v>9812.9068025087763</v>
      </c>
      <c r="AP48" s="71">
        <v>9582.1038162296063</v>
      </c>
      <c r="AQ48" s="71">
        <v>9347.1514493070299</v>
      </c>
      <c r="AR48" s="71">
        <v>9107.1663036010868</v>
      </c>
      <c r="AS48" s="71">
        <v>8865.4638421971831</v>
      </c>
      <c r="AT48" s="71">
        <v>8624.9630824197047</v>
      </c>
      <c r="AU48" s="71">
        <v>8386.404844918854</v>
      </c>
      <c r="AV48" s="71">
        <v>8153.0439799854121</v>
      </c>
      <c r="AW48" s="71">
        <v>7925.8955167813901</v>
      </c>
      <c r="AX48" s="71">
        <v>7709.0635166489892</v>
      </c>
      <c r="AY48" s="71">
        <v>7497.9106872850552</v>
      </c>
      <c r="AZ48" s="72">
        <v>7295.7911629345654</v>
      </c>
    </row>
    <row r="49" spans="1:52" ht="11.45" customHeight="1" x14ac:dyDescent="0.35">
      <c r="A49" s="64" t="s">
        <v>39</v>
      </c>
      <c r="B49" s="31">
        <v>53.214257475533579</v>
      </c>
      <c r="C49" s="31">
        <v>64.57283534518929</v>
      </c>
      <c r="D49" s="31">
        <v>72.119263327544772</v>
      </c>
      <c r="E49" s="31">
        <v>85.302623539503514</v>
      </c>
      <c r="F49" s="31">
        <v>117.29632876785921</v>
      </c>
      <c r="G49" s="31">
        <v>181.05982518763119</v>
      </c>
      <c r="H49" s="31">
        <v>308.49981429998513</v>
      </c>
      <c r="I49" s="31">
        <v>414.21757609226955</v>
      </c>
      <c r="J49" s="31">
        <v>543.0128887686061</v>
      </c>
      <c r="K49" s="31">
        <v>638.45314085279654</v>
      </c>
      <c r="L49" s="31">
        <v>674.6710831218337</v>
      </c>
      <c r="M49" s="31">
        <v>713.26582074381633</v>
      </c>
      <c r="N49" s="31">
        <v>756.21459411773299</v>
      </c>
      <c r="O49" s="31">
        <v>722.89544555134671</v>
      </c>
      <c r="P49" s="31">
        <v>780.71931680885245</v>
      </c>
      <c r="Q49" s="66">
        <v>801.34948681701906</v>
      </c>
      <c r="R49" s="66">
        <v>822.49855339736723</v>
      </c>
      <c r="S49" s="66">
        <v>857.59262440087059</v>
      </c>
      <c r="T49" s="66">
        <v>880.41409821822924</v>
      </c>
      <c r="U49" s="66">
        <v>904.03615671101102</v>
      </c>
      <c r="V49" s="66">
        <v>922.96545414337436</v>
      </c>
      <c r="W49" s="66">
        <v>934.1487819811905</v>
      </c>
      <c r="X49" s="66">
        <v>941.73142636591604</v>
      </c>
      <c r="Y49" s="66">
        <v>938.21036157493552</v>
      </c>
      <c r="Z49" s="66">
        <v>933.79718852457347</v>
      </c>
      <c r="AA49" s="66">
        <v>928.57163407439248</v>
      </c>
      <c r="AB49" s="66">
        <v>923.11648067341218</v>
      </c>
      <c r="AC49" s="66">
        <v>917.20785057316789</v>
      </c>
      <c r="AD49" s="66">
        <v>911.54935603699494</v>
      </c>
      <c r="AE49" s="66">
        <v>905.4764516263084</v>
      </c>
      <c r="AF49" s="66">
        <v>898.92768356230533</v>
      </c>
      <c r="AG49" s="66">
        <v>888.57620769636389</v>
      </c>
      <c r="AH49" s="66">
        <v>877.26340269936975</v>
      </c>
      <c r="AI49" s="66">
        <v>865.48030830412517</v>
      </c>
      <c r="AJ49" s="66">
        <v>854.18708658076571</v>
      </c>
      <c r="AK49" s="66">
        <v>842.16692958816725</v>
      </c>
      <c r="AL49" s="66">
        <v>829.40827484509896</v>
      </c>
      <c r="AM49" s="66">
        <v>816.12019408715935</v>
      </c>
      <c r="AN49" s="66">
        <v>802.10954983484385</v>
      </c>
      <c r="AO49" s="66">
        <v>787.52820959658709</v>
      </c>
      <c r="AP49" s="66">
        <v>773.0990385402913</v>
      </c>
      <c r="AQ49" s="66">
        <v>758.27154200584494</v>
      </c>
      <c r="AR49" s="66">
        <v>742.98606628231869</v>
      </c>
      <c r="AS49" s="66">
        <v>727.48795597529113</v>
      </c>
      <c r="AT49" s="66">
        <v>711.97374818322817</v>
      </c>
      <c r="AU49" s="66">
        <v>696.52906080124376</v>
      </c>
      <c r="AV49" s="66">
        <v>681.35006506278739</v>
      </c>
      <c r="AW49" s="66">
        <v>666.51900638848906</v>
      </c>
      <c r="AX49" s="66">
        <v>652.35871088245062</v>
      </c>
      <c r="AY49" s="66">
        <v>638.48524292468824</v>
      </c>
      <c r="AZ49" s="67">
        <v>625.1849930167848</v>
      </c>
    </row>
    <row r="50" spans="1:52" ht="11.45" customHeight="1" x14ac:dyDescent="0.35">
      <c r="A50" s="19" t="s">
        <v>43</v>
      </c>
      <c r="B50" s="31">
        <v>13.224308383359222</v>
      </c>
      <c r="C50" s="31">
        <v>12.882763821341015</v>
      </c>
      <c r="D50" s="31">
        <v>12.2307804088308</v>
      </c>
      <c r="E50" s="31">
        <v>11.856484224676109</v>
      </c>
      <c r="F50" s="31">
        <v>23.101457364559248</v>
      </c>
      <c r="G50" s="31">
        <v>23.392349708626814</v>
      </c>
      <c r="H50" s="31">
        <v>22.629794107789007</v>
      </c>
      <c r="I50" s="31">
        <v>23.878988576127885</v>
      </c>
      <c r="J50" s="31">
        <v>24.278357734569212</v>
      </c>
      <c r="K50" s="31">
        <v>25.444993984024133</v>
      </c>
      <c r="L50" s="31">
        <v>25.779552342072776</v>
      </c>
      <c r="M50" s="31">
        <v>25.29705791548869</v>
      </c>
      <c r="N50" s="31">
        <v>24.172511062957664</v>
      </c>
      <c r="O50" s="31">
        <v>23.586338517727395</v>
      </c>
      <c r="P50" s="31">
        <v>23.173714570048777</v>
      </c>
      <c r="Q50" s="71">
        <v>21.925543612947141</v>
      </c>
      <c r="R50" s="71">
        <v>21.282330278129084</v>
      </c>
      <c r="S50" s="71">
        <v>20.79734017620882</v>
      </c>
      <c r="T50" s="71">
        <v>19.551465764316298</v>
      </c>
      <c r="U50" s="71">
        <v>18.772337309283273</v>
      </c>
      <c r="V50" s="71">
        <v>18.433615636178921</v>
      </c>
      <c r="W50" s="71">
        <v>18.550595904736422</v>
      </c>
      <c r="X50" s="71">
        <v>18.971930154684664</v>
      </c>
      <c r="Y50" s="71">
        <v>19.579798239802514</v>
      </c>
      <c r="Z50" s="71">
        <v>20.35174031659286</v>
      </c>
      <c r="AA50" s="71">
        <v>21.153188540420953</v>
      </c>
      <c r="AB50" s="71">
        <v>21.865855585202105</v>
      </c>
      <c r="AC50" s="71">
        <v>22.512975514967327</v>
      </c>
      <c r="AD50" s="71">
        <v>22.993916134349362</v>
      </c>
      <c r="AE50" s="71">
        <v>23.376413938043036</v>
      </c>
      <c r="AF50" s="71">
        <v>23.609921888469625</v>
      </c>
      <c r="AG50" s="71">
        <v>23.712915103911794</v>
      </c>
      <c r="AH50" s="71">
        <v>23.748644419014468</v>
      </c>
      <c r="AI50" s="71">
        <v>23.70346541774736</v>
      </c>
      <c r="AJ50" s="71">
        <v>23.604334110221536</v>
      </c>
      <c r="AK50" s="71">
        <v>23.322137591864703</v>
      </c>
      <c r="AL50" s="71">
        <v>23.006471927165961</v>
      </c>
      <c r="AM50" s="71">
        <v>22.680568903338667</v>
      </c>
      <c r="AN50" s="71">
        <v>22.329289728202912</v>
      </c>
      <c r="AO50" s="71">
        <v>21.957687527509712</v>
      </c>
      <c r="AP50" s="71">
        <v>21.622215027655429</v>
      </c>
      <c r="AQ50" s="71">
        <v>21.258815737013169</v>
      </c>
      <c r="AR50" s="71">
        <v>20.923647178605307</v>
      </c>
      <c r="AS50" s="71">
        <v>20.512276634514492</v>
      </c>
      <c r="AT50" s="71">
        <v>20.098869340097643</v>
      </c>
      <c r="AU50" s="71">
        <v>19.733657484992641</v>
      </c>
      <c r="AV50" s="71">
        <v>19.355735975932433</v>
      </c>
      <c r="AW50" s="71">
        <v>19.023422419831192</v>
      </c>
      <c r="AX50" s="71">
        <v>18.568863348938372</v>
      </c>
      <c r="AY50" s="71">
        <v>18.171400124515547</v>
      </c>
      <c r="AZ50" s="72">
        <v>17.819833798538543</v>
      </c>
    </row>
    <row r="51" spans="1:52" ht="11.45" customHeight="1" x14ac:dyDescent="0.45">
      <c r="A51" s="19" t="s">
        <v>44</v>
      </c>
      <c r="B51" s="31">
        <v>68.227383725015841</v>
      </c>
      <c r="C51" s="31">
        <v>106.04481593317105</v>
      </c>
      <c r="D51" s="31">
        <v>109.12037912364156</v>
      </c>
      <c r="E51" s="31">
        <v>161.49917610525009</v>
      </c>
      <c r="F51" s="31">
        <v>179.47791233831668</v>
      </c>
      <c r="G51" s="31">
        <v>184.73380847456286</v>
      </c>
      <c r="H51" s="31">
        <v>245.80839939974302</v>
      </c>
      <c r="I51" s="31">
        <v>269.06834745940449</v>
      </c>
      <c r="J51" s="31">
        <v>285.93287124119195</v>
      </c>
      <c r="K51" s="31">
        <v>329.65665065471273</v>
      </c>
      <c r="L51" s="31">
        <v>362.34670663728411</v>
      </c>
      <c r="M51" s="31">
        <v>432.30206166670473</v>
      </c>
      <c r="N51" s="31">
        <v>499.92443280824074</v>
      </c>
      <c r="O51" s="31">
        <v>518.55059427661945</v>
      </c>
      <c r="P51" s="31">
        <v>540.55901984752984</v>
      </c>
      <c r="Q51" s="31">
        <v>775.11796499400282</v>
      </c>
      <c r="R51" s="81">
        <f>R52+R53</f>
        <v>814.73893340118616</v>
      </c>
      <c r="S51" s="81">
        <f t="shared" ref="S51:AZ51" si="15">S52+S53</f>
        <v>862.40469545757503</v>
      </c>
      <c r="T51" s="81">
        <f t="shared" si="15"/>
        <v>912.83722562645949</v>
      </c>
      <c r="U51" s="81">
        <f t="shared" si="15"/>
        <v>964.44758949390393</v>
      </c>
      <c r="V51" s="81">
        <f t="shared" si="15"/>
        <v>1015.7557542568607</v>
      </c>
      <c r="W51" s="81">
        <f t="shared" si="15"/>
        <v>1066.7480874333601</v>
      </c>
      <c r="X51" s="81">
        <f t="shared" si="15"/>
        <v>1115.5465192624645</v>
      </c>
      <c r="Y51" s="81">
        <f t="shared" si="15"/>
        <v>1165.0284598825876</v>
      </c>
      <c r="Z51" s="81">
        <f t="shared" si="15"/>
        <v>1213.7891106073403</v>
      </c>
      <c r="AA51" s="81">
        <f t="shared" si="15"/>
        <v>1260.9227626283175</v>
      </c>
      <c r="AB51" s="81">
        <f t="shared" si="15"/>
        <v>1306.6744960050085</v>
      </c>
      <c r="AC51" s="81">
        <f t="shared" si="15"/>
        <v>1351.0095349506371</v>
      </c>
      <c r="AD51" s="81">
        <f t="shared" si="15"/>
        <v>1394.222403602146</v>
      </c>
      <c r="AE51" s="81">
        <f t="shared" si="15"/>
        <v>1437.6737422943838</v>
      </c>
      <c r="AF51" s="81">
        <f t="shared" si="15"/>
        <v>1481.2337369945783</v>
      </c>
      <c r="AG51" s="81">
        <f t="shared" si="15"/>
        <v>1524.5499586000708</v>
      </c>
      <c r="AH51" s="81">
        <f t="shared" si="15"/>
        <v>1566.5110460421347</v>
      </c>
      <c r="AI51" s="81">
        <f t="shared" si="15"/>
        <v>1606.9696851968008</v>
      </c>
      <c r="AJ51" s="81">
        <f t="shared" si="15"/>
        <v>1647.4016444104841</v>
      </c>
      <c r="AK51" s="81">
        <f t="shared" si="15"/>
        <v>1683.4268484344343</v>
      </c>
      <c r="AL51" s="81">
        <f t="shared" si="15"/>
        <v>1714.834639218232</v>
      </c>
      <c r="AM51" s="81">
        <f t="shared" si="15"/>
        <v>1741.5404023228391</v>
      </c>
      <c r="AN51" s="81">
        <f t="shared" si="15"/>
        <v>1762.9970568638641</v>
      </c>
      <c r="AO51" s="81">
        <f t="shared" si="15"/>
        <v>1779.1968025833582</v>
      </c>
      <c r="AP51" s="81">
        <f t="shared" si="15"/>
        <v>1793.1440445237149</v>
      </c>
      <c r="AQ51" s="81">
        <f t="shared" si="15"/>
        <v>1801.8253791194859</v>
      </c>
      <c r="AR51" s="81">
        <f t="shared" si="15"/>
        <v>1805.8091890144897</v>
      </c>
      <c r="AS51" s="81">
        <f t="shared" si="15"/>
        <v>1805.2328794680245</v>
      </c>
      <c r="AT51" s="81">
        <f t="shared" si="15"/>
        <v>1801.334576348645</v>
      </c>
      <c r="AU51" s="81">
        <f t="shared" si="15"/>
        <v>1793.5378281674336</v>
      </c>
      <c r="AV51" s="81">
        <f t="shared" si="15"/>
        <v>1782.1033316375019</v>
      </c>
      <c r="AW51" s="81">
        <f t="shared" si="15"/>
        <v>1767.4533900932795</v>
      </c>
      <c r="AX51" s="81">
        <f t="shared" si="15"/>
        <v>1750.2873877600539</v>
      </c>
      <c r="AY51" s="81">
        <f t="shared" si="15"/>
        <v>1730.4088704608412</v>
      </c>
      <c r="AZ51" s="81">
        <f t="shared" si="15"/>
        <v>1708.1229942285972</v>
      </c>
    </row>
    <row r="52" spans="1:52" ht="11.45" customHeight="1" x14ac:dyDescent="0.35">
      <c r="A52" s="65" t="s">
        <v>66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73">
        <v>706.64813286377819</v>
      </c>
      <c r="R52" s="73">
        <v>745.15433064033607</v>
      </c>
      <c r="S52" s="73">
        <v>790.5428971039612</v>
      </c>
      <c r="T52" s="73">
        <v>838.59216833648509</v>
      </c>
      <c r="U52" s="73">
        <v>887.62492527831068</v>
      </c>
      <c r="V52" s="73">
        <v>936.06980932021202</v>
      </c>
      <c r="W52" s="73">
        <v>983.9389803095811</v>
      </c>
      <c r="X52" s="73">
        <v>1029.3845318353171</v>
      </c>
      <c r="Y52" s="73">
        <v>1075.1761474750442</v>
      </c>
      <c r="Z52" s="73">
        <v>1119.9671165001134</v>
      </c>
      <c r="AA52" s="73">
        <v>1162.8790918088414</v>
      </c>
      <c r="AB52" s="73">
        <v>1204.1055166240599</v>
      </c>
      <c r="AC52" s="73">
        <v>1243.8160639686907</v>
      </c>
      <c r="AD52" s="73">
        <v>1282.3261470946738</v>
      </c>
      <c r="AE52" s="73">
        <v>1320.9698762156975</v>
      </c>
      <c r="AF52" s="73">
        <v>1359.775109382811</v>
      </c>
      <c r="AG52" s="73">
        <v>1398.6088573205441</v>
      </c>
      <c r="AH52" s="73">
        <v>1436.3645571960808</v>
      </c>
      <c r="AI52" s="73">
        <v>1472.7252392525634</v>
      </c>
      <c r="AJ52" s="73">
        <v>1509.2191591984972</v>
      </c>
      <c r="AK52" s="73">
        <v>1541.5571649881176</v>
      </c>
      <c r="AL52" s="73">
        <v>1569.5320674343311</v>
      </c>
      <c r="AM52" s="73">
        <v>1593.0689871024258</v>
      </c>
      <c r="AN52" s="73">
        <v>1611.5768880813146</v>
      </c>
      <c r="AO52" s="73">
        <v>1625.0199296276548</v>
      </c>
      <c r="AP52" s="73">
        <v>1636.3370759075422</v>
      </c>
      <c r="AQ52" s="73">
        <v>1642.6190203142828</v>
      </c>
      <c r="AR52" s="73">
        <v>1644.3843648839795</v>
      </c>
      <c r="AS52" s="73">
        <v>1641.7039889964474</v>
      </c>
      <c r="AT52" s="73">
        <v>1635.6694795853502</v>
      </c>
      <c r="AU52" s="73">
        <v>1625.9164081509132</v>
      </c>
      <c r="AV52" s="73">
        <v>1612.4145598091256</v>
      </c>
      <c r="AW52" s="73">
        <v>1595.7056772114258</v>
      </c>
      <c r="AX52" s="73">
        <v>1576.4128160424384</v>
      </c>
      <c r="AY52" s="73">
        <v>1554.3621896374434</v>
      </c>
      <c r="AZ52" s="74">
        <v>1529.850533195998</v>
      </c>
    </row>
    <row r="53" spans="1:52" ht="11.45" customHeight="1" x14ac:dyDescent="0.35">
      <c r="A53" s="64" t="s">
        <v>45</v>
      </c>
      <c r="B53" s="31">
        <v>0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14.956782468918595</v>
      </c>
      <c r="K53" s="31">
        <v>16.432674713265115</v>
      </c>
      <c r="L53" s="31">
        <v>16.708619768442599</v>
      </c>
      <c r="M53" s="31">
        <v>49.889308765719747</v>
      </c>
      <c r="N53" s="31">
        <v>56.572750513865429</v>
      </c>
      <c r="O53" s="31">
        <v>61.682650900378327</v>
      </c>
      <c r="P53" s="31">
        <v>67.361505203526789</v>
      </c>
      <c r="Q53" s="71">
        <v>68.469832130224617</v>
      </c>
      <c r="R53" s="71">
        <v>69.584602760850132</v>
      </c>
      <c r="S53" s="71">
        <v>71.861798353613864</v>
      </c>
      <c r="T53" s="71">
        <v>74.245057289974397</v>
      </c>
      <c r="U53" s="71">
        <v>76.822664215593235</v>
      </c>
      <c r="V53" s="71">
        <v>79.685944936648639</v>
      </c>
      <c r="W53" s="71">
        <v>82.809107123779071</v>
      </c>
      <c r="X53" s="71">
        <v>86.161987427147224</v>
      </c>
      <c r="Y53" s="71">
        <v>89.852312407543508</v>
      </c>
      <c r="Z53" s="71">
        <v>93.821994107226899</v>
      </c>
      <c r="AA53" s="71">
        <v>98.043670819476048</v>
      </c>
      <c r="AB53" s="71">
        <v>102.56897938094865</v>
      </c>
      <c r="AC53" s="71">
        <v>107.19347098194645</v>
      </c>
      <c r="AD53" s="71">
        <v>111.89625650747202</v>
      </c>
      <c r="AE53" s="71">
        <v>116.7038660786864</v>
      </c>
      <c r="AF53" s="71">
        <v>121.4586276117672</v>
      </c>
      <c r="AG53" s="71">
        <v>125.94110127952681</v>
      </c>
      <c r="AH53" s="71">
        <v>130.14648884605396</v>
      </c>
      <c r="AI53" s="71">
        <v>134.2444459442375</v>
      </c>
      <c r="AJ53" s="71">
        <v>138.18248521198694</v>
      </c>
      <c r="AK53" s="71">
        <v>141.86968344631666</v>
      </c>
      <c r="AL53" s="71">
        <v>145.30257178390099</v>
      </c>
      <c r="AM53" s="71">
        <v>148.47141522041335</v>
      </c>
      <c r="AN53" s="71">
        <v>151.42016878254964</v>
      </c>
      <c r="AO53" s="71">
        <v>154.17687295570337</v>
      </c>
      <c r="AP53" s="71">
        <v>156.80696861617281</v>
      </c>
      <c r="AQ53" s="71">
        <v>159.206358805203</v>
      </c>
      <c r="AR53" s="71">
        <v>161.42482413051016</v>
      </c>
      <c r="AS53" s="71">
        <v>163.52889047157711</v>
      </c>
      <c r="AT53" s="71">
        <v>165.66509676329466</v>
      </c>
      <c r="AU53" s="71">
        <v>167.62142001652049</v>
      </c>
      <c r="AV53" s="71">
        <v>169.68877182837625</v>
      </c>
      <c r="AW53" s="71">
        <v>171.74771288185363</v>
      </c>
      <c r="AX53" s="71">
        <v>173.8745717176154</v>
      </c>
      <c r="AY53" s="71">
        <v>176.04668082339771</v>
      </c>
      <c r="AZ53" s="72">
        <v>178.27246103259927</v>
      </c>
    </row>
    <row r="54" spans="1:52" ht="11.45" customHeight="1" x14ac:dyDescent="0.35">
      <c r="A54" s="19" t="s">
        <v>46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71">
        <f>Q55+Q56</f>
        <v>0</v>
      </c>
      <c r="R54" s="91">
        <f t="shared" ref="R54:AZ54" si="16">R55+R56</f>
        <v>2.8496630417463749</v>
      </c>
      <c r="S54" s="71">
        <f t="shared" si="16"/>
        <v>6.9306365791307005</v>
      </c>
      <c r="T54" s="71">
        <f t="shared" si="16"/>
        <v>11.471843454867416</v>
      </c>
      <c r="U54" s="71">
        <f t="shared" si="16"/>
        <v>16.421030025604161</v>
      </c>
      <c r="V54" s="71">
        <f t="shared" si="16"/>
        <v>21.671197400223377</v>
      </c>
      <c r="W54" s="71">
        <f t="shared" si="16"/>
        <v>27.156783746933392</v>
      </c>
      <c r="X54" s="71">
        <f t="shared" si="16"/>
        <v>32.708005506905067</v>
      </c>
      <c r="Y54" s="71">
        <f t="shared" si="16"/>
        <v>38.387305515914463</v>
      </c>
      <c r="Z54" s="71">
        <f t="shared" si="16"/>
        <v>43.951976512620362</v>
      </c>
      <c r="AA54" s="71">
        <f t="shared" si="16"/>
        <v>49.216439482823532</v>
      </c>
      <c r="AB54" s="71">
        <f t="shared" si="16"/>
        <v>54.151108859441109</v>
      </c>
      <c r="AC54" s="71">
        <f t="shared" si="16"/>
        <v>58.831236199581021</v>
      </c>
      <c r="AD54" s="71">
        <f t="shared" si="16"/>
        <v>63.040242162399238</v>
      </c>
      <c r="AE54" s="71">
        <f t="shared" si="16"/>
        <v>67.138330403492716</v>
      </c>
      <c r="AF54" s="71">
        <f t="shared" si="16"/>
        <v>71.084962044970069</v>
      </c>
      <c r="AG54" s="71">
        <f t="shared" si="16"/>
        <v>74.868651118033469</v>
      </c>
      <c r="AH54" s="71">
        <f t="shared" si="16"/>
        <v>78.796897374674614</v>
      </c>
      <c r="AI54" s="71">
        <f t="shared" si="16"/>
        <v>82.606448579549408</v>
      </c>
      <c r="AJ54" s="71">
        <f t="shared" si="16"/>
        <v>86.401188251461505</v>
      </c>
      <c r="AK54" s="71">
        <f t="shared" si="16"/>
        <v>89.929802843956821</v>
      </c>
      <c r="AL54" s="71">
        <f t="shared" si="16"/>
        <v>93.610880027288658</v>
      </c>
      <c r="AM54" s="71">
        <f t="shared" si="16"/>
        <v>97.3380399115145</v>
      </c>
      <c r="AN54" s="71">
        <f t="shared" si="16"/>
        <v>101.16156665896798</v>
      </c>
      <c r="AO54" s="71">
        <f t="shared" si="16"/>
        <v>105.43849942403071</v>
      </c>
      <c r="AP54" s="71">
        <f t="shared" si="16"/>
        <v>110.14491561346014</v>
      </c>
      <c r="AQ54" s="71">
        <f t="shared" si="16"/>
        <v>115.21451769289652</v>
      </c>
      <c r="AR54" s="71">
        <f t="shared" si="16"/>
        <v>120.92509584331466</v>
      </c>
      <c r="AS54" s="71">
        <f t="shared" si="16"/>
        <v>127.35579653363055</v>
      </c>
      <c r="AT54" s="71">
        <f t="shared" si="16"/>
        <v>134.47119321433541</v>
      </c>
      <c r="AU54" s="71">
        <f t="shared" si="16"/>
        <v>142.68737175995682</v>
      </c>
      <c r="AV54" s="71">
        <f t="shared" si="16"/>
        <v>151.64321924675809</v>
      </c>
      <c r="AW54" s="71">
        <f t="shared" si="16"/>
        <v>161.81374034885224</v>
      </c>
      <c r="AX54" s="71">
        <f t="shared" si="16"/>
        <v>172.53536936523665</v>
      </c>
      <c r="AY54" s="71">
        <f t="shared" si="16"/>
        <v>184.71862909114202</v>
      </c>
      <c r="AZ54" s="71">
        <f t="shared" si="16"/>
        <v>198.0626709678173</v>
      </c>
    </row>
    <row r="55" spans="1:52" ht="11.45" customHeight="1" x14ac:dyDescent="0.45">
      <c r="A55" s="64" t="s">
        <v>72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80">
        <v>0</v>
      </c>
      <c r="R55" s="80">
        <v>2.1165201777072795</v>
      </c>
      <c r="S55" s="80">
        <v>5.1438768788095022</v>
      </c>
      <c r="T55" s="80">
        <v>8.5116081026860311</v>
      </c>
      <c r="U55" s="80">
        <v>12.182303919391579</v>
      </c>
      <c r="V55" s="80">
        <v>16.078049472863711</v>
      </c>
      <c r="W55" s="80">
        <v>20.149173573122958</v>
      </c>
      <c r="X55" s="80">
        <v>24.270372537378538</v>
      </c>
      <c r="Y55" s="80">
        <v>28.486881692925479</v>
      </c>
      <c r="Z55" s="80">
        <v>32.60898504679993</v>
      </c>
      <c r="AA55" s="80">
        <v>36.505888663001301</v>
      </c>
      <c r="AB55" s="80">
        <v>40.150460234538826</v>
      </c>
      <c r="AC55" s="80">
        <v>43.589307973303768</v>
      </c>
      <c r="AD55" s="80">
        <v>46.646709385586234</v>
      </c>
      <c r="AE55" s="80">
        <v>49.598226125849635</v>
      </c>
      <c r="AF55" s="80">
        <v>52.390155058450631</v>
      </c>
      <c r="AG55" s="80">
        <v>55.005085026323556</v>
      </c>
      <c r="AH55" s="80">
        <v>57.661928158145223</v>
      </c>
      <c r="AI55" s="80">
        <v>60.137500871962679</v>
      </c>
      <c r="AJ55" s="80">
        <v>62.482856361574065</v>
      </c>
      <c r="AK55" s="80">
        <v>64.490339889777687</v>
      </c>
      <c r="AL55" s="80">
        <v>66.453265551815548</v>
      </c>
      <c r="AM55" s="80">
        <v>68.239615238314002</v>
      </c>
      <c r="AN55" s="80">
        <v>69.847213711242347</v>
      </c>
      <c r="AO55" s="80">
        <v>71.480688069931688</v>
      </c>
      <c r="AP55" s="80">
        <v>73.119852753482945</v>
      </c>
      <c r="AQ55" s="80">
        <v>74.613718353552855</v>
      </c>
      <c r="AR55" s="80">
        <v>76.111164299696128</v>
      </c>
      <c r="AS55" s="80">
        <v>77.542736130624405</v>
      </c>
      <c r="AT55" s="80">
        <v>78.874271666374554</v>
      </c>
      <c r="AU55" s="80">
        <v>80.285493702075541</v>
      </c>
      <c r="AV55" s="80">
        <v>81.558668605958331</v>
      </c>
      <c r="AW55" s="80">
        <v>82.876360244598146</v>
      </c>
      <c r="AX55" s="80">
        <v>83.80653886601317</v>
      </c>
      <c r="AY55" s="80">
        <v>84.925556273059343</v>
      </c>
      <c r="AZ55" s="80">
        <v>86.06112333503151</v>
      </c>
    </row>
    <row r="56" spans="1:52" ht="11.45" customHeight="1" x14ac:dyDescent="0.35">
      <c r="A56" s="64" t="s">
        <v>47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71">
        <f>Q58-Q57</f>
        <v>0</v>
      </c>
      <c r="R56" s="71">
        <f t="shared" ref="R56:AZ56" si="17">R58-R57</f>
        <v>0.73314286403909534</v>
      </c>
      <c r="S56" s="71">
        <f t="shared" si="17"/>
        <v>1.7867597003211984</v>
      </c>
      <c r="T56" s="71">
        <f t="shared" si="17"/>
        <v>2.9602353521813853</v>
      </c>
      <c r="U56" s="71">
        <f t="shared" si="17"/>
        <v>4.2387261062125816</v>
      </c>
      <c r="V56" s="71">
        <f t="shared" si="17"/>
        <v>5.5931479273596665</v>
      </c>
      <c r="W56" s="71">
        <f t="shared" si="17"/>
        <v>7.0076101738104342</v>
      </c>
      <c r="X56" s="71">
        <f t="shared" si="17"/>
        <v>8.4376329695265326</v>
      </c>
      <c r="Y56" s="71">
        <f t="shared" si="17"/>
        <v>9.9004238229889836</v>
      </c>
      <c r="Z56" s="71">
        <f t="shared" si="17"/>
        <v>11.342991465820432</v>
      </c>
      <c r="AA56" s="71">
        <f t="shared" si="17"/>
        <v>12.710550819822231</v>
      </c>
      <c r="AB56" s="71">
        <f t="shared" si="17"/>
        <v>14.000648624902283</v>
      </c>
      <c r="AC56" s="71">
        <f t="shared" si="17"/>
        <v>15.241928226277253</v>
      </c>
      <c r="AD56" s="71">
        <f t="shared" si="17"/>
        <v>16.393532776813004</v>
      </c>
      <c r="AE56" s="71">
        <f t="shared" si="17"/>
        <v>17.540104277643081</v>
      </c>
      <c r="AF56" s="71">
        <f t="shared" si="17"/>
        <v>18.694806986519438</v>
      </c>
      <c r="AG56" s="71">
        <f t="shared" si="17"/>
        <v>19.863566091709913</v>
      </c>
      <c r="AH56" s="71">
        <f t="shared" si="17"/>
        <v>21.134969216529385</v>
      </c>
      <c r="AI56" s="71">
        <f t="shared" si="17"/>
        <v>22.468947707586722</v>
      </c>
      <c r="AJ56" s="71">
        <f t="shared" si="17"/>
        <v>23.91833188988744</v>
      </c>
      <c r="AK56" s="71">
        <f t="shared" si="17"/>
        <v>25.439462954179135</v>
      </c>
      <c r="AL56" s="71">
        <f t="shared" si="17"/>
        <v>27.15761447547311</v>
      </c>
      <c r="AM56" s="71">
        <f t="shared" si="17"/>
        <v>29.098424673200498</v>
      </c>
      <c r="AN56" s="71">
        <f t="shared" si="17"/>
        <v>31.314352947725638</v>
      </c>
      <c r="AO56" s="71">
        <f t="shared" si="17"/>
        <v>33.957811354099022</v>
      </c>
      <c r="AP56" s="71">
        <f t="shared" si="17"/>
        <v>37.025062859977197</v>
      </c>
      <c r="AQ56" s="71">
        <f t="shared" si="17"/>
        <v>40.600799339343666</v>
      </c>
      <c r="AR56" s="71">
        <f t="shared" si="17"/>
        <v>44.813931543618537</v>
      </c>
      <c r="AS56" s="71">
        <f t="shared" si="17"/>
        <v>49.813060403006148</v>
      </c>
      <c r="AT56" s="71">
        <f t="shared" si="17"/>
        <v>55.596921547960847</v>
      </c>
      <c r="AU56" s="71">
        <f t="shared" si="17"/>
        <v>62.401878057881277</v>
      </c>
      <c r="AV56" s="71">
        <f t="shared" si="17"/>
        <v>70.084550640799762</v>
      </c>
      <c r="AW56" s="71">
        <f t="shared" si="17"/>
        <v>78.937380104254089</v>
      </c>
      <c r="AX56" s="71">
        <f t="shared" si="17"/>
        <v>88.728830499223477</v>
      </c>
      <c r="AY56" s="71">
        <f t="shared" si="17"/>
        <v>99.793072818082692</v>
      </c>
      <c r="AZ56" s="71">
        <f t="shared" si="17"/>
        <v>112.00154763278579</v>
      </c>
    </row>
    <row r="57" spans="1:52" ht="11.45" customHeight="1" x14ac:dyDescent="0.45">
      <c r="A57" s="19" t="s">
        <v>48</v>
      </c>
      <c r="B57" s="31">
        <v>23.675322563277739</v>
      </c>
      <c r="C57" s="31">
        <v>24.304164213633573</v>
      </c>
      <c r="D57" s="31">
        <v>24.750803605783041</v>
      </c>
      <c r="E57" s="31">
        <v>24.134355803947578</v>
      </c>
      <c r="F57" s="31">
        <v>24.289953433581484</v>
      </c>
      <c r="G57" s="31">
        <v>28.735275003042254</v>
      </c>
      <c r="H57" s="31">
        <v>27.929775431558969</v>
      </c>
      <c r="I57" s="31">
        <v>27.732794341599369</v>
      </c>
      <c r="J57" s="31">
        <v>28.401870015505892</v>
      </c>
      <c r="K57" s="31">
        <v>29.176583740483544</v>
      </c>
      <c r="L57" s="31">
        <v>33.784557459762155</v>
      </c>
      <c r="M57" s="31">
        <v>35.078661430490136</v>
      </c>
      <c r="N57" s="31">
        <v>35.032437484784211</v>
      </c>
      <c r="O57" s="31">
        <v>46.778321308344047</v>
      </c>
      <c r="P57" s="31">
        <v>44.983604290751465</v>
      </c>
      <c r="Q57" s="77">
        <v>49.962901458459505</v>
      </c>
      <c r="R57" s="77">
        <v>55.761575566226391</v>
      </c>
      <c r="S57" s="77">
        <v>67.998006149912101</v>
      </c>
      <c r="T57" s="77">
        <v>83.687445274719238</v>
      </c>
      <c r="U57" s="77">
        <v>101.93170430561975</v>
      </c>
      <c r="V57" s="77">
        <v>122.20380508882295</v>
      </c>
      <c r="W57" s="77">
        <v>148.08629399564597</v>
      </c>
      <c r="X57" s="77">
        <v>179.58702564485685</v>
      </c>
      <c r="Y57" s="77">
        <v>216.46403406837723</v>
      </c>
      <c r="Z57" s="77">
        <v>258.86927607630111</v>
      </c>
      <c r="AA57" s="77">
        <v>306.38219215707261</v>
      </c>
      <c r="AB57" s="77">
        <v>358.74340055419322</v>
      </c>
      <c r="AC57" s="77">
        <v>416.15482667509883</v>
      </c>
      <c r="AD57" s="77">
        <v>478.90394434448933</v>
      </c>
      <c r="AE57" s="77">
        <v>547.11732422825128</v>
      </c>
      <c r="AF57" s="77">
        <v>620.25808172492339</v>
      </c>
      <c r="AG57" s="77">
        <v>697.85850799365596</v>
      </c>
      <c r="AH57" s="77">
        <v>779.43847620898271</v>
      </c>
      <c r="AI57" s="77">
        <v>862.85370210677479</v>
      </c>
      <c r="AJ57" s="77">
        <v>947.98697289575398</v>
      </c>
      <c r="AK57" s="77">
        <v>1032.7449780880879</v>
      </c>
      <c r="AL57" s="77">
        <v>1116.0530773126891</v>
      </c>
      <c r="AM57" s="77">
        <v>1199.2929815297002</v>
      </c>
      <c r="AN57" s="77">
        <v>1280.3928301849278</v>
      </c>
      <c r="AO57" s="77">
        <v>1360.1616941257798</v>
      </c>
      <c r="AP57" s="77">
        <v>1439.985416994492</v>
      </c>
      <c r="AQ57" s="77">
        <v>1519.6740799513454</v>
      </c>
      <c r="AR57" s="77">
        <v>1598.1124336666251</v>
      </c>
      <c r="AS57" s="77">
        <v>1674.6827261236679</v>
      </c>
      <c r="AT57" s="77">
        <v>1748.9814782198146</v>
      </c>
      <c r="AU57" s="77">
        <v>1821.5137860069553</v>
      </c>
      <c r="AV57" s="77">
        <v>1891.0471299934197</v>
      </c>
      <c r="AW57" s="77">
        <v>1957.8410898661912</v>
      </c>
      <c r="AX57" s="77">
        <v>2019.1488592985165</v>
      </c>
      <c r="AY57" s="77">
        <v>2077.0146781410549</v>
      </c>
      <c r="AZ57" s="77">
        <v>2129.5681328369506</v>
      </c>
    </row>
    <row r="58" spans="1:52" ht="11.45" customHeight="1" x14ac:dyDescent="0.35">
      <c r="A58" s="19" t="s">
        <v>67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75">
        <v>49.962901458459513</v>
      </c>
      <c r="R58" s="75">
        <v>56.494718430265486</v>
      </c>
      <c r="S58" s="75">
        <v>69.784765850233299</v>
      </c>
      <c r="T58" s="75">
        <v>86.647680626900623</v>
      </c>
      <c r="U58" s="75">
        <v>106.17043041183233</v>
      </c>
      <c r="V58" s="75">
        <v>127.79695301618261</v>
      </c>
      <c r="W58" s="75">
        <v>155.09390416945641</v>
      </c>
      <c r="X58" s="75">
        <v>188.02465861438338</v>
      </c>
      <c r="Y58" s="75">
        <v>226.36445789136621</v>
      </c>
      <c r="Z58" s="75">
        <v>270.21226754212154</v>
      </c>
      <c r="AA58" s="75">
        <v>319.09274297689484</v>
      </c>
      <c r="AB58" s="75">
        <v>372.7440491790955</v>
      </c>
      <c r="AC58" s="75">
        <v>431.39675490137608</v>
      </c>
      <c r="AD58" s="75">
        <v>495.29747712130234</v>
      </c>
      <c r="AE58" s="75">
        <v>564.65742850589436</v>
      </c>
      <c r="AF58" s="75">
        <v>638.95288871144282</v>
      </c>
      <c r="AG58" s="75">
        <v>717.72207408536588</v>
      </c>
      <c r="AH58" s="75">
        <v>800.57344542551209</v>
      </c>
      <c r="AI58" s="75">
        <v>885.32264981436151</v>
      </c>
      <c r="AJ58" s="75">
        <v>971.90530478564142</v>
      </c>
      <c r="AK58" s="75">
        <v>1058.1844410422671</v>
      </c>
      <c r="AL58" s="75">
        <v>1143.2106917881622</v>
      </c>
      <c r="AM58" s="75">
        <v>1228.3914062029007</v>
      </c>
      <c r="AN58" s="75">
        <v>1311.7071831326534</v>
      </c>
      <c r="AO58" s="75">
        <v>1394.1195054798789</v>
      </c>
      <c r="AP58" s="75">
        <v>1477.0104798544692</v>
      </c>
      <c r="AQ58" s="75">
        <v>1560.2748792906891</v>
      </c>
      <c r="AR58" s="75">
        <v>1642.9263652102436</v>
      </c>
      <c r="AS58" s="75">
        <v>1724.495786526674</v>
      </c>
      <c r="AT58" s="75">
        <v>1804.5783997677754</v>
      </c>
      <c r="AU58" s="75">
        <v>1883.9156640648366</v>
      </c>
      <c r="AV58" s="75">
        <v>1961.1316806342195</v>
      </c>
      <c r="AW58" s="75">
        <v>2036.7784699704453</v>
      </c>
      <c r="AX58" s="75">
        <v>2107.87768979774</v>
      </c>
      <c r="AY58" s="75">
        <v>2176.8077509591376</v>
      </c>
      <c r="AZ58" s="76">
        <v>2241.5696804697363</v>
      </c>
    </row>
    <row r="59" spans="1:52" ht="11.45" customHeight="1" x14ac:dyDescent="0.45">
      <c r="A59" s="78" t="s">
        <v>68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80">
        <v>0</v>
      </c>
      <c r="R59" s="80">
        <v>1.2913284104186016E-2</v>
      </c>
      <c r="S59" s="80">
        <v>5.7657604741365831E-2</v>
      </c>
      <c r="T59" s="80">
        <v>0.10212746975843631</v>
      </c>
      <c r="U59" s="80">
        <v>0.14638238679588428</v>
      </c>
      <c r="V59" s="80">
        <v>0.22449527098620514</v>
      </c>
      <c r="W59" s="80">
        <v>0.22437800015986223</v>
      </c>
      <c r="X59" s="80">
        <v>0.22419537654025368</v>
      </c>
      <c r="Y59" s="80">
        <v>0.22345837089320242</v>
      </c>
      <c r="Z59" s="80">
        <v>0.22172452117761485</v>
      </c>
      <c r="AA59" s="80">
        <v>0.21822725566045542</v>
      </c>
      <c r="AB59" s="80">
        <v>0.21312637063804846</v>
      </c>
      <c r="AC59" s="80">
        <v>0.20674606710060006</v>
      </c>
      <c r="AD59" s="80">
        <v>0.19939654705327245</v>
      </c>
      <c r="AE59" s="80">
        <v>0.19135349496555623</v>
      </c>
      <c r="AF59" s="80">
        <v>1.1539533933117094</v>
      </c>
      <c r="AG59" s="80">
        <v>4.7307735671372741</v>
      </c>
      <c r="AH59" s="80">
        <v>11.413094083097064</v>
      </c>
      <c r="AI59" s="80">
        <v>21.57659103737636</v>
      </c>
      <c r="AJ59" s="80">
        <v>35.474773293963274</v>
      </c>
      <c r="AK59" s="80">
        <v>53.027341431629736</v>
      </c>
      <c r="AL59" s="80">
        <v>74.152642467006345</v>
      </c>
      <c r="AM59" s="80">
        <v>98.753321013123909</v>
      </c>
      <c r="AN59" s="80">
        <v>126.2957693785057</v>
      </c>
      <c r="AO59" s="80">
        <v>156.51289305879811</v>
      </c>
      <c r="AP59" s="80">
        <v>189.32917948871761</v>
      </c>
      <c r="AQ59" s="80">
        <v>224.76145518825408</v>
      </c>
      <c r="AR59" s="80">
        <v>262.05091542642879</v>
      </c>
      <c r="AS59" s="80">
        <v>301.24162603194554</v>
      </c>
      <c r="AT59" s="80">
        <v>341.62283048138306</v>
      </c>
      <c r="AU59" s="80">
        <v>383.11330206457933</v>
      </c>
      <c r="AV59" s="80">
        <v>425.057147582992</v>
      </c>
      <c r="AW59" s="80">
        <v>468.14929989610238</v>
      </c>
      <c r="AX59" s="80">
        <v>511.0058416686515</v>
      </c>
      <c r="AY59" s="80">
        <v>554.35623768323194</v>
      </c>
      <c r="AZ59" s="80">
        <v>596.82432121954719</v>
      </c>
    </row>
    <row r="60" spans="1:52" ht="11.45" customHeight="1" x14ac:dyDescent="0.45">
      <c r="A60" s="79" t="s">
        <v>69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77">
        <v>0</v>
      </c>
      <c r="R60" s="77">
        <v>0</v>
      </c>
      <c r="S60" s="77">
        <v>0</v>
      </c>
      <c r="T60" s="77">
        <v>0</v>
      </c>
      <c r="U60" s="77">
        <v>0</v>
      </c>
      <c r="V60" s="77">
        <v>0</v>
      </c>
      <c r="W60" s="77">
        <v>0</v>
      </c>
      <c r="X60" s="77">
        <v>0</v>
      </c>
      <c r="Y60" s="77">
        <v>0</v>
      </c>
      <c r="Z60" s="77">
        <v>0</v>
      </c>
      <c r="AA60" s="77">
        <v>0</v>
      </c>
      <c r="AB60" s="77">
        <v>0</v>
      </c>
      <c r="AC60" s="77">
        <v>0</v>
      </c>
      <c r="AD60" s="77">
        <v>0</v>
      </c>
      <c r="AE60" s="77">
        <v>0</v>
      </c>
      <c r="AF60" s="77">
        <v>0.42974810825403142</v>
      </c>
      <c r="AG60" s="77">
        <v>2.1956625934561513</v>
      </c>
      <c r="AH60" s="77">
        <v>5.7975665381302957</v>
      </c>
      <c r="AI60" s="77">
        <v>11.602099468201979</v>
      </c>
      <c r="AJ60" s="77">
        <v>20.025055349896689</v>
      </c>
      <c r="AK60" s="77">
        <v>31.248782604361605</v>
      </c>
      <c r="AL60" s="77">
        <v>45.399356596985662</v>
      </c>
      <c r="AM60" s="77">
        <v>62.575874996699532</v>
      </c>
      <c r="AN60" s="77">
        <v>82.754366312442713</v>
      </c>
      <c r="AO60" s="77">
        <v>106.01333103449547</v>
      </c>
      <c r="AP60" s="77">
        <v>132.28682095989052</v>
      </c>
      <c r="AQ60" s="77">
        <v>161.63619944528719</v>
      </c>
      <c r="AR60" s="77">
        <v>193.37910661785702</v>
      </c>
      <c r="AS60" s="77">
        <v>227.65223760202085</v>
      </c>
      <c r="AT60" s="77">
        <v>263.91553989988103</v>
      </c>
      <c r="AU60" s="77">
        <v>302.13056112797568</v>
      </c>
      <c r="AV60" s="77">
        <v>341.50115212914153</v>
      </c>
      <c r="AW60" s="77">
        <v>382.47199135140789</v>
      </c>
      <c r="AX60" s="77">
        <v>423.94750180227817</v>
      </c>
      <c r="AY60" s="77">
        <v>466.22554387733641</v>
      </c>
      <c r="AZ60" s="77">
        <v>507.92203733771817</v>
      </c>
    </row>
    <row r="61" spans="1:52" ht="11.45" customHeight="1" x14ac:dyDescent="0.45">
      <c r="A61" s="79" t="s">
        <v>70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77">
        <v>0</v>
      </c>
      <c r="R61" s="77">
        <v>1.2913284104186016E-2</v>
      </c>
      <c r="S61" s="77">
        <v>5.7657604741365831E-2</v>
      </c>
      <c r="T61" s="77">
        <v>0.10212746975843631</v>
      </c>
      <c r="U61" s="77">
        <v>0.14638238679588428</v>
      </c>
      <c r="V61" s="77">
        <v>0.22449527098620514</v>
      </c>
      <c r="W61" s="77">
        <v>0.22437800015986223</v>
      </c>
      <c r="X61" s="77">
        <v>0.22419537654025368</v>
      </c>
      <c r="Y61" s="77">
        <v>0.22345837089320242</v>
      </c>
      <c r="Z61" s="77">
        <v>0.22172452117761485</v>
      </c>
      <c r="AA61" s="77">
        <v>0.21822725566045542</v>
      </c>
      <c r="AB61" s="77">
        <v>0.21312637063804846</v>
      </c>
      <c r="AC61" s="77">
        <v>0.20674606710060006</v>
      </c>
      <c r="AD61" s="77">
        <v>0.19939654705327245</v>
      </c>
      <c r="AE61" s="77">
        <v>0.19135349496555623</v>
      </c>
      <c r="AF61" s="77">
        <v>0.72420528505767812</v>
      </c>
      <c r="AG61" s="77">
        <v>2.5351109736811228</v>
      </c>
      <c r="AH61" s="77">
        <v>5.6155275449667696</v>
      </c>
      <c r="AI61" s="77">
        <v>9.9744915691743827</v>
      </c>
      <c r="AJ61" s="77">
        <v>15.449717944066583</v>
      </c>
      <c r="AK61" s="77">
        <v>21.778558827268132</v>
      </c>
      <c r="AL61" s="77">
        <v>28.753285870020687</v>
      </c>
      <c r="AM61" s="77">
        <v>36.177446016424376</v>
      </c>
      <c r="AN61" s="77">
        <v>43.541403066062983</v>
      </c>
      <c r="AO61" s="77">
        <v>50.499562024302648</v>
      </c>
      <c r="AP61" s="77">
        <v>57.042358528827108</v>
      </c>
      <c r="AQ61" s="77">
        <v>63.125255742966893</v>
      </c>
      <c r="AR61" s="77">
        <v>68.671808808571797</v>
      </c>
      <c r="AS61" s="77">
        <v>73.589388429924668</v>
      </c>
      <c r="AT61" s="77">
        <v>77.707290581502008</v>
      </c>
      <c r="AU61" s="77">
        <v>80.982740936603648</v>
      </c>
      <c r="AV61" s="77">
        <v>83.5559954538505</v>
      </c>
      <c r="AW61" s="77">
        <v>85.677308544694469</v>
      </c>
      <c r="AX61" s="77">
        <v>87.058339866373331</v>
      </c>
      <c r="AY61" s="77">
        <v>88.130693805895532</v>
      </c>
      <c r="AZ61" s="77">
        <v>88.90228388182905</v>
      </c>
    </row>
    <row r="62" spans="1:52" ht="11.45" customHeight="1" x14ac:dyDescent="0.45">
      <c r="A62" s="23" t="s">
        <v>22</v>
      </c>
      <c r="B62" s="24">
        <f t="shared" ref="B62:Q62" si="18">B63+B82</f>
        <v>92895.429184510809</v>
      </c>
      <c r="C62" s="24">
        <f t="shared" si="18"/>
        <v>95360.129725187522</v>
      </c>
      <c r="D62" s="24">
        <f t="shared" si="18"/>
        <v>96736.740469230426</v>
      </c>
      <c r="E62" s="24">
        <f t="shared" si="18"/>
        <v>100092.93007273623</v>
      </c>
      <c r="F62" s="24">
        <f t="shared" si="18"/>
        <v>104307.52452715668</v>
      </c>
      <c r="G62" s="24">
        <f t="shared" si="18"/>
        <v>107308.67953310457</v>
      </c>
      <c r="H62" s="24">
        <f t="shared" si="18"/>
        <v>109484.38990339037</v>
      </c>
      <c r="I62" s="24">
        <f t="shared" si="18"/>
        <v>113650.6887026578</v>
      </c>
      <c r="J62" s="24">
        <f t="shared" si="18"/>
        <v>110880.34926022234</v>
      </c>
      <c r="K62" s="24">
        <f t="shared" si="18"/>
        <v>105041.71673748523</v>
      </c>
      <c r="L62" s="24">
        <f t="shared" si="18"/>
        <v>107661.39640002066</v>
      </c>
      <c r="M62" s="24">
        <f t="shared" si="18"/>
        <v>106567.01722460693</v>
      </c>
      <c r="N62" s="24">
        <f t="shared" si="18"/>
        <v>102655.94964195398</v>
      </c>
      <c r="O62" s="24">
        <f t="shared" si="18"/>
        <v>101125.99827202174</v>
      </c>
      <c r="P62" s="24">
        <f t="shared" si="18"/>
        <v>101159.4062043762</v>
      </c>
      <c r="Q62" s="24">
        <f t="shared" si="18"/>
        <v>102809.92892737211</v>
      </c>
    </row>
    <row r="63" spans="1:52" ht="11.45" customHeight="1" x14ac:dyDescent="0.45">
      <c r="A63" s="33" t="s">
        <v>50</v>
      </c>
      <c r="B63" s="34">
        <f>B64+B67+B70+B71+B77</f>
        <v>30339.303339344915</v>
      </c>
      <c r="C63" s="34">
        <f t="shared" ref="C63:Q63" si="19">C64+C67+C70+C71+C77</f>
        <v>30812.606579006515</v>
      </c>
      <c r="D63" s="34">
        <f t="shared" si="19"/>
        <v>31159.977144392698</v>
      </c>
      <c r="E63" s="34">
        <f t="shared" si="19"/>
        <v>32199.365572884697</v>
      </c>
      <c r="F63" s="34">
        <f t="shared" si="19"/>
        <v>32953.075916294823</v>
      </c>
      <c r="G63" s="34">
        <f t="shared" si="19"/>
        <v>33870.208973873858</v>
      </c>
      <c r="H63" s="34">
        <f t="shared" si="19"/>
        <v>33817.110571437275</v>
      </c>
      <c r="I63" s="34">
        <f t="shared" si="19"/>
        <v>35272.282173408035</v>
      </c>
      <c r="J63" s="34">
        <f t="shared" si="19"/>
        <v>34831.623833333753</v>
      </c>
      <c r="K63" s="34">
        <f t="shared" si="19"/>
        <v>34331.850140583723</v>
      </c>
      <c r="L63" s="34">
        <f t="shared" si="19"/>
        <v>35098.296957306702</v>
      </c>
      <c r="M63" s="34">
        <f t="shared" si="19"/>
        <v>35218.246965749888</v>
      </c>
      <c r="N63" s="34">
        <f t="shared" si="19"/>
        <v>33956.74572364083</v>
      </c>
      <c r="O63" s="34">
        <f t="shared" si="19"/>
        <v>33301.067170036586</v>
      </c>
      <c r="P63" s="34">
        <f t="shared" si="19"/>
        <v>33935.893115416038</v>
      </c>
      <c r="Q63" s="34">
        <f t="shared" si="19"/>
        <v>34105.273865086812</v>
      </c>
    </row>
    <row r="64" spans="1:52" ht="11.45" customHeight="1" x14ac:dyDescent="0.45">
      <c r="A64" s="19" t="s">
        <v>41</v>
      </c>
      <c r="B64" s="31">
        <v>4751.465623941911</v>
      </c>
      <c r="C64" s="31">
        <v>4486.008643751039</v>
      </c>
      <c r="D64" s="31">
        <v>4176.82056577615</v>
      </c>
      <c r="E64" s="31">
        <v>3927.4742479026795</v>
      </c>
      <c r="F64" s="31">
        <v>3591.5722940929377</v>
      </c>
      <c r="G64" s="31">
        <v>3346.5065181355417</v>
      </c>
      <c r="H64" s="31">
        <v>3117.1322765075133</v>
      </c>
      <c r="I64" s="31">
        <v>2919.5536163164616</v>
      </c>
      <c r="J64" s="31">
        <v>2656.3897252844295</v>
      </c>
      <c r="K64" s="31">
        <v>2451.2605264322688</v>
      </c>
      <c r="L64" s="31">
        <v>2263.5418813436727</v>
      </c>
      <c r="M64" s="31">
        <v>2096.0807158545481</v>
      </c>
      <c r="N64" s="31">
        <v>1924.1606337059154</v>
      </c>
      <c r="O64" s="31">
        <v>1828.8966356807184</v>
      </c>
      <c r="P64" s="31">
        <v>1739.7606092973253</v>
      </c>
      <c r="Q64" s="87">
        <v>1701.0175139907658</v>
      </c>
      <c r="R64" s="81">
        <f>R65+R66</f>
        <v>1692.5764911662836</v>
      </c>
      <c r="S64" s="81">
        <f t="shared" ref="S64:AZ64" si="20">S65+S66</f>
        <v>1694.159466522503</v>
      </c>
      <c r="T64" s="81">
        <f t="shared" si="20"/>
        <v>1664.6018909129359</v>
      </c>
      <c r="U64" s="81">
        <f t="shared" si="20"/>
        <v>1638.3250231714169</v>
      </c>
      <c r="V64" s="81">
        <f t="shared" si="20"/>
        <v>1629.0408241219957</v>
      </c>
      <c r="W64" s="81">
        <f t="shared" si="20"/>
        <v>1621.4553616090996</v>
      </c>
      <c r="X64" s="81">
        <f t="shared" si="20"/>
        <v>1614.5143526061361</v>
      </c>
      <c r="Y64" s="81">
        <f t="shared" si="20"/>
        <v>1610.9806474826144</v>
      </c>
      <c r="Z64" s="81">
        <f t="shared" si="20"/>
        <v>1610.9796776473443</v>
      </c>
      <c r="AA64" s="81">
        <f t="shared" si="20"/>
        <v>1615.2989236901128</v>
      </c>
      <c r="AB64" s="81">
        <f t="shared" si="20"/>
        <v>1623.8625346790554</v>
      </c>
      <c r="AC64" s="81">
        <f t="shared" si="20"/>
        <v>1635.2784021449347</v>
      </c>
      <c r="AD64" s="81">
        <f t="shared" si="20"/>
        <v>1648.5676219167162</v>
      </c>
      <c r="AE64" s="81">
        <f t="shared" si="20"/>
        <v>1663.1972332291962</v>
      </c>
      <c r="AF64" s="81">
        <f t="shared" si="20"/>
        <v>1679.6127681262685</v>
      </c>
      <c r="AG64" s="81">
        <f t="shared" si="20"/>
        <v>1697.5721901650331</v>
      </c>
      <c r="AH64" s="81">
        <f t="shared" si="20"/>
        <v>1717.2572216803128</v>
      </c>
      <c r="AI64" s="81">
        <f t="shared" si="20"/>
        <v>1738.7544186489142</v>
      </c>
      <c r="AJ64" s="81">
        <f t="shared" si="20"/>
        <v>1763.317539353777</v>
      </c>
      <c r="AK64" s="81">
        <f t="shared" si="20"/>
        <v>1791.2511905356996</v>
      </c>
      <c r="AL64" s="81">
        <f t="shared" si="20"/>
        <v>1822.5468654203601</v>
      </c>
      <c r="AM64" s="81">
        <f t="shared" si="20"/>
        <v>1856.9412612504186</v>
      </c>
      <c r="AN64" s="81">
        <f t="shared" si="20"/>
        <v>1894.097906214372</v>
      </c>
      <c r="AO64" s="81">
        <f t="shared" si="20"/>
        <v>1933.9382251442053</v>
      </c>
      <c r="AP64" s="81">
        <f t="shared" si="20"/>
        <v>1976.3429568602926</v>
      </c>
      <c r="AQ64" s="81">
        <f t="shared" si="20"/>
        <v>2021.2575908716699</v>
      </c>
      <c r="AR64" s="81">
        <f t="shared" si="20"/>
        <v>2068.9590624745251</v>
      </c>
      <c r="AS64" s="81">
        <f t="shared" si="20"/>
        <v>2118.9954831768641</v>
      </c>
      <c r="AT64" s="81">
        <f t="shared" si="20"/>
        <v>2171.8972880533379</v>
      </c>
      <c r="AU64" s="81">
        <f t="shared" si="20"/>
        <v>2228.0495543987226</v>
      </c>
      <c r="AV64" s="81">
        <f t="shared" si="20"/>
        <v>2288.3457615439133</v>
      </c>
      <c r="AW64" s="81">
        <f t="shared" si="20"/>
        <v>2352.1352335756401</v>
      </c>
      <c r="AX64" s="81">
        <f t="shared" si="20"/>
        <v>2421.0900808613951</v>
      </c>
      <c r="AY64" s="81">
        <f t="shared" si="20"/>
        <v>2496.1330607472219</v>
      </c>
      <c r="AZ64" s="81">
        <f t="shared" si="20"/>
        <v>2578.9915577812708</v>
      </c>
    </row>
    <row r="65" spans="1:52" ht="11.45" customHeight="1" x14ac:dyDescent="0.35">
      <c r="A65" s="63" t="s">
        <v>64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66">
        <v>1648.4143741384337</v>
      </c>
      <c r="R65" s="66">
        <v>1639.1639369168729</v>
      </c>
      <c r="S65" s="66">
        <v>1639.4098468724846</v>
      </c>
      <c r="T65" s="66">
        <v>1609.5336121434148</v>
      </c>
      <c r="U65" s="66">
        <v>1582.7142190324673</v>
      </c>
      <c r="V65" s="66">
        <v>1571.5659899425766</v>
      </c>
      <c r="W65" s="66">
        <v>1562.1599712865911</v>
      </c>
      <c r="X65" s="66">
        <v>1553.2990626653805</v>
      </c>
      <c r="Y65" s="66">
        <v>1547.7456356294426</v>
      </c>
      <c r="Z65" s="66">
        <v>1545.5145004104022</v>
      </c>
      <c r="AA65" s="66">
        <v>1547.2504792511968</v>
      </c>
      <c r="AB65" s="66">
        <v>1552.833551286416</v>
      </c>
      <c r="AC65" s="66">
        <v>1560.8902441078681</v>
      </c>
      <c r="AD65" s="66">
        <v>1570.4238567634225</v>
      </c>
      <c r="AE65" s="66">
        <v>1580.8666931320608</v>
      </c>
      <c r="AF65" s="66">
        <v>1592.5657336700833</v>
      </c>
      <c r="AG65" s="66">
        <v>1606.2209921821236</v>
      </c>
      <c r="AH65" s="66">
        <v>1621.1593896427294</v>
      </c>
      <c r="AI65" s="66">
        <v>1637.5435818863566</v>
      </c>
      <c r="AJ65" s="66">
        <v>1656.4522633957724</v>
      </c>
      <c r="AK65" s="66">
        <v>1678.1717173385534</v>
      </c>
      <c r="AL65" s="66">
        <v>1702.641677636145</v>
      </c>
      <c r="AM65" s="66">
        <v>1729.6039703290039</v>
      </c>
      <c r="AN65" s="66">
        <v>1758.6737759445332</v>
      </c>
      <c r="AO65" s="66">
        <v>1789.7520287742157</v>
      </c>
      <c r="AP65" s="66">
        <v>1822.6438534877018</v>
      </c>
      <c r="AQ65" s="66">
        <v>1857.2576459055945</v>
      </c>
      <c r="AR65" s="66">
        <v>1893.7613411624598</v>
      </c>
      <c r="AS65" s="66">
        <v>1931.6963040827854</v>
      </c>
      <c r="AT65" s="66">
        <v>1971.4846946638338</v>
      </c>
      <c r="AU65" s="66">
        <v>2013.4554639523014</v>
      </c>
      <c r="AV65" s="66">
        <v>2058.3438765408882</v>
      </c>
      <c r="AW65" s="66">
        <v>2105.61702958866</v>
      </c>
      <c r="AX65" s="66">
        <v>2156.6912539909104</v>
      </c>
      <c r="AY65" s="66">
        <v>2212.4017015766281</v>
      </c>
      <c r="AZ65" s="67">
        <v>2274.2201320678832</v>
      </c>
    </row>
    <row r="66" spans="1:52" ht="11.45" customHeight="1" x14ac:dyDescent="0.35">
      <c r="A66" s="64" t="s">
        <v>39</v>
      </c>
      <c r="B66" s="31">
        <v>4.5339536980352184</v>
      </c>
      <c r="C66" s="31">
        <v>4.1188124153648769</v>
      </c>
      <c r="D66" s="31">
        <v>5.0281109772884651</v>
      </c>
      <c r="E66" s="31">
        <v>10.480227427610819</v>
      </c>
      <c r="F66" s="31">
        <v>8.7052015573198247</v>
      </c>
      <c r="G66" s="31">
        <v>15.431542433631522</v>
      </c>
      <c r="H66" s="31">
        <v>21.355057133742854</v>
      </c>
      <c r="I66" s="31">
        <v>29.242222900387308</v>
      </c>
      <c r="J66" s="31">
        <v>45.444123833884369</v>
      </c>
      <c r="K66" s="31">
        <v>53.55603176378272</v>
      </c>
      <c r="L66" s="31">
        <v>62.393170329362206</v>
      </c>
      <c r="M66" s="31">
        <v>61.532974852405239</v>
      </c>
      <c r="N66" s="31">
        <v>58.905805075830827</v>
      </c>
      <c r="O66" s="31">
        <v>56.972559651023793</v>
      </c>
      <c r="P66" s="31">
        <v>52.26068496594791</v>
      </c>
      <c r="Q66" s="66">
        <v>52.603139852331651</v>
      </c>
      <c r="R66" s="66">
        <v>53.412554249410697</v>
      </c>
      <c r="S66" s="66">
        <v>54.749619650018261</v>
      </c>
      <c r="T66" s="66">
        <v>55.068278769521058</v>
      </c>
      <c r="U66" s="66">
        <v>55.61080413894949</v>
      </c>
      <c r="V66" s="66">
        <v>57.474834179419091</v>
      </c>
      <c r="W66" s="66">
        <v>59.295390322508304</v>
      </c>
      <c r="X66" s="66">
        <v>61.215289940755675</v>
      </c>
      <c r="Y66" s="66">
        <v>63.235011853171734</v>
      </c>
      <c r="Z66" s="66">
        <v>65.465177236942012</v>
      </c>
      <c r="AA66" s="66">
        <v>68.048444438916093</v>
      </c>
      <c r="AB66" s="66">
        <v>71.028983392639589</v>
      </c>
      <c r="AC66" s="66">
        <v>74.388158037066717</v>
      </c>
      <c r="AD66" s="66">
        <v>78.143765153293799</v>
      </c>
      <c r="AE66" s="66">
        <v>82.330540097135341</v>
      </c>
      <c r="AF66" s="66">
        <v>87.047034456185159</v>
      </c>
      <c r="AG66" s="66">
        <v>91.351197982909497</v>
      </c>
      <c r="AH66" s="66">
        <v>96.097832037583345</v>
      </c>
      <c r="AI66" s="66">
        <v>101.21083676255763</v>
      </c>
      <c r="AJ66" s="66">
        <v>106.86527595800443</v>
      </c>
      <c r="AK66" s="66">
        <v>113.07947319714621</v>
      </c>
      <c r="AL66" s="66">
        <v>119.905187784215</v>
      </c>
      <c r="AM66" s="66">
        <v>127.33729092141479</v>
      </c>
      <c r="AN66" s="66">
        <v>135.42413026983871</v>
      </c>
      <c r="AO66" s="66">
        <v>144.18619636998952</v>
      </c>
      <c r="AP66" s="66">
        <v>153.6991033725908</v>
      </c>
      <c r="AQ66" s="66">
        <v>163.9999449660753</v>
      </c>
      <c r="AR66" s="66">
        <v>175.19772131206514</v>
      </c>
      <c r="AS66" s="66">
        <v>187.29917909407857</v>
      </c>
      <c r="AT66" s="66">
        <v>200.41259338950408</v>
      </c>
      <c r="AU66" s="66">
        <v>214.59409044642112</v>
      </c>
      <c r="AV66" s="66">
        <v>230.00188500302525</v>
      </c>
      <c r="AW66" s="66">
        <v>246.51820398698027</v>
      </c>
      <c r="AX66" s="66">
        <v>264.39882687048492</v>
      </c>
      <c r="AY66" s="66">
        <v>283.73135917059369</v>
      </c>
      <c r="AZ66" s="67">
        <v>304.77142571338766</v>
      </c>
    </row>
    <row r="67" spans="1:52" ht="11.45" customHeight="1" x14ac:dyDescent="0.45">
      <c r="A67" s="19" t="s">
        <v>42</v>
      </c>
      <c r="B67" s="31">
        <v>25441.744992318309</v>
      </c>
      <c r="C67" s="31">
        <v>26136.328666896396</v>
      </c>
      <c r="D67" s="31">
        <v>26739.624414652935</v>
      </c>
      <c r="E67" s="31">
        <v>27999.494088509528</v>
      </c>
      <c r="F67" s="31">
        <v>29072.200063705732</v>
      </c>
      <c r="G67" s="31">
        <v>30220.400559017427</v>
      </c>
      <c r="H67" s="31">
        <v>30358.581966237478</v>
      </c>
      <c r="I67" s="31">
        <v>32001.818502523616</v>
      </c>
      <c r="J67" s="31">
        <v>31807.184944857541</v>
      </c>
      <c r="K67" s="31">
        <v>31505.316610779493</v>
      </c>
      <c r="L67" s="31">
        <v>32428.242599013029</v>
      </c>
      <c r="M67" s="31">
        <v>32707.043068184641</v>
      </c>
      <c r="N67" s="31">
        <v>31621.270657548634</v>
      </c>
      <c r="O67" s="31">
        <v>31057.829101213589</v>
      </c>
      <c r="P67" s="31">
        <v>31763.023378072077</v>
      </c>
      <c r="Q67" s="31">
        <v>31965.597505412963</v>
      </c>
      <c r="R67" s="81">
        <f>R68+R69</f>
        <v>32255.330991157334</v>
      </c>
      <c r="S67" s="81">
        <f t="shared" ref="S67:AZ67" si="21">S68+S69</f>
        <v>32618.0340583375</v>
      </c>
      <c r="T67" s="81">
        <f t="shared" si="21"/>
        <v>32696.618188216922</v>
      </c>
      <c r="U67" s="81">
        <f t="shared" si="21"/>
        <v>32607.223246187568</v>
      </c>
      <c r="V67" s="81">
        <f t="shared" si="21"/>
        <v>32270.177484942567</v>
      </c>
      <c r="W67" s="81">
        <f t="shared" si="21"/>
        <v>31877.233007127055</v>
      </c>
      <c r="X67" s="81">
        <f t="shared" si="21"/>
        <v>31458.557997398373</v>
      </c>
      <c r="Y67" s="81">
        <f t="shared" si="21"/>
        <v>31070.602476206368</v>
      </c>
      <c r="Z67" s="81">
        <f t="shared" si="21"/>
        <v>30705.042165551647</v>
      </c>
      <c r="AA67" s="81">
        <f t="shared" si="21"/>
        <v>30352.946677079086</v>
      </c>
      <c r="AB67" s="81">
        <f t="shared" si="21"/>
        <v>30050.904831072043</v>
      </c>
      <c r="AC67" s="81">
        <f t="shared" si="21"/>
        <v>29784.644536201973</v>
      </c>
      <c r="AD67" s="81">
        <f t="shared" si="21"/>
        <v>29551.056381022136</v>
      </c>
      <c r="AE67" s="81">
        <f t="shared" si="21"/>
        <v>29334.820058690246</v>
      </c>
      <c r="AF67" s="81">
        <f t="shared" si="21"/>
        <v>29132.696514988285</v>
      </c>
      <c r="AG67" s="81">
        <f t="shared" si="21"/>
        <v>28916.933624841451</v>
      </c>
      <c r="AH67" s="81">
        <f t="shared" si="21"/>
        <v>28666.14763872046</v>
      </c>
      <c r="AI67" s="81">
        <f t="shared" si="21"/>
        <v>28352.411380916437</v>
      </c>
      <c r="AJ67" s="81">
        <f t="shared" si="21"/>
        <v>28001.52175825075</v>
      </c>
      <c r="AK67" s="81">
        <f t="shared" si="21"/>
        <v>27621.050565209585</v>
      </c>
      <c r="AL67" s="81">
        <f t="shared" si="21"/>
        <v>27215.322465645473</v>
      </c>
      <c r="AM67" s="81">
        <f t="shared" si="21"/>
        <v>26791.080352970439</v>
      </c>
      <c r="AN67" s="81">
        <f t="shared" si="21"/>
        <v>26356.64914862669</v>
      </c>
      <c r="AO67" s="81">
        <f t="shared" si="21"/>
        <v>25926.436046622381</v>
      </c>
      <c r="AP67" s="81">
        <f t="shared" si="21"/>
        <v>25507.780090769818</v>
      </c>
      <c r="AQ67" s="81">
        <f t="shared" si="21"/>
        <v>25115.068206509779</v>
      </c>
      <c r="AR67" s="81">
        <f t="shared" si="21"/>
        <v>24746.786671977497</v>
      </c>
      <c r="AS67" s="81">
        <f t="shared" si="21"/>
        <v>24406.076385701508</v>
      </c>
      <c r="AT67" s="81">
        <f t="shared" si="21"/>
        <v>24090.285163806846</v>
      </c>
      <c r="AU67" s="81">
        <f t="shared" si="21"/>
        <v>23804.71021280166</v>
      </c>
      <c r="AV67" s="81">
        <f t="shared" si="21"/>
        <v>23544.639856647438</v>
      </c>
      <c r="AW67" s="81">
        <f t="shared" si="21"/>
        <v>23301.222908425607</v>
      </c>
      <c r="AX67" s="81">
        <f t="shared" si="21"/>
        <v>23074.600427042129</v>
      </c>
      <c r="AY67" s="81">
        <f t="shared" si="21"/>
        <v>22871.133498611118</v>
      </c>
      <c r="AZ67" s="81">
        <f t="shared" si="21"/>
        <v>22689.673243875506</v>
      </c>
    </row>
    <row r="68" spans="1:52" ht="11.45" customHeight="1" x14ac:dyDescent="0.35">
      <c r="A68" s="63" t="s">
        <v>65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71">
        <v>30214.113612855821</v>
      </c>
      <c r="R68" s="71">
        <v>30453.590004843387</v>
      </c>
      <c r="S68" s="71">
        <v>30740.228596563808</v>
      </c>
      <c r="T68" s="71">
        <v>30769.618512796133</v>
      </c>
      <c r="U68" s="71">
        <v>30629.402796510647</v>
      </c>
      <c r="V68" s="71">
        <v>30257.448761622552</v>
      </c>
      <c r="W68" s="71">
        <v>29854.589849024629</v>
      </c>
      <c r="X68" s="71">
        <v>29428.424996281563</v>
      </c>
      <c r="Y68" s="71">
        <v>29049.52235584033</v>
      </c>
      <c r="Z68" s="71">
        <v>28691.899396158216</v>
      </c>
      <c r="AA68" s="71">
        <v>28346.904842280932</v>
      </c>
      <c r="AB68" s="71">
        <v>28048.95551418293</v>
      </c>
      <c r="AC68" s="71">
        <v>27784.204944136876</v>
      </c>
      <c r="AD68" s="71">
        <v>27549.866120152663</v>
      </c>
      <c r="AE68" s="71">
        <v>27331.63300346956</v>
      </c>
      <c r="AF68" s="71">
        <v>27126.674518170803</v>
      </c>
      <c r="AG68" s="71">
        <v>26914.705564413471</v>
      </c>
      <c r="AH68" s="71">
        <v>26670.071200135564</v>
      </c>
      <c r="AI68" s="71">
        <v>26367.021698271932</v>
      </c>
      <c r="AJ68" s="71">
        <v>26029.347846701548</v>
      </c>
      <c r="AK68" s="71">
        <v>25664.192234368093</v>
      </c>
      <c r="AL68" s="71">
        <v>25275.605788495879</v>
      </c>
      <c r="AM68" s="71">
        <v>24869.962594103476</v>
      </c>
      <c r="AN68" s="71">
        <v>24455.158187116027</v>
      </c>
      <c r="AO68" s="71">
        <v>24044.392402738409</v>
      </c>
      <c r="AP68" s="71">
        <v>23644.609277420517</v>
      </c>
      <c r="AQ68" s="71">
        <v>23269.065113606492</v>
      </c>
      <c r="AR68" s="71">
        <v>22916.287345345241</v>
      </c>
      <c r="AS68" s="71">
        <v>22589.216772187188</v>
      </c>
      <c r="AT68" s="71">
        <v>22285.441168234356</v>
      </c>
      <c r="AU68" s="71">
        <v>22009.894599273281</v>
      </c>
      <c r="AV68" s="71">
        <v>21758.111141544094</v>
      </c>
      <c r="AW68" s="71">
        <v>21521.81911960186</v>
      </c>
      <c r="AX68" s="71">
        <v>21301.119657869007</v>
      </c>
      <c r="AY68" s="71">
        <v>21102.094213897803</v>
      </c>
      <c r="AZ68" s="72">
        <v>20923.391447946495</v>
      </c>
    </row>
    <row r="69" spans="1:52" ht="11.45" customHeight="1" x14ac:dyDescent="0.35">
      <c r="A69" s="64" t="s">
        <v>39</v>
      </c>
      <c r="B69" s="31">
        <v>85.156348659775446</v>
      </c>
      <c r="C69" s="31">
        <v>100.16547845983986</v>
      </c>
      <c r="D69" s="31">
        <v>114.9151633328204</v>
      </c>
      <c r="E69" s="31">
        <v>134.85086441986016</v>
      </c>
      <c r="F69" s="31">
        <v>212.63862355728452</v>
      </c>
      <c r="G69" s="31">
        <v>317.24173504579107</v>
      </c>
      <c r="H69" s="31">
        <v>495.77027166827708</v>
      </c>
      <c r="I69" s="31">
        <v>803.70558274671248</v>
      </c>
      <c r="J69" s="31">
        <v>1177.4126127209097</v>
      </c>
      <c r="K69" s="31">
        <v>1465.4530638724893</v>
      </c>
      <c r="L69" s="31">
        <v>1616.7916779217358</v>
      </c>
      <c r="M69" s="31">
        <v>1686.4573859692437</v>
      </c>
      <c r="N69" s="31">
        <v>1728.3586619557141</v>
      </c>
      <c r="O69" s="31">
        <v>1626.4040866518026</v>
      </c>
      <c r="P69" s="31">
        <v>1789.1006938769103</v>
      </c>
      <c r="Q69" s="66">
        <v>1749.9825760299425</v>
      </c>
      <c r="R69" s="66">
        <v>1801.7409863139465</v>
      </c>
      <c r="S69" s="66">
        <v>1877.805461773693</v>
      </c>
      <c r="T69" s="66">
        <v>1926.9996754207912</v>
      </c>
      <c r="U69" s="66">
        <v>1977.8204496769195</v>
      </c>
      <c r="V69" s="66">
        <v>2012.7287233200166</v>
      </c>
      <c r="W69" s="66">
        <v>2022.6431581024267</v>
      </c>
      <c r="X69" s="66">
        <v>2030.1330011168086</v>
      </c>
      <c r="Y69" s="66">
        <v>2021.0801203660383</v>
      </c>
      <c r="Z69" s="66">
        <v>2013.1427693934329</v>
      </c>
      <c r="AA69" s="66">
        <v>2006.0418347981533</v>
      </c>
      <c r="AB69" s="66">
        <v>2001.9493168891147</v>
      </c>
      <c r="AC69" s="66">
        <v>2000.4395920650966</v>
      </c>
      <c r="AD69" s="66">
        <v>2001.1902608694716</v>
      </c>
      <c r="AE69" s="66">
        <v>2003.1870552206867</v>
      </c>
      <c r="AF69" s="66">
        <v>2006.0219968174824</v>
      </c>
      <c r="AG69" s="66">
        <v>2002.2280604279817</v>
      </c>
      <c r="AH69" s="66">
        <v>1996.0764385848952</v>
      </c>
      <c r="AI69" s="66">
        <v>1985.3896826445048</v>
      </c>
      <c r="AJ69" s="66">
        <v>1972.1739115492028</v>
      </c>
      <c r="AK69" s="66">
        <v>1956.858330841492</v>
      </c>
      <c r="AL69" s="66">
        <v>1939.7166771495929</v>
      </c>
      <c r="AM69" s="66">
        <v>1921.1177588669641</v>
      </c>
      <c r="AN69" s="66">
        <v>1901.4909615106626</v>
      </c>
      <c r="AO69" s="66">
        <v>1882.0436438839711</v>
      </c>
      <c r="AP69" s="66">
        <v>1863.1708133493009</v>
      </c>
      <c r="AQ69" s="66">
        <v>1846.0030929032876</v>
      </c>
      <c r="AR69" s="66">
        <v>1830.4993266322563</v>
      </c>
      <c r="AS69" s="66">
        <v>1816.8596135143191</v>
      </c>
      <c r="AT69" s="66">
        <v>1804.8439955724893</v>
      </c>
      <c r="AU69" s="66">
        <v>1794.8156135283789</v>
      </c>
      <c r="AV69" s="66">
        <v>1786.5287151033444</v>
      </c>
      <c r="AW69" s="66">
        <v>1779.4037888237472</v>
      </c>
      <c r="AX69" s="66">
        <v>1773.4807691731212</v>
      </c>
      <c r="AY69" s="66">
        <v>1769.039284713316</v>
      </c>
      <c r="AZ69" s="67">
        <v>1766.281795929011</v>
      </c>
    </row>
    <row r="70" spans="1:52" ht="11.45" customHeight="1" x14ac:dyDescent="0.35">
      <c r="A70" s="19" t="s">
        <v>43</v>
      </c>
      <c r="B70" s="31">
        <v>133.11750741269145</v>
      </c>
      <c r="C70" s="31">
        <v>175.38163034000956</v>
      </c>
      <c r="D70" s="31">
        <v>226.30057172626584</v>
      </c>
      <c r="E70" s="31">
        <v>252.44111289294273</v>
      </c>
      <c r="F70" s="31">
        <v>266.30119370201402</v>
      </c>
      <c r="G70" s="31">
        <v>277.25652176238685</v>
      </c>
      <c r="H70" s="31">
        <v>298.27008001543817</v>
      </c>
      <c r="I70" s="31">
        <v>300.52934263947856</v>
      </c>
      <c r="J70" s="31">
        <v>303.06801815170263</v>
      </c>
      <c r="K70" s="31">
        <v>289.69533463472408</v>
      </c>
      <c r="L70" s="31">
        <v>295.03746677601015</v>
      </c>
      <c r="M70" s="31">
        <v>296.63703338818914</v>
      </c>
      <c r="N70" s="31">
        <v>291.54878610530631</v>
      </c>
      <c r="O70" s="31">
        <v>285.96823975729507</v>
      </c>
      <c r="P70" s="31">
        <v>291.43034155054977</v>
      </c>
      <c r="Q70" s="71">
        <v>285.39623739724891</v>
      </c>
      <c r="R70" s="71">
        <v>283.1306929325732</v>
      </c>
      <c r="S70" s="71">
        <v>277.20627309652974</v>
      </c>
      <c r="T70" s="71">
        <v>258.90616219257322</v>
      </c>
      <c r="U70" s="71">
        <v>250.87192086803117</v>
      </c>
      <c r="V70" s="71">
        <v>241.99326912573503</v>
      </c>
      <c r="W70" s="71">
        <v>239.60237734561696</v>
      </c>
      <c r="X70" s="71">
        <v>241.44431072042045</v>
      </c>
      <c r="Y70" s="71">
        <v>247.25037117150609</v>
      </c>
      <c r="Z70" s="71">
        <v>254.88519419450145</v>
      </c>
      <c r="AA70" s="71">
        <v>262.28974576392011</v>
      </c>
      <c r="AB70" s="71">
        <v>269.19849755440492</v>
      </c>
      <c r="AC70" s="71">
        <v>274.91662450662585</v>
      </c>
      <c r="AD70" s="71">
        <v>279.4298465118149</v>
      </c>
      <c r="AE70" s="71">
        <v>282.50961799220084</v>
      </c>
      <c r="AF70" s="71">
        <v>284.48036808613665</v>
      </c>
      <c r="AG70" s="71">
        <v>285.23525854615616</v>
      </c>
      <c r="AH70" s="71">
        <v>284.98956790783978</v>
      </c>
      <c r="AI70" s="71">
        <v>283.6920621257006</v>
      </c>
      <c r="AJ70" s="71">
        <v>281.54225981220526</v>
      </c>
      <c r="AK70" s="71">
        <v>278.55702137108818</v>
      </c>
      <c r="AL70" s="71">
        <v>274.93580025909387</v>
      </c>
      <c r="AM70" s="71">
        <v>270.70653311652222</v>
      </c>
      <c r="AN70" s="71">
        <v>266.20421453817607</v>
      </c>
      <c r="AO70" s="71">
        <v>261.57753557703063</v>
      </c>
      <c r="AP70" s="71">
        <v>257.06776252374834</v>
      </c>
      <c r="AQ70" s="71">
        <v>252.79718652575735</v>
      </c>
      <c r="AR70" s="71">
        <v>248.88813164038231</v>
      </c>
      <c r="AS70" s="71">
        <v>245.28785302873015</v>
      </c>
      <c r="AT70" s="71">
        <v>242.10401340420103</v>
      </c>
      <c r="AU70" s="71">
        <v>239.34109549796582</v>
      </c>
      <c r="AV70" s="71">
        <v>237.05598939069407</v>
      </c>
      <c r="AW70" s="71">
        <v>235.00687287519838</v>
      </c>
      <c r="AX70" s="71">
        <v>233.35360068475134</v>
      </c>
      <c r="AY70" s="71">
        <v>231.99958871661599</v>
      </c>
      <c r="AZ70" s="72">
        <v>230.92458493381989</v>
      </c>
    </row>
    <row r="71" spans="1:52" ht="11.45" customHeight="1" x14ac:dyDescent="0.45">
      <c r="A71" s="19" t="s">
        <v>44</v>
      </c>
      <c r="B71" s="31">
        <v>10.630740473599873</v>
      </c>
      <c r="C71" s="31">
        <v>12.316234160898045</v>
      </c>
      <c r="D71" s="31">
        <v>14.558653688682867</v>
      </c>
      <c r="E71" s="31">
        <v>17.242980779323226</v>
      </c>
      <c r="F71" s="31">
        <v>19.634216737157654</v>
      </c>
      <c r="G71" s="31">
        <v>22.738278122478047</v>
      </c>
      <c r="H71" s="31">
        <v>39.803072070666076</v>
      </c>
      <c r="I71" s="31">
        <v>47.008084989742947</v>
      </c>
      <c r="J71" s="31">
        <v>61.841427476137341</v>
      </c>
      <c r="K71" s="31">
        <v>82.309190942298997</v>
      </c>
      <c r="L71" s="31">
        <v>108.29308808679289</v>
      </c>
      <c r="M71" s="31">
        <v>114.75868008145662</v>
      </c>
      <c r="N71" s="31">
        <v>113.21163065607362</v>
      </c>
      <c r="O71" s="31">
        <v>118.69818118682198</v>
      </c>
      <c r="P71" s="31">
        <v>128.06161398646992</v>
      </c>
      <c r="Q71" s="31">
        <v>135.30737499632761</v>
      </c>
      <c r="R71" s="81">
        <f>R72+R73</f>
        <v>139.648990134586</v>
      </c>
      <c r="S71" s="81">
        <f t="shared" ref="S71:AZ71" si="22">S72+S73</f>
        <v>145.59338916804685</v>
      </c>
      <c r="T71" s="81">
        <f t="shared" si="22"/>
        <v>152.19585387915154</v>
      </c>
      <c r="U71" s="81">
        <f t="shared" si="22"/>
        <v>158.60615546959815</v>
      </c>
      <c r="V71" s="81">
        <f t="shared" si="22"/>
        <v>162.84075508860232</v>
      </c>
      <c r="W71" s="81">
        <f t="shared" si="22"/>
        <v>168.2653948788471</v>
      </c>
      <c r="X71" s="81">
        <f t="shared" si="22"/>
        <v>174.54026739501228</v>
      </c>
      <c r="Y71" s="81">
        <f t="shared" si="22"/>
        <v>182.92622141484716</v>
      </c>
      <c r="Z71" s="81">
        <f t="shared" si="22"/>
        <v>192.84261036493135</v>
      </c>
      <c r="AA71" s="81">
        <f t="shared" si="22"/>
        <v>203.72107669061702</v>
      </c>
      <c r="AB71" s="81">
        <f t="shared" si="22"/>
        <v>215.8469370015701</v>
      </c>
      <c r="AC71" s="81">
        <f t="shared" si="22"/>
        <v>228.78989210397785</v>
      </c>
      <c r="AD71" s="81">
        <f t="shared" si="22"/>
        <v>242.57921705058297</v>
      </c>
      <c r="AE71" s="81">
        <f t="shared" si="22"/>
        <v>257.09580464326206</v>
      </c>
      <c r="AF71" s="81">
        <f t="shared" si="22"/>
        <v>272.35508025240358</v>
      </c>
      <c r="AG71" s="81">
        <f t="shared" si="22"/>
        <v>288.15683810824186</v>
      </c>
      <c r="AH71" s="81">
        <f t="shared" si="22"/>
        <v>304.22416588013277</v>
      </c>
      <c r="AI71" s="81">
        <f t="shared" si="22"/>
        <v>320.35041370221495</v>
      </c>
      <c r="AJ71" s="81">
        <f t="shared" si="22"/>
        <v>336.51459097199427</v>
      </c>
      <c r="AK71" s="81">
        <f t="shared" si="22"/>
        <v>352.60326155269075</v>
      </c>
      <c r="AL71" s="81">
        <f t="shared" si="22"/>
        <v>368.73154940790039</v>
      </c>
      <c r="AM71" s="81">
        <f t="shared" si="22"/>
        <v>384.80213846205334</v>
      </c>
      <c r="AN71" s="81">
        <f t="shared" si="22"/>
        <v>401.10438189538201</v>
      </c>
      <c r="AO71" s="81">
        <f t="shared" si="22"/>
        <v>417.76244780641798</v>
      </c>
      <c r="AP71" s="81">
        <f t="shared" si="22"/>
        <v>435.17093077356964</v>
      </c>
      <c r="AQ71" s="81">
        <f t="shared" si="22"/>
        <v>453.36959443786697</v>
      </c>
      <c r="AR71" s="81">
        <f t="shared" si="22"/>
        <v>473.00261400541314</v>
      </c>
      <c r="AS71" s="81">
        <f t="shared" si="22"/>
        <v>493.68817923770416</v>
      </c>
      <c r="AT71" s="81">
        <f t="shared" si="22"/>
        <v>516.17053346802277</v>
      </c>
      <c r="AU71" s="81">
        <f t="shared" si="22"/>
        <v>540.11096561503598</v>
      </c>
      <c r="AV71" s="81">
        <f t="shared" si="22"/>
        <v>565.76277831678908</v>
      </c>
      <c r="AW71" s="81">
        <f t="shared" si="22"/>
        <v>592.799857530704</v>
      </c>
      <c r="AX71" s="81">
        <f t="shared" si="22"/>
        <v>621.70362149671951</v>
      </c>
      <c r="AY71" s="81">
        <f t="shared" si="22"/>
        <v>651.83392065280691</v>
      </c>
      <c r="AZ71" s="81">
        <f t="shared" si="22"/>
        <v>683.54309205135849</v>
      </c>
    </row>
    <row r="72" spans="1:52" ht="11.45" customHeight="1" x14ac:dyDescent="0.35">
      <c r="A72" s="65" t="s">
        <v>66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73">
        <v>127.42711278609667</v>
      </c>
      <c r="R72" s="73">
        <v>131.48373064834141</v>
      </c>
      <c r="S72" s="73">
        <v>137.08708661883901</v>
      </c>
      <c r="T72" s="73">
        <v>143.29601034110885</v>
      </c>
      <c r="U72" s="73">
        <v>149.3054306351535</v>
      </c>
      <c r="V72" s="73">
        <v>152.78472017362549</v>
      </c>
      <c r="W72" s="73">
        <v>157.47380183898528</v>
      </c>
      <c r="X72" s="73">
        <v>163.01744901101787</v>
      </c>
      <c r="Y72" s="73">
        <v>170.62098419459676</v>
      </c>
      <c r="Z72" s="73">
        <v>179.66936226126731</v>
      </c>
      <c r="AA72" s="73">
        <v>189.56447606726834</v>
      </c>
      <c r="AB72" s="73">
        <v>200.54321679813009</v>
      </c>
      <c r="AC72" s="73">
        <v>212.2545279924625</v>
      </c>
      <c r="AD72" s="73">
        <v>224.71344542030974</v>
      </c>
      <c r="AE72" s="73">
        <v>237.8348516895521</v>
      </c>
      <c r="AF72" s="73">
        <v>251.62348329108093</v>
      </c>
      <c r="AG72" s="73">
        <v>265.87157214259031</v>
      </c>
      <c r="AH72" s="73">
        <v>280.30949992273781</v>
      </c>
      <c r="AI72" s="73">
        <v>294.72481468829994</v>
      </c>
      <c r="AJ72" s="73">
        <v>309.08847525822165</v>
      </c>
      <c r="AK72" s="73">
        <v>323.29354092107178</v>
      </c>
      <c r="AL72" s="73">
        <v>337.42348776596793</v>
      </c>
      <c r="AM72" s="73">
        <v>351.39397883240315</v>
      </c>
      <c r="AN72" s="73">
        <v>365.49181762262577</v>
      </c>
      <c r="AO72" s="73">
        <v>379.79915882428236</v>
      </c>
      <c r="AP72" s="73">
        <v>394.66738847762838</v>
      </c>
      <c r="AQ72" s="73">
        <v>410.13992993958857</v>
      </c>
      <c r="AR72" s="73">
        <v>426.79199844797353</v>
      </c>
      <c r="AS72" s="73">
        <v>444.23666716045739</v>
      </c>
      <c r="AT72" s="73">
        <v>463.18014710892402</v>
      </c>
      <c r="AU72" s="73">
        <v>483.29656983198925</v>
      </c>
      <c r="AV72" s="73">
        <v>504.73806991351313</v>
      </c>
      <c r="AW72" s="73">
        <v>527.2296597445461</v>
      </c>
      <c r="AX72" s="73">
        <v>551.17867000913122</v>
      </c>
      <c r="AY72" s="73">
        <v>575.95218481737777</v>
      </c>
      <c r="AZ72" s="74">
        <v>601.8451952806497</v>
      </c>
    </row>
    <row r="73" spans="1:52" ht="11.45" customHeight="1" x14ac:dyDescent="0.35">
      <c r="A73" s="64" t="s">
        <v>45</v>
      </c>
      <c r="B73" s="31">
        <v>0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0.59661704824130946</v>
      </c>
      <c r="K73" s="31">
        <v>1.1155220378740216</v>
      </c>
      <c r="L73" s="31">
        <v>4.06403080291682</v>
      </c>
      <c r="M73" s="31">
        <v>4.7737346154974141</v>
      </c>
      <c r="N73" s="31">
        <v>7.5732081591071267</v>
      </c>
      <c r="O73" s="31">
        <v>8.7769970760021696</v>
      </c>
      <c r="P73" s="31">
        <v>9.7953864518574889</v>
      </c>
      <c r="Q73" s="71">
        <v>7.8802622102309483</v>
      </c>
      <c r="R73" s="71">
        <v>8.1652594862445991</v>
      </c>
      <c r="S73" s="71">
        <v>8.5063025492078559</v>
      </c>
      <c r="T73" s="71">
        <v>8.8998435380426795</v>
      </c>
      <c r="U73" s="71">
        <v>9.3007248344446634</v>
      </c>
      <c r="V73" s="71">
        <v>10.056034914976845</v>
      </c>
      <c r="W73" s="71">
        <v>10.791593039861812</v>
      </c>
      <c r="X73" s="71">
        <v>11.522818383994391</v>
      </c>
      <c r="Y73" s="71">
        <v>12.305237220250415</v>
      </c>
      <c r="Z73" s="71">
        <v>13.173248103664031</v>
      </c>
      <c r="AA73" s="71">
        <v>14.15660062334867</v>
      </c>
      <c r="AB73" s="71">
        <v>15.303720203440021</v>
      </c>
      <c r="AC73" s="71">
        <v>16.53536411151536</v>
      </c>
      <c r="AD73" s="71">
        <v>17.865771630273219</v>
      </c>
      <c r="AE73" s="71">
        <v>19.260952953709936</v>
      </c>
      <c r="AF73" s="71">
        <v>20.731596961322662</v>
      </c>
      <c r="AG73" s="71">
        <v>22.285265965651554</v>
      </c>
      <c r="AH73" s="71">
        <v>23.914665957394934</v>
      </c>
      <c r="AI73" s="71">
        <v>25.625599013914986</v>
      </c>
      <c r="AJ73" s="71">
        <v>27.426115713772628</v>
      </c>
      <c r="AK73" s="71">
        <v>29.309720631618983</v>
      </c>
      <c r="AL73" s="71">
        <v>31.308061641932472</v>
      </c>
      <c r="AM73" s="71">
        <v>33.408159629650164</v>
      </c>
      <c r="AN73" s="71">
        <v>35.612564272756224</v>
      </c>
      <c r="AO73" s="71">
        <v>37.963288982135623</v>
      </c>
      <c r="AP73" s="71">
        <v>40.503542295941237</v>
      </c>
      <c r="AQ73" s="71">
        <v>43.22966449827841</v>
      </c>
      <c r="AR73" s="71">
        <v>46.210615557439596</v>
      </c>
      <c r="AS73" s="71">
        <v>49.451512077246782</v>
      </c>
      <c r="AT73" s="71">
        <v>52.990386359098792</v>
      </c>
      <c r="AU73" s="71">
        <v>56.814395783046727</v>
      </c>
      <c r="AV73" s="71">
        <v>61.024708403275923</v>
      </c>
      <c r="AW73" s="71">
        <v>65.570197786157962</v>
      </c>
      <c r="AX73" s="71">
        <v>70.524951487588282</v>
      </c>
      <c r="AY73" s="71">
        <v>75.881735835429168</v>
      </c>
      <c r="AZ73" s="72">
        <v>81.69789677070878</v>
      </c>
    </row>
    <row r="74" spans="1:52" ht="11.45" customHeight="1" x14ac:dyDescent="0.35">
      <c r="A74" s="19" t="s">
        <v>46</v>
      </c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71">
        <f t="shared" ref="Q74:R74" si="23">Q75+Q76</f>
        <v>0</v>
      </c>
      <c r="R74" s="71">
        <f t="shared" si="23"/>
        <v>7.2462152063463785</v>
      </c>
      <c r="S74" s="71">
        <f t="shared" ref="S74" si="24">S75+S76</f>
        <v>18.982544364497524</v>
      </c>
      <c r="T74" s="71">
        <f t="shared" ref="T74" si="25">T75+T76</f>
        <v>34.784993410256803</v>
      </c>
      <c r="U74" s="71">
        <f t="shared" ref="U74" si="26">U75+U76</f>
        <v>54.347753057497805</v>
      </c>
      <c r="V74" s="71">
        <f t="shared" ref="V74" si="27">V75+V76</f>
        <v>110.9117769574047</v>
      </c>
      <c r="W74" s="71">
        <f t="shared" ref="W74" si="28">W75+W76</f>
        <v>185.24856279244827</v>
      </c>
      <c r="X74" s="71">
        <f t="shared" ref="X74" si="29">X75+X76</f>
        <v>270.90912085273789</v>
      </c>
      <c r="Y74" s="71">
        <f t="shared" ref="Y74" si="30">Y75+Y76</f>
        <v>364.22758879539333</v>
      </c>
      <c r="Z74" s="71">
        <f t="shared" ref="Z74" si="31">Z75+Z76</f>
        <v>472.2375043766051</v>
      </c>
      <c r="AA74" s="71">
        <f t="shared" ref="AA74" si="32">AA75+AA76</f>
        <v>603.2689712216818</v>
      </c>
      <c r="AB74" s="71">
        <f t="shared" ref="AB74" si="33">AB75+AB76</f>
        <v>754.50366156490531</v>
      </c>
      <c r="AC74" s="71">
        <f t="shared" ref="AC74" si="34">AC75+AC76</f>
        <v>922.53577027895233</v>
      </c>
      <c r="AD74" s="71">
        <f t="shared" ref="AD74" si="35">AD75+AD76</f>
        <v>1105.8939237559534</v>
      </c>
      <c r="AE74" s="71">
        <f t="shared" ref="AE74" si="36">AE75+AE76</f>
        <v>1302.3713520308838</v>
      </c>
      <c r="AF74" s="71">
        <f t="shared" ref="AF74" si="37">AF75+AF76</f>
        <v>1512.3018297876033</v>
      </c>
      <c r="AG74" s="71">
        <f t="shared" ref="AG74" si="38">AG75+AG76</f>
        <v>1734.9879904771237</v>
      </c>
      <c r="AH74" s="71">
        <f t="shared" ref="AH74" si="39">AH75+AH76</f>
        <v>1972.6098290575326</v>
      </c>
      <c r="AI74" s="71">
        <f t="shared" ref="AI74" si="40">AI75+AI76</f>
        <v>2219.2994553553781</v>
      </c>
      <c r="AJ74" s="71">
        <f t="shared" ref="AJ74" si="41">AJ75+AJ76</f>
        <v>2477.6480034208244</v>
      </c>
      <c r="AK74" s="71">
        <f t="shared" ref="AK74" si="42">AK75+AK76</f>
        <v>2744.1304516629143</v>
      </c>
      <c r="AL74" s="71">
        <f t="shared" ref="AL74" si="43">AL75+AL76</f>
        <v>3016.3681363716378</v>
      </c>
      <c r="AM74" s="71">
        <f t="shared" ref="AM74" si="44">AM75+AM76</f>
        <v>3288.3438724442744</v>
      </c>
      <c r="AN74" s="71">
        <f t="shared" ref="AN74" si="45">AN75+AN76</f>
        <v>3555.6075713609339</v>
      </c>
      <c r="AO74" s="71">
        <f t="shared" ref="AO74" si="46">AO75+AO76</f>
        <v>3810.6538391271911</v>
      </c>
      <c r="AP74" s="71">
        <f t="shared" ref="AP74" si="47">AP75+AP76</f>
        <v>4049.0787227851579</v>
      </c>
      <c r="AQ74" s="71">
        <f t="shared" ref="AQ74" si="48">AQ75+AQ76</f>
        <v>4263.186050963971</v>
      </c>
      <c r="AR74" s="71">
        <f t="shared" ref="AR74" si="49">AR75+AR76</f>
        <v>4448.7922613910141</v>
      </c>
      <c r="AS74" s="71">
        <f t="shared" ref="AS74" si="50">AS75+AS76</f>
        <v>4601.0853679918973</v>
      </c>
      <c r="AT74" s="71">
        <f t="shared" ref="AT74" si="51">AT75+AT76</f>
        <v>4721.4593924985011</v>
      </c>
      <c r="AU74" s="71">
        <f t="shared" ref="AU74" si="52">AU75+AU76</f>
        <v>4808.7144183405107</v>
      </c>
      <c r="AV74" s="71">
        <f t="shared" ref="AV74" si="53">AV75+AV76</f>
        <v>4866.1833073685375</v>
      </c>
      <c r="AW74" s="71">
        <f t="shared" ref="AW74" si="54">AW75+AW76</f>
        <v>4892.3065292237252</v>
      </c>
      <c r="AX74" s="71">
        <f t="shared" ref="AX74" si="55">AX75+AX76</f>
        <v>4892.8025712031476</v>
      </c>
      <c r="AY74" s="71">
        <f t="shared" ref="AY74" si="56">AY75+AY76</f>
        <v>4872.3226205434066</v>
      </c>
      <c r="AZ74" s="71">
        <f t="shared" ref="AZ74" si="57">AZ75+AZ76</f>
        <v>4839.1577551929449</v>
      </c>
    </row>
    <row r="75" spans="1:52" ht="11.45" customHeight="1" x14ac:dyDescent="0.45">
      <c r="A75" s="64" t="s">
        <v>72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80">
        <v>0</v>
      </c>
      <c r="R75" s="80">
        <v>5.4487686487129325</v>
      </c>
      <c r="S75" s="80">
        <v>14.272879925084322</v>
      </c>
      <c r="T75" s="80">
        <v>26.154741590360004</v>
      </c>
      <c r="U75" s="80">
        <v>40.866185704592503</v>
      </c>
      <c r="V75" s="80">
        <v>83.437320639522497</v>
      </c>
      <c r="W75" s="80">
        <v>139.40389418427415</v>
      </c>
      <c r="X75" s="80">
        <v>203.93103125370567</v>
      </c>
      <c r="Y75" s="80">
        <v>274.28817598731695</v>
      </c>
      <c r="Z75" s="80">
        <v>355.85852153569363</v>
      </c>
      <c r="AA75" s="80">
        <v>455.1089775848917</v>
      </c>
      <c r="AB75" s="80">
        <v>570.16729519375838</v>
      </c>
      <c r="AC75" s="80">
        <v>698.79120043620117</v>
      </c>
      <c r="AD75" s="80">
        <v>840.28062214588499</v>
      </c>
      <c r="AE75" s="80">
        <v>993.40607709420851</v>
      </c>
      <c r="AF75" s="80">
        <v>1158.9275456308719</v>
      </c>
      <c r="AG75" s="80">
        <v>1336.754464932746</v>
      </c>
      <c r="AH75" s="80">
        <v>1528.9017256579411</v>
      </c>
      <c r="AI75" s="80">
        <v>1730.8870456069603</v>
      </c>
      <c r="AJ75" s="80">
        <v>1944.7837768090028</v>
      </c>
      <c r="AK75" s="80">
        <v>2167.7246365830692</v>
      </c>
      <c r="AL75" s="80">
        <v>2397.6713826236178</v>
      </c>
      <c r="AM75" s="80">
        <v>2629.6301662667133</v>
      </c>
      <c r="AN75" s="80">
        <v>2859.7899831788777</v>
      </c>
      <c r="AO75" s="80">
        <v>3081.9193300252318</v>
      </c>
      <c r="AP75" s="80">
        <v>3292.2461285659106</v>
      </c>
      <c r="AQ75" s="80">
        <v>3484.5131378764777</v>
      </c>
      <c r="AR75" s="80">
        <v>3655.3442868249358</v>
      </c>
      <c r="AS75" s="80">
        <v>3800.7562991723216</v>
      </c>
      <c r="AT75" s="80">
        <v>3921.8396628091095</v>
      </c>
      <c r="AU75" s="80">
        <v>4017.5782176459265</v>
      </c>
      <c r="AV75" s="80">
        <v>4090.5946024943341</v>
      </c>
      <c r="AW75" s="80">
        <v>4139.4476116667402</v>
      </c>
      <c r="AX75" s="80">
        <v>4168.7817008448746</v>
      </c>
      <c r="AY75" s="80">
        <v>4182.3501843913982</v>
      </c>
      <c r="AZ75" s="80">
        <v>4186.7114709099524</v>
      </c>
    </row>
    <row r="76" spans="1:52" ht="11.45" customHeight="1" x14ac:dyDescent="0.45">
      <c r="A76" s="64" t="s">
        <v>47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>
        <f>Q78-Q77</f>
        <v>0</v>
      </c>
      <c r="R76" s="31">
        <f t="shared" ref="R76:AZ76" si="58">R78-R77</f>
        <v>1.797446557633446</v>
      </c>
      <c r="S76" s="31">
        <f t="shared" si="58"/>
        <v>4.7096644394132028</v>
      </c>
      <c r="T76" s="31">
        <f t="shared" si="58"/>
        <v>8.6302518198967988</v>
      </c>
      <c r="U76" s="31">
        <f t="shared" si="58"/>
        <v>13.481567352905302</v>
      </c>
      <c r="V76" s="31">
        <f t="shared" si="58"/>
        <v>27.474456317882201</v>
      </c>
      <c r="W76" s="31">
        <f t="shared" si="58"/>
        <v>45.844668608174118</v>
      </c>
      <c r="X76" s="31">
        <f t="shared" si="58"/>
        <v>66.978089599032216</v>
      </c>
      <c r="Y76" s="31">
        <f t="shared" si="58"/>
        <v>89.939412808076412</v>
      </c>
      <c r="Z76" s="31">
        <f t="shared" si="58"/>
        <v>116.37898284091148</v>
      </c>
      <c r="AA76" s="31">
        <f t="shared" si="58"/>
        <v>148.15999363679015</v>
      </c>
      <c r="AB76" s="31">
        <f t="shared" si="58"/>
        <v>184.33636637114699</v>
      </c>
      <c r="AC76" s="31">
        <f t="shared" si="58"/>
        <v>223.74456984275116</v>
      </c>
      <c r="AD76" s="31">
        <f t="shared" si="58"/>
        <v>265.61330161006845</v>
      </c>
      <c r="AE76" s="31">
        <f t="shared" si="58"/>
        <v>308.96527493667543</v>
      </c>
      <c r="AF76" s="31">
        <f t="shared" si="58"/>
        <v>353.37428415673151</v>
      </c>
      <c r="AG76" s="31">
        <f t="shared" si="58"/>
        <v>398.23352554437781</v>
      </c>
      <c r="AH76" s="31">
        <f t="shared" si="58"/>
        <v>443.70810339959144</v>
      </c>
      <c r="AI76" s="31">
        <f t="shared" si="58"/>
        <v>488.41240974841799</v>
      </c>
      <c r="AJ76" s="31">
        <f t="shared" si="58"/>
        <v>532.86422661182155</v>
      </c>
      <c r="AK76" s="31">
        <f t="shared" si="58"/>
        <v>576.4058150798453</v>
      </c>
      <c r="AL76" s="31">
        <f t="shared" si="58"/>
        <v>618.69675374802</v>
      </c>
      <c r="AM76" s="31">
        <f t="shared" si="58"/>
        <v>658.71370617756111</v>
      </c>
      <c r="AN76" s="31">
        <f t="shared" si="58"/>
        <v>695.81758818205617</v>
      </c>
      <c r="AO76" s="31">
        <f t="shared" si="58"/>
        <v>728.73450910195925</v>
      </c>
      <c r="AP76" s="31">
        <f t="shared" si="58"/>
        <v>756.83259421924731</v>
      </c>
      <c r="AQ76" s="31">
        <f t="shared" si="58"/>
        <v>778.67291308749327</v>
      </c>
      <c r="AR76" s="31">
        <f t="shared" si="58"/>
        <v>793.44797456607785</v>
      </c>
      <c r="AS76" s="31">
        <f t="shared" si="58"/>
        <v>800.3290688195757</v>
      </c>
      <c r="AT76" s="31">
        <f t="shared" si="58"/>
        <v>799.61972968939153</v>
      </c>
      <c r="AU76" s="31">
        <f t="shared" si="58"/>
        <v>791.13620069458375</v>
      </c>
      <c r="AV76" s="31">
        <f t="shared" si="58"/>
        <v>775.58870487420336</v>
      </c>
      <c r="AW76" s="31">
        <f t="shared" si="58"/>
        <v>752.85891755698503</v>
      </c>
      <c r="AX76" s="31">
        <f t="shared" si="58"/>
        <v>724.02087035827299</v>
      </c>
      <c r="AY76" s="31">
        <f t="shared" si="58"/>
        <v>689.97243615200841</v>
      </c>
      <c r="AZ76" s="31">
        <f t="shared" si="58"/>
        <v>652.44628428299256</v>
      </c>
    </row>
    <row r="77" spans="1:52" ht="11.45" customHeight="1" x14ac:dyDescent="0.45">
      <c r="A77" s="19" t="s">
        <v>48</v>
      </c>
      <c r="B77" s="31">
        <v>2.3444751984031296</v>
      </c>
      <c r="C77" s="31">
        <v>2.5714038581714074</v>
      </c>
      <c r="D77" s="31">
        <v>2.6729385486643102</v>
      </c>
      <c r="E77" s="31">
        <v>2.7131428002250835</v>
      </c>
      <c r="F77" s="31">
        <v>3.3681480569831184</v>
      </c>
      <c r="G77" s="31">
        <v>3.3070968360276316</v>
      </c>
      <c r="H77" s="31">
        <v>3.3231766061707972</v>
      </c>
      <c r="I77" s="31">
        <v>3.3726269387329446</v>
      </c>
      <c r="J77" s="31">
        <v>3.139717563944262</v>
      </c>
      <c r="K77" s="31">
        <v>3.2684777949418544</v>
      </c>
      <c r="L77" s="31">
        <v>3.1819220872000611</v>
      </c>
      <c r="M77" s="31">
        <v>3.7274682410569451</v>
      </c>
      <c r="N77" s="31">
        <v>6.5540156249029193</v>
      </c>
      <c r="O77" s="31">
        <v>9.6750121981524941</v>
      </c>
      <c r="P77" s="31">
        <v>13.617172509610821</v>
      </c>
      <c r="Q77" s="80">
        <v>17.955233289512304</v>
      </c>
      <c r="R77" s="80">
        <v>21.850602856546036</v>
      </c>
      <c r="S77" s="80">
        <v>27.144306232530798</v>
      </c>
      <c r="T77" s="80">
        <v>33.470889505599892</v>
      </c>
      <c r="U77" s="80">
        <v>40.625813042111275</v>
      </c>
      <c r="V77" s="80">
        <v>106.95100385430619</v>
      </c>
      <c r="W77" s="80">
        <v>164.80147373754721</v>
      </c>
      <c r="X77" s="80">
        <v>211.38600513679245</v>
      </c>
      <c r="Y77" s="80">
        <v>248.3337009033423</v>
      </c>
      <c r="Z77" s="80">
        <v>285.67774768496167</v>
      </c>
      <c r="AA77" s="80">
        <v>331.80193030662974</v>
      </c>
      <c r="AB77" s="80">
        <v>386.35969614983998</v>
      </c>
      <c r="AC77" s="80">
        <v>448.90262741989864</v>
      </c>
      <c r="AD77" s="80">
        <v>520.42656243770614</v>
      </c>
      <c r="AE77" s="80">
        <v>601.97320400512183</v>
      </c>
      <c r="AF77" s="80">
        <v>696.35400014836307</v>
      </c>
      <c r="AG77" s="80">
        <v>805.33690969524957</v>
      </c>
      <c r="AH77" s="80">
        <v>931.54439537131907</v>
      </c>
      <c r="AI77" s="80">
        <v>1072.69883705602</v>
      </c>
      <c r="AJ77" s="80">
        <v>1230.432548391896</v>
      </c>
      <c r="AK77" s="80">
        <v>1404.3250200692237</v>
      </c>
      <c r="AL77" s="80">
        <v>1593.1347236320044</v>
      </c>
      <c r="AM77" s="80">
        <v>1795.2848399713594</v>
      </c>
      <c r="AN77" s="80">
        <v>2006.8279326427505</v>
      </c>
      <c r="AO77" s="80">
        <v>2224.7091551504109</v>
      </c>
      <c r="AP77" s="80">
        <v>2446.3339741425202</v>
      </c>
      <c r="AQ77" s="80">
        <v>2669.9217135271092</v>
      </c>
      <c r="AR77" s="80">
        <v>2894.2144962029815</v>
      </c>
      <c r="AS77" s="80">
        <v>3116.0090232429966</v>
      </c>
      <c r="AT77" s="80">
        <v>3337.101238609127</v>
      </c>
      <c r="AU77" s="80">
        <v>3558.0699301278391</v>
      </c>
      <c r="AV77" s="80">
        <v>3778.4100485382824</v>
      </c>
      <c r="AW77" s="80">
        <v>3996.4227344288565</v>
      </c>
      <c r="AX77" s="80">
        <v>4214.1555891120197</v>
      </c>
      <c r="AY77" s="80">
        <v>4434.5376928586738</v>
      </c>
      <c r="AZ77" s="80">
        <v>4657.3199727906276</v>
      </c>
    </row>
    <row r="78" spans="1:52" ht="11.45" customHeight="1" x14ac:dyDescent="0.35">
      <c r="A78" s="19" t="s">
        <v>67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75">
        <v>17.955233289512304</v>
      </c>
      <c r="R78" s="75">
        <v>23.648049414179482</v>
      </c>
      <c r="S78" s="75">
        <v>31.853970671944001</v>
      </c>
      <c r="T78" s="75">
        <v>42.101141325496691</v>
      </c>
      <c r="U78" s="75">
        <v>54.107380395016577</v>
      </c>
      <c r="V78" s="75">
        <v>134.42546017218839</v>
      </c>
      <c r="W78" s="75">
        <v>210.64614234572133</v>
      </c>
      <c r="X78" s="75">
        <v>278.36409473582466</v>
      </c>
      <c r="Y78" s="75">
        <v>338.27311371141872</v>
      </c>
      <c r="Z78" s="75">
        <v>402.05673052587315</v>
      </c>
      <c r="AA78" s="75">
        <v>479.96192394341989</v>
      </c>
      <c r="AB78" s="75">
        <v>570.69606252098697</v>
      </c>
      <c r="AC78" s="75">
        <v>672.6471972626498</v>
      </c>
      <c r="AD78" s="75">
        <v>786.03986404777459</v>
      </c>
      <c r="AE78" s="75">
        <v>910.93847894179726</v>
      </c>
      <c r="AF78" s="75">
        <v>1049.7282843050946</v>
      </c>
      <c r="AG78" s="75">
        <v>1203.5704352396274</v>
      </c>
      <c r="AH78" s="75">
        <v>1375.2524987709105</v>
      </c>
      <c r="AI78" s="75">
        <v>1561.111246804438</v>
      </c>
      <c r="AJ78" s="75">
        <v>1763.2967750037176</v>
      </c>
      <c r="AK78" s="75">
        <v>1980.730835149069</v>
      </c>
      <c r="AL78" s="75">
        <v>2211.8314773800244</v>
      </c>
      <c r="AM78" s="75">
        <v>2453.9985461489205</v>
      </c>
      <c r="AN78" s="75">
        <v>2702.6455208248067</v>
      </c>
      <c r="AO78" s="75">
        <v>2953.4436642523701</v>
      </c>
      <c r="AP78" s="75">
        <v>3203.1665683617675</v>
      </c>
      <c r="AQ78" s="75">
        <v>3448.5946266146025</v>
      </c>
      <c r="AR78" s="75">
        <v>3687.6624707690594</v>
      </c>
      <c r="AS78" s="75">
        <v>3916.3380920625723</v>
      </c>
      <c r="AT78" s="75">
        <v>4136.7209682985185</v>
      </c>
      <c r="AU78" s="75">
        <v>4349.2061308224229</v>
      </c>
      <c r="AV78" s="75">
        <v>4553.9987534124857</v>
      </c>
      <c r="AW78" s="75">
        <v>4749.2816519858416</v>
      </c>
      <c r="AX78" s="75">
        <v>4938.1764594702927</v>
      </c>
      <c r="AY78" s="75">
        <v>5124.5101290106822</v>
      </c>
      <c r="AZ78" s="76">
        <v>5309.7662570736202</v>
      </c>
    </row>
    <row r="79" spans="1:52" ht="11.45" customHeight="1" x14ac:dyDescent="0.45">
      <c r="A79" s="78" t="s">
        <v>68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80">
        <v>0</v>
      </c>
      <c r="R79" s="80">
        <v>4.9056195581146031E-2</v>
      </c>
      <c r="S79" s="80">
        <v>0.12510870739825597</v>
      </c>
      <c r="T79" s="80">
        <v>0.2271057791018988</v>
      </c>
      <c r="U79" s="80">
        <v>0.34971769695653537</v>
      </c>
      <c r="V79" s="80">
        <v>0.74595310244868118</v>
      </c>
      <c r="W79" s="80">
        <v>0.80997402505166238</v>
      </c>
      <c r="X79" s="80">
        <v>0.81161597295639321</v>
      </c>
      <c r="Y79" s="80">
        <v>0.80052685326024464</v>
      </c>
      <c r="Z79" s="80">
        <v>0.78061169426224331</v>
      </c>
      <c r="AA79" s="80">
        <v>0.74714418387518933</v>
      </c>
      <c r="AB79" s="80">
        <v>0.7041506838631455</v>
      </c>
      <c r="AC79" s="80">
        <v>0.65087689070605825</v>
      </c>
      <c r="AD79" s="80">
        <v>0.59143405308211339</v>
      </c>
      <c r="AE79" s="80">
        <v>0.59441863967925801</v>
      </c>
      <c r="AF79" s="80">
        <v>1.5645971325562231</v>
      </c>
      <c r="AG79" s="80">
        <v>4.0247648797331239</v>
      </c>
      <c r="AH79" s="80">
        <v>8.1801217354534685</v>
      </c>
      <c r="AI79" s="80">
        <v>14.10174839791117</v>
      </c>
      <c r="AJ79" s="80">
        <v>21.893679848415282</v>
      </c>
      <c r="AK79" s="80">
        <v>31.577531281777496</v>
      </c>
      <c r="AL79" s="80">
        <v>43.121006214354693</v>
      </c>
      <c r="AM79" s="80">
        <v>56.479356915986564</v>
      </c>
      <c r="AN79" s="80">
        <v>71.53917748835886</v>
      </c>
      <c r="AO79" s="80">
        <v>88.183296261388421</v>
      </c>
      <c r="AP79" s="80">
        <v>106.39116523129648</v>
      </c>
      <c r="AQ79" s="80">
        <v>126.18997062361363</v>
      </c>
      <c r="AR79" s="80">
        <v>147.62461322347292</v>
      </c>
      <c r="AS79" s="80">
        <v>170.64698012925211</v>
      </c>
      <c r="AT79" s="80">
        <v>195.27168708454161</v>
      </c>
      <c r="AU79" s="80">
        <v>221.51552868870795</v>
      </c>
      <c r="AV79" s="80">
        <v>249.21971887878453</v>
      </c>
      <c r="AW79" s="80">
        <v>278.27227062323146</v>
      </c>
      <c r="AX79" s="80">
        <v>308.66565076051387</v>
      </c>
      <c r="AY79" s="80">
        <v>340.51072453779398</v>
      </c>
      <c r="AZ79" s="80">
        <v>373.61097059190115</v>
      </c>
    </row>
    <row r="80" spans="1:52" ht="11.45" customHeight="1" x14ac:dyDescent="0.45">
      <c r="A80" s="79" t="s">
        <v>69</v>
      </c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77">
        <v>0</v>
      </c>
      <c r="R80" s="77">
        <v>2.6054485813151755E-3</v>
      </c>
      <c r="S80" s="77">
        <v>7.359919858189368E-3</v>
      </c>
      <c r="T80" s="77">
        <v>1.6420652833266686E-2</v>
      </c>
      <c r="U80" s="77">
        <v>2.9623212122323331E-2</v>
      </c>
      <c r="V80" s="77">
        <v>0.1169352488596552</v>
      </c>
      <c r="W80" s="77">
        <v>0.13164168039226717</v>
      </c>
      <c r="X80" s="77">
        <v>0.13475117886692106</v>
      </c>
      <c r="Y80" s="77">
        <v>0.1353378820963469</v>
      </c>
      <c r="Z80" s="77">
        <v>0.13443979463053221</v>
      </c>
      <c r="AA80" s="77">
        <v>0.13220616139817282</v>
      </c>
      <c r="AB80" s="77">
        <v>0.12905792279494793</v>
      </c>
      <c r="AC80" s="77">
        <v>0.12407105747116415</v>
      </c>
      <c r="AD80" s="77">
        <v>0.11945104491601502</v>
      </c>
      <c r="AE80" s="77">
        <v>0.14136524011854537</v>
      </c>
      <c r="AF80" s="77">
        <v>0.61287960840901989</v>
      </c>
      <c r="AG80" s="77">
        <v>1.8736132376824213</v>
      </c>
      <c r="AH80" s="77">
        <v>4.1519857140183074</v>
      </c>
      <c r="AI80" s="77">
        <v>7.6040125005088797</v>
      </c>
      <c r="AJ80" s="77">
        <v>12.407197893551865</v>
      </c>
      <c r="AK80" s="77">
        <v>18.701878419800057</v>
      </c>
      <c r="AL80" s="77">
        <v>26.579199072123679</v>
      </c>
      <c r="AM80" s="77">
        <v>36.132648276320808</v>
      </c>
      <c r="AN80" s="77">
        <v>47.370428512507168</v>
      </c>
      <c r="AO80" s="77">
        <v>60.286141703737016</v>
      </c>
      <c r="AP80" s="77">
        <v>74.930898654118138</v>
      </c>
      <c r="AQ80" s="77">
        <v>91.398370080637278</v>
      </c>
      <c r="AR80" s="77">
        <v>109.73196045304221</v>
      </c>
      <c r="AS80" s="77">
        <v>129.92313182180288</v>
      </c>
      <c r="AT80" s="77">
        <v>151.98648061521757</v>
      </c>
      <c r="AU80" s="77">
        <v>175.9264019644954</v>
      </c>
      <c r="AV80" s="77">
        <v>201.55795315794526</v>
      </c>
      <c r="AW80" s="77">
        <v>228.77494137133544</v>
      </c>
      <c r="AX80" s="77">
        <v>257.51388726596178</v>
      </c>
      <c r="AY80" s="77">
        <v>287.82420120795382</v>
      </c>
      <c r="AZ80" s="77">
        <v>319.49706135680992</v>
      </c>
    </row>
    <row r="81" spans="1:52" ht="11.45" customHeight="1" x14ac:dyDescent="0.45">
      <c r="A81" s="79" t="s">
        <v>70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77">
        <v>0</v>
      </c>
      <c r="R81" s="77">
        <v>4.6450746999830858E-2</v>
      </c>
      <c r="S81" s="77">
        <v>0.1177487875400666</v>
      </c>
      <c r="T81" s="77">
        <v>0.21068512626863212</v>
      </c>
      <c r="U81" s="77">
        <v>0.32009448483421205</v>
      </c>
      <c r="V81" s="77">
        <v>0.62901785358902595</v>
      </c>
      <c r="W81" s="77">
        <v>0.67833234465939518</v>
      </c>
      <c r="X81" s="77">
        <v>0.6768647940894722</v>
      </c>
      <c r="Y81" s="77">
        <v>0.66518897116389775</v>
      </c>
      <c r="Z81" s="77">
        <v>0.64617189963171107</v>
      </c>
      <c r="AA81" s="77">
        <v>0.61493802247701645</v>
      </c>
      <c r="AB81" s="77">
        <v>0.57509276106819762</v>
      </c>
      <c r="AC81" s="77">
        <v>0.52680583323489405</v>
      </c>
      <c r="AD81" s="77">
        <v>0.47198300816609839</v>
      </c>
      <c r="AE81" s="77">
        <v>0.45305339956071261</v>
      </c>
      <c r="AF81" s="77">
        <v>0.95171752414720323</v>
      </c>
      <c r="AG81" s="77">
        <v>2.1511516420507024</v>
      </c>
      <c r="AH81" s="77">
        <v>4.0281360214351603</v>
      </c>
      <c r="AI81" s="77">
        <v>6.4977358974022907</v>
      </c>
      <c r="AJ81" s="77">
        <v>9.4864819548634163</v>
      </c>
      <c r="AK81" s="77">
        <v>12.875652861977439</v>
      </c>
      <c r="AL81" s="77">
        <v>16.541807142231015</v>
      </c>
      <c r="AM81" s="77">
        <v>20.346708639665756</v>
      </c>
      <c r="AN81" s="77">
        <v>24.168748975851688</v>
      </c>
      <c r="AO81" s="77">
        <v>27.897154557651398</v>
      </c>
      <c r="AP81" s="77">
        <v>31.460266577178349</v>
      </c>
      <c r="AQ81" s="77">
        <v>34.791600542976354</v>
      </c>
      <c r="AR81" s="77">
        <v>37.892652770430715</v>
      </c>
      <c r="AS81" s="77">
        <v>40.723848307449231</v>
      </c>
      <c r="AT81" s="77">
        <v>43.285206469324031</v>
      </c>
      <c r="AU81" s="77">
        <v>45.589126724212562</v>
      </c>
      <c r="AV81" s="77">
        <v>47.661765720839256</v>
      </c>
      <c r="AW81" s="77">
        <v>49.497329251896005</v>
      </c>
      <c r="AX81" s="77">
        <v>51.151763494552107</v>
      </c>
      <c r="AY81" s="77">
        <v>52.686523329840135</v>
      </c>
      <c r="AZ81" s="77">
        <v>54.113909235091214</v>
      </c>
    </row>
    <row r="82" spans="1:52" ht="11.45" customHeight="1" x14ac:dyDescent="0.45">
      <c r="A82" s="29" t="s">
        <v>51</v>
      </c>
      <c r="B82" s="30">
        <f>B83+B89</f>
        <v>62556.125845165901</v>
      </c>
      <c r="C82" s="30">
        <f>C83+C89</f>
        <v>64547.523146181004</v>
      </c>
      <c r="D82" s="30">
        <f>D83+D90</f>
        <v>65576.763324837724</v>
      </c>
      <c r="E82" s="30">
        <f t="shared" ref="E82:Q82" si="59">E83+E89</f>
        <v>67893.564499851534</v>
      </c>
      <c r="F82" s="30">
        <f t="shared" si="59"/>
        <v>71354.448610861858</v>
      </c>
      <c r="G82" s="30">
        <f t="shared" si="59"/>
        <v>73438.470559230715</v>
      </c>
      <c r="H82" s="30">
        <f t="shared" si="59"/>
        <v>75667.27933195309</v>
      </c>
      <c r="I82" s="30">
        <f t="shared" si="59"/>
        <v>78378.406529249769</v>
      </c>
      <c r="J82" s="30">
        <f t="shared" si="59"/>
        <v>76048.725426888588</v>
      </c>
      <c r="K82" s="30">
        <f t="shared" si="59"/>
        <v>70709.866596901498</v>
      </c>
      <c r="L82" s="30">
        <f t="shared" si="59"/>
        <v>72563.099442713952</v>
      </c>
      <c r="M82" s="30">
        <f t="shared" si="59"/>
        <v>71348.770258857039</v>
      </c>
      <c r="N82" s="30">
        <f t="shared" si="59"/>
        <v>68699.203918313156</v>
      </c>
      <c r="O82" s="30">
        <f t="shared" si="59"/>
        <v>67824.931101985159</v>
      </c>
      <c r="P82" s="30">
        <f t="shared" si="59"/>
        <v>67223.513088960157</v>
      </c>
      <c r="Q82" s="30">
        <f t="shared" si="59"/>
        <v>68704.655062285296</v>
      </c>
    </row>
    <row r="83" spans="1:52" ht="11.45" customHeight="1" x14ac:dyDescent="0.45">
      <c r="A83" s="19" t="s">
        <v>52</v>
      </c>
      <c r="B83" s="31">
        <v>46965.8201600229</v>
      </c>
      <c r="C83" s="31">
        <v>48554.077985447919</v>
      </c>
      <c r="D83" s="31">
        <v>48964.595499970259</v>
      </c>
      <c r="E83" s="31">
        <v>50412.831437546512</v>
      </c>
      <c r="F83" s="31">
        <v>53085.601177529097</v>
      </c>
      <c r="G83" s="31">
        <v>54625.327047683677</v>
      </c>
      <c r="H83" s="31">
        <v>55524.211519507124</v>
      </c>
      <c r="I83" s="31">
        <v>58114.020739659427</v>
      </c>
      <c r="J83" s="31">
        <v>56398.445317504738</v>
      </c>
      <c r="K83" s="31">
        <v>52733.810982045616</v>
      </c>
      <c r="L83" s="31">
        <v>52609.867130546379</v>
      </c>
      <c r="M83" s="31">
        <v>51692.688652976271</v>
      </c>
      <c r="N83" s="31">
        <v>48460.279141709405</v>
      </c>
      <c r="O83" s="31">
        <v>46986.538693734969</v>
      </c>
      <c r="P83" s="31">
        <v>47562.975114432862</v>
      </c>
      <c r="Q83" s="31">
        <v>48245.434062880871</v>
      </c>
      <c r="R83" s="81">
        <f>R84+R85</f>
        <v>51033.808645369936</v>
      </c>
      <c r="S83" s="81">
        <f t="shared" ref="S83:AZ83" si="60">S84+S85</f>
        <v>53683.497615404478</v>
      </c>
      <c r="T83" s="81">
        <f t="shared" si="60"/>
        <v>54859.067387057294</v>
      </c>
      <c r="U83" s="81">
        <f t="shared" si="60"/>
        <v>55580.356287343777</v>
      </c>
      <c r="V83" s="81">
        <f t="shared" si="60"/>
        <v>56036.360496241898</v>
      </c>
      <c r="W83" s="81">
        <f t="shared" si="60"/>
        <v>56355.7625110386</v>
      </c>
      <c r="X83" s="81">
        <f t="shared" si="60"/>
        <v>56571.306065927951</v>
      </c>
      <c r="Y83" s="81">
        <f t="shared" si="60"/>
        <v>56747.084342185415</v>
      </c>
      <c r="Z83" s="81">
        <f t="shared" si="60"/>
        <v>56901.474322372465</v>
      </c>
      <c r="AA83" s="81">
        <f t="shared" si="60"/>
        <v>57036.115684075747</v>
      </c>
      <c r="AB83" s="81">
        <f t="shared" si="60"/>
        <v>57189.854367339598</v>
      </c>
      <c r="AC83" s="81">
        <f t="shared" si="60"/>
        <v>57352.297983316879</v>
      </c>
      <c r="AD83" s="81">
        <f t="shared" si="60"/>
        <v>57517.970034034195</v>
      </c>
      <c r="AE83" s="81">
        <f t="shared" si="60"/>
        <v>57670.968558571549</v>
      </c>
      <c r="AF83" s="81">
        <f t="shared" si="60"/>
        <v>57817.197470850864</v>
      </c>
      <c r="AG83" s="81">
        <f t="shared" si="60"/>
        <v>57930.2824785638</v>
      </c>
      <c r="AH83" s="81">
        <f t="shared" si="60"/>
        <v>58043.956945334088</v>
      </c>
      <c r="AI83" s="81">
        <f t="shared" si="60"/>
        <v>58068.741884796895</v>
      </c>
      <c r="AJ83" s="81">
        <f t="shared" si="60"/>
        <v>58045.047028236062</v>
      </c>
      <c r="AK83" s="81">
        <f t="shared" si="60"/>
        <v>57967.951429454428</v>
      </c>
      <c r="AL83" s="81">
        <f t="shared" si="60"/>
        <v>57834.933591050329</v>
      </c>
      <c r="AM83" s="81">
        <f t="shared" si="60"/>
        <v>57640.471540385312</v>
      </c>
      <c r="AN83" s="81">
        <f t="shared" si="60"/>
        <v>57381.885923557056</v>
      </c>
      <c r="AO83" s="81">
        <f t="shared" si="60"/>
        <v>57055.315608305806</v>
      </c>
      <c r="AP83" s="81">
        <f t="shared" si="60"/>
        <v>56652.738080036674</v>
      </c>
      <c r="AQ83" s="81">
        <f t="shared" si="60"/>
        <v>56205.560090093328</v>
      </c>
      <c r="AR83" s="81">
        <f t="shared" si="60"/>
        <v>55698.948559561541</v>
      </c>
      <c r="AS83" s="81">
        <f t="shared" si="60"/>
        <v>55134.947745974176</v>
      </c>
      <c r="AT83" s="81">
        <f t="shared" si="60"/>
        <v>54514.519338995022</v>
      </c>
      <c r="AU83" s="81">
        <f t="shared" si="60"/>
        <v>53847.271275593288</v>
      </c>
      <c r="AV83" s="81">
        <f t="shared" si="60"/>
        <v>53109.164789199975</v>
      </c>
      <c r="AW83" s="81">
        <f t="shared" si="60"/>
        <v>52304.803151055523</v>
      </c>
      <c r="AX83" s="81">
        <f t="shared" si="60"/>
        <v>51429.687675525216</v>
      </c>
      <c r="AY83" s="81">
        <f t="shared" si="60"/>
        <v>50486.290466613653</v>
      </c>
      <c r="AZ83" s="81">
        <f t="shared" si="60"/>
        <v>49469.98702229857</v>
      </c>
    </row>
    <row r="84" spans="1:52" ht="11.45" customHeight="1" x14ac:dyDescent="0.35">
      <c r="A84" s="63" t="s">
        <v>65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71">
        <v>45651.740744159724</v>
      </c>
      <c r="R84" s="71">
        <v>48246.267595116675</v>
      </c>
      <c r="S84" s="71">
        <v>50665.565542908676</v>
      </c>
      <c r="T84" s="71">
        <v>51704.530393037581</v>
      </c>
      <c r="U84" s="71">
        <v>52303.8127090212</v>
      </c>
      <c r="V84" s="71">
        <v>52651.259847844143</v>
      </c>
      <c r="W84" s="71">
        <v>52899.55585621416</v>
      </c>
      <c r="X84" s="71">
        <v>53050.010759594945</v>
      </c>
      <c r="Y84" s="71">
        <v>53177.695808750977</v>
      </c>
      <c r="Z84" s="71">
        <v>53284.684696381883</v>
      </c>
      <c r="AA84" s="71">
        <v>53372.648649945324</v>
      </c>
      <c r="AB84" s="71">
        <v>53477.961132210949</v>
      </c>
      <c r="AC84" s="71">
        <v>53590.836164186832</v>
      </c>
      <c r="AD84" s="71">
        <v>53705.897473800127</v>
      </c>
      <c r="AE84" s="71">
        <v>53808.237043699308</v>
      </c>
      <c r="AF84" s="71">
        <v>53903.464920627186</v>
      </c>
      <c r="AG84" s="71">
        <v>53976.947558045118</v>
      </c>
      <c r="AH84" s="71">
        <v>54051.39765534825</v>
      </c>
      <c r="AI84" s="71">
        <v>54043.226501512669</v>
      </c>
      <c r="AJ84" s="71">
        <v>53989.573161240078</v>
      </c>
      <c r="AK84" s="71">
        <v>53885.93259011663</v>
      </c>
      <c r="AL84" s="71">
        <v>53730.112380386854</v>
      </c>
      <c r="AM84" s="71">
        <v>53517.080435904812</v>
      </c>
      <c r="AN84" s="71">
        <v>53244.400015112762</v>
      </c>
      <c r="AO84" s="71">
        <v>52908.899344097445</v>
      </c>
      <c r="AP84" s="71">
        <v>52503.163369582151</v>
      </c>
      <c r="AQ84" s="71">
        <v>52056.301058590892</v>
      </c>
      <c r="AR84" s="71">
        <v>51554.693050930895</v>
      </c>
      <c r="AS84" s="71">
        <v>51000.711861231161</v>
      </c>
      <c r="AT84" s="71">
        <v>50395.044370477524</v>
      </c>
      <c r="AU84" s="71">
        <v>49746.918780015352</v>
      </c>
      <c r="AV84" s="71">
        <v>49033.821188529997</v>
      </c>
      <c r="AW84" s="71">
        <v>48260.196316121415</v>
      </c>
      <c r="AX84" s="71">
        <v>47422.08039308052</v>
      </c>
      <c r="AY84" s="71">
        <v>46521.945768586964</v>
      </c>
      <c r="AZ84" s="72">
        <v>45555.668804661349</v>
      </c>
    </row>
    <row r="85" spans="1:52" ht="11.45" customHeight="1" x14ac:dyDescent="0.35">
      <c r="A85" s="64" t="s">
        <v>39</v>
      </c>
      <c r="B85" s="31">
        <v>208.43764581680824</v>
      </c>
      <c r="C85" s="31">
        <v>249.55094694659277</v>
      </c>
      <c r="D85" s="31">
        <v>318.28836206219501</v>
      </c>
      <c r="E85" s="31">
        <v>404.32152366442489</v>
      </c>
      <c r="F85" s="31">
        <v>521.43731738210499</v>
      </c>
      <c r="G85" s="31">
        <v>860.67400340792005</v>
      </c>
      <c r="H85" s="31">
        <v>1458.2731374669297</v>
      </c>
      <c r="I85" s="31">
        <v>2058.6967873727335</v>
      </c>
      <c r="J85" s="31">
        <v>2352.8306158224359</v>
      </c>
      <c r="K85" s="31">
        <v>2512.390242458689</v>
      </c>
      <c r="L85" s="31">
        <v>2733.4263091212342</v>
      </c>
      <c r="M85" s="31">
        <v>2797.727808811745</v>
      </c>
      <c r="N85" s="31">
        <v>2835.1956939517345</v>
      </c>
      <c r="O85" s="31">
        <v>2406.6660559870179</v>
      </c>
      <c r="P85" s="31">
        <v>2658.296211560878</v>
      </c>
      <c r="Q85" s="66">
        <v>2591.2699766070914</v>
      </c>
      <c r="R85" s="66">
        <v>2787.5410502532636</v>
      </c>
      <c r="S85" s="66">
        <v>3017.9320724957993</v>
      </c>
      <c r="T85" s="66">
        <v>3154.5369940197093</v>
      </c>
      <c r="U85" s="66">
        <v>3276.5435783225798</v>
      </c>
      <c r="V85" s="66">
        <v>3385.1006483977517</v>
      </c>
      <c r="W85" s="66">
        <v>3456.2066548244393</v>
      </c>
      <c r="X85" s="66">
        <v>3521.2953063330051</v>
      </c>
      <c r="Y85" s="66">
        <v>3569.3885334344354</v>
      </c>
      <c r="Z85" s="66">
        <v>3616.7896259905801</v>
      </c>
      <c r="AA85" s="66">
        <v>3663.4670341304195</v>
      </c>
      <c r="AB85" s="66">
        <v>3711.893235128648</v>
      </c>
      <c r="AC85" s="66">
        <v>3761.4618191300447</v>
      </c>
      <c r="AD85" s="66">
        <v>3812.0725602340663</v>
      </c>
      <c r="AE85" s="66">
        <v>3862.7315148722437</v>
      </c>
      <c r="AF85" s="66">
        <v>3913.7325502236813</v>
      </c>
      <c r="AG85" s="66">
        <v>3953.3349205186792</v>
      </c>
      <c r="AH85" s="66">
        <v>3992.5592899858379</v>
      </c>
      <c r="AI85" s="66">
        <v>4025.5153832842293</v>
      </c>
      <c r="AJ85" s="66">
        <v>4055.4738669959843</v>
      </c>
      <c r="AK85" s="66">
        <v>4082.0188393377948</v>
      </c>
      <c r="AL85" s="66">
        <v>4104.8212106634728</v>
      </c>
      <c r="AM85" s="66">
        <v>4123.3911044804981</v>
      </c>
      <c r="AN85" s="66">
        <v>4137.4859084442933</v>
      </c>
      <c r="AO85" s="66">
        <v>4146.4162642083602</v>
      </c>
      <c r="AP85" s="66">
        <v>4149.5747104545235</v>
      </c>
      <c r="AQ85" s="66">
        <v>4149.2590315024381</v>
      </c>
      <c r="AR85" s="66">
        <v>4144.2555086306475</v>
      </c>
      <c r="AS85" s="66">
        <v>4134.2358847430123</v>
      </c>
      <c r="AT85" s="66">
        <v>4119.4749685174947</v>
      </c>
      <c r="AU85" s="66">
        <v>4100.3524955779385</v>
      </c>
      <c r="AV85" s="66">
        <v>4075.3436006699803</v>
      </c>
      <c r="AW85" s="66">
        <v>4044.606834934109</v>
      </c>
      <c r="AX85" s="66">
        <v>4007.6072824446978</v>
      </c>
      <c r="AY85" s="66">
        <v>3964.3446980266904</v>
      </c>
      <c r="AZ85" s="67">
        <v>3914.3182176372229</v>
      </c>
    </row>
    <row r="86" spans="1:52" ht="11.45" customHeight="1" x14ac:dyDescent="0.35">
      <c r="A86" s="19" t="s">
        <v>41</v>
      </c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66"/>
      <c r="R86" s="92">
        <f>R87+R88</f>
        <v>5.4528813723851738E-2</v>
      </c>
      <c r="S86" s="81">
        <f t="shared" ref="S86:AZ86" si="61">S87+S88</f>
        <v>0.12116510529499246</v>
      </c>
      <c r="T86" s="81">
        <f t="shared" si="61"/>
        <v>0.18635157464610122</v>
      </c>
      <c r="U86" s="81">
        <f t="shared" si="61"/>
        <v>0.30513686952271235</v>
      </c>
      <c r="V86" s="81">
        <f t="shared" si="61"/>
        <v>0.45225248957514386</v>
      </c>
      <c r="W86" s="81">
        <f t="shared" si="61"/>
        <v>0.68047249849661273</v>
      </c>
      <c r="X86" s="81">
        <f t="shared" si="61"/>
        <v>1.0074186686446722</v>
      </c>
      <c r="Y86" s="81">
        <f t="shared" si="61"/>
        <v>1.4357197208662478</v>
      </c>
      <c r="Z86" s="81">
        <f t="shared" si="61"/>
        <v>1.9797039972508381</v>
      </c>
      <c r="AA86" s="81">
        <f t="shared" si="61"/>
        <v>2.7358273010084182</v>
      </c>
      <c r="AB86" s="81">
        <f t="shared" si="61"/>
        <v>3.7151227644239886</v>
      </c>
      <c r="AC86" s="81">
        <f t="shared" si="61"/>
        <v>4.9961751273745172</v>
      </c>
      <c r="AD86" s="81">
        <f t="shared" si="61"/>
        <v>6.6547478556465105</v>
      </c>
      <c r="AE86" s="81">
        <f t="shared" si="61"/>
        <v>8.8188022521720519</v>
      </c>
      <c r="AF86" s="81">
        <f t="shared" si="61"/>
        <v>11.421713129128349</v>
      </c>
      <c r="AG86" s="81">
        <f t="shared" si="61"/>
        <v>14.683282255587732</v>
      </c>
      <c r="AH86" s="81">
        <f t="shared" si="61"/>
        <v>18.960367027023455</v>
      </c>
      <c r="AI86" s="81">
        <f t="shared" si="61"/>
        <v>24.548502408461324</v>
      </c>
      <c r="AJ86" s="81">
        <f t="shared" si="61"/>
        <v>31.73893050136132</v>
      </c>
      <c r="AK86" s="81">
        <f t="shared" si="61"/>
        <v>40.875267406857581</v>
      </c>
      <c r="AL86" s="81">
        <f t="shared" si="61"/>
        <v>52.255694371373984</v>
      </c>
      <c r="AM86" s="81">
        <f t="shared" si="61"/>
        <v>66.675811057495167</v>
      </c>
      <c r="AN86" s="81">
        <f t="shared" si="61"/>
        <v>85.028232251173606</v>
      </c>
      <c r="AO86" s="81">
        <f t="shared" si="61"/>
        <v>108.17808056728416</v>
      </c>
      <c r="AP86" s="81">
        <f t="shared" si="61"/>
        <v>137.43094213523602</v>
      </c>
      <c r="AQ86" s="81">
        <f t="shared" si="61"/>
        <v>173.97690305210938</v>
      </c>
      <c r="AR86" s="81">
        <f t="shared" si="61"/>
        <v>219.6386024701321</v>
      </c>
      <c r="AS86" s="81">
        <f t="shared" si="61"/>
        <v>275.74975213737224</v>
      </c>
      <c r="AT86" s="81">
        <f t="shared" si="61"/>
        <v>344.74331542980588</v>
      </c>
      <c r="AU86" s="81">
        <f t="shared" si="61"/>
        <v>428.2239511348979</v>
      </c>
      <c r="AV86" s="81">
        <f t="shared" si="61"/>
        <v>528.56141552590168</v>
      </c>
      <c r="AW86" s="81">
        <f t="shared" si="61"/>
        <v>646.81875907647714</v>
      </c>
      <c r="AX86" s="81">
        <f t="shared" si="61"/>
        <v>785.29758385181549</v>
      </c>
      <c r="AY86" s="81">
        <f t="shared" si="61"/>
        <v>943.93749581315069</v>
      </c>
      <c r="AZ86" s="81">
        <f t="shared" si="61"/>
        <v>1124.2895012841173</v>
      </c>
    </row>
    <row r="87" spans="1:52" ht="11.45" customHeight="1" x14ac:dyDescent="0.35">
      <c r="A87" s="63" t="s">
        <v>64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71">
        <v>0</v>
      </c>
      <c r="R87" s="71">
        <v>5.2212262076112952E-2</v>
      </c>
      <c r="S87" s="71">
        <v>0.11613962341674944</v>
      </c>
      <c r="T87" s="71">
        <v>0.17861483350660085</v>
      </c>
      <c r="U87" s="71">
        <v>0.29243744545472866</v>
      </c>
      <c r="V87" s="71">
        <v>0.43378390164710606</v>
      </c>
      <c r="W87" s="71">
        <v>0.65267004811018148</v>
      </c>
      <c r="X87" s="71">
        <v>0.96624610767125885</v>
      </c>
      <c r="Y87" s="71">
        <v>1.3767292873520607</v>
      </c>
      <c r="Z87" s="71">
        <v>1.8976491030089633</v>
      </c>
      <c r="AA87" s="71">
        <v>2.6213690390917002</v>
      </c>
      <c r="AB87" s="71">
        <v>3.5577556822393257</v>
      </c>
      <c r="AC87" s="71">
        <v>4.7818233990573145</v>
      </c>
      <c r="AD87" s="71">
        <v>6.365452690459799</v>
      </c>
      <c r="AE87" s="71">
        <v>8.4302367390279915</v>
      </c>
      <c r="AF87" s="71">
        <v>10.911845965725453</v>
      </c>
      <c r="AG87" s="71">
        <v>14.023301812543501</v>
      </c>
      <c r="AH87" s="71">
        <v>18.101568312826252</v>
      </c>
      <c r="AI87" s="71">
        <v>23.427914108198266</v>
      </c>
      <c r="AJ87" s="71">
        <v>30.279714029718296</v>
      </c>
      <c r="AK87" s="71">
        <v>38.979162430355046</v>
      </c>
      <c r="AL87" s="71">
        <v>49.809735153044741</v>
      </c>
      <c r="AM87" s="71">
        <v>63.52554032097671</v>
      </c>
      <c r="AN87" s="71">
        <v>80.970632822263241</v>
      </c>
      <c r="AO87" s="71">
        <v>102.966319955421</v>
      </c>
      <c r="AP87" s="71">
        <v>130.74509178534271</v>
      </c>
      <c r="AQ87" s="71">
        <v>165.4335770913045</v>
      </c>
      <c r="AR87" s="71">
        <v>208.75364313831292</v>
      </c>
      <c r="AS87" s="71">
        <v>261.9593413190006</v>
      </c>
      <c r="AT87" s="71">
        <v>327.34917612038174</v>
      </c>
      <c r="AU87" s="71">
        <v>406.42292773284646</v>
      </c>
      <c r="AV87" s="71">
        <v>501.40565302412102</v>
      </c>
      <c r="AW87" s="71">
        <v>613.28005910993738</v>
      </c>
      <c r="AX87" s="71">
        <v>744.19952285598197</v>
      </c>
      <c r="AY87" s="71">
        <v>894.07340062377273</v>
      </c>
      <c r="AZ87" s="72">
        <v>1064.3381064404803</v>
      </c>
    </row>
    <row r="88" spans="1:52" ht="11.45" customHeight="1" x14ac:dyDescent="0.35">
      <c r="A88" s="64" t="s">
        <v>39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66">
        <v>0</v>
      </c>
      <c r="R88" s="66">
        <v>2.3165516477387871E-3</v>
      </c>
      <c r="S88" s="66">
        <v>5.0254818782430131E-3</v>
      </c>
      <c r="T88" s="66">
        <v>7.7367411395003662E-3</v>
      </c>
      <c r="U88" s="66">
        <v>1.2699424067983691E-2</v>
      </c>
      <c r="V88" s="66">
        <v>1.8468587928037794E-2</v>
      </c>
      <c r="W88" s="66">
        <v>2.7802450386431268E-2</v>
      </c>
      <c r="X88" s="66">
        <v>4.1172560973413271E-2</v>
      </c>
      <c r="Y88" s="66">
        <v>5.8990433514187181E-2</v>
      </c>
      <c r="Z88" s="66">
        <v>8.205489424187494E-2</v>
      </c>
      <c r="AA88" s="66">
        <v>0.11445826191671793</v>
      </c>
      <c r="AB88" s="66">
        <v>0.15736708218466294</v>
      </c>
      <c r="AC88" s="66">
        <v>0.21435172831720273</v>
      </c>
      <c r="AD88" s="66">
        <v>0.2892951651867115</v>
      </c>
      <c r="AE88" s="66">
        <v>0.38856551314406107</v>
      </c>
      <c r="AF88" s="66">
        <v>0.50986716340289606</v>
      </c>
      <c r="AG88" s="66">
        <v>0.65998044304423131</v>
      </c>
      <c r="AH88" s="66">
        <v>0.85879871419720311</v>
      </c>
      <c r="AI88" s="66">
        <v>1.1205883002630603</v>
      </c>
      <c r="AJ88" s="66">
        <v>1.4592164716430245</v>
      </c>
      <c r="AK88" s="66">
        <v>1.896104976502536</v>
      </c>
      <c r="AL88" s="66">
        <v>2.445959218329242</v>
      </c>
      <c r="AM88" s="66">
        <v>3.1502707365184626</v>
      </c>
      <c r="AN88" s="66">
        <v>4.0575994289103683</v>
      </c>
      <c r="AO88" s="66">
        <v>5.2117606118631512</v>
      </c>
      <c r="AP88" s="66">
        <v>6.6858503498933031</v>
      </c>
      <c r="AQ88" s="66">
        <v>8.5433259608048786</v>
      </c>
      <c r="AR88" s="66">
        <v>10.884959331819177</v>
      </c>
      <c r="AS88" s="66">
        <v>13.790410818371614</v>
      </c>
      <c r="AT88" s="66">
        <v>17.394139309424105</v>
      </c>
      <c r="AU88" s="66">
        <v>21.801023402051413</v>
      </c>
      <c r="AV88" s="66">
        <v>27.155762501780647</v>
      </c>
      <c r="AW88" s="66">
        <v>33.538699966539745</v>
      </c>
      <c r="AX88" s="66">
        <v>41.098060995833499</v>
      </c>
      <c r="AY88" s="66">
        <v>49.864095189377913</v>
      </c>
      <c r="AZ88" s="67">
        <v>59.951394843637054</v>
      </c>
    </row>
    <row r="89" spans="1:52" ht="11.45" customHeight="1" x14ac:dyDescent="0.45">
      <c r="A89" s="19" t="s">
        <v>53</v>
      </c>
      <c r="B89" s="31">
        <v>15590.305685142999</v>
      </c>
      <c r="C89" s="31">
        <v>15993.445160733083</v>
      </c>
      <c r="D89" s="31"/>
      <c r="E89" s="31">
        <v>17480.733062305022</v>
      </c>
      <c r="F89" s="31">
        <v>18268.847433332758</v>
      </c>
      <c r="G89" s="31">
        <v>18813.143511547045</v>
      </c>
      <c r="H89" s="31">
        <v>20143.067812445959</v>
      </c>
      <c r="I89" s="31">
        <v>20264.385789590346</v>
      </c>
      <c r="J89" s="31">
        <v>19650.280109383857</v>
      </c>
      <c r="K89" s="31">
        <v>17976.055614855883</v>
      </c>
      <c r="L89" s="31">
        <v>19953.232312167576</v>
      </c>
      <c r="M89" s="31">
        <v>19656.081605880772</v>
      </c>
      <c r="N89" s="31">
        <v>20238.924776603748</v>
      </c>
      <c r="O89" s="31">
        <v>20838.392408250198</v>
      </c>
      <c r="P89" s="31">
        <v>19660.537974527291</v>
      </c>
      <c r="Q89" s="31">
        <v>20459.220999404424</v>
      </c>
    </row>
    <row r="90" spans="1:52" ht="11.45" customHeight="1" x14ac:dyDescent="0.45">
      <c r="A90" s="35" t="s">
        <v>39</v>
      </c>
      <c r="B90" s="36">
        <v>91.900100200287923</v>
      </c>
      <c r="C90" s="36">
        <v>99.016170099631751</v>
      </c>
      <c r="D90" s="31">
        <v>16612.167824867473</v>
      </c>
      <c r="E90" s="36">
        <v>141.31656887497476</v>
      </c>
      <c r="F90" s="36">
        <v>154.15320242966069</v>
      </c>
      <c r="G90" s="36">
        <v>238.72252119168826</v>
      </c>
      <c r="H90" s="36">
        <v>469.73353925680743</v>
      </c>
      <c r="I90" s="36">
        <v>639.91745705401866</v>
      </c>
      <c r="J90" s="36">
        <v>736.68563000942038</v>
      </c>
      <c r="K90" s="36">
        <v>834.62800781947431</v>
      </c>
      <c r="L90" s="36">
        <v>1008.3008940666764</v>
      </c>
      <c r="M90" s="36">
        <v>1026.70948479198</v>
      </c>
      <c r="N90" s="36">
        <v>1169.8947530364155</v>
      </c>
      <c r="O90" s="36">
        <v>1135.2514939138118</v>
      </c>
      <c r="P90" s="36">
        <v>1158.3862682598292</v>
      </c>
      <c r="Q90" s="36">
        <v>1184.1803881672447</v>
      </c>
    </row>
    <row r="91" spans="1:52" ht="11.45" customHeight="1" x14ac:dyDescent="0.45">
      <c r="D91" s="36">
        <v>122.88777502849508</v>
      </c>
    </row>
    <row r="92" spans="1:52" ht="11.45" customHeight="1" x14ac:dyDescent="0.45">
      <c r="A92" s="37" t="s">
        <v>54</v>
      </c>
      <c r="B92" s="38"/>
      <c r="C92" s="38"/>
      <c r="E92" s="38"/>
      <c r="F92" s="38"/>
      <c r="G92" s="38"/>
      <c r="H92" s="38"/>
      <c r="I92" s="38"/>
      <c r="J92" s="38"/>
      <c r="K92" s="38"/>
      <c r="L92" s="38"/>
      <c r="M92" s="39"/>
      <c r="N92" s="39"/>
      <c r="O92" s="39"/>
      <c r="P92" s="39"/>
      <c r="Q92" s="39"/>
    </row>
    <row r="93" spans="1:52" ht="11.45" customHeight="1" x14ac:dyDescent="0.45">
      <c r="D93" s="38"/>
    </row>
    <row r="94" spans="1:52" ht="11.45" customHeight="1" x14ac:dyDescent="0.45">
      <c r="A94" s="13" t="s">
        <v>55</v>
      </c>
      <c r="B94" s="22">
        <f>IF(B17=0,"",B17/[1]TrRoad_act!B30*100)</f>
        <v>9.4006960702064113</v>
      </c>
      <c r="C94" s="22">
        <f>IF(C17=0,"",C17/[1]TrRoad_act!C30*100)</f>
        <v>9.2537161457268855</v>
      </c>
      <c r="E94" s="22">
        <f>IF(E17=0,"",E17/[1]TrRoad_act!E30*100)</f>
        <v>9.193274282152279</v>
      </c>
      <c r="F94" s="22">
        <f>IF(F17=0,"",F17/[1]TrRoad_act!F30*100)</f>
        <v>9.1234023505667725</v>
      </c>
      <c r="G94" s="22">
        <f>IF(G17=0,"",G17/[1]TrRoad_act!G30*100)</f>
        <v>9.1435553821792581</v>
      </c>
      <c r="H94" s="22">
        <f>IF(H17=0,"",H17/[1]TrRoad_act!H30*100)</f>
        <v>9.1517546088847865</v>
      </c>
      <c r="I94" s="22">
        <f>IF(I17=0,"",I17/[1]TrRoad_act!I30*100)</f>
        <v>9.1071333769116372</v>
      </c>
      <c r="J94" s="22">
        <f>IF(J17=0,"",J17/[1]TrRoad_act!J30*100)</f>
        <v>8.9110936129952822</v>
      </c>
      <c r="K94" s="22">
        <f>IF(K17=0,"",K17/[1]TrRoad_act!K30*100)</f>
        <v>8.6259110487207167</v>
      </c>
      <c r="L94" s="22">
        <f>IF(L17=0,"",L17/[1]TrRoad_act!L30*100)</f>
        <v>8.617460516909988</v>
      </c>
      <c r="M94" s="22">
        <f>IF(M17=0,"",M17/[1]TrRoad_act!M30*100)</f>
        <v>8.5158545013712903</v>
      </c>
      <c r="N94" s="22">
        <f>IF(N17=0,"",N17/[1]TrRoad_act!N30*100)</f>
        <v>8.3873783292504029</v>
      </c>
      <c r="O94" s="22">
        <f>IF(O17=0,"",O17/[1]TrRoad_act!O30*100)</f>
        <v>8.2747046516324438</v>
      </c>
      <c r="P94" s="22">
        <f>IF(P17=0,"",P17/[1]TrRoad_act!P30*100)</f>
        <v>8.1420718266916214</v>
      </c>
      <c r="Q94" s="22">
        <f>IF(Q17=0,"",Q17/[1]TrRoad_act!Q30*100)</f>
        <v>8.0837977578146347</v>
      </c>
    </row>
    <row r="95" spans="1:52" ht="11.45" customHeight="1" x14ac:dyDescent="0.45">
      <c r="A95" s="23" t="s">
        <v>21</v>
      </c>
      <c r="B95" s="24">
        <f>IF(B18=0,"",B18/[1]TrRoad_act!B31*100)</f>
        <v>7.5103033745857752</v>
      </c>
      <c r="C95" s="24">
        <f>IF(C18=0,"",C18/[1]TrRoad_act!C31*100)</f>
        <v>7.3575750676139622</v>
      </c>
      <c r="D95" s="22">
        <f>IF(D17=0,"",D17/[1]TrRoad_act!D30*100)</f>
        <v>9.2065777574983372</v>
      </c>
      <c r="E95" s="24">
        <f>IF(E18=0,"",E18/[1]TrRoad_act!E31*100)</f>
        <v>7.2538064282979491</v>
      </c>
      <c r="F95" s="24">
        <f>IF(F18=0,"",F18/[1]TrRoad_act!F31*100)</f>
        <v>7.1545911508098747</v>
      </c>
      <c r="G95" s="24">
        <f>IF(G18=0,"",G18/[1]TrRoad_act!G31*100)</f>
        <v>7.1190292090280938</v>
      </c>
      <c r="H95" s="24">
        <f>IF(H18=0,"",H18/[1]TrRoad_act!H31*100)</f>
        <v>7.1129895291898739</v>
      </c>
      <c r="I95" s="24">
        <f>IF(I18=0,"",I18/[1]TrRoad_act!I31*100)</f>
        <v>7.0333653463009602</v>
      </c>
      <c r="J95" s="24">
        <f>IF(J18=0,"",J18/[1]TrRoad_act!J31*100)</f>
        <v>6.8957357471931795</v>
      </c>
      <c r="K95" s="24">
        <f>IF(K18=0,"",K18/[1]TrRoad_act!K31*100)</f>
        <v>6.7396576805581949</v>
      </c>
      <c r="L95" s="24">
        <f>IF(L18=0,"",L18/[1]TrRoad_act!L31*100)</f>
        <v>6.6642080900308072</v>
      </c>
      <c r="M95" s="24">
        <f>IF(M18=0,"",M18/[1]TrRoad_act!M31*100)</f>
        <v>6.5959756058546652</v>
      </c>
      <c r="N95" s="24">
        <f>IF(N18=0,"",N18/[1]TrRoad_act!N31*100)</f>
        <v>6.4988838054387408</v>
      </c>
      <c r="O95" s="24">
        <f>IF(O18=0,"",O18/[1]TrRoad_act!O31*100)</f>
        <v>6.4228410439380008</v>
      </c>
      <c r="P95" s="24">
        <f>IF(P18=0,"",P18/[1]TrRoad_act!P31*100)</f>
        <v>6.3691446356124644</v>
      </c>
      <c r="Q95" s="24">
        <f>IF(Q18=0,"",Q18/[1]TrRoad_act!Q31*100)</f>
        <v>6.3087022886119897</v>
      </c>
    </row>
    <row r="96" spans="1:52" ht="11.45" customHeight="1" x14ac:dyDescent="0.45">
      <c r="A96" s="33" t="s">
        <v>56</v>
      </c>
      <c r="B96" s="34">
        <f>IF(B19=0,"",B19/[1]TrRoad_act!B32*100)</f>
        <v>4.1963017639357743</v>
      </c>
      <c r="C96" s="34">
        <f>IF(C19=0,"",C19/[1]TrRoad_act!C32*100)</f>
        <v>4.1624390196989935</v>
      </c>
      <c r="D96" s="24">
        <f>IF(D18=0,"",D18/[1]TrRoad_act!D31*100)</f>
        <v>7.3195878066894444</v>
      </c>
      <c r="E96" s="34">
        <f>IF(E19=0,"",E19/[1]TrRoad_act!E32*100)</f>
        <v>4.0944411915909855</v>
      </c>
      <c r="F96" s="34">
        <f>IF(F19=0,"",F19/[1]TrRoad_act!F32*100)</f>
        <v>4.0496346990647156</v>
      </c>
      <c r="G96" s="34">
        <f>IF(G19=0,"",G19/[1]TrRoad_act!G32*100)</f>
        <v>4.0171079026506611</v>
      </c>
      <c r="H96" s="34">
        <f>IF(H19=0,"",H19/[1]TrRoad_act!H32*100)</f>
        <v>3.971467829931405</v>
      </c>
      <c r="I96" s="34">
        <f>IF(I19=0,"",I19/[1]TrRoad_act!I32*100)</f>
        <v>3.9238430913590396</v>
      </c>
      <c r="J96" s="34">
        <f>IF(J19=0,"",J19/[1]TrRoad_act!J32*100)</f>
        <v>3.8793395321790247</v>
      </c>
      <c r="K96" s="34">
        <f>IF(K19=0,"",K19/[1]TrRoad_act!K32*100)</f>
        <v>3.8590382093787299</v>
      </c>
      <c r="L96" s="34">
        <f>IF(L19=0,"",L19/[1]TrRoad_act!L32*100)</f>
        <v>3.8364643852615634</v>
      </c>
      <c r="M96" s="34">
        <f>IF(M19=0,"",M19/[1]TrRoad_act!M32*100)</f>
        <v>3.8069738841584266</v>
      </c>
      <c r="N96" s="34">
        <f>IF(N19=0,"",N19/[1]TrRoad_act!N32*100)</f>
        <v>3.7655701323447075</v>
      </c>
      <c r="O96" s="34">
        <f>IF(O19=0,"",O19/[1]TrRoad_act!O32*100)</f>
        <v>3.7200483700988025</v>
      </c>
      <c r="P96" s="34">
        <f>IF(P19=0,"",P19/[1]TrRoad_act!P32*100)</f>
        <v>3.6827174923680359</v>
      </c>
      <c r="Q96" s="34">
        <f>IF(Q19=0,"",Q19/[1]TrRoad_act!Q32*100)</f>
        <v>3.6585806827258023</v>
      </c>
    </row>
    <row r="97" spans="1:17" ht="11.45" customHeight="1" x14ac:dyDescent="0.45">
      <c r="A97" s="29" t="s">
        <v>40</v>
      </c>
      <c r="B97" s="30">
        <f>IF(B23=0,"",B23/[1]TrRoad_act!B33*100)</f>
        <v>7.0951084160648863</v>
      </c>
      <c r="C97" s="30">
        <f>IF(C23=0,"",C23/[1]TrRoad_act!C33*100)</f>
        <v>6.9534251322786398</v>
      </c>
      <c r="D97" s="34">
        <f>IF(D19=0,"",D19/[1]TrRoad_act!D32*100)</f>
        <v>4.1269877328623155</v>
      </c>
      <c r="E97" s="30">
        <f>IF(E23=0,"",E23/[1]TrRoad_act!E33*100)</f>
        <v>6.864969718965348</v>
      </c>
      <c r="F97" s="30">
        <f>IF(F23=0,"",F23/[1]TrRoad_act!F33*100)</f>
        <v>6.7737291629120167</v>
      </c>
      <c r="G97" s="30">
        <f>IF(G23=0,"",G23/[1]TrRoad_act!G33*100)</f>
        <v>6.7468355284101014</v>
      </c>
      <c r="H97" s="30">
        <f>IF(H23=0,"",H23/[1]TrRoad_act!H33*100)</f>
        <v>6.7450530063809033</v>
      </c>
      <c r="I97" s="30">
        <f>IF(I23=0,"",I23/[1]TrRoad_act!I33*100)</f>
        <v>6.6671552024001723</v>
      </c>
      <c r="J97" s="30">
        <f>IF(J23=0,"",J23/[1]TrRoad_act!J33*100)</f>
        <v>6.53134340107</v>
      </c>
      <c r="K97" s="30">
        <f>IF(K23=0,"",K23/[1]TrRoad_act!K33*100)</f>
        <v>6.3826779314199511</v>
      </c>
      <c r="L97" s="30">
        <f>IF(L23=0,"",L23/[1]TrRoad_act!L33*100)</f>
        <v>6.3055223083181469</v>
      </c>
      <c r="M97" s="30">
        <f>IF(M23=0,"",M23/[1]TrRoad_act!M33*100)</f>
        <v>6.2398647575168349</v>
      </c>
      <c r="N97" s="30">
        <f>IF(N23=0,"",N23/[1]TrRoad_act!N33*100)</f>
        <v>6.1463776902218488</v>
      </c>
      <c r="O97" s="30">
        <f>IF(O23=0,"",O23/[1]TrRoad_act!O33*100)</f>
        <v>6.0699810810418038</v>
      </c>
      <c r="P97" s="30">
        <f>IF(P23=0,"",P23/[1]TrRoad_act!P33*100)</f>
        <v>6.0262278847479394</v>
      </c>
      <c r="Q97" s="30">
        <f>IF(Q23=0,"",Q23/[1]TrRoad_act!Q33*100)</f>
        <v>5.9582658979213239</v>
      </c>
    </row>
    <row r="98" spans="1:17" ht="11.45" customHeight="1" x14ac:dyDescent="0.45">
      <c r="A98" s="19" t="s">
        <v>41</v>
      </c>
      <c r="B98" s="31">
        <f>IF(B24=0,"",B24/[1]TrRoad_act!B34*100)</f>
        <v>7.3647596517058167</v>
      </c>
      <c r="C98" s="31">
        <f>IF(C24=0,"",C24/[1]TrRoad_act!C34*100)</f>
        <v>7.2670268690150381</v>
      </c>
      <c r="D98" s="30">
        <f>IF(D23=0,"",D23/[1]TrRoad_act!D33*100)</f>
        <v>6.9274034152668529</v>
      </c>
      <c r="E98" s="31">
        <f>IF(E24=0,"",E24/[1]TrRoad_act!E34*100)</f>
        <v>7.2646416225357324</v>
      </c>
      <c r="F98" s="31">
        <f>IF(F24=0,"",F24/[1]TrRoad_act!F34*100)</f>
        <v>7.2467399724019543</v>
      </c>
      <c r="G98" s="31">
        <f>IF(G24=0,"",G24/[1]TrRoad_act!G34*100)</f>
        <v>7.2417879193719799</v>
      </c>
      <c r="H98" s="31">
        <f>IF(H24=0,"",H24/[1]TrRoad_act!H34*100)</f>
        <v>7.2863055930277598</v>
      </c>
      <c r="I98" s="31">
        <f>IF(I24=0,"",I24/[1]TrRoad_act!I34*100)</f>
        <v>7.242656889453901</v>
      </c>
      <c r="J98" s="31">
        <f>IF(J24=0,"",J24/[1]TrRoad_act!J34*100)</f>
        <v>7.0915079549018936</v>
      </c>
      <c r="K98" s="31">
        <f>IF(K24=0,"",K24/[1]TrRoad_act!K34*100)</f>
        <v>6.9238817224677769</v>
      </c>
      <c r="L98" s="31">
        <f>IF(L24=0,"",L24/[1]TrRoad_act!L34*100)</f>
        <v>6.8148129745298158</v>
      </c>
      <c r="M98" s="31">
        <f>IF(M24=0,"",M24/[1]TrRoad_act!M34*100)</f>
        <v>6.735149928524466</v>
      </c>
      <c r="N98" s="31">
        <f>IF(N24=0,"",N24/[1]TrRoad_act!N34*100)</f>
        <v>6.6571395444937007</v>
      </c>
      <c r="O98" s="31">
        <f>IF(O24=0,"",O24/[1]TrRoad_act!O34*100)</f>
        <v>6.5666021845308205</v>
      </c>
      <c r="P98" s="31">
        <f>IF(P24=0,"",P24/[1]TrRoad_act!P34*100)</f>
        <v>6.5122560324314671</v>
      </c>
      <c r="Q98" s="31">
        <f>IF(Q24=0,"",Q24/[1]TrRoad_act!Q34*100)</f>
        <v>6.3865151791048582</v>
      </c>
    </row>
    <row r="99" spans="1:17" ht="11.45" customHeight="1" x14ac:dyDescent="0.45">
      <c r="A99" s="19" t="s">
        <v>42</v>
      </c>
      <c r="B99" s="31">
        <f>IF(B27=0,"",B27/[1]TrRoad_act!B35*100)</f>
        <v>6.3943330432199321</v>
      </c>
      <c r="C99" s="31">
        <f>IF(C27=0,"",C27/[1]TrRoad_act!C35*100)</f>
        <v>6.217973305590796</v>
      </c>
      <c r="D99" s="31">
        <f>IF(D24=0,"",D24/[1]TrRoad_act!D34*100)</f>
        <v>7.2852354055069553</v>
      </c>
      <c r="E99" s="31">
        <f>IF(E27=0,"",E27/[1]TrRoad_act!E35*100)</f>
        <v>6.1157201950273414</v>
      </c>
      <c r="F99" s="31">
        <f>IF(F27=0,"",F27/[1]TrRoad_act!F35*100)</f>
        <v>5.9999896223520857</v>
      </c>
      <c r="G99" s="31">
        <f>IF(G27=0,"",G27/[1]TrRoad_act!G35*100)</f>
        <v>5.9950653679128525</v>
      </c>
      <c r="H99" s="31">
        <f>IF(H27=0,"",H27/[1]TrRoad_act!H35*100)</f>
        <v>6.0281859813739374</v>
      </c>
      <c r="I99" s="31">
        <f>IF(I27=0,"",I27/[1]TrRoad_act!I35*100)</f>
        <v>5.9814382055022843</v>
      </c>
      <c r="J99" s="31">
        <f>IF(J27=0,"",J27/[1]TrRoad_act!J35*100)</f>
        <v>5.9022347652721177</v>
      </c>
      <c r="K99" s="31">
        <f>IF(K27=0,"",K27/[1]TrRoad_act!K35*100)</f>
        <v>5.803603836869323</v>
      </c>
      <c r="L99" s="31">
        <f>IF(L27=0,"",L27/[1]TrRoad_act!L35*100)</f>
        <v>5.7943724946438069</v>
      </c>
      <c r="M99" s="31">
        <f>IF(M27=0,"",M27/[1]TrRoad_act!M35*100)</f>
        <v>5.7456956584002139</v>
      </c>
      <c r="N99" s="31">
        <f>IF(N27=0,"",N27/[1]TrRoad_act!N35*100)</f>
        <v>5.6727665984557518</v>
      </c>
      <c r="O99" s="31">
        <f>IF(O27=0,"",O27/[1]TrRoad_act!O35*100)</f>
        <v>5.6165152085438246</v>
      </c>
      <c r="P99" s="31">
        <f>IF(P27=0,"",P27/[1]TrRoad_act!P35*100)</f>
        <v>5.6089304702798604</v>
      </c>
      <c r="Q99" s="31">
        <f>IF(Q27=0,"",Q27/[1]TrRoad_act!Q35*100)</f>
        <v>5.6028890655067141</v>
      </c>
    </row>
    <row r="100" spans="1:17" ht="11.45" customHeight="1" x14ac:dyDescent="0.45">
      <c r="A100" s="19" t="s">
        <v>43</v>
      </c>
      <c r="B100" s="31">
        <f>IF(B30=0,"",B30/[1]TrRoad_act!B36*100)</f>
        <v>7.3290972575199937</v>
      </c>
      <c r="C100" s="31">
        <f>IF(C30=0,"",C30/[1]TrRoad_act!C36*100)</f>
        <v>7.3085265768467425</v>
      </c>
      <c r="D100" s="31">
        <f>IF(D27=0,"",D27/[1]TrRoad_act!D35*100)</f>
        <v>6.1681414705898669</v>
      </c>
      <c r="E100" s="31">
        <f>IF(E30=0,"",E30/[1]TrRoad_act!E36*100)</f>
        <v>7.2445377039464169</v>
      </c>
      <c r="F100" s="31">
        <f>IF(F30=0,"",F30/[1]TrRoad_act!F36*100)</f>
        <v>7.2249368783058374</v>
      </c>
      <c r="G100" s="31">
        <f>IF(G30=0,"",G30/[1]TrRoad_act!G36*100)</f>
        <v>7.4142759390460871</v>
      </c>
      <c r="H100" s="31">
        <f>IF(H30=0,"",H30/[1]TrRoad_act!H36*100)</f>
        <v>7.4206869475010953</v>
      </c>
      <c r="I100" s="31">
        <f>IF(I30=0,"",I30/[1]TrRoad_act!I36*100)</f>
        <v>7.0913929100278512</v>
      </c>
      <c r="J100" s="31">
        <f>IF(J30=0,"",J30/[1]TrRoad_act!J36*100)</f>
        <v>7.1347939246718433</v>
      </c>
      <c r="K100" s="31">
        <f>IF(K30=0,"",K30/[1]TrRoad_act!K36*100)</f>
        <v>7.0531031198481493</v>
      </c>
      <c r="L100" s="31">
        <f>IF(L30=0,"",L30/[1]TrRoad_act!L36*100)</f>
        <v>6.8014663872441874</v>
      </c>
      <c r="M100" s="31">
        <f>IF(M30=0,"",M30/[1]TrRoad_act!M36*100)</f>
        <v>7.2127458965931011</v>
      </c>
      <c r="N100" s="31">
        <f>IF(N30=0,"",N30/[1]TrRoad_act!N36*100)</f>
        <v>7.1920578069636925</v>
      </c>
      <c r="O100" s="31">
        <f>IF(O30=0,"",O30/[1]TrRoad_act!O36*100)</f>
        <v>7.3062617741459253</v>
      </c>
      <c r="P100" s="31">
        <f>IF(P30=0,"",P30/[1]TrRoad_act!P36*100)</f>
        <v>7.1884237496353167</v>
      </c>
      <c r="Q100" s="31">
        <f>IF(Q30=0,"",Q30/[1]TrRoad_act!Q36*100)</f>
        <v>7.0137068919672734</v>
      </c>
    </row>
    <row r="101" spans="1:17" ht="11.45" customHeight="1" x14ac:dyDescent="0.45">
      <c r="A101" s="19" t="s">
        <v>44</v>
      </c>
      <c r="B101" s="31">
        <f>IF(B31=0,"",B31/[1]TrRoad_act!B37*100)</f>
        <v>7.7764096115910268</v>
      </c>
      <c r="C101" s="31">
        <f>IF(C31=0,"",C31/[1]TrRoad_act!C37*100)</f>
        <v>7.6848892376365718</v>
      </c>
      <c r="D101" s="31">
        <f>IF(D30=0,"",D30/[1]TrRoad_act!D36*100)</f>
        <v>7.358782782629965</v>
      </c>
      <c r="E101" s="31">
        <f>IF(E31=0,"",E31/[1]TrRoad_act!E37*100)</f>
        <v>7.6671196235221801</v>
      </c>
      <c r="F101" s="31">
        <f>IF(F31=0,"",F31/[1]TrRoad_act!F37*100)</f>
        <v>7.7224584264917473</v>
      </c>
      <c r="G101" s="31">
        <f>IF(G31=0,"",G31/[1]TrRoad_act!G37*100)</f>
        <v>7.7604425105337729</v>
      </c>
      <c r="H101" s="31">
        <f>IF(H31=0,"",H31/[1]TrRoad_act!H37*100)</f>
        <v>7.6382876959372989</v>
      </c>
      <c r="I101" s="31">
        <f>IF(I31=0,"",I31/[1]TrRoad_act!I37*100)</f>
        <v>7.6861012963261075</v>
      </c>
      <c r="J101" s="31">
        <f>IF(J31=0,"",J31/[1]TrRoad_act!J37*100)</f>
        <v>7.4450467424805833</v>
      </c>
      <c r="K101" s="31">
        <f>IF(K31=0,"",K31/[1]TrRoad_act!K37*100)</f>
        <v>7.2132105295827174</v>
      </c>
      <c r="L101" s="31">
        <f>IF(L31=0,"",L31/[1]TrRoad_act!L37*100)</f>
        <v>7.0655224683110678</v>
      </c>
      <c r="M101" s="31">
        <f>IF(M31=0,"",M31/[1]TrRoad_act!M37*100)</f>
        <v>7.0381672493477501</v>
      </c>
      <c r="N101" s="31">
        <f>IF(N31=0,"",N31/[1]TrRoad_act!N37*100)</f>
        <v>7.0006549944156964</v>
      </c>
      <c r="O101" s="31">
        <f>IF(O31=0,"",O31/[1]TrRoad_act!O37*100)</f>
        <v>6.8876136639625161</v>
      </c>
      <c r="P101" s="31">
        <f>IF(P31=0,"",P31/[1]TrRoad_act!P37*100)</f>
        <v>6.7480437110879352</v>
      </c>
      <c r="Q101" s="31">
        <f>IF(Q31=0,"",Q31/[1]TrRoad_act!Q37*100)</f>
        <v>6.6538761604813743</v>
      </c>
    </row>
    <row r="102" spans="1:17" ht="11.45" customHeight="1" x14ac:dyDescent="0.45">
      <c r="A102" s="19" t="s">
        <v>57</v>
      </c>
      <c r="B102" s="31" t="str">
        <f>IF(B34=0,"",B34/[1]TrRoad_act!B38*100)</f>
        <v/>
      </c>
      <c r="C102" s="31" t="str">
        <f>IF(C34=0,"",C34/[1]TrRoad_act!C38*100)</f>
        <v/>
      </c>
      <c r="D102" s="31">
        <f>IF(D31=0,"",D31/[1]TrRoad_act!D37*100)</f>
        <v>7.6662032149887747</v>
      </c>
      <c r="E102" s="31" t="str">
        <f>IF(E34=0,"",E34/[1]TrRoad_act!E38*100)</f>
        <v/>
      </c>
      <c r="F102" s="31" t="str">
        <f>IF(F34=0,"",F34/[1]TrRoad_act!F38*100)</f>
        <v/>
      </c>
      <c r="G102" s="31" t="str">
        <f>IF(G34=0,"",G34/[1]TrRoad_act!G38*100)</f>
        <v/>
      </c>
      <c r="H102" s="31" t="str">
        <f>IF(H34=0,"",H34/[1]TrRoad_act!H38*100)</f>
        <v/>
      </c>
      <c r="I102" s="31" t="str">
        <f>IF(I34=0,"",I34/[1]TrRoad_act!I38*100)</f>
        <v/>
      </c>
      <c r="J102" s="31">
        <f>IF(J34=0,"",J34/[1]TrRoad_act!J38*100)</f>
        <v>3.6045237902128435</v>
      </c>
      <c r="K102" s="31">
        <f>IF(K34=0,"",K34/[1]TrRoad_act!K38*100)</f>
        <v>3.6798822667779576</v>
      </c>
      <c r="L102" s="31">
        <f>IF(L34=0,"",L34/[1]TrRoad_act!L38*100)</f>
        <v>3.8159903515238667</v>
      </c>
      <c r="M102" s="31">
        <f>IF(M34=0,"",M34/[1]TrRoad_act!M38*100)</f>
        <v>3.6495511841934549</v>
      </c>
      <c r="N102" s="31">
        <f>IF(N34=0,"",N34/[1]TrRoad_act!N38*100)</f>
        <v>3.7921019999867434</v>
      </c>
      <c r="O102" s="31">
        <f>IF(O34=0,"",O34/[1]TrRoad_act!O38*100)</f>
        <v>4.0862252117283715</v>
      </c>
      <c r="P102" s="31">
        <f>IF(P34=0,"",P34/[1]TrRoad_act!P38*100)</f>
        <v>4.1475751708882296</v>
      </c>
      <c r="Q102" s="31">
        <f>IF(Q34=0,"",Q34/[1]TrRoad_act!Q38*100)</f>
        <v>3.891375160952121</v>
      </c>
    </row>
    <row r="103" spans="1:17" ht="11.45" customHeight="1" x14ac:dyDescent="0.45">
      <c r="A103" s="19" t="s">
        <v>48</v>
      </c>
      <c r="B103" s="31" t="str">
        <f>IF(B38=0,"",B38/[1]TrRoad_act!B39*100)</f>
        <v/>
      </c>
      <c r="C103" s="31" t="str">
        <f>IF(C38=0,"",C38/[1]TrRoad_act!C39*100)</f>
        <v/>
      </c>
      <c r="D103" s="31" t="str">
        <f>IF(D34=0,"",D34/[1]TrRoad_act!D38*100)</f>
        <v/>
      </c>
      <c r="E103" s="31">
        <f>IF(E38=0,"",E38/[1]TrRoad_act!E39*100)</f>
        <v>2.6197125799083567</v>
      </c>
      <c r="F103" s="31">
        <f>IF(F38=0,"",F38/[1]TrRoad_act!F39*100)</f>
        <v>2.6219065079379207</v>
      </c>
      <c r="G103" s="31">
        <f>IF(G38=0,"",G38/[1]TrRoad_act!G39*100)</f>
        <v>2.625660982391345</v>
      </c>
      <c r="H103" s="31">
        <f>IF(H38=0,"",H38/[1]TrRoad_act!H39*100)</f>
        <v>2.8029660367195381</v>
      </c>
      <c r="I103" s="31">
        <f>IF(I38=0,"",I38/[1]TrRoad_act!I39*100)</f>
        <v>2.800653100069789</v>
      </c>
      <c r="J103" s="31">
        <f>IF(J38=0,"",J38/[1]TrRoad_act!J39*100)</f>
        <v>2.953954501227205</v>
      </c>
      <c r="K103" s="31">
        <f>IF(K38=0,"",K38/[1]TrRoad_act!K39*100)</f>
        <v>2.9637620063136669</v>
      </c>
      <c r="L103" s="31">
        <f>IF(L38=0,"",L38/[1]TrRoad_act!L39*100)</f>
        <v>2.7540211428774817</v>
      </c>
      <c r="M103" s="31">
        <f>IF(M38=0,"",M38/[1]TrRoad_act!M39*100)</f>
        <v>2.7670078352784526</v>
      </c>
      <c r="N103" s="31">
        <f>IF(N38=0,"",N38/[1]TrRoad_act!N39*100)</f>
        <v>2.8016167990795822</v>
      </c>
      <c r="O103" s="31">
        <f>IF(O38=0,"",O38/[1]TrRoad_act!O39*100)</f>
        <v>2.8327686054786767</v>
      </c>
      <c r="P103" s="31">
        <f>IF(P38=0,"",P38/[1]TrRoad_act!P39*100)</f>
        <v>2.8644390392344814</v>
      </c>
      <c r="Q103" s="31">
        <f>IF(Q38=0,"",Q38/[1]TrRoad_act!Q39*100)</f>
        <v>2.891850244521359</v>
      </c>
    </row>
    <row r="104" spans="1:17" ht="11.45" customHeight="1" x14ac:dyDescent="0.45">
      <c r="A104" s="29" t="s">
        <v>49</v>
      </c>
      <c r="B104" s="30">
        <f>IF(B43=0,"",B43/[1]TrRoad_act!B40*100)</f>
        <v>57.712778349070327</v>
      </c>
      <c r="C104" s="30">
        <f>IF(C43=0,"",C43/[1]TrRoad_act!C40*100)</f>
        <v>57.138157843533797</v>
      </c>
      <c r="D104" s="31" t="str">
        <f>IF(D38=0,"",D38/[1]TrRoad_act!D39*100)</f>
        <v/>
      </c>
      <c r="E104" s="30">
        <f>IF(E43=0,"",E43/[1]TrRoad_act!E40*100)</f>
        <v>56.581313361409023</v>
      </c>
      <c r="F104" s="30">
        <f>IF(F43=0,"",F43/[1]TrRoad_act!F40*100)</f>
        <v>56.214302037541039</v>
      </c>
      <c r="G104" s="30">
        <f>IF(G43=0,"",G43/[1]TrRoad_act!G40*100)</f>
        <v>55.574736212616656</v>
      </c>
      <c r="H104" s="30">
        <f>IF(H43=0,"",H43/[1]TrRoad_act!H40*100)</f>
        <v>55.253267783213168</v>
      </c>
      <c r="I104" s="30">
        <f>IF(I43=0,"",I43/[1]TrRoad_act!I40*100)</f>
        <v>54.647011578133451</v>
      </c>
      <c r="J104" s="30">
        <f>IF(J43=0,"",J43/[1]TrRoad_act!J40*100)</f>
        <v>54.288841852888872</v>
      </c>
      <c r="K104" s="30">
        <f>IF(K43=0,"",K43/[1]TrRoad_act!K40*100)</f>
        <v>53.897794598418614</v>
      </c>
      <c r="L104" s="30">
        <f>IF(L43=0,"",L43/[1]TrRoad_act!L40*100)</f>
        <v>53.629669421162284</v>
      </c>
      <c r="M104" s="30">
        <f>IF(M43=0,"",M43/[1]TrRoad_act!M40*100)</f>
        <v>53.10234630246152</v>
      </c>
      <c r="N104" s="30">
        <f>IF(N43=0,"",N43/[1]TrRoad_act!N40*100)</f>
        <v>52.813798284804683</v>
      </c>
      <c r="O104" s="30">
        <f>IF(O43=0,"",O43/[1]TrRoad_act!O40*100)</f>
        <v>52.387469667075571</v>
      </c>
      <c r="P104" s="30">
        <f>IF(P43=0,"",P43/[1]TrRoad_act!P40*100)</f>
        <v>52.180587068593574</v>
      </c>
      <c r="Q104" s="30">
        <f>IF(Q43=0,"",Q43/[1]TrRoad_act!Q40*100)</f>
        <v>52.22306744785282</v>
      </c>
    </row>
    <row r="105" spans="1:17" ht="11.45" customHeight="1" x14ac:dyDescent="0.45">
      <c r="A105" s="19" t="s">
        <v>41</v>
      </c>
      <c r="B105" s="31">
        <f>IF(B44=0,"",B44/[1]TrRoad_act!B41*100)</f>
        <v>19.50492658986327</v>
      </c>
      <c r="C105" s="31">
        <f>IF(C44=0,"",C44/[1]TrRoad_act!C41*100)</f>
        <v>19.422804873501835</v>
      </c>
      <c r="D105" s="30">
        <f>IF(D43=0,"",D43/[1]TrRoad_act!D40*100)</f>
        <v>56.734824280022409</v>
      </c>
      <c r="E105" s="31">
        <f>IF(E44=0,"",E44/[1]TrRoad_act!E41*100)</f>
        <v>19.429188184922712</v>
      </c>
      <c r="F105" s="31">
        <f>IF(F44=0,"",F44/[1]TrRoad_act!F41*100)</f>
        <v>19.43999959750445</v>
      </c>
      <c r="G105" s="31">
        <f>IF(G44=0,"",G44/[1]TrRoad_act!G41*100)</f>
        <v>19.431425793306651</v>
      </c>
      <c r="H105" s="31">
        <f>IF(H44=0,"",H44/[1]TrRoad_act!H41*100)</f>
        <v>19.452975551710523</v>
      </c>
      <c r="I105" s="31">
        <f>IF(I44=0,"",I44/[1]TrRoad_act!I41*100)</f>
        <v>19.229237042431755</v>
      </c>
      <c r="J105" s="31">
        <f>IF(J44=0,"",J44/[1]TrRoad_act!J41*100)</f>
        <v>19.026506914249744</v>
      </c>
      <c r="K105" s="31">
        <f>IF(K44=0,"",K44/[1]TrRoad_act!K41*100)</f>
        <v>18.917967140037646</v>
      </c>
      <c r="L105" s="31">
        <f>IF(L44=0,"",L44/[1]TrRoad_act!L41*100)</f>
        <v>18.729004582660373</v>
      </c>
      <c r="M105" s="31">
        <f>IF(M44=0,"",M44/[1]TrRoad_act!M41*100)</f>
        <v>18.501466009066693</v>
      </c>
      <c r="N105" s="31">
        <f>IF(N44=0,"",N44/[1]TrRoad_act!N41*100)</f>
        <v>18.390094259295527</v>
      </c>
      <c r="O105" s="31">
        <f>IF(O44=0,"",O44/[1]TrRoad_act!O41*100)</f>
        <v>17.768227973657559</v>
      </c>
      <c r="P105" s="31">
        <f>IF(P44=0,"",P44/[1]TrRoad_act!P41*100)</f>
        <v>17.658724079495791</v>
      </c>
      <c r="Q105" s="31">
        <f>IF(Q44=0,"",Q44/[1]TrRoad_act!Q41*100)</f>
        <v>17.567883826391661</v>
      </c>
    </row>
    <row r="106" spans="1:17" ht="11.45" customHeight="1" x14ac:dyDescent="0.45">
      <c r="A106" s="19" t="s">
        <v>42</v>
      </c>
      <c r="B106" s="31">
        <f>IF(B47=0,"",B47/[1]TrRoad_act!B42*100)</f>
        <v>58.353105016335341</v>
      </c>
      <c r="C106" s="31">
        <f>IF(C47=0,"",C47/[1]TrRoad_act!C42*100)</f>
        <v>57.783114511741942</v>
      </c>
      <c r="D106" s="31">
        <f>IF(D44=0,"",D44/[1]TrRoad_act!D41*100)</f>
        <v>19.354587740554532</v>
      </c>
      <c r="E106" s="31">
        <f>IF(E47=0,"",E47/[1]TrRoad_act!E42*100)</f>
        <v>57.151490693451926</v>
      </c>
      <c r="F106" s="31">
        <f>IF(F47=0,"",F47/[1]TrRoad_act!F42*100)</f>
        <v>56.734178427471619</v>
      </c>
      <c r="G106" s="31">
        <f>IF(G47=0,"",G47/[1]TrRoad_act!G42*100)</f>
        <v>56.120638531548892</v>
      </c>
      <c r="H106" s="31">
        <f>IF(H47=0,"",H47/[1]TrRoad_act!H42*100)</f>
        <v>55.801956070384421</v>
      </c>
      <c r="I106" s="31">
        <f>IF(I47=0,"",I47/[1]TrRoad_act!I42*100)</f>
        <v>55.16839623068018</v>
      </c>
      <c r="J106" s="31">
        <f>IF(J47=0,"",J47/[1]TrRoad_act!J42*100)</f>
        <v>54.829273277620381</v>
      </c>
      <c r="K106" s="31">
        <f>IF(K47=0,"",K47/[1]TrRoad_act!K42*100)</f>
        <v>54.463632106916315</v>
      </c>
      <c r="L106" s="31">
        <f>IF(L47=0,"",L47/[1]TrRoad_act!L42*100)</f>
        <v>54.200978442913147</v>
      </c>
      <c r="M106" s="31">
        <f>IF(M47=0,"",M47/[1]TrRoad_act!M42*100)</f>
        <v>53.71494768517617</v>
      </c>
      <c r="N106" s="31">
        <f>IF(N47=0,"",N47/[1]TrRoad_act!N42*100)</f>
        <v>53.357644292688263</v>
      </c>
      <c r="O106" s="31">
        <f>IF(O47=0,"",O47/[1]TrRoad_act!O42*100)</f>
        <v>52.952643171114403</v>
      </c>
      <c r="P106" s="31">
        <f>IF(P47=0,"",P47/[1]TrRoad_act!P42*100)</f>
        <v>52.768064744292396</v>
      </c>
      <c r="Q106" s="31">
        <f>IF(Q47=0,"",Q47/[1]TrRoad_act!Q42*100)</f>
        <v>52.760263622875833</v>
      </c>
    </row>
    <row r="107" spans="1:17" ht="11.45" customHeight="1" x14ac:dyDescent="0.45">
      <c r="A107" s="19" t="s">
        <v>43</v>
      </c>
      <c r="B107" s="31">
        <f>IF(B50=0,"",B50/[1]TrRoad_act!B43*100)</f>
        <v>45.442095390413634</v>
      </c>
      <c r="C107" s="31">
        <f>IF(C50=0,"",C50/[1]TrRoad_act!C43*100)</f>
        <v>45.405412488552251</v>
      </c>
      <c r="D107" s="31">
        <f>IF(D47=0,"",D47/[1]TrRoad_act!D42*100)</f>
        <v>57.37726876986725</v>
      </c>
      <c r="E107" s="31">
        <f>IF(E50=0,"",E50/[1]TrRoad_act!E43*100)</f>
        <v>45.510739300294979</v>
      </c>
      <c r="F107" s="31">
        <f>IF(F50=0,"",F50/[1]TrRoad_act!F43*100)</f>
        <v>44.329374877190176</v>
      </c>
      <c r="G107" s="31">
        <f>IF(G50=0,"",G50/[1]TrRoad_act!G43*100)</f>
        <v>44.261426878680219</v>
      </c>
      <c r="H107" s="31">
        <f>IF(H50=0,"",H50/[1]TrRoad_act!H43*100)</f>
        <v>44.21570029683425</v>
      </c>
      <c r="I107" s="31">
        <f>IF(I50=0,"",I50/[1]TrRoad_act!I43*100)</f>
        <v>44.174387958951435</v>
      </c>
      <c r="J107" s="31">
        <f>IF(J50=0,"",J50/[1]TrRoad_act!J43*100)</f>
        <v>44.158322221895943</v>
      </c>
      <c r="K107" s="31">
        <f>IF(K50=0,"",K50/[1]TrRoad_act!K43*100)</f>
        <v>44.077923554689349</v>
      </c>
      <c r="L107" s="31">
        <f>IF(L50=0,"",L50/[1]TrRoad_act!L43*100)</f>
        <v>44.098230805539409</v>
      </c>
      <c r="M107" s="31">
        <f>IF(M50=0,"",M50/[1]TrRoad_act!M43*100)</f>
        <v>44.100929004108643</v>
      </c>
      <c r="N107" s="31">
        <f>IF(N50=0,"",N50/[1]TrRoad_act!N43*100)</f>
        <v>44.146765968046182</v>
      </c>
      <c r="O107" s="31">
        <f>IF(O50=0,"",O50/[1]TrRoad_act!O43*100)</f>
        <v>44.188378193378135</v>
      </c>
      <c r="P107" s="31">
        <f>IF(P50=0,"",P50/[1]TrRoad_act!P43*100)</f>
        <v>44.222177565074851</v>
      </c>
      <c r="Q107" s="31">
        <f>IF(Q50=0,"",Q50/[1]TrRoad_act!Q43*100)</f>
        <v>44.258560431281815</v>
      </c>
    </row>
    <row r="108" spans="1:17" ht="11.45" customHeight="1" x14ac:dyDescent="0.45">
      <c r="A108" s="19" t="s">
        <v>44</v>
      </c>
      <c r="B108" s="31">
        <f>IF(B51=0,"",B51/[1]TrRoad_act!B44*100)</f>
        <v>46.689531908045545</v>
      </c>
      <c r="C108" s="31">
        <f>IF(C51=0,"",C51/[1]TrRoad_act!C44*100)</f>
        <v>45.797225932600398</v>
      </c>
      <c r="D108" s="31">
        <f>IF(D50=0,"",D50/[1]TrRoad_act!D43*100)</f>
        <v>45.486631444444839</v>
      </c>
      <c r="E108" s="31">
        <f>IF(E51=0,"",E51/[1]TrRoad_act!E44*100)</f>
        <v>46.532633369020147</v>
      </c>
      <c r="F108" s="31">
        <f>IF(F51=0,"",F51/[1]TrRoad_act!F44*100)</f>
        <v>47.844558917625932</v>
      </c>
      <c r="G108" s="31">
        <f>IF(G51=0,"",G51/[1]TrRoad_act!G44*100)</f>
        <v>44.8128292256145</v>
      </c>
      <c r="H108" s="31">
        <f>IF(H51=0,"",H51/[1]TrRoad_act!H44*100)</f>
        <v>45.361891328520656</v>
      </c>
      <c r="I108" s="31">
        <f>IF(I51=0,"",I51/[1]TrRoad_act!I44*100)</f>
        <v>45.122121686983348</v>
      </c>
      <c r="J108" s="31">
        <f>IF(J51=0,"",J51/[1]TrRoad_act!J44*100)</f>
        <v>43.923820227188266</v>
      </c>
      <c r="K108" s="31">
        <f>IF(K51=0,"",K51/[1]TrRoad_act!K44*100)</f>
        <v>43.549873559823936</v>
      </c>
      <c r="L108" s="31">
        <f>IF(L51=0,"",L51/[1]TrRoad_act!L44*100)</f>
        <v>43.878851843900911</v>
      </c>
      <c r="M108" s="31">
        <f>IF(M51=0,"",M51/[1]TrRoad_act!M44*100)</f>
        <v>43.549982812559364</v>
      </c>
      <c r="N108" s="31">
        <f>IF(N51=0,"",N51/[1]TrRoad_act!N44*100)</f>
        <v>45.667041393962556</v>
      </c>
      <c r="O108" s="31">
        <f>IF(O51=0,"",O51/[1]TrRoad_act!O44*100)</f>
        <v>45.958930105035506</v>
      </c>
      <c r="P108" s="31">
        <f>IF(P51=0,"",P51/[1]TrRoad_act!P44*100)</f>
        <v>45.08794908046039</v>
      </c>
      <c r="Q108" s="31">
        <f>IF(Q51=0,"",Q51/[1]TrRoad_act!Q44*100)</f>
        <v>47.742687156919985</v>
      </c>
    </row>
    <row r="109" spans="1:17" ht="11.45" customHeight="1" x14ac:dyDescent="0.45">
      <c r="A109" s="19" t="s">
        <v>48</v>
      </c>
      <c r="B109" s="31">
        <f>IF(B57=0,"",B57/[1]TrRoad_act!B45*100)</f>
        <v>33.103393903940024</v>
      </c>
      <c r="C109" s="31">
        <f>IF(C57=0,"",C57/[1]TrRoad_act!C45*100)</f>
        <v>32.910189755478775</v>
      </c>
      <c r="D109" s="31">
        <f>IF(D51=0,"",D51/[1]TrRoad_act!D44*100)</f>
        <v>43.693696949235381</v>
      </c>
      <c r="E109" s="31">
        <f>IF(E57=0,"",E57/[1]TrRoad_act!E45*100)</f>
        <v>32.795986766394435</v>
      </c>
      <c r="F109" s="31">
        <f>IF(F57=0,"",F57/[1]TrRoad_act!F45*100)</f>
        <v>32.726183914110038</v>
      </c>
      <c r="G109" s="31">
        <f>IF(G57=0,"",G57/[1]TrRoad_act!G45*100)</f>
        <v>31.830209343694932</v>
      </c>
      <c r="H109" s="31">
        <f>IF(H57=0,"",H57/[1]TrRoad_act!H45*100)</f>
        <v>31.650160921587172</v>
      </c>
      <c r="I109" s="31">
        <f>IF(I57=0,"",I57/[1]TrRoad_act!I45*100)</f>
        <v>31.703300593371324</v>
      </c>
      <c r="J109" s="31">
        <f>IF(J57=0,"",J57/[1]TrRoad_act!J45*100)</f>
        <v>31.814557375924679</v>
      </c>
      <c r="K109" s="31">
        <f>IF(K57=0,"",K57/[1]TrRoad_act!K45*100)</f>
        <v>31.891041019381035</v>
      </c>
      <c r="L109" s="31">
        <f>IF(L57=0,"",L57/[1]TrRoad_act!L45*100)</f>
        <v>31.591585302910651</v>
      </c>
      <c r="M109" s="31">
        <f>IF(M57=0,"",M57/[1]TrRoad_act!M45*100)</f>
        <v>31.373619273122706</v>
      </c>
      <c r="N109" s="31">
        <f>IF(N57=0,"",N57/[1]TrRoad_act!N45*100)</f>
        <v>31.358137984000972</v>
      </c>
      <c r="O109" s="31">
        <f>IF(O57=0,"",O57/[1]TrRoad_act!O45*100)</f>
        <v>29.905532371277271</v>
      </c>
      <c r="P109" s="31">
        <f>IF(P57=0,"",P57/[1]TrRoad_act!P45*100)</f>
        <v>29.269461840984732</v>
      </c>
      <c r="Q109" s="31">
        <f>IF(Q57=0,"",Q57/[1]TrRoad_act!Q45*100)</f>
        <v>29.215008993649604</v>
      </c>
    </row>
    <row r="110" spans="1:17" ht="11.45" customHeight="1" x14ac:dyDescent="0.45">
      <c r="A110" s="23" t="s">
        <v>22</v>
      </c>
      <c r="B110" s="24">
        <f>IF(B62=0,"",B62/[1]TrRoad_act!B46*100)</f>
        <v>19.463392457399323</v>
      </c>
      <c r="C110" s="24">
        <f>IF(C62=0,"",C62/[1]TrRoad_act!C46*100)</f>
        <v>19.298849831018394</v>
      </c>
      <c r="D110" s="31">
        <f>IF(D57=0,"",D57/[1]TrRoad_act!D45*100)</f>
        <v>32.83269094146543</v>
      </c>
      <c r="E110" s="24">
        <f>IF(E62=0,"",E62/[1]TrRoad_act!E46*100)</f>
        <v>19.111235765043773</v>
      </c>
      <c r="F110" s="24">
        <f>IF(F62=0,"",F62/[1]TrRoad_act!F46*100)</f>
        <v>18.941377207132199</v>
      </c>
      <c r="G110" s="24">
        <f>IF(G62=0,"",G62/[1]TrRoad_act!G46*100)</f>
        <v>18.856781876535408</v>
      </c>
      <c r="H110" s="24">
        <f>IF(H62=0,"",H62/[1]TrRoad_act!H46*100)</f>
        <v>19.026125410205584</v>
      </c>
      <c r="I110" s="24">
        <f>IF(I62=0,"",I62/[1]TrRoad_act!I46*100)</f>
        <v>18.817712851895475</v>
      </c>
      <c r="J110" s="24">
        <f>IF(J62=0,"",J62/[1]TrRoad_act!J46*100)</f>
        <v>18.50796412851</v>
      </c>
      <c r="K110" s="24">
        <f>IF(K62=0,"",K62/[1]TrRoad_act!K46*100)</f>
        <v>18.009795854427836</v>
      </c>
      <c r="L110" s="24">
        <f>IF(L62=0,"",L62/[1]TrRoad_act!L46*100)</f>
        <v>18.036242829343042</v>
      </c>
      <c r="M110" s="24">
        <f>IF(M62=0,"",M62/[1]TrRoad_act!M46*100)</f>
        <v>17.697259915835616</v>
      </c>
      <c r="N110" s="24">
        <f>IF(N62=0,"",N62/[1]TrRoad_act!N46*100)</f>
        <v>17.606330164787579</v>
      </c>
      <c r="O110" s="24">
        <f>IF(O62=0,"",O62/[1]TrRoad_act!O46*100)</f>
        <v>17.380016487297315</v>
      </c>
      <c r="P110" s="24">
        <f>IF(P62=0,"",P62/[1]TrRoad_act!P46*100)</f>
        <v>16.953823928795757</v>
      </c>
      <c r="Q110" s="24">
        <f>IF(Q62=0,"",Q62/[1]TrRoad_act!Q46*100)</f>
        <v>16.953905482557762</v>
      </c>
    </row>
    <row r="111" spans="1:17" ht="11.45" customHeight="1" x14ac:dyDescent="0.45">
      <c r="A111" s="33" t="s">
        <v>50</v>
      </c>
      <c r="B111" s="34">
        <f>IF(B63=0,"",B63/[1]TrRoad_act!B47*100)</f>
        <v>8.8292099572441209</v>
      </c>
      <c r="C111" s="34">
        <f>IF(C63=0,"",C63/[1]TrRoad_act!C47*100)</f>
        <v>8.6564085536109374</v>
      </c>
      <c r="D111" s="24">
        <f>IF(D62=0,"",D62/[1]TrRoad_act!D46*100)</f>
        <v>19.165057835939312</v>
      </c>
      <c r="E111" s="34">
        <f>IF(E63=0,"",E63/[1]TrRoad_act!E47*100)</f>
        <v>8.4822082932857334</v>
      </c>
      <c r="F111" s="34">
        <f>IF(F63=0,"",F63/[1]TrRoad_act!F47*100)</f>
        <v>8.375093064380815</v>
      </c>
      <c r="G111" s="34">
        <f>IF(G63=0,"",G63/[1]TrRoad_act!G47*100)</f>
        <v>8.3037017133321847</v>
      </c>
      <c r="H111" s="34">
        <f>IF(H63=0,"",H63/[1]TrRoad_act!H47*100)</f>
        <v>8.2251562009700478</v>
      </c>
      <c r="I111" s="34">
        <f>IF(I63=0,"",I63/[1]TrRoad_act!I47*100)</f>
        <v>8.1354908272553512</v>
      </c>
      <c r="J111" s="34">
        <f>IF(J63=0,"",J63/[1]TrRoad_act!J47*100)</f>
        <v>8.0661007187866538</v>
      </c>
      <c r="K111" s="34">
        <f>IF(K63=0,"",K63/[1]TrRoad_act!K47*100)</f>
        <v>7.9884053613369934</v>
      </c>
      <c r="L111" s="34">
        <f>IF(L63=0,"",L63/[1]TrRoad_act!L47*100)</f>
        <v>7.9301895962115996</v>
      </c>
      <c r="M111" s="34">
        <f>IF(M63=0,"",M63/[1]TrRoad_act!M47*100)</f>
        <v>7.8655085926380695</v>
      </c>
      <c r="N111" s="34">
        <f>IF(N63=0,"",N63/[1]TrRoad_act!N47*100)</f>
        <v>7.815685404159713</v>
      </c>
      <c r="O111" s="34">
        <f>IF(O63=0,"",O63/[1]TrRoad_act!O47*100)</f>
        <v>7.7210658850818277</v>
      </c>
      <c r="P111" s="34">
        <f>IF(P63=0,"",P63/[1]TrRoad_act!P47*100)</f>
        <v>7.6364309237973051</v>
      </c>
      <c r="Q111" s="34">
        <f>IF(Q63=0,"",Q63/[1]TrRoad_act!Q47*100)</f>
        <v>7.5788705779275904</v>
      </c>
    </row>
    <row r="112" spans="1:17" ht="11.45" customHeight="1" x14ac:dyDescent="0.45">
      <c r="A112" s="19" t="s">
        <v>41</v>
      </c>
      <c r="B112" s="31">
        <f>IF(B64=0,"",B64/[1]TrRoad_act!B48*100)</f>
        <v>9.1764945935409603</v>
      </c>
      <c r="C112" s="31">
        <f>IF(C64=0,"",C64/[1]TrRoad_act!C48*100)</f>
        <v>9.0813180773799864</v>
      </c>
      <c r="D112" s="34">
        <f>IF(D63=0,"",D63/[1]TrRoad_act!D47*100)</f>
        <v>8.5798100231442582</v>
      </c>
      <c r="E112" s="31">
        <f>IF(E64=0,"",E64/[1]TrRoad_act!E48*100)</f>
        <v>8.9617193867578084</v>
      </c>
      <c r="F112" s="31">
        <f>IF(F64=0,"",F64/[1]TrRoad_act!F48*100)</f>
        <v>8.8778444634866833</v>
      </c>
      <c r="G112" s="31">
        <f>IF(G64=0,"",G64/[1]TrRoad_act!G48*100)</f>
        <v>8.8306489436566835</v>
      </c>
      <c r="H112" s="31">
        <f>IF(H64=0,"",H64/[1]TrRoad_act!H48*100)</f>
        <v>8.7430704659668521</v>
      </c>
      <c r="I112" s="31">
        <f>IF(I64=0,"",I64/[1]TrRoad_act!I48*100)</f>
        <v>8.6853071134744209</v>
      </c>
      <c r="J112" s="31">
        <f>IF(J64=0,"",J64/[1]TrRoad_act!J48*100)</f>
        <v>8.4992726748827554</v>
      </c>
      <c r="K112" s="31">
        <f>IF(K64=0,"",K64/[1]TrRoad_act!K48*100)</f>
        <v>8.3802200918373302</v>
      </c>
      <c r="L112" s="31">
        <f>IF(L64=0,"",L64/[1]TrRoad_act!L48*100)</f>
        <v>8.2063082663950535</v>
      </c>
      <c r="M112" s="31">
        <f>IF(M64=0,"",M64/[1]TrRoad_act!M48*100)</f>
        <v>8.1170126211126856</v>
      </c>
      <c r="N112" s="31">
        <f>IF(N64=0,"",N64/[1]TrRoad_act!N48*100)</f>
        <v>8.0380806245190346</v>
      </c>
      <c r="O112" s="31">
        <f>IF(O64=0,"",O64/[1]TrRoad_act!O48*100)</f>
        <v>7.9279763789762256</v>
      </c>
      <c r="P112" s="31">
        <f>IF(P64=0,"",P64/[1]TrRoad_act!P48*100)</f>
        <v>7.8306560279117132</v>
      </c>
      <c r="Q112" s="31">
        <f>IF(Q64=0,"",Q64/[1]TrRoad_act!Q48*100)</f>
        <v>7.736378461058524</v>
      </c>
    </row>
    <row r="113" spans="1:17" ht="11.45" customHeight="1" x14ac:dyDescent="0.45">
      <c r="A113" s="19" t="s">
        <v>42</v>
      </c>
      <c r="B113" s="31">
        <f>IF(B67=0,"",B67/[1]TrRoad_act!B49*100)</f>
        <v>8.7570958878720191</v>
      </c>
      <c r="C113" s="31">
        <f>IF(C67=0,"",C67/[1]TrRoad_act!C49*100)</f>
        <v>8.5752872289115167</v>
      </c>
      <c r="D113" s="31">
        <f>IF(D64=0,"",D64/[1]TrRoad_act!D48*100)</f>
        <v>9.0326151681649574</v>
      </c>
      <c r="E113" s="31">
        <f>IF(E67=0,"",E67/[1]TrRoad_act!E49*100)</f>
        <v>8.4053082039871008</v>
      </c>
      <c r="F113" s="31">
        <f>IF(F67=0,"",F67/[1]TrRoad_act!F49*100)</f>
        <v>8.3027575184566693</v>
      </c>
      <c r="G113" s="31">
        <f>IF(G67=0,"",G67/[1]TrRoad_act!G49*100)</f>
        <v>8.2354743603976051</v>
      </c>
      <c r="H113" s="31">
        <f>IF(H67=0,"",H67/[1]TrRoad_act!H49*100)</f>
        <v>8.1610355661580041</v>
      </c>
      <c r="I113" s="31">
        <f>IF(I67=0,"",I67/[1]TrRoad_act!I49*100)</f>
        <v>8.0748278340257329</v>
      </c>
      <c r="J113" s="31">
        <f>IF(J67=0,"",J67/[1]TrRoad_act!J49*100)</f>
        <v>8.0173718534577461</v>
      </c>
      <c r="K113" s="31">
        <f>IF(K67=0,"",K67/[1]TrRoad_act!K49*100)</f>
        <v>7.9453251488318095</v>
      </c>
      <c r="L113" s="31">
        <f>IF(L67=0,"",L67/[1]TrRoad_act!L49*100)</f>
        <v>7.8973931838701885</v>
      </c>
      <c r="M113" s="31">
        <f>IF(M67=0,"",M67/[1]TrRoad_act!M49*100)</f>
        <v>7.8355826359515506</v>
      </c>
      <c r="N113" s="31">
        <f>IF(N67=0,"",N67/[1]TrRoad_act!N49*100)</f>
        <v>7.7884999856622574</v>
      </c>
      <c r="O113" s="31">
        <f>IF(O67=0,"",O67/[1]TrRoad_act!O49*100)</f>
        <v>7.6947951617562733</v>
      </c>
      <c r="P113" s="31">
        <f>IF(P67=0,"",P67/[1]TrRoad_act!P49*100)</f>
        <v>7.6124596191908953</v>
      </c>
      <c r="Q113" s="31">
        <f>IF(Q67=0,"",Q67/[1]TrRoad_act!Q49*100)</f>
        <v>7.5575374760162823</v>
      </c>
    </row>
    <row r="114" spans="1:17" ht="11.45" customHeight="1" x14ac:dyDescent="0.45">
      <c r="A114" s="19" t="s">
        <v>43</v>
      </c>
      <c r="B114" s="31">
        <f>IF(B70=0,"",B70/[1]TrRoad_act!B50*100)</f>
        <v>11.411131351510978</v>
      </c>
      <c r="C114" s="31">
        <f>IF(C70=0,"",C70/[1]TrRoad_act!C50*100)</f>
        <v>11.036506952724261</v>
      </c>
      <c r="D114" s="31">
        <f>IF(D67=0,"",D67/[1]TrRoad_act!D49*100)</f>
        <v>8.4996734871037347</v>
      </c>
      <c r="E114" s="31">
        <f>IF(E70=0,"",E70/[1]TrRoad_act!E50*100)</f>
        <v>10.377497917957708</v>
      </c>
      <c r="F114" s="31">
        <f>IF(F70=0,"",F70/[1]TrRoad_act!F50*100)</f>
        <v>10.31983294932758</v>
      </c>
      <c r="G114" s="31">
        <f>IF(G70=0,"",G70/[1]TrRoad_act!G50*100)</f>
        <v>10.153300354743935</v>
      </c>
      <c r="H114" s="31">
        <f>IF(H70=0,"",H70/[1]TrRoad_act!H50*100)</f>
        <v>9.9448563517380926</v>
      </c>
      <c r="I114" s="31">
        <f>IF(I70=0,"",I70/[1]TrRoad_act!I50*100)</f>
        <v>9.8391564530557805</v>
      </c>
      <c r="J114" s="31">
        <f>IF(J70=0,"",J70/[1]TrRoad_act!J50*100)</f>
        <v>9.7537364496036094</v>
      </c>
      <c r="K114" s="31">
        <f>IF(K70=0,"",K70/[1]TrRoad_act!K50*100)</f>
        <v>9.6181287383479841</v>
      </c>
      <c r="L114" s="31">
        <f>IF(L70=0,"",L70/[1]TrRoad_act!L50*100)</f>
        <v>9.5411853389184813</v>
      </c>
      <c r="M114" s="31">
        <f>IF(M70=0,"",M70/[1]TrRoad_act!M50*100)</f>
        <v>9.494449836249176</v>
      </c>
      <c r="N114" s="31">
        <f>IF(N70=0,"",N70/[1]TrRoad_act!N50*100)</f>
        <v>9.4796253083320003</v>
      </c>
      <c r="O114" s="31">
        <f>IF(O70=0,"",O70/[1]TrRoad_act!O50*100)</f>
        <v>9.4791130010026023</v>
      </c>
      <c r="P114" s="31">
        <f>IF(P70=0,"",P70/[1]TrRoad_act!P50*100)</f>
        <v>9.3446252302862653</v>
      </c>
      <c r="Q114" s="31">
        <f>IF(Q70=0,"",Q70/[1]TrRoad_act!Q50*100)</f>
        <v>9.3206204449103875</v>
      </c>
    </row>
    <row r="115" spans="1:17" ht="11.45" customHeight="1" x14ac:dyDescent="0.45">
      <c r="A115" s="19" t="s">
        <v>44</v>
      </c>
      <c r="B115" s="31">
        <f>IF(B71=0,"",B71/[1]TrRoad_act!B51*100)</f>
        <v>10.392735974571583</v>
      </c>
      <c r="C115" s="31">
        <f>IF(C71=0,"",C71/[1]TrRoad_act!C51*100)</f>
        <v>10.14483159482649</v>
      </c>
      <c r="D115" s="31">
        <f>IF(D70=0,"",D70/[1]TrRoad_act!D50*100)</f>
        <v>10.597429177637384</v>
      </c>
      <c r="E115" s="31">
        <f>IF(E71=0,"",E71/[1]TrRoad_act!E51*100)</f>
        <v>9.7560534486817847</v>
      </c>
      <c r="F115" s="31">
        <f>IF(F71=0,"",F71/[1]TrRoad_act!F51*100)</f>
        <v>9.6500866485728043</v>
      </c>
      <c r="G115" s="31">
        <f>IF(G71=0,"",G71/[1]TrRoad_act!G51*100)</f>
        <v>9.5479381691399183</v>
      </c>
      <c r="H115" s="31">
        <f>IF(H71=0,"",H71/[1]TrRoad_act!H51*100)</f>
        <v>9.4319706229553937</v>
      </c>
      <c r="I115" s="31">
        <f>IF(I71=0,"",I71/[1]TrRoad_act!I51*100)</f>
        <v>9.4085776231907392</v>
      </c>
      <c r="J115" s="31">
        <f>IF(J71=0,"",J71/[1]TrRoad_act!J51*100)</f>
        <v>9.286607442894093</v>
      </c>
      <c r="K115" s="31">
        <f>IF(K71=0,"",K71/[1]TrRoad_act!K51*100)</f>
        <v>9.0740020253924207</v>
      </c>
      <c r="L115" s="31">
        <f>IF(L71=0,"",L71/[1]TrRoad_act!L51*100)</f>
        <v>8.8630982554332789</v>
      </c>
      <c r="M115" s="31">
        <f>IF(M71=0,"",M71/[1]TrRoad_act!M51*100)</f>
        <v>8.8013337282501105</v>
      </c>
      <c r="N115" s="31">
        <f>IF(N71=0,"",N71/[1]TrRoad_act!N51*100)</f>
        <v>8.695766661482919</v>
      </c>
      <c r="O115" s="31">
        <f>IF(O71=0,"",O71/[1]TrRoad_act!O51*100)</f>
        <v>8.6856815875487481</v>
      </c>
      <c r="P115" s="31">
        <f>IF(P71=0,"",P71/[1]TrRoad_act!P51*100)</f>
        <v>8.5983294554093774</v>
      </c>
      <c r="Q115" s="31">
        <f>IF(Q71=0,"",Q71/[1]TrRoad_act!Q51*100)</f>
        <v>8.5941252371741808</v>
      </c>
    </row>
    <row r="116" spans="1:17" ht="11.45" customHeight="1" x14ac:dyDescent="0.45">
      <c r="A116" s="19" t="s">
        <v>48</v>
      </c>
      <c r="B116" s="31">
        <f>IF(B77=0,"",B77/[1]TrRoad_act!B52*100)</f>
        <v>4.7348992183731164</v>
      </c>
      <c r="C116" s="31">
        <f>IF(C77=0,"",C77/[1]TrRoad_act!C52*100)</f>
        <v>4.5881724783144087</v>
      </c>
      <c r="D116" s="31">
        <f>IF(D71=0,"",D71/[1]TrRoad_act!D51*100)</f>
        <v>9.9323816535242333</v>
      </c>
      <c r="E116" s="31">
        <f>IF(E77=0,"",E77/[1]TrRoad_act!E52*100)</f>
        <v>4.5592139620845096</v>
      </c>
      <c r="F116" s="31">
        <f>IF(F77=0,"",F77/[1]TrRoad_act!F52*100)</f>
        <v>4.5115559940682202</v>
      </c>
      <c r="G116" s="31">
        <f>IF(G77=0,"",G77/[1]TrRoad_act!G52*100)</f>
        <v>4.4953173151850061</v>
      </c>
      <c r="H116" s="31">
        <f>IF(H77=0,"",H77/[1]TrRoad_act!H52*100)</f>
        <v>4.4672032010101441</v>
      </c>
      <c r="I116" s="31">
        <f>IF(I77=0,"",I77/[1]TrRoad_act!I52*100)</f>
        <v>4.4445331490082403</v>
      </c>
      <c r="J116" s="31">
        <f>IF(J77=0,"",J77/[1]TrRoad_act!J52*100)</f>
        <v>4.3896948562088118</v>
      </c>
      <c r="K116" s="31">
        <f>IF(K77=0,"",K77/[1]TrRoad_act!K52*100)</f>
        <v>4.3617369161937072</v>
      </c>
      <c r="L116" s="31">
        <f>IF(L77=0,"",L77/[1]TrRoad_act!L52*100)</f>
        <v>4.2842116047348631</v>
      </c>
      <c r="M116" s="31">
        <f>IF(M77=0,"",M77/[1]TrRoad_act!M52*100)</f>
        <v>4.2778840268191018</v>
      </c>
      <c r="N116" s="31">
        <f>IF(N77=0,"",N77/[1]TrRoad_act!N52*100)</f>
        <v>4.2504837209090516</v>
      </c>
      <c r="O116" s="31">
        <f>IF(O77=0,"",O77/[1]TrRoad_act!O52*100)</f>
        <v>4.2462418865373071</v>
      </c>
      <c r="P116" s="31">
        <f>IF(P77=0,"",P77/[1]TrRoad_act!P52*100)</f>
        <v>4.2708400020224628</v>
      </c>
      <c r="Q116" s="31">
        <f>IF(Q77=0,"",Q77/[1]TrRoad_act!Q52*100)</f>
        <v>4.2965181423673284</v>
      </c>
    </row>
    <row r="117" spans="1:17" ht="11.45" customHeight="1" x14ac:dyDescent="0.45">
      <c r="A117" s="29" t="s">
        <v>58</v>
      </c>
      <c r="B117" s="30">
        <f>IF(B82=0,"",B82/[1]TrRoad_act!B53*100)</f>
        <v>46.802915215089797</v>
      </c>
      <c r="C117" s="30">
        <f>IF(C82=0,"",C82/[1]TrRoad_act!C53*100)</f>
        <v>46.715344871542605</v>
      </c>
      <c r="D117" s="31">
        <f>IF(D77=0,"",D77/[1]TrRoad_act!D52*100)</f>
        <v>4.5700668769618469</v>
      </c>
      <c r="E117" s="30">
        <f>IF(E82=0,"",E82/[1]TrRoad_act!E53*100)</f>
        <v>47.106431293527415</v>
      </c>
      <c r="F117" s="30">
        <f>IF(F82=0,"",F82/[1]TrRoad_act!F53*100)</f>
        <v>45.384844527504356</v>
      </c>
      <c r="G117" s="30">
        <f>IF(G82=0,"",G82/[1]TrRoad_act!G53*100)</f>
        <v>45.563248060323971</v>
      </c>
      <c r="H117" s="30">
        <f>IF(H82=0,"",H82/[1]TrRoad_act!H53*100)</f>
        <v>46.054363639265787</v>
      </c>
      <c r="I117" s="30">
        <f>IF(I82=0,"",I82/[1]TrRoad_act!I53*100)</f>
        <v>45.997981524417277</v>
      </c>
      <c r="J117" s="30">
        <f>IF(J82=0,"",J82/[1]TrRoad_act!J53*100)</f>
        <v>45.465184194342541</v>
      </c>
      <c r="K117" s="30">
        <f>IF(K82=0,"",K82/[1]TrRoad_act!K53*100)</f>
        <v>46.072060627980314</v>
      </c>
      <c r="L117" s="30">
        <f>IF(L82=0,"",L82/[1]TrRoad_act!L53*100)</f>
        <v>47.019334097839412</v>
      </c>
      <c r="M117" s="30">
        <f>IF(M82=0,"",M82/[1]TrRoad_act!M53*100)</f>
        <v>46.206971320285952</v>
      </c>
      <c r="N117" s="30">
        <f>IF(N82=0,"",N82/[1]TrRoad_act!N53*100)</f>
        <v>46.232970105498254</v>
      </c>
      <c r="O117" s="30">
        <f>IF(O82=0,"",O82/[1]TrRoad_act!O53*100)</f>
        <v>45.051217419574421</v>
      </c>
      <c r="P117" s="30">
        <f>IF(P82=0,"",P82/[1]TrRoad_act!P53*100)</f>
        <v>44.144281748397972</v>
      </c>
      <c r="Q117" s="30">
        <f>IF(Q82=0,"",Q82/[1]TrRoad_act!Q53*100)</f>
        <v>43.927732217900747</v>
      </c>
    </row>
    <row r="118" spans="1:17" ht="11.45" customHeight="1" x14ac:dyDescent="0.45">
      <c r="A118" s="19" t="s">
        <v>52</v>
      </c>
      <c r="B118" s="31">
        <f>IF(B83=0,"",B83/[1]TrRoad_act!B54*100)</f>
        <v>44.473844102432842</v>
      </c>
      <c r="C118" s="31">
        <f>IF(C83=0,"",C83/[1]TrRoad_act!C54*100)</f>
        <v>44.817982258407504</v>
      </c>
      <c r="D118" s="30">
        <f>IF(D82=0,"",D82/[1]TrRoad_act!D53*100)</f>
        <v>46.31851603008311</v>
      </c>
      <c r="E118" s="31">
        <f>IF(E83=0,"",E83/[1]TrRoad_act!E54*100)</f>
        <v>44.911336528828592</v>
      </c>
      <c r="F118" s="31">
        <f>IF(F83=0,"",F83/[1]TrRoad_act!F54*100)</f>
        <v>44.213768220931406</v>
      </c>
      <c r="G118" s="31">
        <f>IF(G83=0,"",G83/[1]TrRoad_act!G54*100)</f>
        <v>44.464592574454478</v>
      </c>
      <c r="H118" s="31">
        <f>IF(H83=0,"",H83/[1]TrRoad_act!H54*100)</f>
        <v>44.694046120713388</v>
      </c>
      <c r="I118" s="31">
        <f>IF(I83=0,"",I83/[1]TrRoad_act!I54*100)</f>
        <v>45.054406991548227</v>
      </c>
      <c r="J118" s="31">
        <f>IF(J83=0,"",J83/[1]TrRoad_act!J54*100)</f>
        <v>44.749545761234749</v>
      </c>
      <c r="K118" s="31">
        <f>IF(K83=0,"",K83/[1]TrRoad_act!K54*100)</f>
        <v>45.214298985949789</v>
      </c>
      <c r="L118" s="31">
        <f>IF(L83=0,"",L83/[1]TrRoad_act!L54*100)</f>
        <v>45.293851582638737</v>
      </c>
      <c r="M118" s="31">
        <f>IF(M83=0,"",M83/[1]TrRoad_act!M54*100)</f>
        <v>44.4495827540335</v>
      </c>
      <c r="N118" s="31">
        <f>IF(N83=0,"",N83/[1]TrRoad_act!N54*100)</f>
        <v>43.925672917366541</v>
      </c>
      <c r="O118" s="31">
        <f>IF(O83=0,"",O83/[1]TrRoad_act!O54*100)</f>
        <v>42.665391048106457</v>
      </c>
      <c r="P118" s="31">
        <f>IF(P83=0,"",P83/[1]TrRoad_act!P54*100)</f>
        <v>42.627086068280178</v>
      </c>
      <c r="Q118" s="31">
        <f>IF(Q83=0,"",Q83/[1]TrRoad_act!Q54*100)</f>
        <v>42.043793903589012</v>
      </c>
    </row>
    <row r="119" spans="1:17" ht="11.45" customHeight="1" x14ac:dyDescent="0.45">
      <c r="A119" s="40" t="s">
        <v>53</v>
      </c>
      <c r="B119" s="36">
        <f>IF(B89=0,"",B89/[1]TrRoad_act!B55*100)</f>
        <v>55.569773499409777</v>
      </c>
      <c r="C119" s="36">
        <f>IF(C89=0,"",C89/[1]TrRoad_act!C55*100)</f>
        <v>53.604809619362548</v>
      </c>
      <c r="D119" s="31">
        <f>IF(D83=0,"",D83/[1]TrRoad_act!D54*100)</f>
        <v>44.390194364718646</v>
      </c>
      <c r="E119" s="36">
        <f>IF(E89=0,"",E89/[1]TrRoad_act!E55*100)</f>
        <v>54.835777271565824</v>
      </c>
      <c r="F119" s="36">
        <f>IF(F89=0,"",F89/[1]TrRoad_act!F55*100)</f>
        <v>49.169147828274859</v>
      </c>
      <c r="G119" s="36">
        <f>IF(G89=0,"",G89/[1]TrRoad_act!G55*100)</f>
        <v>49.084737285888266</v>
      </c>
      <c r="H119" s="36">
        <f>IF(H89=0,"",H89/[1]TrRoad_act!H55*100)</f>
        <v>50.27204700545083</v>
      </c>
      <c r="I119" s="36">
        <f>IF(I89=0,"",I89/[1]TrRoad_act!I55*100)</f>
        <v>48.937154352257778</v>
      </c>
      <c r="J119" s="36">
        <f>IF(J89=0,"",J89/[1]TrRoad_act!J55*100)</f>
        <v>47.652381814269518</v>
      </c>
      <c r="K119" s="36">
        <f>IF(K89=0,"",K89/[1]TrRoad_act!K55*100)</f>
        <v>48.787195636415717</v>
      </c>
      <c r="L119" s="36">
        <f>IF(L89=0,"",L89/[1]TrRoad_act!L55*100)</f>
        <v>52.269507724249799</v>
      </c>
      <c r="M119" s="36">
        <f>IF(M89=0,"",M89/[1]TrRoad_act!M55*100)</f>
        <v>51.568887838937229</v>
      </c>
      <c r="N119" s="36">
        <f>IF(N89=0,"",N89/[1]TrRoad_act!N55*100)</f>
        <v>52.88433258866911</v>
      </c>
      <c r="O119" s="36">
        <f>IF(O89=0,"",O89/[1]TrRoad_act!O55*100)</f>
        <v>51.551181711561952</v>
      </c>
      <c r="P119" s="36">
        <f>IF(P89=0,"",P89/[1]TrRoad_act!P55*100)</f>
        <v>48.303462868648523</v>
      </c>
      <c r="Q119" s="36">
        <f>IF(Q89=0,"",Q89/[1]TrRoad_act!Q55*100)</f>
        <v>49.117770351516853</v>
      </c>
    </row>
    <row r="120" spans="1:17" ht="11.45" customHeight="1" x14ac:dyDescent="0.45">
      <c r="D120" s="36">
        <f>IF(D90=0,"",D90/[1]TrRoad_act!D55*100)</f>
        <v>53.120048185783752</v>
      </c>
    </row>
    <row r="121" spans="1:17" ht="11.45" customHeight="1" x14ac:dyDescent="0.45">
      <c r="A121" s="13" t="s">
        <v>59</v>
      </c>
      <c r="B121" s="41"/>
      <c r="C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</row>
    <row r="122" spans="1:17" ht="11.45" customHeight="1" x14ac:dyDescent="0.45">
      <c r="A122" s="23" t="s">
        <v>60</v>
      </c>
      <c r="B122" s="42">
        <f>IF([1]TrRoad_act!B4=0,"",B18/[1]TrRoad_act!B4*1000)</f>
        <v>38.498488463636079</v>
      </c>
      <c r="C122" s="42">
        <f>IF([1]TrRoad_act!C4=0,"",C18/[1]TrRoad_act!C4*1000)</f>
        <v>38.167289811199154</v>
      </c>
      <c r="D122" s="41"/>
      <c r="E122" s="42">
        <f>IF([1]TrRoad_act!E4=0,"",E18/[1]TrRoad_act!E4*1000)</f>
        <v>37.668949649277216</v>
      </c>
      <c r="F122" s="42">
        <f>IF([1]TrRoad_act!F4=0,"",F18/[1]TrRoad_act!F4*1000)</f>
        <v>37.647846222583091</v>
      </c>
      <c r="G122" s="42">
        <f>IF([1]TrRoad_act!G4=0,"",G18/[1]TrRoad_act!G4*1000)</f>
        <v>37.544613199500297</v>
      </c>
      <c r="H122" s="42">
        <f>IF([1]TrRoad_act!H4=0,"",H18/[1]TrRoad_act!H4*1000)</f>
        <v>38.012818250515906</v>
      </c>
      <c r="I122" s="42">
        <f>IF([1]TrRoad_act!I4=0,"",I18/[1]TrRoad_act!I4*1000)</f>
        <v>37.73605627830041</v>
      </c>
      <c r="J122" s="42">
        <f>IF([1]TrRoad_act!J4=0,"",J18/[1]TrRoad_act!J4*1000)</f>
        <v>37.170086138405061</v>
      </c>
      <c r="K122" s="42">
        <f>IF([1]TrRoad_act!K4=0,"",K18/[1]TrRoad_act!K4*1000)</f>
        <v>36.619099668654307</v>
      </c>
      <c r="L122" s="42">
        <f>IF([1]TrRoad_act!L4=0,"",L18/[1]TrRoad_act!L4*1000)</f>
        <v>36.283044476850669</v>
      </c>
      <c r="M122" s="42">
        <f>IF([1]TrRoad_act!M4=0,"",M18/[1]TrRoad_act!M4*1000)</f>
        <v>36.131007416745625</v>
      </c>
      <c r="N122" s="42">
        <f>IF([1]TrRoad_act!N4=0,"",N18/[1]TrRoad_act!N4*1000)</f>
        <v>35.857294316398125</v>
      </c>
      <c r="O122" s="42">
        <f>IF([1]TrRoad_act!O4=0,"",O18/[1]TrRoad_act!O4*1000)</f>
        <v>35.284470475756358</v>
      </c>
      <c r="P122" s="42">
        <f>IF([1]TrRoad_act!P4=0,"",P18/[1]TrRoad_act!P4*1000)</f>
        <v>35.8244739271667</v>
      </c>
      <c r="Q122" s="42">
        <f>IF([1]TrRoad_act!Q4=0,"",Q18/[1]TrRoad_act!Q4*1000)</f>
        <v>35.480863345848455</v>
      </c>
    </row>
    <row r="123" spans="1:17" ht="11.45" customHeight="1" x14ac:dyDescent="0.45">
      <c r="A123" s="33" t="s">
        <v>56</v>
      </c>
      <c r="B123" s="43">
        <f>IF([1]TrRoad_act!B5=0,"",B19/[1]TrRoad_act!B5*1000)</f>
        <v>34.555954910303008</v>
      </c>
      <c r="C123" s="43">
        <f>IF([1]TrRoad_act!C5=0,"",C19/[1]TrRoad_act!C5*1000)</f>
        <v>34.11607077483351</v>
      </c>
      <c r="D123" s="42">
        <f>IF([1]TrRoad_act!D4=0,"",D18/[1]TrRoad_act!D4*1000)</f>
        <v>38.116593454944883</v>
      </c>
      <c r="E123" s="43">
        <f>IF([1]TrRoad_act!E5=0,"",E19/[1]TrRoad_act!E5*1000)</f>
        <v>33.819230454065426</v>
      </c>
      <c r="F123" s="43">
        <f>IF([1]TrRoad_act!F5=0,"",F19/[1]TrRoad_act!F5*1000)</f>
        <v>33.097103410590549</v>
      </c>
      <c r="G123" s="43">
        <f>IF([1]TrRoad_act!G5=0,"",G19/[1]TrRoad_act!G5*1000)</f>
        <v>33.051010676851526</v>
      </c>
      <c r="H123" s="43">
        <f>IF([1]TrRoad_act!H5=0,"",H19/[1]TrRoad_act!H5*1000)</f>
        <v>32.458200886591733</v>
      </c>
      <c r="I123" s="43">
        <f>IF([1]TrRoad_act!I5=0,"",I19/[1]TrRoad_act!I5*1000)</f>
        <v>32.482754404758197</v>
      </c>
      <c r="J123" s="43">
        <f>IF([1]TrRoad_act!J5=0,"",J19/[1]TrRoad_act!J5*1000)</f>
        <v>31.86438360289036</v>
      </c>
      <c r="K123" s="43">
        <f>IF([1]TrRoad_act!K5=0,"",K19/[1]TrRoad_act!K5*1000)</f>
        <v>32.286937553454123</v>
      </c>
      <c r="L123" s="43">
        <f>IF([1]TrRoad_act!L5=0,"",L19/[1]TrRoad_act!L5*1000)</f>
        <v>32.279289731593522</v>
      </c>
      <c r="M123" s="43">
        <f>IF([1]TrRoad_act!M5=0,"",M19/[1]TrRoad_act!M5*1000)</f>
        <v>31.592358876786367</v>
      </c>
      <c r="N123" s="43">
        <f>IF([1]TrRoad_act!N5=0,"",N19/[1]TrRoad_act!N5*1000)</f>
        <v>30.820373195260991</v>
      </c>
      <c r="O123" s="43">
        <f>IF([1]TrRoad_act!O5=0,"",O19/[1]TrRoad_act!O5*1000)</f>
        <v>30.430079010405755</v>
      </c>
      <c r="P123" s="43">
        <f>IF([1]TrRoad_act!P5=0,"",P19/[1]TrRoad_act!P5*1000)</f>
        <v>30.59536337076349</v>
      </c>
      <c r="Q123" s="43">
        <f>IF([1]TrRoad_act!Q5=0,"",Q19/[1]TrRoad_act!Q5*1000)</f>
        <v>30.875559050899167</v>
      </c>
    </row>
    <row r="124" spans="1:17" ht="11.45" customHeight="1" x14ac:dyDescent="0.45">
      <c r="A124" s="29" t="s">
        <v>40</v>
      </c>
      <c r="B124" s="44">
        <f>IF([1]TrRoad_act!B6=0,"",B23/[1]TrRoad_act!B6*1000)</f>
        <v>40.072664352092495</v>
      </c>
      <c r="C124" s="44">
        <f>IF([1]TrRoad_act!C6=0,"",C23/[1]TrRoad_act!C6*1000)</f>
        <v>39.666575315559271</v>
      </c>
      <c r="D124" s="43">
        <f>IF([1]TrRoad_act!D5=0,"",D19/[1]TrRoad_act!D5*1000)</f>
        <v>33.968210819244234</v>
      </c>
      <c r="E124" s="44">
        <f>IF([1]TrRoad_act!E6=0,"",E23/[1]TrRoad_act!E6*1000)</f>
        <v>39.070727719925003</v>
      </c>
      <c r="F124" s="44">
        <f>IF([1]TrRoad_act!F6=0,"",F23/[1]TrRoad_act!F6*1000)</f>
        <v>39.047412168848282</v>
      </c>
      <c r="G124" s="44">
        <f>IF([1]TrRoad_act!G6=0,"",G23/[1]TrRoad_act!G6*1000)</f>
        <v>38.986178292480304</v>
      </c>
      <c r="H124" s="44">
        <f>IF([1]TrRoad_act!H6=0,"",H23/[1]TrRoad_act!H6*1000)</f>
        <v>39.47743369888353</v>
      </c>
      <c r="I124" s="44">
        <f>IF([1]TrRoad_act!I6=0,"",I23/[1]TrRoad_act!I6*1000)</f>
        <v>39.239421551669885</v>
      </c>
      <c r="J124" s="44">
        <f>IF([1]TrRoad_act!J6=0,"",J23/[1]TrRoad_act!J6*1000)</f>
        <v>38.689670829313954</v>
      </c>
      <c r="K124" s="44">
        <f>IF([1]TrRoad_act!K6=0,"",K23/[1]TrRoad_act!K6*1000)</f>
        <v>37.896260957666144</v>
      </c>
      <c r="L124" s="44">
        <f>IF([1]TrRoad_act!L6=0,"",L23/[1]TrRoad_act!L6*1000)</f>
        <v>37.503064672588451</v>
      </c>
      <c r="M124" s="44">
        <f>IF([1]TrRoad_act!M6=0,"",M23/[1]TrRoad_act!M6*1000)</f>
        <v>37.395226393363636</v>
      </c>
      <c r="N124" s="44">
        <f>IF([1]TrRoad_act!N6=0,"",N23/[1]TrRoad_act!N6*1000)</f>
        <v>37.174297961057107</v>
      </c>
      <c r="O124" s="44">
        <f>IF([1]TrRoad_act!O6=0,"",O23/[1]TrRoad_act!O6*1000)</f>
        <v>36.487154524133558</v>
      </c>
      <c r="P124" s="44">
        <f>IF([1]TrRoad_act!P6=0,"",P23/[1]TrRoad_act!P6*1000)</f>
        <v>37.012365935464004</v>
      </c>
      <c r="Q124" s="44">
        <f>IF([1]TrRoad_act!Q6=0,"",Q23/[1]TrRoad_act!Q6*1000)</f>
        <v>36.570227370196989</v>
      </c>
    </row>
    <row r="125" spans="1:17" ht="11.45" customHeight="1" x14ac:dyDescent="0.45">
      <c r="A125" s="19" t="s">
        <v>41</v>
      </c>
      <c r="B125" s="45">
        <f>IF([1]TrRoad_act!B7=0,"",B24/[1]TrRoad_act!B7*1000)</f>
        <v>41.897790055639717</v>
      </c>
      <c r="C125" s="45">
        <f>IF([1]TrRoad_act!C7=0,"",C24/[1]TrRoad_act!C7*1000)</f>
        <v>41.732434687621407</v>
      </c>
      <c r="D125" s="44">
        <f>IF([1]TrRoad_act!D6=0,"",D23/[1]TrRoad_act!D6*1000)</f>
        <v>39.532531493181231</v>
      </c>
      <c r="E125" s="45">
        <f>IF([1]TrRoad_act!E7=0,"",E24/[1]TrRoad_act!E7*1000)</f>
        <v>41.584414967601283</v>
      </c>
      <c r="F125" s="45">
        <f>IF([1]TrRoad_act!F7=0,"",F24/[1]TrRoad_act!F7*1000)</f>
        <v>42.038071006886078</v>
      </c>
      <c r="G125" s="45">
        <f>IF([1]TrRoad_act!G7=0,"",G24/[1]TrRoad_act!G7*1000)</f>
        <v>42.078019879224641</v>
      </c>
      <c r="H125" s="45">
        <f>IF([1]TrRoad_act!H7=0,"",H24/[1]TrRoad_act!H7*1000)</f>
        <v>42.910777245967147</v>
      </c>
      <c r="I125" s="45">
        <f>IF([1]TrRoad_act!I7=0,"",I24/[1]TrRoad_act!I7*1000)</f>
        <v>42.759539634940587</v>
      </c>
      <c r="J125" s="45">
        <f>IF([1]TrRoad_act!J7=0,"",J24/[1]TrRoad_act!J7*1000)</f>
        <v>42.104119561162655</v>
      </c>
      <c r="K125" s="45">
        <f>IF([1]TrRoad_act!K7=0,"",K24/[1]TrRoad_act!K7*1000)</f>
        <v>41.150551082687521</v>
      </c>
      <c r="L125" s="45">
        <f>IF([1]TrRoad_act!L7=0,"",L24/[1]TrRoad_act!L7*1000)</f>
        <v>40.657342684409201</v>
      </c>
      <c r="M125" s="45">
        <f>IF([1]TrRoad_act!M7=0,"",M24/[1]TrRoad_act!M7*1000)</f>
        <v>40.502706032334551</v>
      </c>
      <c r="N125" s="45">
        <f>IF([1]TrRoad_act!N7=0,"",N24/[1]TrRoad_act!N7*1000)</f>
        <v>40.256767306343214</v>
      </c>
      <c r="O125" s="45">
        <f>IF([1]TrRoad_act!O7=0,"",O24/[1]TrRoad_act!O7*1000)</f>
        <v>39.635597983589818</v>
      </c>
      <c r="P125" s="45">
        <f>IF([1]TrRoad_act!P7=0,"",P24/[1]TrRoad_act!P7*1000)</f>
        <v>40.120306726457088</v>
      </c>
      <c r="Q125" s="45">
        <f>IF([1]TrRoad_act!Q7=0,"",Q24/[1]TrRoad_act!Q7*1000)</f>
        <v>39.35074858228289</v>
      </c>
    </row>
    <row r="126" spans="1:17" ht="11.45" customHeight="1" x14ac:dyDescent="0.45">
      <c r="A126" s="19" t="s">
        <v>42</v>
      </c>
      <c r="B126" s="45">
        <f>IF([1]TrRoad_act!B8=0,"",B27/[1]TrRoad_act!B8*1000)</f>
        <v>35.62674808658452</v>
      </c>
      <c r="C126" s="45">
        <f>IF([1]TrRoad_act!C8=0,"",C27/[1]TrRoad_act!C8*1000)</f>
        <v>35.068005019787108</v>
      </c>
      <c r="D126" s="45">
        <f>IF([1]TrRoad_act!D7=0,"",D24/[1]TrRoad_act!D7*1000)</f>
        <v>41.845260388576094</v>
      </c>
      <c r="E126" s="45">
        <f>IF([1]TrRoad_act!E8=0,"",E27/[1]TrRoad_act!E8*1000)</f>
        <v>34.551991047046045</v>
      </c>
      <c r="F126" s="45">
        <f>IF([1]TrRoad_act!F8=0,"",F27/[1]TrRoad_act!F8*1000)</f>
        <v>34.317778363211119</v>
      </c>
      <c r="G126" s="45">
        <f>IF([1]TrRoad_act!G8=0,"",G27/[1]TrRoad_act!G8*1000)</f>
        <v>34.456256430075193</v>
      </c>
      <c r="H126" s="45">
        <f>IF([1]TrRoad_act!H8=0,"",H27/[1]TrRoad_act!H8*1000)</f>
        <v>35.047018684746199</v>
      </c>
      <c r="I126" s="45">
        <f>IF([1]TrRoad_act!I8=0,"",I27/[1]TrRoad_act!I8*1000)</f>
        <v>35.084080536167683</v>
      </c>
      <c r="J126" s="45">
        <f>IF([1]TrRoad_act!J8=0,"",J27/[1]TrRoad_act!J8*1000)</f>
        <v>34.871434976357776</v>
      </c>
      <c r="K126" s="45">
        <f>IF([1]TrRoad_act!K8=0,"",K27/[1]TrRoad_act!K8*1000)</f>
        <v>34.429640272496457</v>
      </c>
      <c r="L126" s="45">
        <f>IF([1]TrRoad_act!L8=0,"",L27/[1]TrRoad_act!L8*1000)</f>
        <v>34.363637096838296</v>
      </c>
      <c r="M126" s="45">
        <f>IF([1]TrRoad_act!M8=0,"",M27/[1]TrRoad_act!M8*1000)</f>
        <v>34.320245339409247</v>
      </c>
      <c r="N126" s="45">
        <f>IF([1]TrRoad_act!N8=0,"",N27/[1]TrRoad_act!N8*1000)</f>
        <v>34.256243994271877</v>
      </c>
      <c r="O126" s="45">
        <f>IF([1]TrRoad_act!O8=0,"",O27/[1]TrRoad_act!O8*1000)</f>
        <v>33.684117554981626</v>
      </c>
      <c r="P126" s="45">
        <f>IF([1]TrRoad_act!P8=0,"",P27/[1]TrRoad_act!P8*1000)</f>
        <v>34.385772339673537</v>
      </c>
      <c r="Q126" s="45">
        <f>IF([1]TrRoad_act!Q8=0,"",Q27/[1]TrRoad_act!Q8*1000)</f>
        <v>34.317497296091176</v>
      </c>
    </row>
    <row r="127" spans="1:17" ht="11.45" customHeight="1" x14ac:dyDescent="0.45">
      <c r="A127" s="19" t="s">
        <v>43</v>
      </c>
      <c r="B127" s="45">
        <f>IF([1]TrRoad_act!B9=0,"",B30/[1]TrRoad_act!B9*1000)</f>
        <v>39.25975452053531</v>
      </c>
      <c r="C127" s="45">
        <f>IF([1]TrRoad_act!C9=0,"",C30/[1]TrRoad_act!C9*1000)</f>
        <v>39.917314569194538</v>
      </c>
      <c r="D127" s="45">
        <f>IF([1]TrRoad_act!D8=0,"",D27/[1]TrRoad_act!D8*1000)</f>
        <v>34.865703971096806</v>
      </c>
      <c r="E127" s="45">
        <f>IF([1]TrRoad_act!E9=0,"",E30/[1]TrRoad_act!E9*1000)</f>
        <v>39.558051425345006</v>
      </c>
      <c r="F127" s="45">
        <f>IF([1]TrRoad_act!F9=0,"",F30/[1]TrRoad_act!F9*1000)</f>
        <v>40.544944549807347</v>
      </c>
      <c r="G127" s="45">
        <f>IF([1]TrRoad_act!G9=0,"",G30/[1]TrRoad_act!G9*1000)</f>
        <v>41.270280924970805</v>
      </c>
      <c r="H127" s="45">
        <f>IF([1]TrRoad_act!H9=0,"",H30/[1]TrRoad_act!H9*1000)</f>
        <v>42.85589066792889</v>
      </c>
      <c r="I127" s="45">
        <f>IF([1]TrRoad_act!I9=0,"",I30/[1]TrRoad_act!I9*1000)</f>
        <v>41.924164511449483</v>
      </c>
      <c r="J127" s="45">
        <f>IF([1]TrRoad_act!J9=0,"",J30/[1]TrRoad_act!J9*1000)</f>
        <v>42.830886377020626</v>
      </c>
      <c r="K127" s="45">
        <f>IF([1]TrRoad_act!K9=0,"",K30/[1]TrRoad_act!K9*1000)</f>
        <v>42.185779581985713</v>
      </c>
      <c r="L127" s="45">
        <f>IF([1]TrRoad_act!L9=0,"",L30/[1]TrRoad_act!L9*1000)</f>
        <v>40.967452353966472</v>
      </c>
      <c r="M127" s="45">
        <f>IF([1]TrRoad_act!M9=0,"",M30/[1]TrRoad_act!M9*1000)</f>
        <v>43.882084460991109</v>
      </c>
      <c r="N127" s="45">
        <f>IF([1]TrRoad_act!N9=0,"",N30/[1]TrRoad_act!N9*1000)</f>
        <v>45.016082633850353</v>
      </c>
      <c r="O127" s="45">
        <f>IF([1]TrRoad_act!O9=0,"",O30/[1]TrRoad_act!O9*1000)</f>
        <v>43.327794278994254</v>
      </c>
      <c r="P127" s="45">
        <f>IF([1]TrRoad_act!P9=0,"",P30/[1]TrRoad_act!P9*1000)</f>
        <v>43.798577645809345</v>
      </c>
      <c r="Q127" s="45">
        <f>IF([1]TrRoad_act!Q9=0,"",Q30/[1]TrRoad_act!Q9*1000)</f>
        <v>42.648014237397902</v>
      </c>
    </row>
    <row r="128" spans="1:17" ht="11.45" customHeight="1" x14ac:dyDescent="0.45">
      <c r="A128" s="19" t="s">
        <v>44</v>
      </c>
      <c r="B128" s="45">
        <f>IF([1]TrRoad_act!B10=0,"",B31/[1]TrRoad_act!B10*1000)</f>
        <v>39.46896665180212</v>
      </c>
      <c r="C128" s="45">
        <f>IF([1]TrRoad_act!C10=0,"",C31/[1]TrRoad_act!C10*1000)</f>
        <v>40.50599815691146</v>
      </c>
      <c r="D128" s="45">
        <f>IF([1]TrRoad_act!D9=0,"",D30/[1]TrRoad_act!D9*1000)</f>
        <v>40.042145500496154</v>
      </c>
      <c r="E128" s="45">
        <f>IF([1]TrRoad_act!E10=0,"",E31/[1]TrRoad_act!E10*1000)</f>
        <v>40.551818928666783</v>
      </c>
      <c r="F128" s="45">
        <f>IF([1]TrRoad_act!F10=0,"",F31/[1]TrRoad_act!F10*1000)</f>
        <v>41.213639690931025</v>
      </c>
      <c r="G128" s="45">
        <f>IF([1]TrRoad_act!G10=0,"",G31/[1]TrRoad_act!G10*1000)</f>
        <v>42.514880358613212</v>
      </c>
      <c r="H128" s="45">
        <f>IF([1]TrRoad_act!H10=0,"",H31/[1]TrRoad_act!H10*1000)</f>
        <v>42.350084023059786</v>
      </c>
      <c r="I128" s="45">
        <f>IF([1]TrRoad_act!I10=0,"",I31/[1]TrRoad_act!I10*1000)</f>
        <v>42.36150392340069</v>
      </c>
      <c r="J128" s="45">
        <f>IF([1]TrRoad_act!J10=0,"",J31/[1]TrRoad_act!J10*1000)</f>
        <v>40.920353101006079</v>
      </c>
      <c r="K128" s="45">
        <f>IF([1]TrRoad_act!K10=0,"",K31/[1]TrRoad_act!K10*1000)</f>
        <v>39.636651280023138</v>
      </c>
      <c r="L128" s="45">
        <f>IF([1]TrRoad_act!L10=0,"",L31/[1]TrRoad_act!L10*1000)</f>
        <v>38.630348921725918</v>
      </c>
      <c r="M128" s="45">
        <f>IF([1]TrRoad_act!M10=0,"",M31/[1]TrRoad_act!M10*1000)</f>
        <v>39.546864907545</v>
      </c>
      <c r="N128" s="45">
        <f>IF([1]TrRoad_act!N10=0,"",N31/[1]TrRoad_act!N10*1000)</f>
        <v>42.271734630361088</v>
      </c>
      <c r="O128" s="45">
        <f>IF([1]TrRoad_act!O10=0,"",O31/[1]TrRoad_act!O10*1000)</f>
        <v>40.086042395622052</v>
      </c>
      <c r="P128" s="45">
        <f>IF([1]TrRoad_act!P10=0,"",P31/[1]TrRoad_act!P10*1000)</f>
        <v>40.848735320357491</v>
      </c>
      <c r="Q128" s="45">
        <f>IF([1]TrRoad_act!Q10=0,"",Q31/[1]TrRoad_act!Q10*1000)</f>
        <v>39.103430769215059</v>
      </c>
    </row>
    <row r="129" spans="1:17" ht="11.45" customHeight="1" x14ac:dyDescent="0.45">
      <c r="A129" s="19" t="s">
        <v>57</v>
      </c>
      <c r="B129" s="45" t="str">
        <f>IF([1]TrRoad_act!B11=0,"",B34/[1]TrRoad_act!B11*1000)</f>
        <v/>
      </c>
      <c r="C129" s="45" t="str">
        <f>IF([1]TrRoad_act!C11=0,"",C34/[1]TrRoad_act!C11*1000)</f>
        <v/>
      </c>
      <c r="D129" s="45">
        <f>IF([1]TrRoad_act!D10=0,"",D31/[1]TrRoad_act!D10*1000)</f>
        <v>40.521247529908749</v>
      </c>
      <c r="E129" s="45" t="str">
        <f>IF([1]TrRoad_act!E11=0,"",E34/[1]TrRoad_act!E11*1000)</f>
        <v/>
      </c>
      <c r="F129" s="45" t="str">
        <f>IF([1]TrRoad_act!F11=0,"",F34/[1]TrRoad_act!F11*1000)</f>
        <v/>
      </c>
      <c r="G129" s="45" t="str">
        <f>IF([1]TrRoad_act!G11=0,"",G34/[1]TrRoad_act!G11*1000)</f>
        <v/>
      </c>
      <c r="H129" s="45" t="str">
        <f>IF([1]TrRoad_act!H11=0,"",H34/[1]TrRoad_act!H11*1000)</f>
        <v/>
      </c>
      <c r="I129" s="45" t="str">
        <f>IF([1]TrRoad_act!I11=0,"",I34/[1]TrRoad_act!I11*1000)</f>
        <v/>
      </c>
      <c r="J129" s="45">
        <f>IF([1]TrRoad_act!J11=0,"",J34/[1]TrRoad_act!J11*1000)</f>
        <v>19.691495150278367</v>
      </c>
      <c r="K129" s="45">
        <f>IF([1]TrRoad_act!K11=0,"",K34/[1]TrRoad_act!K11*1000)</f>
        <v>20.146418435119099</v>
      </c>
      <c r="L129" s="45">
        <f>IF([1]TrRoad_act!L11=0,"",L34/[1]TrRoad_act!L11*1000)</f>
        <v>26.894402074614487</v>
      </c>
      <c r="M129" s="45">
        <f>IF([1]TrRoad_act!M11=0,"",M34/[1]TrRoad_act!M11*1000)</f>
        <v>24.142486646596197</v>
      </c>
      <c r="N129" s="45">
        <f>IF([1]TrRoad_act!N11=0,"",N34/[1]TrRoad_act!N11*1000)</f>
        <v>26.747446214990021</v>
      </c>
      <c r="O129" s="45">
        <f>IF([1]TrRoad_act!O11=0,"",O34/[1]TrRoad_act!O11*1000)</f>
        <v>25.852911444048615</v>
      </c>
      <c r="P129" s="45">
        <f>IF([1]TrRoad_act!P11=0,"",P34/[1]TrRoad_act!P11*1000)</f>
        <v>26.718989885420644</v>
      </c>
      <c r="Q129" s="45">
        <f>IF([1]TrRoad_act!Q11=0,"",Q34/[1]TrRoad_act!Q11*1000)</f>
        <v>25.585142861312981</v>
      </c>
    </row>
    <row r="130" spans="1:17" ht="11.45" customHeight="1" x14ac:dyDescent="0.45">
      <c r="A130" s="19" t="s">
        <v>48</v>
      </c>
      <c r="B130" s="45" t="str">
        <f>IF([1]TrRoad_act!B12=0,"",B38/[1]TrRoad_act!B12*1000)</f>
        <v/>
      </c>
      <c r="C130" s="45" t="str">
        <f>IF([1]TrRoad_act!C12=0,"",C38/[1]TrRoad_act!C12*1000)</f>
        <v/>
      </c>
      <c r="D130" s="45" t="str">
        <f>IF([1]TrRoad_act!D11=0,"",D34/[1]TrRoad_act!D11*1000)</f>
        <v/>
      </c>
      <c r="E130" s="45">
        <f>IF([1]TrRoad_act!E12=0,"",E38/[1]TrRoad_act!E12*1000)</f>
        <v>22.21463226628034</v>
      </c>
      <c r="F130" s="45">
        <f>IF([1]TrRoad_act!F12=0,"",F38/[1]TrRoad_act!F12*1000)</f>
        <v>21.162325940800198</v>
      </c>
      <c r="G130" s="45">
        <f>IF([1]TrRoad_act!G12=0,"",G38/[1]TrRoad_act!G12*1000)</f>
        <v>22.913208960906655</v>
      </c>
      <c r="H130" s="45">
        <f>IF([1]TrRoad_act!H12=0,"",H38/[1]TrRoad_act!H12*1000)</f>
        <v>19.261364491376931</v>
      </c>
      <c r="I130" s="45">
        <f>IF([1]TrRoad_act!I12=0,"",I38/[1]TrRoad_act!I12*1000)</f>
        <v>19.053808796534721</v>
      </c>
      <c r="J130" s="45">
        <f>IF([1]TrRoad_act!J12=0,"",J38/[1]TrRoad_act!J12*1000)</f>
        <v>18.912901738033334</v>
      </c>
      <c r="K130" s="45">
        <f>IF([1]TrRoad_act!K12=0,"",K38/[1]TrRoad_act!K12*1000)</f>
        <v>18.902833029909068</v>
      </c>
      <c r="L130" s="45">
        <f>IF([1]TrRoad_act!L12=0,"",L38/[1]TrRoad_act!L12*1000)</f>
        <v>17.218048872786582</v>
      </c>
      <c r="M130" s="45">
        <f>IF([1]TrRoad_act!M12=0,"",M38/[1]TrRoad_act!M12*1000)</f>
        <v>18.027478098476212</v>
      </c>
      <c r="N130" s="45">
        <f>IF([1]TrRoad_act!N12=0,"",N38/[1]TrRoad_act!N12*1000)</f>
        <v>18.863416042989293</v>
      </c>
      <c r="O130" s="45">
        <f>IF([1]TrRoad_act!O12=0,"",O38/[1]TrRoad_act!O12*1000)</f>
        <v>18.89025518267335</v>
      </c>
      <c r="P130" s="45">
        <f>IF([1]TrRoad_act!P12=0,"",P38/[1]TrRoad_act!P12*1000)</f>
        <v>19.661003105022235</v>
      </c>
      <c r="Q130" s="45">
        <f>IF([1]TrRoad_act!Q12=0,"",Q38/[1]TrRoad_act!Q12*1000)</f>
        <v>19.821768023768563</v>
      </c>
    </row>
    <row r="131" spans="1:17" ht="11.45" customHeight="1" x14ac:dyDescent="0.45">
      <c r="A131" s="29" t="s">
        <v>49</v>
      </c>
      <c r="B131" s="44">
        <f>IF([1]TrRoad_act!B13=0,"",B43/[1]TrRoad_act!B13*1000)</f>
        <v>26.961188122325243</v>
      </c>
      <c r="C131" s="44">
        <f>IF([1]TrRoad_act!C13=0,"",C43/[1]TrRoad_act!C13*1000)</f>
        <v>27.014168332937725</v>
      </c>
      <c r="D131" s="45" t="str">
        <f>IF([1]TrRoad_act!D12=0,"",D38/[1]TrRoad_act!D12*1000)</f>
        <v/>
      </c>
      <c r="E131" s="44">
        <f>IF([1]TrRoad_act!E13=0,"",E43/[1]TrRoad_act!E13*1000)</f>
        <v>26.974740122480263</v>
      </c>
      <c r="F131" s="44">
        <f>IF([1]TrRoad_act!F13=0,"",F43/[1]TrRoad_act!F13*1000)</f>
        <v>27.027649988235325</v>
      </c>
      <c r="G131" s="44">
        <f>IF([1]TrRoad_act!G13=0,"",G43/[1]TrRoad_act!G13*1000)</f>
        <v>26.680988400287049</v>
      </c>
      <c r="H131" s="44">
        <f>IF([1]TrRoad_act!H13=0,"",H43/[1]TrRoad_act!H13*1000)</f>
        <v>27.032614745290235</v>
      </c>
      <c r="I131" s="44">
        <f>IF([1]TrRoad_act!I13=0,"",I43/[1]TrRoad_act!I13*1000)</f>
        <v>26.452130283300974</v>
      </c>
      <c r="J131" s="44">
        <f>IF([1]TrRoad_act!J13=0,"",J43/[1]TrRoad_act!J13*1000)</f>
        <v>26.005733079595736</v>
      </c>
      <c r="K131" s="44">
        <f>IF([1]TrRoad_act!K13=0,"",K43/[1]TrRoad_act!K13*1000)</f>
        <v>26.636087667330596</v>
      </c>
      <c r="L131" s="44">
        <f>IF([1]TrRoad_act!L13=0,"",L43/[1]TrRoad_act!L13*1000)</f>
        <v>26.760989167047541</v>
      </c>
      <c r="M131" s="44">
        <f>IF([1]TrRoad_act!M13=0,"",M43/[1]TrRoad_act!M13*1000)</f>
        <v>26.487976777613305</v>
      </c>
      <c r="N131" s="44">
        <f>IF([1]TrRoad_act!N13=0,"",N43/[1]TrRoad_act!N13*1000)</f>
        <v>26.031953092316499</v>
      </c>
      <c r="O131" s="44">
        <f>IF([1]TrRoad_act!O13=0,"",O43/[1]TrRoad_act!O13*1000)</f>
        <v>26.202106086295679</v>
      </c>
      <c r="P131" s="44">
        <f>IF([1]TrRoad_act!P13=0,"",P43/[1]TrRoad_act!P13*1000)</f>
        <v>26.749537414024665</v>
      </c>
      <c r="Q131" s="44">
        <f>IF([1]TrRoad_act!Q13=0,"",Q43/[1]TrRoad_act!Q13*1000)</f>
        <v>27.076056770497335</v>
      </c>
    </row>
    <row r="132" spans="1:17" ht="11.45" customHeight="1" x14ac:dyDescent="0.45">
      <c r="A132" s="19" t="s">
        <v>41</v>
      </c>
      <c r="B132" s="45">
        <f>IF([1]TrRoad_act!B14=0,"",B44/[1]TrRoad_act!B14*1000)</f>
        <v>25.146922668385635</v>
      </c>
      <c r="C132" s="45">
        <f>IF([1]TrRoad_act!C14=0,"",C44/[1]TrRoad_act!C14*1000)</f>
        <v>25.164812747420385</v>
      </c>
      <c r="D132" s="44">
        <f>IF([1]TrRoad_act!D13=0,"",D43/[1]TrRoad_act!D13*1000)</f>
        <v>27.294873571519737</v>
      </c>
      <c r="E132" s="45">
        <f>IF([1]TrRoad_act!E14=0,"",E44/[1]TrRoad_act!E14*1000)</f>
        <v>24.324386241357054</v>
      </c>
      <c r="F132" s="45">
        <f>IF([1]TrRoad_act!F14=0,"",F44/[1]TrRoad_act!F14*1000)</f>
        <v>23.953761596211294</v>
      </c>
      <c r="G132" s="45">
        <f>IF([1]TrRoad_act!G14=0,"",G44/[1]TrRoad_act!G14*1000)</f>
        <v>23.560835083431272</v>
      </c>
      <c r="H132" s="45">
        <f>IF([1]TrRoad_act!H14=0,"",H44/[1]TrRoad_act!H14*1000)</f>
        <v>24.130276089720869</v>
      </c>
      <c r="I132" s="45">
        <f>IF([1]TrRoad_act!I14=0,"",I44/[1]TrRoad_act!I14*1000)</f>
        <v>23.009506647382636</v>
      </c>
      <c r="J132" s="45">
        <f>IF([1]TrRoad_act!J14=0,"",J44/[1]TrRoad_act!J14*1000)</f>
        <v>22.513056718991031</v>
      </c>
      <c r="K132" s="45">
        <f>IF([1]TrRoad_act!K14=0,"",K44/[1]TrRoad_act!K14*1000)</f>
        <v>22.568555657041561</v>
      </c>
      <c r="L132" s="45">
        <f>IF([1]TrRoad_act!L14=0,"",L44/[1]TrRoad_act!L14*1000)</f>
        <v>22.221226894209131</v>
      </c>
      <c r="M132" s="45">
        <f>IF([1]TrRoad_act!M14=0,"",M44/[1]TrRoad_act!M14*1000)</f>
        <v>21.528762792858572</v>
      </c>
      <c r="N132" s="45">
        <f>IF([1]TrRoad_act!N14=0,"",N44/[1]TrRoad_act!N14*1000)</f>
        <v>21.033590549372917</v>
      </c>
      <c r="O132" s="45">
        <f>IF([1]TrRoad_act!O14=0,"",O44/[1]TrRoad_act!O14*1000)</f>
        <v>20.068808021311021</v>
      </c>
      <c r="P132" s="45">
        <f>IF([1]TrRoad_act!P14=0,"",P44/[1]TrRoad_act!P14*1000)</f>
        <v>20.754078059013942</v>
      </c>
      <c r="Q132" s="45">
        <f>IF([1]TrRoad_act!Q14=0,"",Q44/[1]TrRoad_act!Q14*1000)</f>
        <v>20.616227489797652</v>
      </c>
    </row>
    <row r="133" spans="1:17" ht="11.45" customHeight="1" x14ac:dyDescent="0.45">
      <c r="A133" s="19" t="s">
        <v>42</v>
      </c>
      <c r="B133" s="45">
        <f>IF([1]TrRoad_act!B15=0,"",B47/[1]TrRoad_act!B15*1000)</f>
        <v>27.053158677090646</v>
      </c>
      <c r="C133" s="45">
        <f>IF([1]TrRoad_act!C15=0,"",C47/[1]TrRoad_act!C15*1000)</f>
        <v>27.120810730415467</v>
      </c>
      <c r="D133" s="45">
        <f>IF([1]TrRoad_act!D14=0,"",D44/[1]TrRoad_act!D14*1000)</f>
        <v>25.008101266713005</v>
      </c>
      <c r="E133" s="45">
        <f>IF([1]TrRoad_act!E15=0,"",E47/[1]TrRoad_act!E15*1000)</f>
        <v>27.099265253382399</v>
      </c>
      <c r="F133" s="45">
        <f>IF([1]TrRoad_act!F15=0,"",F47/[1]TrRoad_act!F15*1000)</f>
        <v>27.173355067476315</v>
      </c>
      <c r="G133" s="45">
        <f>IF([1]TrRoad_act!G15=0,"",G47/[1]TrRoad_act!G15*1000)</f>
        <v>26.866874637651431</v>
      </c>
      <c r="H133" s="45">
        <f>IF([1]TrRoad_act!H15=0,"",H47/[1]TrRoad_act!H15*1000)</f>
        <v>27.230047779549512</v>
      </c>
      <c r="I133" s="45">
        <f>IF([1]TrRoad_act!I15=0,"",I47/[1]TrRoad_act!I15*1000)</f>
        <v>26.660736523466966</v>
      </c>
      <c r="J133" s="45">
        <f>IF([1]TrRoad_act!J15=0,"",J47/[1]TrRoad_act!J15*1000)</f>
        <v>26.207782800075517</v>
      </c>
      <c r="K133" s="45">
        <f>IF([1]TrRoad_act!K15=0,"",K47/[1]TrRoad_act!K15*1000)</f>
        <v>26.884613854938209</v>
      </c>
      <c r="L133" s="45">
        <f>IF([1]TrRoad_act!L15=0,"",L47/[1]TrRoad_act!L15*1000)</f>
        <v>27.02849278371065</v>
      </c>
      <c r="M133" s="45">
        <f>IF([1]TrRoad_act!M15=0,"",M47/[1]TrRoad_act!M15*1000)</f>
        <v>26.729533429119954</v>
      </c>
      <c r="N133" s="45">
        <f>IF([1]TrRoad_act!N15=0,"",N47/[1]TrRoad_act!N15*1000)</f>
        <v>26.253435213611034</v>
      </c>
      <c r="O133" s="45">
        <f>IF([1]TrRoad_act!O15=0,"",O47/[1]TrRoad_act!O15*1000)</f>
        <v>26.44655148131244</v>
      </c>
      <c r="P133" s="45">
        <f>IF([1]TrRoad_act!P15=0,"",P47/[1]TrRoad_act!P15*1000)</f>
        <v>27.017643189669347</v>
      </c>
      <c r="Q133" s="45">
        <f>IF([1]TrRoad_act!Q15=0,"",Q47/[1]TrRoad_act!Q15*1000)</f>
        <v>27.4358233182448</v>
      </c>
    </row>
    <row r="134" spans="1:17" ht="11.45" customHeight="1" x14ac:dyDescent="0.45">
      <c r="A134" s="19" t="s">
        <v>43</v>
      </c>
      <c r="B134" s="45">
        <f>IF([1]TrRoad_act!B16=0,"",B50/[1]TrRoad_act!B16*1000)</f>
        <v>15.988653113081924</v>
      </c>
      <c r="C134" s="45">
        <f>IF([1]TrRoad_act!C16=0,"",C50/[1]TrRoad_act!C16*1000)</f>
        <v>16.854933816286255</v>
      </c>
      <c r="D134" s="45">
        <f>IF([1]TrRoad_act!D15=0,"",D47/[1]TrRoad_act!D15*1000)</f>
        <v>27.409075729476275</v>
      </c>
      <c r="E134" s="45">
        <f>IF([1]TrRoad_act!E16=0,"",E50/[1]TrRoad_act!E16*1000)</f>
        <v>17.688248049577879</v>
      </c>
      <c r="F134" s="45">
        <f>IF([1]TrRoad_act!F16=0,"",F50/[1]TrRoad_act!F16*1000)</f>
        <v>16.067226603815271</v>
      </c>
      <c r="G134" s="45">
        <f>IF([1]TrRoad_act!G16=0,"",G50/[1]TrRoad_act!G16*1000)</f>
        <v>17.024456994769462</v>
      </c>
      <c r="H134" s="45">
        <f>IF([1]TrRoad_act!H16=0,"",H50/[1]TrRoad_act!H16*1000)</f>
        <v>16.611767429614812</v>
      </c>
      <c r="I134" s="45">
        <f>IF([1]TrRoad_act!I16=0,"",I50/[1]TrRoad_act!I16*1000)</f>
        <v>17.598821353219979</v>
      </c>
      <c r="J134" s="45">
        <f>IF([1]TrRoad_act!J16=0,"",J50/[1]TrRoad_act!J16*1000)</f>
        <v>17.558088976170037</v>
      </c>
      <c r="K134" s="45">
        <f>IF([1]TrRoad_act!K16=0,"",K50/[1]TrRoad_act!K16*1000)</f>
        <v>18.837289868721516</v>
      </c>
      <c r="L134" s="45">
        <f>IF([1]TrRoad_act!L16=0,"",L50/[1]TrRoad_act!L16*1000)</f>
        <v>19.631245849955267</v>
      </c>
      <c r="M134" s="45">
        <f>IF([1]TrRoad_act!M16=0,"",M50/[1]TrRoad_act!M16*1000)</f>
        <v>20.401717376621097</v>
      </c>
      <c r="N134" s="45">
        <f>IF([1]TrRoad_act!N16=0,"",N50/[1]TrRoad_act!N16*1000)</f>
        <v>20.273757614439241</v>
      </c>
      <c r="O134" s="45">
        <f>IF([1]TrRoad_act!O16=0,"",O50/[1]TrRoad_act!O16*1000)</f>
        <v>20.84782332448334</v>
      </c>
      <c r="P134" s="45">
        <f>IF([1]TrRoad_act!P16=0,"",P50/[1]TrRoad_act!P16*1000)</f>
        <v>20.501377095929698</v>
      </c>
      <c r="Q134" s="45">
        <f>IF([1]TrRoad_act!Q16=0,"",Q50/[1]TrRoad_act!Q16*1000)</f>
        <v>22.303308933309822</v>
      </c>
    </row>
    <row r="135" spans="1:17" ht="11.45" customHeight="1" x14ac:dyDescent="0.45">
      <c r="A135" s="19" t="s">
        <v>44</v>
      </c>
      <c r="B135" s="45">
        <f>IF([1]TrRoad_act!B17=0,"",B51/[1]TrRoad_act!B17*1000)</f>
        <v>22.585415250135672</v>
      </c>
      <c r="C135" s="45">
        <f>IF([1]TrRoad_act!C17=0,"",C51/[1]TrRoad_act!C17*1000)</f>
        <v>22.267082979396946</v>
      </c>
      <c r="D135" s="45">
        <f>IF([1]TrRoad_act!D16=0,"",D50/[1]TrRoad_act!D16*1000)</f>
        <v>17.749000726069188</v>
      </c>
      <c r="E135" s="45">
        <f>IF([1]TrRoad_act!E17=0,"",E51/[1]TrRoad_act!E17*1000)</f>
        <v>22.404460475203521</v>
      </c>
      <c r="F135" s="45">
        <f>IF([1]TrRoad_act!F17=0,"",F51/[1]TrRoad_act!F17*1000)</f>
        <v>22.593237120333651</v>
      </c>
      <c r="G135" s="45">
        <f>IF([1]TrRoad_act!G17=0,"",G51/[1]TrRoad_act!G17*1000)</f>
        <v>20.892415046189392</v>
      </c>
      <c r="H135" s="45">
        <f>IF([1]TrRoad_act!H17=0,"",H51/[1]TrRoad_act!H17*1000)</f>
        <v>22.052917381399553</v>
      </c>
      <c r="I135" s="45">
        <f>IF([1]TrRoad_act!I17=0,"",I51/[1]TrRoad_act!I17*1000)</f>
        <v>21.130168119309577</v>
      </c>
      <c r="J135" s="45">
        <f>IF([1]TrRoad_act!J17=0,"",J51/[1]TrRoad_act!J17*1000)</f>
        <v>21.057642736610056</v>
      </c>
      <c r="K135" s="45">
        <f>IF([1]TrRoad_act!K17=0,"",K51/[1]TrRoad_act!K17*1000)</f>
        <v>20.927774532839813</v>
      </c>
      <c r="L135" s="45">
        <f>IF([1]TrRoad_act!L17=0,"",L51/[1]TrRoad_act!L17*1000)</f>
        <v>21.090702407029106</v>
      </c>
      <c r="M135" s="45">
        <f>IF([1]TrRoad_act!M17=0,"",M51/[1]TrRoad_act!M17*1000)</f>
        <v>22.092379803177014</v>
      </c>
      <c r="N135" s="45">
        <f>IF([1]TrRoad_act!N17=0,"",N51/[1]TrRoad_act!N17*1000)</f>
        <v>22.592675160547916</v>
      </c>
      <c r="O135" s="45">
        <f>IF([1]TrRoad_act!O17=0,"",O51/[1]TrRoad_act!O17*1000)</f>
        <v>23.130916945678706</v>
      </c>
      <c r="P135" s="45">
        <f>IF([1]TrRoad_act!P17=0,"",P51/[1]TrRoad_act!P17*1000)</f>
        <v>23.412962625400468</v>
      </c>
      <c r="Q135" s="45">
        <f>IF([1]TrRoad_act!Q17=0,"",Q51/[1]TrRoad_act!Q17*1000)</f>
        <v>23.359066342917014</v>
      </c>
    </row>
    <row r="136" spans="1:17" ht="11.45" customHeight="1" x14ac:dyDescent="0.45">
      <c r="A136" s="19" t="s">
        <v>48</v>
      </c>
      <c r="B136" s="45">
        <f>IF([1]TrRoad_act!B18=0,"",B57/[1]TrRoad_act!B18*1000)</f>
        <v>13.648578037312967</v>
      </c>
      <c r="C136" s="45">
        <f>IF([1]TrRoad_act!C18=0,"",C57/[1]TrRoad_act!C18*1000)</f>
        <v>13.909877652475576</v>
      </c>
      <c r="D136" s="45">
        <f>IF([1]TrRoad_act!D17=0,"",D51/[1]TrRoad_act!D17*1000)</f>
        <v>22.011750590883207</v>
      </c>
      <c r="E136" s="45">
        <f>IF([1]TrRoad_act!E18=0,"",E57/[1]TrRoad_act!E18*1000)</f>
        <v>13.935683887871194</v>
      </c>
      <c r="F136" s="45">
        <f>IF([1]TrRoad_act!F18=0,"",F57/[1]TrRoad_act!F18*1000)</f>
        <v>14.212401127508953</v>
      </c>
      <c r="G136" s="45">
        <f>IF([1]TrRoad_act!G18=0,"",G57/[1]TrRoad_act!G18*1000)</f>
        <v>13.034386372893477</v>
      </c>
      <c r="H136" s="45">
        <f>IF([1]TrRoad_act!H18=0,"",H57/[1]TrRoad_act!H18*1000)</f>
        <v>12.825348316784163</v>
      </c>
      <c r="I136" s="45">
        <f>IF([1]TrRoad_act!I18=0,"",I57/[1]TrRoad_act!I18*1000)</f>
        <v>12.987513291931876</v>
      </c>
      <c r="J136" s="45">
        <f>IF([1]TrRoad_act!J18=0,"",J57/[1]TrRoad_act!J18*1000)</f>
        <v>13.022485797194799</v>
      </c>
      <c r="K136" s="45">
        <f>IF([1]TrRoad_act!K18=0,"",K57/[1]TrRoad_act!K18*1000)</f>
        <v>14.013068622619775</v>
      </c>
      <c r="L136" s="45">
        <f>IF([1]TrRoad_act!L18=0,"",L57/[1]TrRoad_act!L18*1000)</f>
        <v>14.576348317174778</v>
      </c>
      <c r="M136" s="45">
        <f>IF([1]TrRoad_act!M18=0,"",M57/[1]TrRoad_act!M18*1000)</f>
        <v>14.756848163146547</v>
      </c>
      <c r="N136" s="45">
        <f>IF([1]TrRoad_act!N18=0,"",N57/[1]TrRoad_act!N18*1000)</f>
        <v>14.728252148457864</v>
      </c>
      <c r="O136" s="45">
        <f>IF([1]TrRoad_act!O18=0,"",O57/[1]TrRoad_act!O18*1000)</f>
        <v>13.413185051106854</v>
      </c>
      <c r="P136" s="45">
        <f>IF([1]TrRoad_act!P18=0,"",P57/[1]TrRoad_act!P18*1000)</f>
        <v>13.079247128277284</v>
      </c>
      <c r="Q136" s="45">
        <f>IF([1]TrRoad_act!Q18=0,"",Q57/[1]TrRoad_act!Q18*1000)</f>
        <v>13.576213059158777</v>
      </c>
    </row>
    <row r="137" spans="1:17" ht="11.45" customHeight="1" x14ac:dyDescent="0.45">
      <c r="A137" s="23" t="s">
        <v>61</v>
      </c>
      <c r="B137" s="42">
        <f>IF([1]TrRoad_act!B19=0,"",B62/[1]TrRoad_act!B19*1000)</f>
        <v>59.394141532214491</v>
      </c>
      <c r="C137" s="42">
        <f>IF([1]TrRoad_act!C19=0,"",C62/[1]TrRoad_act!C19*1000)</f>
        <v>59.229629799094475</v>
      </c>
      <c r="D137" s="45">
        <f>IF([1]TrRoad_act!D18=0,"",D57/[1]TrRoad_act!D18*1000)</f>
        <v>14.203621966255669</v>
      </c>
      <c r="E137" s="42">
        <f>IF([1]TrRoad_act!E19=0,"",E62/[1]TrRoad_act!E19*1000)</f>
        <v>59.957768718778432</v>
      </c>
      <c r="F137" s="42">
        <f>IF([1]TrRoad_act!F19=0,"",F62/[1]TrRoad_act!F19*1000)</f>
        <v>57.51626812957403</v>
      </c>
      <c r="G137" s="42">
        <f>IF([1]TrRoad_act!G19=0,"",G62/[1]TrRoad_act!G19*1000)</f>
        <v>57.720030146861156</v>
      </c>
      <c r="H137" s="42">
        <f>IF([1]TrRoad_act!H19=0,"",H62/[1]TrRoad_act!H19*1000)</f>
        <v>57.143601425090928</v>
      </c>
      <c r="I137" s="42">
        <f>IF([1]TrRoad_act!I19=0,"",I62/[1]TrRoad_act!I19*1000)</f>
        <v>57.179372317438016</v>
      </c>
      <c r="J137" s="42">
        <f>IF([1]TrRoad_act!J19=0,"",J62/[1]TrRoad_act!J19*1000)</f>
        <v>56.704137895560521</v>
      </c>
      <c r="K137" s="42">
        <f>IF([1]TrRoad_act!K19=0,"",K62/[1]TrRoad_act!K19*1000)</f>
        <v>59.323287016399071</v>
      </c>
      <c r="L137" s="42">
        <f>IF([1]TrRoad_act!L19=0,"",L62/[1]TrRoad_act!L19*1000)</f>
        <v>59.077126186363671</v>
      </c>
      <c r="M137" s="42">
        <f>IF([1]TrRoad_act!M19=0,"",M62/[1]TrRoad_act!M19*1000)</f>
        <v>58.777203185789716</v>
      </c>
      <c r="N137" s="42">
        <f>IF([1]TrRoad_act!N19=0,"",N62/[1]TrRoad_act!N19*1000)</f>
        <v>58.439597939990179</v>
      </c>
      <c r="O137" s="42">
        <f>IF([1]TrRoad_act!O19=0,"",O62/[1]TrRoad_act!O19*1000)</f>
        <v>56.732649849008887</v>
      </c>
      <c r="P137" s="42">
        <f>IF([1]TrRoad_act!P19=0,"",P62/[1]TrRoad_act!P19*1000)</f>
        <v>56.474000165041595</v>
      </c>
      <c r="Q137" s="42">
        <f>IF([1]TrRoad_act!Q19=0,"",Q62/[1]TrRoad_act!Q19*1000)</f>
        <v>55.875874939705476</v>
      </c>
    </row>
    <row r="138" spans="1:17" ht="11.45" customHeight="1" x14ac:dyDescent="0.45">
      <c r="A138" s="33" t="s">
        <v>50</v>
      </c>
      <c r="B138" s="43">
        <f>IF([1]TrRoad_act!B20=0,"",B63/[1]TrRoad_act!B20*1000)</f>
        <v>350.32111319652961</v>
      </c>
      <c r="C138" s="43">
        <f>IF([1]TrRoad_act!C20=0,"",C63/[1]TrRoad_act!C20*1000)</f>
        <v>340.35509654567898</v>
      </c>
      <c r="D138" s="42">
        <f>IF([1]TrRoad_act!D19=0,"",D62/[1]TrRoad_act!D19*1000)</f>
        <v>58.263475343533621</v>
      </c>
      <c r="E138" s="43">
        <f>IF([1]TrRoad_act!E20=0,"",E63/[1]TrRoad_act!E20*1000)</f>
        <v>334.7945488155961</v>
      </c>
      <c r="F138" s="43">
        <f>IF([1]TrRoad_act!F20=0,"",F63/[1]TrRoad_act!F20*1000)</f>
        <v>330.09005140540717</v>
      </c>
      <c r="G138" s="43">
        <f>IF([1]TrRoad_act!G20=0,"",G63/[1]TrRoad_act!G20*1000)</f>
        <v>328.22165876459394</v>
      </c>
      <c r="H138" s="43">
        <f>IF([1]TrRoad_act!H20=0,"",H63/[1]TrRoad_act!H20*1000)</f>
        <v>321.41563725319304</v>
      </c>
      <c r="I138" s="43">
        <f>IF([1]TrRoad_act!I20=0,"",I63/[1]TrRoad_act!I20*1000)</f>
        <v>316.85881181253114</v>
      </c>
      <c r="J138" s="43">
        <f>IF([1]TrRoad_act!J20=0,"",J63/[1]TrRoad_act!J20*1000)</f>
        <v>314.48216978065432</v>
      </c>
      <c r="K138" s="43">
        <f>IF([1]TrRoad_act!K20=0,"",K63/[1]TrRoad_act!K20*1000)</f>
        <v>312.64304548400537</v>
      </c>
      <c r="L138" s="43">
        <f>IF([1]TrRoad_act!L20=0,"",L63/[1]TrRoad_act!L20*1000)</f>
        <v>312.91650731574828</v>
      </c>
      <c r="M138" s="43">
        <f>IF([1]TrRoad_act!M20=0,"",M63/[1]TrRoad_act!M20*1000)</f>
        <v>310.32479414918026</v>
      </c>
      <c r="N138" s="43">
        <f>IF([1]TrRoad_act!N20=0,"",N63/[1]TrRoad_act!N20*1000)</f>
        <v>305.45420360683886</v>
      </c>
      <c r="O138" s="43">
        <f>IF([1]TrRoad_act!O20=0,"",O63/[1]TrRoad_act!O20*1000)</f>
        <v>298.84583422894474</v>
      </c>
      <c r="P138" s="43">
        <f>IF([1]TrRoad_act!P20=0,"",P63/[1]TrRoad_act!P20*1000)</f>
        <v>295.75945904294827</v>
      </c>
      <c r="Q138" s="43">
        <f>IF([1]TrRoad_act!Q20=0,"",Q63/[1]TrRoad_act!Q20*1000)</f>
        <v>290.71253688172595</v>
      </c>
    </row>
    <row r="139" spans="1:17" ht="11.45" customHeight="1" x14ac:dyDescent="0.45">
      <c r="A139" s="19" t="s">
        <v>41</v>
      </c>
      <c r="B139" s="45">
        <f>IF([1]TrRoad_act!B21=0,"",B64/[1]TrRoad_act!B21*1000)</f>
        <v>473.00602391627888</v>
      </c>
      <c r="C139" s="45">
        <f>IF([1]TrRoad_act!C21=0,"",C64/[1]TrRoad_act!C21*1000)</f>
        <v>467.74108326028409</v>
      </c>
      <c r="D139" s="43">
        <f>IF([1]TrRoad_act!D20=0,"",D63/[1]TrRoad_act!D20*1000)</f>
        <v>337.96486538896761</v>
      </c>
      <c r="E139" s="45">
        <f>IF([1]TrRoad_act!E21=0,"",E64/[1]TrRoad_act!E21*1000)</f>
        <v>462.91811824609346</v>
      </c>
      <c r="F139" s="45">
        <f>IF([1]TrRoad_act!F21=0,"",F64/[1]TrRoad_act!F21*1000)</f>
        <v>458.29102493454792</v>
      </c>
      <c r="G139" s="45">
        <f>IF([1]TrRoad_act!G21=0,"",G64/[1]TrRoad_act!G21*1000)</f>
        <v>455.59066673736754</v>
      </c>
      <c r="H139" s="45">
        <f>IF([1]TrRoad_act!H21=0,"",H64/[1]TrRoad_act!H21*1000)</f>
        <v>452.55975035462927</v>
      </c>
      <c r="I139" s="45">
        <f>IF([1]TrRoad_act!I21=0,"",I64/[1]TrRoad_act!I21*1000)</f>
        <v>448.44726344766087</v>
      </c>
      <c r="J139" s="45">
        <f>IF([1]TrRoad_act!J21=0,"",J64/[1]TrRoad_act!J21*1000)</f>
        <v>438.86722127376339</v>
      </c>
      <c r="K139" s="45">
        <f>IF([1]TrRoad_act!K21=0,"",K64/[1]TrRoad_act!K21*1000)</f>
        <v>433.60029337764269</v>
      </c>
      <c r="L139" s="45">
        <f>IF([1]TrRoad_act!L21=0,"",L64/[1]TrRoad_act!L21*1000)</f>
        <v>422.65422334570741</v>
      </c>
      <c r="M139" s="45">
        <f>IF([1]TrRoad_act!M21=0,"",M64/[1]TrRoad_act!M21*1000)</f>
        <v>415.05906136095444</v>
      </c>
      <c r="N139" s="45">
        <f>IF([1]TrRoad_act!N21=0,"",N64/[1]TrRoad_act!N21*1000)</f>
        <v>407.59769370147188</v>
      </c>
      <c r="O139" s="45">
        <f>IF([1]TrRoad_act!O21=0,"",O64/[1]TrRoad_act!O21*1000)</f>
        <v>400.34637945684722</v>
      </c>
      <c r="P139" s="45">
        <f>IF([1]TrRoad_act!P21=0,"",P64/[1]TrRoad_act!P21*1000)</f>
        <v>393.79072735943879</v>
      </c>
      <c r="Q139" s="45">
        <f>IF([1]TrRoad_act!Q21=0,"",Q64/[1]TrRoad_act!Q21*1000)</f>
        <v>385.76317672014272</v>
      </c>
    </row>
    <row r="140" spans="1:17" ht="11.45" customHeight="1" x14ac:dyDescent="0.45">
      <c r="A140" s="19" t="s">
        <v>42</v>
      </c>
      <c r="B140" s="45">
        <f>IF([1]TrRoad_act!B22=0,"",B67/[1]TrRoad_act!B22*1000)</f>
        <v>333.26419959906298</v>
      </c>
      <c r="C140" s="45">
        <f>IF([1]TrRoad_act!C22=0,"",C67/[1]TrRoad_act!C22*1000)</f>
        <v>324.18784155774483</v>
      </c>
      <c r="D140" s="45">
        <f>IF([1]TrRoad_act!D21=0,"",D64/[1]TrRoad_act!D21*1000)</f>
        <v>465.30921539475753</v>
      </c>
      <c r="E140" s="45">
        <f>IF([1]TrRoad_act!E22=0,"",E67/[1]TrRoad_act!E22*1000)</f>
        <v>321.19279642992529</v>
      </c>
      <c r="F140" s="45">
        <f>IF([1]TrRoad_act!F22=0,"",F67/[1]TrRoad_act!F22*1000)</f>
        <v>317.9624588206579</v>
      </c>
      <c r="G140" s="45">
        <f>IF([1]TrRoad_act!G22=0,"",G67/[1]TrRoad_act!G22*1000)</f>
        <v>317.28580080799213</v>
      </c>
      <c r="H140" s="45">
        <f>IF([1]TrRoad_act!H22=0,"",H67/[1]TrRoad_act!H22*1000)</f>
        <v>311.01285022544528</v>
      </c>
      <c r="I140" s="45">
        <f>IF([1]TrRoad_act!I22=0,"",I67/[1]TrRoad_act!I22*1000)</f>
        <v>307.53725940144921</v>
      </c>
      <c r="J140" s="45">
        <f>IF([1]TrRoad_act!J22=0,"",J67/[1]TrRoad_act!J22*1000)</f>
        <v>306.12065327643757</v>
      </c>
      <c r="K140" s="45">
        <f>IF([1]TrRoad_act!K22=0,"",K67/[1]TrRoad_act!K22*1000)</f>
        <v>304.90176132516655</v>
      </c>
      <c r="L140" s="45">
        <f>IF([1]TrRoad_act!L22=0,"",L67/[1]TrRoad_act!L22*1000)</f>
        <v>306.19893895729211</v>
      </c>
      <c r="M140" s="45">
        <f>IF([1]TrRoad_act!M22=0,"",M67/[1]TrRoad_act!M22*1000)</f>
        <v>304.21566659479447</v>
      </c>
      <c r="N140" s="45">
        <f>IF([1]TrRoad_act!N22=0,"",N67/[1]TrRoad_act!N22*1000)</f>
        <v>299.68245014720623</v>
      </c>
      <c r="O140" s="45">
        <f>IF([1]TrRoad_act!O22=0,"",O67/[1]TrRoad_act!O22*1000)</f>
        <v>293.23879160538013</v>
      </c>
      <c r="P140" s="45">
        <f>IF([1]TrRoad_act!P22=0,"",P67/[1]TrRoad_act!P22*1000)</f>
        <v>290.55531312418293</v>
      </c>
      <c r="Q140" s="45">
        <f>IF([1]TrRoad_act!Q22=0,"",Q67/[1]TrRoad_act!Q22*1000)</f>
        <v>285.70228100905439</v>
      </c>
    </row>
    <row r="141" spans="1:17" ht="11.45" customHeight="1" x14ac:dyDescent="0.45">
      <c r="A141" s="19" t="s">
        <v>43</v>
      </c>
      <c r="B141" s="45">
        <f>IF([1]TrRoad_act!B23=0,"",B70/[1]TrRoad_act!B23*1000)</f>
        <v>702.11027622110703</v>
      </c>
      <c r="C141" s="45">
        <f>IF([1]TrRoad_act!C23=0,"",C70/[1]TrRoad_act!C23*1000)</f>
        <v>612.5719262318903</v>
      </c>
      <c r="D141" s="45">
        <f>IF([1]TrRoad_act!D22=0,"",D67/[1]TrRoad_act!D22*1000)</f>
        <v>323.03251205687809</v>
      </c>
      <c r="E141" s="45">
        <f>IF([1]TrRoad_act!E23=0,"",E70/[1]TrRoad_act!E23*1000)</f>
        <v>529.85427587104903</v>
      </c>
      <c r="F141" s="45">
        <f>IF([1]TrRoad_act!F23=0,"",F70/[1]TrRoad_act!F23*1000)</f>
        <v>521.73980732798645</v>
      </c>
      <c r="G141" s="45">
        <f>IF([1]TrRoad_act!G23=0,"",G70/[1]TrRoad_act!G23*1000)</f>
        <v>508.59370452187147</v>
      </c>
      <c r="H141" s="45">
        <f>IF([1]TrRoad_act!H23=0,"",H70/[1]TrRoad_act!H23*1000)</f>
        <v>496.69654431483161</v>
      </c>
      <c r="I141" s="45">
        <f>IF([1]TrRoad_act!I23=0,"",I70/[1]TrRoad_act!I23*1000)</f>
        <v>490.12218561542585</v>
      </c>
      <c r="J141" s="45">
        <f>IF([1]TrRoad_act!J23=0,"",J70/[1]TrRoad_act!J23*1000)</f>
        <v>482.20190899052886</v>
      </c>
      <c r="K141" s="45">
        <f>IF([1]TrRoad_act!K23=0,"",K70/[1]TrRoad_act!K23*1000)</f>
        <v>481.12267713782074</v>
      </c>
      <c r="L141" s="45">
        <f>IF([1]TrRoad_act!L23=0,"",L70/[1]TrRoad_act!L23*1000)</f>
        <v>477.84059500914964</v>
      </c>
      <c r="M141" s="45">
        <f>IF([1]TrRoad_act!M23=0,"",M70/[1]TrRoad_act!M23*1000)</f>
        <v>477.93285344272533</v>
      </c>
      <c r="N141" s="45">
        <f>IF([1]TrRoad_act!N23=0,"",N70/[1]TrRoad_act!N23*1000)</f>
        <v>476.04779642059049</v>
      </c>
      <c r="O141" s="45">
        <f>IF([1]TrRoad_act!O23=0,"",O70/[1]TrRoad_act!O23*1000)</f>
        <v>472.45167160161151</v>
      </c>
      <c r="P141" s="45">
        <f>IF([1]TrRoad_act!P23=0,"",P70/[1]TrRoad_act!P23*1000)</f>
        <v>472.23295658649533</v>
      </c>
      <c r="Q141" s="45">
        <f>IF([1]TrRoad_act!Q23=0,"",Q70/[1]TrRoad_act!Q23*1000)</f>
        <v>475.94900025411368</v>
      </c>
    </row>
    <row r="142" spans="1:17" ht="11.45" customHeight="1" x14ac:dyDescent="0.45">
      <c r="A142" s="19" t="s">
        <v>44</v>
      </c>
      <c r="B142" s="45">
        <f>IF([1]TrRoad_act!B24=0,"",B71/[1]TrRoad_act!B24*1000)</f>
        <v>627.05191238473992</v>
      </c>
      <c r="C142" s="45">
        <f>IF([1]TrRoad_act!C24=0,"",C71/[1]TrRoad_act!C24*1000)</f>
        <v>612.64877955269139</v>
      </c>
      <c r="D142" s="45">
        <f>IF([1]TrRoad_act!D23=0,"",D70/[1]TrRoad_act!D23*1000)</f>
        <v>554.30912692882998</v>
      </c>
      <c r="E142" s="45">
        <f>IF([1]TrRoad_act!E24=0,"",E71/[1]TrRoad_act!E24*1000)</f>
        <v>588.32149991747724</v>
      </c>
      <c r="F142" s="45">
        <f>IF([1]TrRoad_act!F24=0,"",F71/[1]TrRoad_act!F24*1000)</f>
        <v>582.41410012874314</v>
      </c>
      <c r="G142" s="45">
        <f>IF([1]TrRoad_act!G24=0,"",G71/[1]TrRoad_act!G24*1000)</f>
        <v>576.11165822753856</v>
      </c>
      <c r="H142" s="45">
        <f>IF([1]TrRoad_act!H24=0,"",H71/[1]TrRoad_act!H24*1000)</f>
        <v>413.42946161889074</v>
      </c>
      <c r="I142" s="45">
        <f>IF([1]TrRoad_act!I24=0,"",I71/[1]TrRoad_act!I24*1000)</f>
        <v>391.27359585352843</v>
      </c>
      <c r="J142" s="45">
        <f>IF([1]TrRoad_act!J24=0,"",J71/[1]TrRoad_act!J24*1000)</f>
        <v>392.73517659240918</v>
      </c>
      <c r="K142" s="45">
        <f>IF([1]TrRoad_act!K24=0,"",K71/[1]TrRoad_act!K24*1000)</f>
        <v>391.26597473736001</v>
      </c>
      <c r="L142" s="45">
        <f>IF([1]TrRoad_act!L24=0,"",L71/[1]TrRoad_act!L24*1000)</f>
        <v>401.79118727378642</v>
      </c>
      <c r="M142" s="45">
        <f>IF([1]TrRoad_act!M24=0,"",M71/[1]TrRoad_act!M24*1000)</f>
        <v>402.99344498433248</v>
      </c>
      <c r="N142" s="45">
        <f>IF([1]TrRoad_act!N24=0,"",N71/[1]TrRoad_act!N24*1000)</f>
        <v>398.26585836111707</v>
      </c>
      <c r="O142" s="45">
        <f>IF([1]TrRoad_act!O24=0,"",O71/[1]TrRoad_act!O24*1000)</f>
        <v>402.18920640217493</v>
      </c>
      <c r="P142" s="45">
        <f>IF([1]TrRoad_act!P24=0,"",P71/[1]TrRoad_act!P24*1000)</f>
        <v>404.16095171390918</v>
      </c>
      <c r="Q142" s="45">
        <f>IF([1]TrRoad_act!Q24=0,"",Q71/[1]TrRoad_act!Q24*1000)</f>
        <v>411.52462532205749</v>
      </c>
    </row>
    <row r="143" spans="1:17" ht="11.45" customHeight="1" x14ac:dyDescent="0.45">
      <c r="A143" s="19" t="s">
        <v>48</v>
      </c>
      <c r="B143" s="45">
        <f>IF([1]TrRoad_act!B25=0,"",B77/[1]TrRoad_act!B25*1000)</f>
        <v>205.73931458087955</v>
      </c>
      <c r="C143" s="45">
        <f>IF([1]TrRoad_act!C25=0,"",C77/[1]TrRoad_act!C25*1000)</f>
        <v>203.74033653069151</v>
      </c>
      <c r="D143" s="45">
        <f>IF([1]TrRoad_act!D24=0,"",D71/[1]TrRoad_act!D24*1000)</f>
        <v>599.9960689770445</v>
      </c>
      <c r="E143" s="45">
        <f>IF([1]TrRoad_act!E25=0,"",E77/[1]TrRoad_act!E25*1000)</f>
        <v>207.07564816481261</v>
      </c>
      <c r="F143" s="45">
        <f>IF([1]TrRoad_act!F25=0,"",F77/[1]TrRoad_act!F25*1000)</f>
        <v>201.03474289682293</v>
      </c>
      <c r="G143" s="45">
        <f>IF([1]TrRoad_act!G25=0,"",G77/[1]TrRoad_act!G25*1000)</f>
        <v>201.18246764103276</v>
      </c>
      <c r="H143" s="45">
        <f>IF([1]TrRoad_act!H25=0,"",H77/[1]TrRoad_act!H25*1000)</f>
        <v>201.73978939700012</v>
      </c>
      <c r="I143" s="45">
        <f>IF([1]TrRoad_act!I25=0,"",I77/[1]TrRoad_act!I25*1000)</f>
        <v>203.31084450520819</v>
      </c>
      <c r="J143" s="45">
        <f>IF([1]TrRoad_act!J25=0,"",J77/[1]TrRoad_act!J25*1000)</f>
        <v>199.02236402360563</v>
      </c>
      <c r="K143" s="45">
        <f>IF([1]TrRoad_act!K25=0,"",K77/[1]TrRoad_act!K25*1000)</f>
        <v>198.20288481108179</v>
      </c>
      <c r="L143" s="45">
        <f>IF([1]TrRoad_act!L25=0,"",L77/[1]TrRoad_act!L25*1000)</f>
        <v>189.94589374956684</v>
      </c>
      <c r="M143" s="45">
        <f>IF([1]TrRoad_act!M25=0,"",M77/[1]TrRoad_act!M25*1000)</f>
        <v>184.99920080793981</v>
      </c>
      <c r="N143" s="45">
        <f>IF([1]TrRoad_act!N25=0,"",N77/[1]TrRoad_act!N25*1000)</f>
        <v>188.9547447973668</v>
      </c>
      <c r="O143" s="45">
        <f>IF([1]TrRoad_act!O25=0,"",O77/[1]TrRoad_act!O25*1000)</f>
        <v>191.73168187116246</v>
      </c>
      <c r="P143" s="45">
        <f>IF([1]TrRoad_act!P25=0,"",P77/[1]TrRoad_act!P25*1000)</f>
        <v>191.19439730734868</v>
      </c>
      <c r="Q143" s="45">
        <f>IF([1]TrRoad_act!Q25=0,"",Q77/[1]TrRoad_act!Q25*1000)</f>
        <v>191.14763881153533</v>
      </c>
    </row>
    <row r="144" spans="1:17" ht="11.45" customHeight="1" x14ac:dyDescent="0.45">
      <c r="A144" s="29" t="s">
        <v>58</v>
      </c>
      <c r="B144" s="44">
        <f>IF([1]TrRoad_act!B26=0,"",B82/[1]TrRoad_act!B26*1000)</f>
        <v>42.34071593453158</v>
      </c>
      <c r="C144" s="44">
        <f>IF([1]TrRoad_act!C26=0,"",C82/[1]TrRoad_act!C26*1000)</f>
        <v>42.480108331759062</v>
      </c>
      <c r="D144" s="45">
        <f>IF([1]TrRoad_act!D25=0,"",D77/[1]TrRoad_act!D25*1000)</f>
        <v>205.28973862165205</v>
      </c>
      <c r="E144" s="44">
        <f>IF([1]TrRoad_act!E26=0,"",E82/[1]TrRoad_act!E26*1000)</f>
        <v>43.155962116253605</v>
      </c>
      <c r="F144" s="44">
        <f>IF([1]TrRoad_act!F26=0,"",F82/[1]TrRoad_act!F26*1000)</f>
        <v>41.637648487956518</v>
      </c>
      <c r="G144" s="44">
        <f>IF([1]TrRoad_act!G26=0,"",G82/[1]TrRoad_act!G26*1000)</f>
        <v>41.82310383920705</v>
      </c>
      <c r="H144" s="44">
        <f>IF([1]TrRoad_act!H26=0,"",H82/[1]TrRoad_act!H26*1000)</f>
        <v>41.788068721368205</v>
      </c>
      <c r="I144" s="44">
        <f>IF([1]TrRoad_act!I26=0,"",I82/[1]TrRoad_act!I26*1000)</f>
        <v>41.772891590540588</v>
      </c>
      <c r="J144" s="44">
        <f>IF([1]TrRoad_act!J26=0,"",J82/[1]TrRoad_act!J26*1000)</f>
        <v>41.226410806957588</v>
      </c>
      <c r="K144" s="44">
        <f>IF([1]TrRoad_act!K26=0,"",K82/[1]TrRoad_act!K26*1000)</f>
        <v>42.574398167803956</v>
      </c>
      <c r="L144" s="44">
        <f>IF([1]TrRoad_act!L26=0,"",L82/[1]TrRoad_act!L26*1000)</f>
        <v>42.429050036939287</v>
      </c>
      <c r="M144" s="44">
        <f>IF([1]TrRoad_act!M26=0,"",M82/[1]TrRoad_act!M26*1000)</f>
        <v>41.980265533037887</v>
      </c>
      <c r="N144" s="44">
        <f>IF([1]TrRoad_act!N26=0,"",N82/[1]TrRoad_act!N26*1000)</f>
        <v>41.751057231775377</v>
      </c>
      <c r="O144" s="44">
        <f>IF([1]TrRoad_act!O26=0,"",O82/[1]TrRoad_act!O26*1000)</f>
        <v>40.587759449394568</v>
      </c>
      <c r="P144" s="44">
        <f>IF([1]TrRoad_act!P26=0,"",P82/[1]TrRoad_act!P26*1000)</f>
        <v>40.097180184086682</v>
      </c>
      <c r="Q144" s="44">
        <f>IF([1]TrRoad_act!Q26=0,"",Q82/[1]TrRoad_act!Q26*1000)</f>
        <v>39.883031736686775</v>
      </c>
    </row>
    <row r="145" spans="1:17" ht="11.45" customHeight="1" x14ac:dyDescent="0.45">
      <c r="A145" s="19" t="s">
        <v>52</v>
      </c>
      <c r="B145" s="45">
        <f>IF([1]TrRoad_act!B27=0,"",B83/[1]TrRoad_act!B27*1000)</f>
        <v>43.203157623291155</v>
      </c>
      <c r="C145" s="45">
        <f>IF([1]TrRoad_act!C27=0,"",C83/[1]TrRoad_act!C27*1000)</f>
        <v>43.972609166867151</v>
      </c>
      <c r="D145" s="44">
        <f>IF([1]TrRoad_act!D26=0,"",D82/[1]TrRoad_act!D26*1000)</f>
        <v>41.81835192182627</v>
      </c>
      <c r="E145" s="45">
        <f>IF([1]TrRoad_act!E27=0,"",E83/[1]TrRoad_act!E27*1000)</f>
        <v>44.699280229157495</v>
      </c>
      <c r="F145" s="45">
        <f>IF([1]TrRoad_act!F27=0,"",F83/[1]TrRoad_act!F27*1000)</f>
        <v>44.223169898876428</v>
      </c>
      <c r="G145" s="45">
        <f>IF([1]TrRoad_act!G27=0,"",G83/[1]TrRoad_act!G27*1000)</f>
        <v>44.551935106011371</v>
      </c>
      <c r="H145" s="45">
        <f>IF([1]TrRoad_act!H27=0,"",H83/[1]TrRoad_act!H27*1000)</f>
        <v>44.340886030050214</v>
      </c>
      <c r="I145" s="45">
        <f>IF([1]TrRoad_act!I27=0,"",I83/[1]TrRoad_act!I27*1000)</f>
        <v>44.76881062320345</v>
      </c>
      <c r="J145" s="45">
        <f>IF([1]TrRoad_act!J27=0,"",J83/[1]TrRoad_act!J27*1000)</f>
        <v>44.195165897534814</v>
      </c>
      <c r="K145" s="45">
        <f>IF([1]TrRoad_act!K27=0,"",K83/[1]TrRoad_act!K27*1000)</f>
        <v>45.498456642448602</v>
      </c>
      <c r="L145" s="45">
        <f>IF([1]TrRoad_act!L27=0,"",L83/[1]TrRoad_act!L27*1000)</f>
        <v>44.835663256673023</v>
      </c>
      <c r="M145" s="45">
        <f>IF([1]TrRoad_act!M27=0,"",M83/[1]TrRoad_act!M27*1000)</f>
        <v>44.355102428856391</v>
      </c>
      <c r="N145" s="45">
        <f>IF([1]TrRoad_act!N27=0,"",N83/[1]TrRoad_act!N27*1000)</f>
        <v>43.622981930400726</v>
      </c>
      <c r="O145" s="45">
        <f>IF([1]TrRoad_act!O27=0,"",O83/[1]TrRoad_act!O27*1000)</f>
        <v>42.49992441853562</v>
      </c>
      <c r="P145" s="45">
        <f>IF([1]TrRoad_act!P27=0,"",P83/[1]TrRoad_act!P27*1000)</f>
        <v>43.005171379968083</v>
      </c>
      <c r="Q145" s="45">
        <f>IF([1]TrRoad_act!Q27=0,"",Q83/[1]TrRoad_act!Q27*1000)</f>
        <v>42.197233819154341</v>
      </c>
    </row>
    <row r="146" spans="1:17" ht="11.45" customHeight="1" x14ac:dyDescent="0.45">
      <c r="A146" s="40" t="s">
        <v>53</v>
      </c>
      <c r="B146" s="46">
        <f>IF([1]TrRoad_act!B28=0,"",B89/[1]TrRoad_act!B28*1000)</f>
        <v>39.938910905941626</v>
      </c>
      <c r="C146" s="46">
        <f>IF([1]TrRoad_act!C28=0,"",C89/[1]TrRoad_act!C28*1000)</f>
        <v>38.511763205369505</v>
      </c>
      <c r="D146" s="45">
        <f>IF([1]TrRoad_act!D27=0,"",D83/[1]TrRoad_act!D27*1000)</f>
        <v>43.348845700326891</v>
      </c>
      <c r="E146" s="46">
        <f>IF([1]TrRoad_act!E28=0,"",E89/[1]TrRoad_act!E28*1000)</f>
        <v>39.247970879502226</v>
      </c>
      <c r="F146" s="46">
        <f>IF([1]TrRoad_act!F28=0,"",F89/[1]TrRoad_act!F28*1000)</f>
        <v>35.591127002106631</v>
      </c>
      <c r="G146" s="46">
        <f>IF([1]TrRoad_act!G28=0,"",G89/[1]TrRoad_act!G28*1000)</f>
        <v>35.508141882825591</v>
      </c>
      <c r="H146" s="46">
        <f>IF([1]TrRoad_act!H28=0,"",H89/[1]TrRoad_act!H28*1000)</f>
        <v>36.064668698131634</v>
      </c>
      <c r="I146" s="46">
        <f>IF([1]TrRoad_act!I28=0,"",I89/[1]TrRoad_act!I28*1000)</f>
        <v>35.046961277531949</v>
      </c>
      <c r="J146" s="46">
        <f>IF([1]TrRoad_act!J28=0,"",J89/[1]TrRoad_act!J28*1000)</f>
        <v>34.562834931060927</v>
      </c>
      <c r="K146" s="46">
        <f>IF([1]TrRoad_act!K28=0,"",K89/[1]TrRoad_act!K28*1000)</f>
        <v>35.82100662947753</v>
      </c>
      <c r="L146" s="46">
        <f>IF([1]TrRoad_act!L28=0,"",L89/[1]TrRoad_act!L28*1000)</f>
        <v>37.168706655876804</v>
      </c>
      <c r="M146" s="46">
        <f>IF([1]TrRoad_act!M28=0,"",M89/[1]TrRoad_act!M28*1000)</f>
        <v>36.798764243189396</v>
      </c>
      <c r="N146" s="46">
        <f>IF([1]TrRoad_act!N28=0,"",N89/[1]TrRoad_act!N28*1000)</f>
        <v>37.86093834770417</v>
      </c>
      <c r="O146" s="46">
        <f>IF([1]TrRoad_act!O28=0,"",O89/[1]TrRoad_act!O28*1000)</f>
        <v>36.849432782852546</v>
      </c>
      <c r="P146" s="46">
        <f>IF([1]TrRoad_act!P28=0,"",P89/[1]TrRoad_act!P28*1000)</f>
        <v>34.460006959068693</v>
      </c>
      <c r="Q146" s="46">
        <f>IF([1]TrRoad_act!Q28=0,"",Q89/[1]TrRoad_act!Q28*1000)</f>
        <v>35.315796060352284</v>
      </c>
    </row>
    <row r="147" spans="1:17" ht="11.45" customHeight="1" x14ac:dyDescent="0.45">
      <c r="D147" s="46">
        <f>IF([1]TrRoad_act!D28=0,"",D90/[1]TrRoad_act!D28*1000)</f>
        <v>37.876669121464083</v>
      </c>
    </row>
    <row r="148" spans="1:17" ht="11.45" customHeight="1" x14ac:dyDescent="0.45">
      <c r="A148" s="13" t="s">
        <v>62</v>
      </c>
      <c r="B148" s="41"/>
      <c r="C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</row>
    <row r="149" spans="1:17" ht="11.45" customHeight="1" x14ac:dyDescent="0.45">
      <c r="A149" s="23" t="s">
        <v>21</v>
      </c>
      <c r="B149" s="42"/>
      <c r="C149" s="42"/>
      <c r="D149" s="41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</row>
    <row r="150" spans="1:17" ht="11.45" customHeight="1" x14ac:dyDescent="0.45">
      <c r="A150" s="33" t="s">
        <v>56</v>
      </c>
      <c r="B150" s="43">
        <f>IF(B19=0,"",1000000*B19/[1]TrRoad_act!B86)</f>
        <v>134.89832189628996</v>
      </c>
      <c r="C150" s="43">
        <f>IF(C19=0,"",1000000*C19/[1]TrRoad_act!C86)</f>
        <v>133.95623825350103</v>
      </c>
      <c r="D150" s="42"/>
      <c r="E150" s="43">
        <f>IF(E19=0,"",1000000*E19/[1]TrRoad_act!E86)</f>
        <v>129.9781007505768</v>
      </c>
      <c r="F150" s="43">
        <f>IF(F19=0,"",1000000*F19/[1]TrRoad_act!F86)</f>
        <v>128.38640619350383</v>
      </c>
      <c r="G150" s="43">
        <f>IF(G19=0,"",1000000*G19/[1]TrRoad_act!G86)</f>
        <v>126.92947791395996</v>
      </c>
      <c r="H150" s="43">
        <f>IF(H19=0,"",1000000*H19/[1]TrRoad_act!H86)</f>
        <v>120.1619958908673</v>
      </c>
      <c r="I150" s="43">
        <f>IF(I19=0,"",1000000*I19/[1]TrRoad_act!I86)</f>
        <v>111.81916333910692</v>
      </c>
      <c r="J150" s="43">
        <f>IF(J19=0,"",1000000*J19/[1]TrRoad_act!J86)</f>
        <v>110.528622288547</v>
      </c>
      <c r="K150" s="43">
        <f>IF(K19=0,"",1000000*K19/[1]TrRoad_act!K86)</f>
        <v>107.68096255611735</v>
      </c>
      <c r="L150" s="43">
        <f>IF(L19=0,"",1000000*L19/[1]TrRoad_act!L86)</f>
        <v>107.4966416383008</v>
      </c>
      <c r="M150" s="43">
        <f>IF(M19=0,"",1000000*M19/[1]TrRoad_act!M86)</f>
        <v>106.37374992179578</v>
      </c>
      <c r="N150" s="43">
        <f>IF(N19=0,"",1000000*N19/[1]TrRoad_act!N86)</f>
        <v>104.79532164527417</v>
      </c>
      <c r="O150" s="43">
        <f>IF(O19=0,"",1000000*O19/[1]TrRoad_act!O86)</f>
        <v>102.64655749954785</v>
      </c>
      <c r="P150" s="43">
        <f>IF(P19=0,"",1000000*P19/[1]TrRoad_act!P86)</f>
        <v>104.27098255167269</v>
      </c>
      <c r="Q150" s="43">
        <f>IF(Q19=0,"",1000000*Q19/[1]TrRoad_act!Q86)</f>
        <v>103.84956163557239</v>
      </c>
    </row>
    <row r="151" spans="1:17" ht="11.45" customHeight="1" x14ac:dyDescent="0.45">
      <c r="A151" s="29" t="s">
        <v>40</v>
      </c>
      <c r="B151" s="44">
        <f>IF(B23=0,"",1000000*B23/[1]TrRoad_act!B87)</f>
        <v>859.15907098033824</v>
      </c>
      <c r="C151" s="44">
        <f>IF(C23=0,"",1000000*C23/[1]TrRoad_act!C87)</f>
        <v>844.42222524567035</v>
      </c>
      <c r="D151" s="43">
        <f>IF(D19=0,"",1000000*D19/[1]TrRoad_act!D86)</f>
        <v>130.47926345452291</v>
      </c>
      <c r="E151" s="44">
        <f>IF(E23=0,"",1000000*E23/[1]TrRoad_act!E87)</f>
        <v>822.9349090698762</v>
      </c>
      <c r="F151" s="44">
        <f>IF(F23=0,"",1000000*F23/[1]TrRoad_act!F87)</f>
        <v>820.18231490373216</v>
      </c>
      <c r="G151" s="44">
        <f>IF(G23=0,"",1000000*G23/[1]TrRoad_act!G87)</f>
        <v>794.85980568358116</v>
      </c>
      <c r="H151" s="44">
        <f>IF(H23=0,"",1000000*H23/[1]TrRoad_act!H87)</f>
        <v>794.65404902818318</v>
      </c>
      <c r="I151" s="44">
        <f>IF(I23=0,"",1000000*I23/[1]TrRoad_act!I87)</f>
        <v>780.85264154315166</v>
      </c>
      <c r="J151" s="44">
        <f>IF(J23=0,"",1000000*J23/[1]TrRoad_act!J87)</f>
        <v>759.63573167451455</v>
      </c>
      <c r="K151" s="44">
        <f>IF(K23=0,"",1000000*K23/[1]TrRoad_act!K87)</f>
        <v>750.4112603019887</v>
      </c>
      <c r="L151" s="44">
        <f>IF(L23=0,"",1000000*L23/[1]TrRoad_act!L87)</f>
        <v>722.80825669962451</v>
      </c>
      <c r="M151" s="44">
        <f>IF(M23=0,"",1000000*M23/[1]TrRoad_act!M87)</f>
        <v>706.94970120383141</v>
      </c>
      <c r="N151" s="44">
        <f>IF(N23=0,"",1000000*N23/[1]TrRoad_act!N87)</f>
        <v>682.61924376446461</v>
      </c>
      <c r="O151" s="44">
        <f>IF(O23=0,"",1000000*O23/[1]TrRoad_act!O87)</f>
        <v>666.16517059486603</v>
      </c>
      <c r="P151" s="44">
        <f>IF(P23=0,"",1000000*P23/[1]TrRoad_act!P87)</f>
        <v>677.7421766815313</v>
      </c>
      <c r="Q151" s="44">
        <f>IF(Q23=0,"",1000000*Q23/[1]TrRoad_act!Q87)</f>
        <v>676.87077623241237</v>
      </c>
    </row>
    <row r="152" spans="1:17" ht="11.45" customHeight="1" x14ac:dyDescent="0.45">
      <c r="A152" s="19" t="s">
        <v>41</v>
      </c>
      <c r="B152" s="45">
        <f>IF(B24=0,"",1000000*B24/[1]TrRoad_act!B88)</f>
        <v>789.32913319972306</v>
      </c>
      <c r="C152" s="45">
        <f>IF(C24=0,"",1000000*C24/[1]TrRoad_act!C88)</f>
        <v>769.88603038400856</v>
      </c>
      <c r="D152" s="44">
        <f>IF(D23=0,"",1000000*D23/[1]TrRoad_act!D87)</f>
        <v>840.38535827365524</v>
      </c>
      <c r="E152" s="45">
        <f>IF(E24=0,"",1000000*E24/[1]TrRoad_act!E88)</f>
        <v>741.46722771002237</v>
      </c>
      <c r="F152" s="45">
        <f>IF(F24=0,"",1000000*F24/[1]TrRoad_act!F88)</f>
        <v>729.50164313246307</v>
      </c>
      <c r="G152" s="45">
        <f>IF(G24=0,"",1000000*G24/[1]TrRoad_act!G88)</f>
        <v>701.01775757539212</v>
      </c>
      <c r="H152" s="45">
        <f>IF(H24=0,"",1000000*H24/[1]TrRoad_act!H88)</f>
        <v>685.89877376427432</v>
      </c>
      <c r="I152" s="45">
        <f>IF(I24=0,"",1000000*I24/[1]TrRoad_act!I88)</f>
        <v>666.46886574998086</v>
      </c>
      <c r="J152" s="45">
        <f>IF(J24=0,"",1000000*J24/[1]TrRoad_act!J88)</f>
        <v>643.16510002081191</v>
      </c>
      <c r="K152" s="45">
        <f>IF(K24=0,"",1000000*K24/[1]TrRoad_act!K88)</f>
        <v>632.01360265295125</v>
      </c>
      <c r="L152" s="45">
        <f>IF(L24=0,"",1000000*L24/[1]TrRoad_act!L88)</f>
        <v>603.31952199540603</v>
      </c>
      <c r="M152" s="45">
        <f>IF(M24=0,"",1000000*M24/[1]TrRoad_act!M88)</f>
        <v>586.13197739913994</v>
      </c>
      <c r="N152" s="45">
        <f>IF(N24=0,"",1000000*N24/[1]TrRoad_act!N88)</f>
        <v>555.53677314945185</v>
      </c>
      <c r="O152" s="45">
        <f>IF(O24=0,"",1000000*O24/[1]TrRoad_act!O88)</f>
        <v>539.42327040358521</v>
      </c>
      <c r="P152" s="45">
        <f>IF(P24=0,"",1000000*P24/[1]TrRoad_act!P88)</f>
        <v>541.28102904123796</v>
      </c>
      <c r="Q152" s="45">
        <f>IF(Q24=0,"",1000000*Q24/[1]TrRoad_act!Q88)</f>
        <v>533.43789965655435</v>
      </c>
    </row>
    <row r="153" spans="1:17" ht="11.45" customHeight="1" x14ac:dyDescent="0.45">
      <c r="A153" s="19" t="s">
        <v>42</v>
      </c>
      <c r="B153" s="45">
        <f>IF(B27=0,"",1000000*B27/[1]TrRoad_act!B89)</f>
        <v>1143.8733202822998</v>
      </c>
      <c r="C153" s="45">
        <f>IF(C27=0,"",1000000*C27/[1]TrRoad_act!C89)</f>
        <v>1129.0335367100308</v>
      </c>
      <c r="D153" s="45">
        <f>IF(D24=0,"",1000000*D24/[1]TrRoad_act!D88)</f>
        <v>763.67507172914566</v>
      </c>
      <c r="E153" s="45">
        <f>IF(E27=0,"",1000000*E27/[1]TrRoad_act!E89)</f>
        <v>1084.773445796854</v>
      </c>
      <c r="F153" s="45">
        <f>IF(F27=0,"",1000000*F27/[1]TrRoad_act!F89)</f>
        <v>1077.9519733115817</v>
      </c>
      <c r="G153" s="45">
        <f>IF(G27=0,"",1000000*G27/[1]TrRoad_act!G89)</f>
        <v>1036.9324901023645</v>
      </c>
      <c r="H153" s="45">
        <f>IF(H27=0,"",1000000*H27/[1]TrRoad_act!H89)</f>
        <v>1047.7218123369371</v>
      </c>
      <c r="I153" s="45">
        <f>IF(I27=0,"",1000000*I27/[1]TrRoad_act!I89)</f>
        <v>1029.7033541806577</v>
      </c>
      <c r="J153" s="45">
        <f>IF(J27=0,"",1000000*J27/[1]TrRoad_act!J89)</f>
        <v>989.7285808315039</v>
      </c>
      <c r="K153" s="45">
        <f>IF(K27=0,"",1000000*K27/[1]TrRoad_act!K89)</f>
        <v>965.44338526381182</v>
      </c>
      <c r="L153" s="45">
        <f>IF(L27=0,"",1000000*L27/[1]TrRoad_act!L89)</f>
        <v>925.60910452909945</v>
      </c>
      <c r="M153" s="45">
        <f>IF(M27=0,"",1000000*M27/[1]TrRoad_act!M89)</f>
        <v>894.49265090220536</v>
      </c>
      <c r="N153" s="45">
        <f>IF(N27=0,"",1000000*N27/[1]TrRoad_act!N89)</f>
        <v>868.44430540624739</v>
      </c>
      <c r="O153" s="45">
        <f>IF(O27=0,"",1000000*O27/[1]TrRoad_act!O89)</f>
        <v>838.79263171192736</v>
      </c>
      <c r="P153" s="45">
        <f>IF(P27=0,"",1000000*P27/[1]TrRoad_act!P89)</f>
        <v>858.24094839649729</v>
      </c>
      <c r="Q153" s="45">
        <f>IF(Q27=0,"",1000000*Q27/[1]TrRoad_act!Q89)</f>
        <v>859.88145280844117</v>
      </c>
    </row>
    <row r="154" spans="1:17" ht="11.45" customHeight="1" x14ac:dyDescent="0.45">
      <c r="A154" s="19" t="s">
        <v>43</v>
      </c>
      <c r="B154" s="45">
        <f>IF(B30=0,"",1000000*B30/[1]TrRoad_act!B90)</f>
        <v>939.99314766146358</v>
      </c>
      <c r="C154" s="45">
        <f>IF(C30=0,"",1000000*C30/[1]TrRoad_act!C90)</f>
        <v>865.03742661410217</v>
      </c>
      <c r="D154" s="45">
        <f>IF(D27=0,"",1000000*D27/[1]TrRoad_act!D89)</f>
        <v>1108.8720425544491</v>
      </c>
      <c r="E154" s="45">
        <f>IF(E30=0,"",1000000*E30/[1]TrRoad_act!E90)</f>
        <v>753.94599666774718</v>
      </c>
      <c r="F154" s="45">
        <f>IF(F30=0,"",1000000*F30/[1]TrRoad_act!F90)</f>
        <v>771.50235524366622</v>
      </c>
      <c r="G154" s="45">
        <f>IF(G30=0,"",1000000*G30/[1]TrRoad_act!G90)</f>
        <v>760.71912974316149</v>
      </c>
      <c r="H154" s="45">
        <f>IF(H30=0,"",1000000*H30/[1]TrRoad_act!H90)</f>
        <v>758.46107999353512</v>
      </c>
      <c r="I154" s="45">
        <f>IF(I30=0,"",1000000*I30/[1]TrRoad_act!I90)</f>
        <v>721.8225175741261</v>
      </c>
      <c r="J154" s="45">
        <f>IF(J30=0,"",1000000*J30/[1]TrRoad_act!J90)</f>
        <v>723.20222049198867</v>
      </c>
      <c r="K154" s="45">
        <f>IF(K30=0,"",1000000*K30/[1]TrRoad_act!K90)</f>
        <v>732.96515858326359</v>
      </c>
      <c r="L154" s="45">
        <f>IF(L30=0,"",1000000*L30/[1]TrRoad_act!L90)</f>
        <v>711.18486376109058</v>
      </c>
      <c r="M154" s="45">
        <f>IF(M30=0,"",1000000*M30/[1]TrRoad_act!M90)</f>
        <v>747.485510998628</v>
      </c>
      <c r="N154" s="45">
        <f>IF(N30=0,"",1000000*N30/[1]TrRoad_act!N90)</f>
        <v>725.10028215928526</v>
      </c>
      <c r="O154" s="45">
        <f>IF(O30=0,"",1000000*O30/[1]TrRoad_act!O90)</f>
        <v>739.98591826960171</v>
      </c>
      <c r="P154" s="45">
        <f>IF(P30=0,"",1000000*P30/[1]TrRoad_act!P90)</f>
        <v>725.4697657801587</v>
      </c>
      <c r="Q154" s="45">
        <f>IF(Q30=0,"",1000000*Q30/[1]TrRoad_act!Q90)</f>
        <v>726.41720436953131</v>
      </c>
    </row>
    <row r="155" spans="1:17" ht="11.45" customHeight="1" x14ac:dyDescent="0.45">
      <c r="A155" s="19" t="s">
        <v>44</v>
      </c>
      <c r="B155" s="45">
        <f>IF(B31=0,"",1000000*B31/[1]TrRoad_act!B91)</f>
        <v>1034.699275774025</v>
      </c>
      <c r="C155" s="45">
        <f>IF(C31=0,"",1000000*C31/[1]TrRoad_act!C91)</f>
        <v>1015.378040173523</v>
      </c>
      <c r="D155" s="45">
        <f>IF(D30=0,"",1000000*D30/[1]TrRoad_act!D90)</f>
        <v>818.53509492677563</v>
      </c>
      <c r="E155" s="45">
        <f>IF(E31=0,"",1000000*E31/[1]TrRoad_act!E91)</f>
        <v>990.99951734472052</v>
      </c>
      <c r="F155" s="45">
        <f>IF(F31=0,"",1000000*F31/[1]TrRoad_act!F91)</f>
        <v>999.60805982542934</v>
      </c>
      <c r="G155" s="45">
        <f>IF(G31=0,"",1000000*G31/[1]TrRoad_act!G91)</f>
        <v>942.23553324213299</v>
      </c>
      <c r="H155" s="45">
        <f>IF(H31=0,"",1000000*H31/[1]TrRoad_act!H91)</f>
        <v>907.28169369253874</v>
      </c>
      <c r="I155" s="45">
        <f>IF(I31=0,"",1000000*I31/[1]TrRoad_act!I91)</f>
        <v>894.51132095112496</v>
      </c>
      <c r="J155" s="45">
        <f>IF(J31=0,"",1000000*J31/[1]TrRoad_act!J91)</f>
        <v>855.91751486437352</v>
      </c>
      <c r="K155" s="45">
        <f>IF(K31=0,"",1000000*K31/[1]TrRoad_act!K91)</f>
        <v>879.7774608925771</v>
      </c>
      <c r="L155" s="45">
        <f>IF(L31=0,"",1000000*L31/[1]TrRoad_act!L91)</f>
        <v>814.53631670080108</v>
      </c>
      <c r="M155" s="45">
        <f>IF(M31=0,"",1000000*M31/[1]TrRoad_act!M91)</f>
        <v>812.67679606827005</v>
      </c>
      <c r="N155" s="45">
        <f>IF(N31=0,"",1000000*N31/[1]TrRoad_act!N91)</f>
        <v>778.35439008572689</v>
      </c>
      <c r="O155" s="45">
        <f>IF(O31=0,"",1000000*O31/[1]TrRoad_act!O91)</f>
        <v>780.6130648948681</v>
      </c>
      <c r="P155" s="45">
        <f>IF(P31=0,"",1000000*P31/[1]TrRoad_act!P91)</f>
        <v>802.69202320778936</v>
      </c>
      <c r="Q155" s="45">
        <f>IF(Q31=0,"",1000000*Q31/[1]TrRoad_act!Q91)</f>
        <v>786.59053447813915</v>
      </c>
    </row>
    <row r="156" spans="1:17" ht="11.45" customHeight="1" x14ac:dyDescent="0.45">
      <c r="A156" s="19" t="s">
        <v>57</v>
      </c>
      <c r="B156" s="45" t="str">
        <f>IF(B34=0,"",1000000*B34/[1]TrRoad_act!B92)</f>
        <v/>
      </c>
      <c r="C156" s="45" t="str">
        <f>IF(C34=0,"",1000000*C34/[1]TrRoad_act!C92)</f>
        <v/>
      </c>
      <c r="D156" s="45">
        <f>IF(D31=0,"",1000000*D31/[1]TrRoad_act!D91)</f>
        <v>1007.2666039990092</v>
      </c>
      <c r="E156" s="45" t="str">
        <f>IF(E34=0,"",1000000*E34/[1]TrRoad_act!E92)</f>
        <v/>
      </c>
      <c r="F156" s="45" t="str">
        <f>IF(F34=0,"",1000000*F34/[1]TrRoad_act!F92)</f>
        <v/>
      </c>
      <c r="G156" s="45" t="str">
        <f>IF(G34=0,"",1000000*G34/[1]TrRoad_act!G92)</f>
        <v/>
      </c>
      <c r="H156" s="45" t="str">
        <f>IF(H34=0,"",1000000*H34/[1]TrRoad_act!H92)</f>
        <v/>
      </c>
      <c r="I156" s="45" t="str">
        <f>IF(I34=0,"",1000000*I34/[1]TrRoad_act!I92)</f>
        <v/>
      </c>
      <c r="J156" s="45">
        <f>IF(J34=0,"",1000000*J34/[1]TrRoad_act!J92)</f>
        <v>449.06304518793092</v>
      </c>
      <c r="K156" s="45">
        <f>IF(K34=0,"",1000000*K34/[1]TrRoad_act!K92)</f>
        <v>455.59267178772222</v>
      </c>
      <c r="L156" s="45">
        <f>IF(L34=0,"",1000000*L34/[1]TrRoad_act!L92)</f>
        <v>508.09127397236585</v>
      </c>
      <c r="M156" s="45">
        <f>IF(M34=0,"",1000000*M34/[1]TrRoad_act!M92)</f>
        <v>456.33394234436787</v>
      </c>
      <c r="N156" s="45">
        <f>IF(N34=0,"",1000000*N34/[1]TrRoad_act!N92)</f>
        <v>420.15344482360553</v>
      </c>
      <c r="O156" s="45">
        <f>IF(O34=0,"",1000000*O34/[1]TrRoad_act!O92)</f>
        <v>379.66482682423663</v>
      </c>
      <c r="P156" s="45">
        <f>IF(P34=0,"",1000000*P34/[1]TrRoad_act!P92)</f>
        <v>406.23287488623379</v>
      </c>
      <c r="Q156" s="45">
        <f>IF(Q34=0,"",1000000*Q34/[1]TrRoad_act!Q92)</f>
        <v>408.30336459598857</v>
      </c>
    </row>
    <row r="157" spans="1:17" ht="11.45" customHeight="1" x14ac:dyDescent="0.45">
      <c r="A157" s="19" t="s">
        <v>48</v>
      </c>
      <c r="B157" s="45" t="str">
        <f>IF(B38=0,"",1000000*B38/[1]TrRoad_act!B93)</f>
        <v/>
      </c>
      <c r="C157" s="45" t="str">
        <f>IF(C38=0,"",1000000*C38/[1]TrRoad_act!C93)</f>
        <v/>
      </c>
      <c r="D157" s="45" t="str">
        <f>IF(D34=0,"",1000000*D34/[1]TrRoad_act!D92)</f>
        <v/>
      </c>
      <c r="E157" s="45">
        <f>IF(E38=0,"",1000000*E38/[1]TrRoad_act!E93)</f>
        <v>244.67724087039201</v>
      </c>
      <c r="F157" s="45">
        <f>IF(F38=0,"",1000000*F38/[1]TrRoad_act!F93)</f>
        <v>247.79237846870595</v>
      </c>
      <c r="G157" s="45">
        <f>IF(G38=0,"",1000000*G38/[1]TrRoad_act!G93)</f>
        <v>256.15238621376375</v>
      </c>
      <c r="H157" s="45">
        <f>IF(H38=0,"",1000000*H38/[1]TrRoad_act!H93)</f>
        <v>374.49946858533082</v>
      </c>
      <c r="I157" s="45">
        <f>IF(I38=0,"",1000000*I38/[1]TrRoad_act!I93)</f>
        <v>371.08607007168479</v>
      </c>
      <c r="J157" s="45">
        <f>IF(J38=0,"",1000000*J38/[1]TrRoad_act!J93)</f>
        <v>479.16355262562286</v>
      </c>
      <c r="K157" s="45">
        <f>IF(K38=0,"",1000000*K38/[1]TrRoad_act!K93)</f>
        <v>483.38897989122864</v>
      </c>
      <c r="L157" s="45">
        <f>IF(L38=0,"",1000000*L38/[1]TrRoad_act!L93)</f>
        <v>398.11230322699873</v>
      </c>
      <c r="M157" s="45">
        <f>IF(M38=0,"",1000000*M38/[1]TrRoad_act!M93)</f>
        <v>395.07536399387305</v>
      </c>
      <c r="N157" s="45">
        <f>IF(N38=0,"",1000000*N38/[1]TrRoad_act!N93)</f>
        <v>400.25952385983322</v>
      </c>
      <c r="O157" s="45">
        <f>IF(O38=0,"",1000000*O38/[1]TrRoad_act!O93)</f>
        <v>404.11965736539588</v>
      </c>
      <c r="P157" s="45">
        <f>IF(P38=0,"",1000000*P38/[1]TrRoad_act!P93)</f>
        <v>406.6880660100008</v>
      </c>
      <c r="Q157" s="45">
        <f>IF(Q38=0,"",1000000*Q38/[1]TrRoad_act!Q93)</f>
        <v>408.49955972832316</v>
      </c>
    </row>
    <row r="158" spans="1:17" ht="11.45" customHeight="1" x14ac:dyDescent="0.45">
      <c r="A158" s="29" t="s">
        <v>49</v>
      </c>
      <c r="B158" s="44">
        <f>IF(B43=0,"",1000000*B43/[1]TrRoad_act!B94)</f>
        <v>22383.97552984325</v>
      </c>
      <c r="C158" s="44">
        <f>IF(C43=0,"",1000000*C43/[1]TrRoad_act!C94)</f>
        <v>22127.763370974917</v>
      </c>
      <c r="D158" s="45" t="str">
        <f>IF(D38=0,"",1000000*D38/[1]TrRoad_act!D93)</f>
        <v/>
      </c>
      <c r="E158" s="44">
        <f>IF(E43=0,"",1000000*E43/[1]TrRoad_act!E94)</f>
        <v>22046.918887254491</v>
      </c>
      <c r="F158" s="44">
        <f>IF(F43=0,"",1000000*F43/[1]TrRoad_act!F94)</f>
        <v>22002.144122833975</v>
      </c>
      <c r="G158" s="44">
        <f>IF(G43=0,"",1000000*G43/[1]TrRoad_act!G94)</f>
        <v>21939.645872756988</v>
      </c>
      <c r="H158" s="44">
        <f>IF(H43=0,"",1000000*H43/[1]TrRoad_act!H94)</f>
        <v>22063.663524305492</v>
      </c>
      <c r="I158" s="44">
        <f>IF(I43=0,"",1000000*I43/[1]TrRoad_act!I94)</f>
        <v>22029.13392382281</v>
      </c>
      <c r="J158" s="44">
        <f>IF(J43=0,"",1000000*J43/[1]TrRoad_act!J94)</f>
        <v>21769.044188005257</v>
      </c>
      <c r="K158" s="44">
        <f>IF(K43=0,"",1000000*K43/[1]TrRoad_act!K94)</f>
        <v>21465.578193076522</v>
      </c>
      <c r="L158" s="44">
        <f>IF(L43=0,"",1000000*L43/[1]TrRoad_act!L94)</f>
        <v>21470.434974534015</v>
      </c>
      <c r="M158" s="44">
        <f>IF(M43=0,"",1000000*M43/[1]TrRoad_act!M94)</f>
        <v>21289.115991260489</v>
      </c>
      <c r="N158" s="44">
        <f>IF(N43=0,"",1000000*N43/[1]TrRoad_act!N94)</f>
        <v>20902.901207256789</v>
      </c>
      <c r="O158" s="44">
        <f>IF(O43=0,"",1000000*O43/[1]TrRoad_act!O94)</f>
        <v>20775.03472213518</v>
      </c>
      <c r="P158" s="44">
        <f>IF(P43=0,"",1000000*P43/[1]TrRoad_act!P94)</f>
        <v>20711.375074959451</v>
      </c>
      <c r="Q158" s="44">
        <f>IF(Q43=0,"",1000000*Q43/[1]TrRoad_act!Q94)</f>
        <v>20721.214834817267</v>
      </c>
    </row>
    <row r="159" spans="1:17" ht="11.45" customHeight="1" x14ac:dyDescent="0.45">
      <c r="A159" s="19" t="s">
        <v>41</v>
      </c>
      <c r="B159" s="45">
        <f>IF(B44=0,"",1000000*B44/[1]TrRoad_act!B95)</f>
        <v>4332.662613379237</v>
      </c>
      <c r="C159" s="45">
        <f>IF(C44=0,"",1000000*C44/[1]TrRoad_act!C95)</f>
        <v>4329.8704056848319</v>
      </c>
      <c r="D159" s="44">
        <f>IF(D43=0,"",1000000*D43/[1]TrRoad_act!D94)</f>
        <v>22192.99812615597</v>
      </c>
      <c r="E159" s="45">
        <f>IF(E44=0,"",1000000*E44/[1]TrRoad_act!E95)</f>
        <v>4183.4117274297132</v>
      </c>
      <c r="F159" s="45">
        <f>IF(F44=0,"",1000000*F44/[1]TrRoad_act!F95)</f>
        <v>4093.1900311170098</v>
      </c>
      <c r="G159" s="45">
        <f>IF(G44=0,"",1000000*G44/[1]TrRoad_act!G95)</f>
        <v>4025.3467862378343</v>
      </c>
      <c r="H159" s="45">
        <f>IF(H44=0,"",1000000*H44/[1]TrRoad_act!H95)</f>
        <v>3977.9809446309978</v>
      </c>
      <c r="I159" s="45">
        <f>IF(I44=0,"",1000000*I44/[1]TrRoad_act!I95)</f>
        <v>3885.9683276452029</v>
      </c>
      <c r="J159" s="45">
        <f>IF(J44=0,"",1000000*J44/[1]TrRoad_act!J95)</f>
        <v>3832.464938507148</v>
      </c>
      <c r="K159" s="45">
        <f>IF(K44=0,"",1000000*K44/[1]TrRoad_act!K95)</f>
        <v>3761.14315688343</v>
      </c>
      <c r="L159" s="45">
        <f>IF(L44=0,"",1000000*L44/[1]TrRoad_act!L95)</f>
        <v>3662.1194182861941</v>
      </c>
      <c r="M159" s="45">
        <f>IF(M44=0,"",1000000*M44/[1]TrRoad_act!M95)</f>
        <v>3496.4779190521717</v>
      </c>
      <c r="N159" s="45">
        <f>IF(N44=0,"",1000000*N44/[1]TrRoad_act!N95)</f>
        <v>3331.7912324111135</v>
      </c>
      <c r="O159" s="45">
        <f>IF(O44=0,"",1000000*O44/[1]TrRoad_act!O95)</f>
        <v>3054.3916082601013</v>
      </c>
      <c r="P159" s="45">
        <f>IF(P44=0,"",1000000*P44/[1]TrRoad_act!P95)</f>
        <v>3079.2723736854496</v>
      </c>
      <c r="Q159" s="45">
        <f>IF(Q44=0,"",1000000*Q44/[1]TrRoad_act!Q95)</f>
        <v>2980.8676705932889</v>
      </c>
    </row>
    <row r="160" spans="1:17" ht="11.45" customHeight="1" x14ac:dyDescent="0.45">
      <c r="A160" s="19" t="s">
        <v>42</v>
      </c>
      <c r="B160" s="45">
        <f>IF(B47=0,"",1000000*B47/[1]TrRoad_act!B96)</f>
        <v>22852.586927976845</v>
      </c>
      <c r="C160" s="45">
        <f>IF(C47=0,"",1000000*C47/[1]TrRoad_act!C96)</f>
        <v>22573.336420197364</v>
      </c>
      <c r="D160" s="45">
        <f>IF(D44=0,"",1000000*D44/[1]TrRoad_act!D95)</f>
        <v>4338.2236017071709</v>
      </c>
      <c r="E160" s="45">
        <f>IF(E47=0,"",1000000*E47/[1]TrRoad_act!E96)</f>
        <v>22415.978651088488</v>
      </c>
      <c r="F160" s="45">
        <f>IF(F47=0,"",1000000*F47/[1]TrRoad_act!F96)</f>
        <v>22355.359104400421</v>
      </c>
      <c r="G160" s="45">
        <f>IF(G47=0,"",1000000*G47/[1]TrRoad_act!G96)</f>
        <v>22299.221812485663</v>
      </c>
      <c r="H160" s="45">
        <f>IF(H47=0,"",1000000*H47/[1]TrRoad_act!H96)</f>
        <v>22390.853327024117</v>
      </c>
      <c r="I160" s="45">
        <f>IF(I47=0,"",1000000*I47/[1]TrRoad_act!I96)</f>
        <v>22351.827314557708</v>
      </c>
      <c r="J160" s="45">
        <f>IF(J47=0,"",1000000*J47/[1]TrRoad_act!J96)</f>
        <v>22092.366940592929</v>
      </c>
      <c r="K160" s="45">
        <f>IF(K47=0,"",1000000*K47/[1]TrRoad_act!K96)</f>
        <v>21732.97730974741</v>
      </c>
      <c r="L160" s="45">
        <f>IF(L47=0,"",1000000*L47/[1]TrRoad_act!L96)</f>
        <v>21708.34065225298</v>
      </c>
      <c r="M160" s="45">
        <f>IF(M47=0,"",1000000*M47/[1]TrRoad_act!M96)</f>
        <v>21477.943328836216</v>
      </c>
      <c r="N160" s="45">
        <f>IF(N47=0,"",1000000*N47/[1]TrRoad_act!N96)</f>
        <v>21005.541650301817</v>
      </c>
      <c r="O160" s="45">
        <f>IF(O47=0,"",1000000*O47/[1]TrRoad_act!O96)</f>
        <v>20934.070845033657</v>
      </c>
      <c r="P160" s="45">
        <f>IF(P47=0,"",1000000*P47/[1]TrRoad_act!P96)</f>
        <v>20898.590498906393</v>
      </c>
      <c r="Q160" s="45">
        <f>IF(Q47=0,"",1000000*Q47/[1]TrRoad_act!Q96)</f>
        <v>20839.612997437438</v>
      </c>
    </row>
    <row r="161" spans="1:17" ht="11.45" customHeight="1" x14ac:dyDescent="0.45">
      <c r="A161" s="19" t="s">
        <v>43</v>
      </c>
      <c r="B161" s="45">
        <f>IF(B50=0,"",1000000*B50/[1]TrRoad_act!B97)</f>
        <v>10795.353782334059</v>
      </c>
      <c r="C161" s="45">
        <f>IF(C50=0,"",1000000*C50/[1]TrRoad_act!C97)</f>
        <v>10708.864356891949</v>
      </c>
      <c r="D161" s="45">
        <f>IF(D47=0,"",1000000*D47/[1]TrRoad_act!D96)</f>
        <v>22620.356533649574</v>
      </c>
      <c r="E161" s="45">
        <f>IF(E50=0,"",1000000*E50/[1]TrRoad_act!E97)</f>
        <v>10749.305734067188</v>
      </c>
      <c r="F161" s="45">
        <f>IF(F50=0,"",1000000*F50/[1]TrRoad_act!F97)</f>
        <v>10276.449005586854</v>
      </c>
      <c r="G161" s="45">
        <f>IF(G50=0,"",1000000*G50/[1]TrRoad_act!G97)</f>
        <v>10410.480511182383</v>
      </c>
      <c r="H161" s="45">
        <f>IF(H50=0,"",1000000*H50/[1]TrRoad_act!H97)</f>
        <v>10442.913755324877</v>
      </c>
      <c r="I161" s="45">
        <f>IF(I50=0,"",1000000*I50/[1]TrRoad_act!I97)</f>
        <v>10551.917179022485</v>
      </c>
      <c r="J161" s="45">
        <f>IF(J50=0,"",1000000*J50/[1]TrRoad_act!J97)</f>
        <v>10639.069997620163</v>
      </c>
      <c r="K161" s="45">
        <f>IF(K50=0,"",1000000*K50/[1]TrRoad_act!K97)</f>
        <v>10619.780460778018</v>
      </c>
      <c r="L161" s="45">
        <f>IF(L50=0,"",1000000*L50/[1]TrRoad_act!L97)</f>
        <v>10854.548354556959</v>
      </c>
      <c r="M161" s="45">
        <f>IF(M50=0,"",1000000*M50/[1]TrRoad_act!M97)</f>
        <v>10932.177145846452</v>
      </c>
      <c r="N161" s="45">
        <f>IF(N50=0,"",1000000*N50/[1]TrRoad_act!N97)</f>
        <v>10927.898310559522</v>
      </c>
      <c r="O161" s="45">
        <f>IF(O50=0,"",1000000*O50/[1]TrRoad_act!O97)</f>
        <v>10955.103816872919</v>
      </c>
      <c r="P161" s="45">
        <f>IF(P50=0,"",1000000*P50/[1]TrRoad_act!P97)</f>
        <v>10951.660949928533</v>
      </c>
      <c r="Q161" s="45">
        <f>IF(Q50=0,"",1000000*Q50/[1]TrRoad_act!Q97)</f>
        <v>10940.890026420728</v>
      </c>
    </row>
    <row r="162" spans="1:17" ht="11.45" customHeight="1" x14ac:dyDescent="0.45">
      <c r="A162" s="19" t="s">
        <v>44</v>
      </c>
      <c r="B162" s="45">
        <f>IF(B51=0,"",1000000*B51/[1]TrRoad_act!B98)</f>
        <v>19891.365517497328</v>
      </c>
      <c r="C162" s="45">
        <f>IF(C51=0,"",1000000*C51/[1]TrRoad_act!C98)</f>
        <v>19447.059587964617</v>
      </c>
      <c r="D162" s="45">
        <f>IF(D50=0,"",1000000*D50/[1]TrRoad_act!D97)</f>
        <v>10747.610201081547</v>
      </c>
      <c r="E162" s="45">
        <f>IF(E51=0,"",1000000*E51/[1]TrRoad_act!E98)</f>
        <v>20578.386353879981</v>
      </c>
      <c r="F162" s="45">
        <f>IF(F51=0,"",1000000*F51/[1]TrRoad_act!F98)</f>
        <v>21120.017926372875</v>
      </c>
      <c r="G162" s="45">
        <f>IF(G51=0,"",1000000*G51/[1]TrRoad_act!G98)</f>
        <v>19392.589594222427</v>
      </c>
      <c r="H162" s="45">
        <f>IF(H51=0,"",1000000*H51/[1]TrRoad_act!H98)</f>
        <v>20884.316006775109</v>
      </c>
      <c r="I162" s="45">
        <f>IF(I51=0,"",1000000*I51/[1]TrRoad_act!I98)</f>
        <v>20011.032832024724</v>
      </c>
      <c r="J162" s="45">
        <f>IF(J51=0,"",1000000*J51/[1]TrRoad_act!J98)</f>
        <v>18912.154986519738</v>
      </c>
      <c r="K162" s="45">
        <f>IF(K51=0,"",1000000*K51/[1]TrRoad_act!K98)</f>
        <v>20202.025410878337</v>
      </c>
      <c r="L162" s="45">
        <f>IF(L51=0,"",1000000*L51/[1]TrRoad_act!L98)</f>
        <v>21055.651498476618</v>
      </c>
      <c r="M162" s="45">
        <f>IF(M51=0,"",1000000*M51/[1]TrRoad_act!M98)</f>
        <v>22143.218852978778</v>
      </c>
      <c r="N162" s="45">
        <f>IF(N51=0,"",1000000*N51/[1]TrRoad_act!N98)</f>
        <v>23885.543851325405</v>
      </c>
      <c r="O162" s="45">
        <f>IF(O51=0,"",1000000*O51/[1]TrRoad_act!O98)</f>
        <v>22740.454952270291</v>
      </c>
      <c r="P162" s="45">
        <f>IF(P51=0,"",1000000*P51/[1]TrRoad_act!P98)</f>
        <v>21117.236496895457</v>
      </c>
      <c r="Q162" s="45">
        <f>IF(Q51=0,"",1000000*Q51/[1]TrRoad_act!Q98)</f>
        <v>22205.23003964829</v>
      </c>
    </row>
    <row r="163" spans="1:17" ht="11.45" customHeight="1" x14ac:dyDescent="0.45">
      <c r="A163" s="19" t="s">
        <v>48</v>
      </c>
      <c r="B163" s="45">
        <f>IF(B57=0,"",1000000*B57/[1]TrRoad_act!B99)</f>
        <v>13732.785709557855</v>
      </c>
      <c r="C163" s="45">
        <f>IF(C57=0,"",1000000*C57/[1]TrRoad_act!C99)</f>
        <v>13638.700456584498</v>
      </c>
      <c r="D163" s="45">
        <f>IF(D51=0,"",1000000*D51/[1]TrRoad_act!D98)</f>
        <v>19789.695162067746</v>
      </c>
      <c r="E163" s="45">
        <f>IF(E57=0,"",1000000*E57/[1]TrRoad_act!E99)</f>
        <v>13666.113139268165</v>
      </c>
      <c r="F163" s="45">
        <f>IF(F57=0,"",1000000*F57/[1]TrRoad_act!F99)</f>
        <v>13699.917334225314</v>
      </c>
      <c r="G163" s="45">
        <f>IF(G57=0,"",1000000*G57/[1]TrRoad_act!G99)</f>
        <v>13235.962691405921</v>
      </c>
      <c r="H163" s="45">
        <f>IF(H57=0,"",1000000*H57/[1]TrRoad_act!H99)</f>
        <v>13124.894469717561</v>
      </c>
      <c r="I163" s="45">
        <f>IF(I57=0,"",1000000*I57/[1]TrRoad_act!I99)</f>
        <v>13149.736529919093</v>
      </c>
      <c r="J163" s="45">
        <f>IF(J57=0,"",1000000*J57/[1]TrRoad_act!J99)</f>
        <v>13191.764986300925</v>
      </c>
      <c r="K163" s="45">
        <f>IF(K57=0,"",1000000*K57/[1]TrRoad_act!K99)</f>
        <v>13232.010766659205</v>
      </c>
      <c r="L163" s="45">
        <f>IF(L57=0,"",1000000*L57/[1]TrRoad_act!L99)</f>
        <v>13243.652473446553</v>
      </c>
      <c r="M163" s="45">
        <f>IF(M57=0,"",1000000*M57/[1]TrRoad_act!M99)</f>
        <v>13177.558764271276</v>
      </c>
      <c r="N163" s="45">
        <f>IF(N57=0,"",1000000*N57/[1]TrRoad_act!N99)</f>
        <v>13194.89170801665</v>
      </c>
      <c r="O163" s="45">
        <f>IF(O57=0,"",1000000*O57/[1]TrRoad_act!O99)</f>
        <v>12381.768477592388</v>
      </c>
      <c r="P163" s="45">
        <f>IF(P57=0,"",1000000*P57/[1]TrRoad_act!P99)</f>
        <v>12089.116982196039</v>
      </c>
      <c r="Q163" s="45">
        <f>IF(Q57=0,"",1000000*Q57/[1]TrRoad_act!Q99)</f>
        <v>12132.807542122269</v>
      </c>
    </row>
    <row r="164" spans="1:17" ht="11.45" customHeight="1" x14ac:dyDescent="0.45">
      <c r="A164" s="23" t="s">
        <v>22</v>
      </c>
      <c r="B164" s="42"/>
      <c r="C164" s="42"/>
      <c r="D164" s="45">
        <f>IF(D57=0,"",1000000*D57/[1]TrRoad_act!D99)</f>
        <v>13644.323928215568</v>
      </c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</row>
    <row r="165" spans="1:17" ht="11.45" customHeight="1" x14ac:dyDescent="0.45">
      <c r="A165" s="33" t="s">
        <v>50</v>
      </c>
      <c r="B165" s="43">
        <f>IF(B63=0,"",1000000*B63/[1]TrRoad_act!B101)</f>
        <v>1325.1961048886189</v>
      </c>
      <c r="C165" s="43">
        <f>IF(C63=0,"",1000000*C63/[1]TrRoad_act!C101)</f>
        <v>1302.7877332428682</v>
      </c>
      <c r="D165" s="42"/>
      <c r="E165" s="43">
        <f>IF(E63=0,"",1000000*E63/[1]TrRoad_act!E101)</f>
        <v>1310.2981728868613</v>
      </c>
      <c r="F165" s="43">
        <f>IF(F63=0,"",1000000*F63/[1]TrRoad_act!F101)</f>
        <v>1304.7687287134111</v>
      </c>
      <c r="G165" s="43">
        <f>IF(G63=0,"",1000000*G63/[1]TrRoad_act!G101)</f>
        <v>1306.8991103986029</v>
      </c>
      <c r="H165" s="43">
        <f>IF(H63=0,"",1000000*H63/[1]TrRoad_act!H101)</f>
        <v>1273.4420465049889</v>
      </c>
      <c r="I165" s="43">
        <f>IF(I63=0,"",1000000*I63/[1]TrRoad_act!I101)</f>
        <v>1267.8970921458565</v>
      </c>
      <c r="J165" s="43">
        <f>IF(J63=0,"",1000000*J63/[1]TrRoad_act!J101)</f>
        <v>1241.0034590898663</v>
      </c>
      <c r="K165" s="43">
        <f>IF(K63=0,"",1000000*K63/[1]TrRoad_act!K101)</f>
        <v>1237.9257859524855</v>
      </c>
      <c r="L165" s="43">
        <f>IF(L63=0,"",1000000*L63/[1]TrRoad_act!L101)</f>
        <v>1258.4164973897241</v>
      </c>
      <c r="M165" s="43">
        <f>IF(M63=0,"",1000000*M63/[1]TrRoad_act!M101)</f>
        <v>1257.9786935862462</v>
      </c>
      <c r="N165" s="43">
        <f>IF(N63=0,"",1000000*N63/[1]TrRoad_act!N101)</f>
        <v>1224.3647755163299</v>
      </c>
      <c r="O165" s="43">
        <f>IF(O63=0,"",1000000*O63/[1]TrRoad_act!O101)</f>
        <v>1194.1050668355256</v>
      </c>
      <c r="P165" s="43">
        <f>IF(P63=0,"",1000000*P63/[1]TrRoad_act!P101)</f>
        <v>1194.8881581167086</v>
      </c>
      <c r="Q165" s="43">
        <f>IF(Q63=0,"",1000000*Q63/[1]TrRoad_act!Q101)</f>
        <v>1170.0976113659226</v>
      </c>
    </row>
    <row r="166" spans="1:17" ht="11.45" customHeight="1" x14ac:dyDescent="0.45">
      <c r="A166" s="19" t="s">
        <v>41</v>
      </c>
      <c r="B166" s="45">
        <f>IF(B64=0,"",1000000*B64/[1]TrRoad_act!B102)</f>
        <v>1116.351269156414</v>
      </c>
      <c r="C166" s="45">
        <f>IF(C64=0,"",1000000*C64/[1]TrRoad_act!C102)</f>
        <v>1086.4481819589012</v>
      </c>
      <c r="D166" s="43">
        <f>IF(D63=0,"",1000000*D63/[1]TrRoad_act!D101)</f>
        <v>1295.9650308947184</v>
      </c>
      <c r="E166" s="45">
        <f>IF(E64=0,"",1000000*E64/[1]TrRoad_act!E102)</f>
        <v>1061.9269708243769</v>
      </c>
      <c r="F166" s="45">
        <f>IF(F64=0,"",1000000*F64/[1]TrRoad_act!F102)</f>
        <v>1034.1676749254264</v>
      </c>
      <c r="G166" s="45">
        <f>IF(G64=0,"",1000000*G64/[1]TrRoad_act!G102)</f>
        <v>1012.986886782565</v>
      </c>
      <c r="H166" s="45">
        <f>IF(H64=0,"",1000000*H64/[1]TrRoad_act!H102)</f>
        <v>989.28942914598895</v>
      </c>
      <c r="I166" s="45">
        <f>IF(I64=0,"",1000000*I64/[1]TrRoad_act!I102)</f>
        <v>967.2164906195344</v>
      </c>
      <c r="J166" s="45">
        <f>IF(J64=0,"",1000000*J64/[1]TrRoad_act!J102)</f>
        <v>901.85934527841994</v>
      </c>
      <c r="K166" s="45">
        <f>IF(K64=0,"",1000000*K64/[1]TrRoad_act!K102)</f>
        <v>883.48548852970214</v>
      </c>
      <c r="L166" s="45">
        <f>IF(L64=0,"",1000000*L64/[1]TrRoad_act!L102)</f>
        <v>849.77325959019902</v>
      </c>
      <c r="M166" s="45">
        <f>IF(M64=0,"",1000000*M64/[1]TrRoad_act!M102)</f>
        <v>826.75030453868749</v>
      </c>
      <c r="N166" s="45">
        <f>IF(N64=0,"",1000000*N64/[1]TrRoad_act!N102)</f>
        <v>796.94825516696017</v>
      </c>
      <c r="O166" s="45">
        <f>IF(O64=0,"",1000000*O64/[1]TrRoad_act!O102)</f>
        <v>781.56740072089394</v>
      </c>
      <c r="P166" s="45">
        <f>IF(P64=0,"",1000000*P64/[1]TrRoad_act!P102)</f>
        <v>776.96847230879609</v>
      </c>
      <c r="Q166" s="45">
        <f>IF(Q64=0,"",1000000*Q64/[1]TrRoad_act!Q102)</f>
        <v>763.81602056883094</v>
      </c>
    </row>
    <row r="167" spans="1:17" ht="11.45" customHeight="1" x14ac:dyDescent="0.45">
      <c r="A167" s="19" t="s">
        <v>42</v>
      </c>
      <c r="B167" s="45">
        <f>IF(B67=0,"",1000000*B67/[1]TrRoad_act!B103)</f>
        <v>1377.2164473792059</v>
      </c>
      <c r="C167" s="45">
        <f>IF(C67=0,"",1000000*C67/[1]TrRoad_act!C103)</f>
        <v>1352.439002042159</v>
      </c>
      <c r="D167" s="45">
        <f>IF(D64=0,"",1000000*D64/[1]TrRoad_act!D102)</f>
        <v>1077.5757775161005</v>
      </c>
      <c r="E167" s="45">
        <f>IF(E67=0,"",1000000*E67/[1]TrRoad_act!E103)</f>
        <v>1358.8161628526691</v>
      </c>
      <c r="F167" s="45">
        <f>IF(F67=0,"",1000000*F67/[1]TrRoad_act!F103)</f>
        <v>1352.2591281144948</v>
      </c>
      <c r="G167" s="45">
        <f>IF(G67=0,"",1000000*G67/[1]TrRoad_act!G103)</f>
        <v>1354.435925431063</v>
      </c>
      <c r="H167" s="45">
        <f>IF(H67=0,"",1000000*H67/[1]TrRoad_act!H103)</f>
        <v>1316.1820200980965</v>
      </c>
      <c r="I167" s="45">
        <f>IF(I67=0,"",1000000*I67/[1]TrRoad_act!I103)</f>
        <v>1308.7177447021461</v>
      </c>
      <c r="J167" s="45">
        <f>IF(J67=0,"",1000000*J67/[1]TrRoad_act!J103)</f>
        <v>1285.1012451174674</v>
      </c>
      <c r="K167" s="45">
        <f>IF(K67=0,"",1000000*K67/[1]TrRoad_act!K103)</f>
        <v>1282.2118292276034</v>
      </c>
      <c r="L167" s="45">
        <f>IF(L67=0,"",1000000*L67/[1]TrRoad_act!L103)</f>
        <v>1307.0353062956376</v>
      </c>
      <c r="M167" s="45">
        <f>IF(M67=0,"",1000000*M67/[1]TrRoad_act!M103)</f>
        <v>1306.7122567700244</v>
      </c>
      <c r="N167" s="45">
        <f>IF(N67=0,"",1000000*N67/[1]TrRoad_act!N103)</f>
        <v>1270.716810901775</v>
      </c>
      <c r="O167" s="45">
        <f>IF(O67=0,"",1000000*O67/[1]TrRoad_act!O103)</f>
        <v>1237.0844534143644</v>
      </c>
      <c r="P167" s="45">
        <f>IF(P67=0,"",1000000*P67/[1]TrRoad_act!P103)</f>
        <v>1236.4065977528533</v>
      </c>
      <c r="Q167" s="45">
        <f>IF(Q67=0,"",1000000*Q67/[1]TrRoad_act!Q103)</f>
        <v>1209.4337895679389</v>
      </c>
    </row>
    <row r="168" spans="1:17" ht="11.45" customHeight="1" x14ac:dyDescent="0.45">
      <c r="A168" s="19" t="s">
        <v>43</v>
      </c>
      <c r="B168" s="45">
        <f>IF(B70=0,"",1000000*B70/[1]TrRoad_act!B104)</f>
        <v>876.12467775022515</v>
      </c>
      <c r="C168" s="45">
        <f>IF(C70=0,"",1000000*C70/[1]TrRoad_act!C104)</f>
        <v>963.05326637751671</v>
      </c>
      <c r="D168" s="45">
        <f>IF(D67=0,"",1000000*D67/[1]TrRoad_act!D103)</f>
        <v>1342.0892122745638</v>
      </c>
      <c r="E168" s="45">
        <f>IF(E70=0,"",1000000*E70/[1]TrRoad_act!E104)</f>
        <v>1007.5599104876239</v>
      </c>
      <c r="F168" s="45">
        <f>IF(F70=0,"",1000000*F70/[1]TrRoad_act!F104)</f>
        <v>1018.1343858800496</v>
      </c>
      <c r="G168" s="45">
        <f>IF(G70=0,"",1000000*G70/[1]TrRoad_act!G104)</f>
        <v>1005.1899637900367</v>
      </c>
      <c r="H168" s="45">
        <f>IF(H70=0,"",1000000*H70/[1]TrRoad_act!H104)</f>
        <v>991.73442928965051</v>
      </c>
      <c r="I168" s="45">
        <f>IF(I70=0,"",1000000*I70/[1]TrRoad_act!I104)</f>
        <v>985.45842341875948</v>
      </c>
      <c r="J168" s="45">
        <f>IF(J70=0,"",1000000*J70/[1]TrRoad_act!J104)</f>
        <v>959.45857573495334</v>
      </c>
      <c r="K168" s="45">
        <f>IF(K70=0,"",1000000*K70/[1]TrRoad_act!K104)</f>
        <v>923.37000301119758</v>
      </c>
      <c r="L168" s="45">
        <f>IF(L70=0,"",1000000*L70/[1]TrRoad_act!L104)</f>
        <v>921.59176725113207</v>
      </c>
      <c r="M168" s="45">
        <f>IF(M70=0,"",1000000*M70/[1]TrRoad_act!M104)</f>
        <v>910.39312468370133</v>
      </c>
      <c r="N168" s="45">
        <f>IF(N70=0,"",1000000*N70/[1]TrRoad_act!N104)</f>
        <v>909.55224481519156</v>
      </c>
      <c r="O168" s="45">
        <f>IF(O70=0,"",1000000*O70/[1]TrRoad_act!O104)</f>
        <v>915.22430208731146</v>
      </c>
      <c r="P168" s="45">
        <f>IF(P70=0,"",1000000*P70/[1]TrRoad_act!P104)</f>
        <v>899.19050903740401</v>
      </c>
      <c r="Q168" s="45">
        <f>IF(Q70=0,"",1000000*Q70/[1]TrRoad_act!Q104)</f>
        <v>889.73899002771168</v>
      </c>
    </row>
    <row r="169" spans="1:17" ht="11.45" customHeight="1" x14ac:dyDescent="0.45">
      <c r="A169" s="19" t="s">
        <v>44</v>
      </c>
      <c r="B169" s="45">
        <f>IF(B71=0,"",1000000*B71/[1]TrRoad_act!B105)</f>
        <v>1415.7331833266578</v>
      </c>
      <c r="C169" s="45">
        <f>IF(C71=0,"",1000000*C71/[1]TrRoad_act!C105)</f>
        <v>1386.182798075188</v>
      </c>
      <c r="D169" s="45">
        <f>IF(D70=0,"",1000000*D70/[1]TrRoad_act!D104)</f>
        <v>997.20436127642654</v>
      </c>
      <c r="E169" s="45">
        <f>IF(E71=0,"",1000000*E71/[1]TrRoad_act!E105)</f>
        <v>1327.4042170379696</v>
      </c>
      <c r="F169" s="45">
        <f>IF(F71=0,"",1000000*F71/[1]TrRoad_act!F105)</f>
        <v>1314.4685503888099</v>
      </c>
      <c r="G169" s="45">
        <f>IF(G71=0,"",1000000*G71/[1]TrRoad_act!G105)</f>
        <v>1298.8848464799523</v>
      </c>
      <c r="H169" s="45">
        <f>IF(H71=0,"",1000000*H71/[1]TrRoad_act!H105)</f>
        <v>1287.5419573871409</v>
      </c>
      <c r="I169" s="45">
        <f>IF(I71=0,"",1000000*I71/[1]TrRoad_act!I105)</f>
        <v>1321.5283514588555</v>
      </c>
      <c r="J169" s="45">
        <f>IF(J71=0,"",1000000*J71/[1]TrRoad_act!J105)</f>
        <v>1286.3531456294818</v>
      </c>
      <c r="K169" s="45">
        <f>IF(K71=0,"",1000000*K71/[1]TrRoad_act!K105)</f>
        <v>1237.7694207690306</v>
      </c>
      <c r="L169" s="45">
        <f>IF(L71=0,"",1000000*L71/[1]TrRoad_act!L105)</f>
        <v>1214.9061342292525</v>
      </c>
      <c r="M169" s="45">
        <f>IF(M71=0,"",1000000*M71/[1]TrRoad_act!M105)</f>
        <v>1192.0007487115588</v>
      </c>
      <c r="N169" s="45">
        <f>IF(N71=0,"",1000000*N71/[1]TrRoad_act!N105)</f>
        <v>1136.765678184511</v>
      </c>
      <c r="O169" s="45">
        <f>IF(O71=0,"",1000000*O71/[1]TrRoad_act!O105)</f>
        <v>1107.0009903177615</v>
      </c>
      <c r="P169" s="45">
        <f>IF(P71=0,"",1000000*P71/[1]TrRoad_act!P105)</f>
        <v>1096.3052938608184</v>
      </c>
      <c r="Q169" s="45">
        <f>IF(Q71=0,"",1000000*Q71/[1]TrRoad_act!Q105)</f>
        <v>1049.7814044140212</v>
      </c>
    </row>
    <row r="170" spans="1:17" ht="11.45" customHeight="1" x14ac:dyDescent="0.45">
      <c r="A170" s="19" t="s">
        <v>48</v>
      </c>
      <c r="B170" s="45">
        <f>IF(B77=0,"",1000000*B77/[1]TrRoad_act!B106)</f>
        <v>451.20769792208034</v>
      </c>
      <c r="C170" s="45">
        <f>IF(C77=0,"",1000000*C77/[1]TrRoad_act!C106)</f>
        <v>435.53588383662054</v>
      </c>
      <c r="D170" s="45">
        <f>IF(D71=0,"",1000000*D71/[1]TrRoad_act!D105)</f>
        <v>1357.5768079711738</v>
      </c>
      <c r="E170" s="45">
        <f>IF(E77=0,"",1000000*E77/[1]TrRoad_act!E106)</f>
        <v>430.86276008021014</v>
      </c>
      <c r="F170" s="45">
        <f>IF(F77=0,"",1000000*F77/[1]TrRoad_act!F106)</f>
        <v>450.10664933624463</v>
      </c>
      <c r="G170" s="45">
        <f>IF(G77=0,"",1000000*G77/[1]TrRoad_act!G106)</f>
        <v>448.90685978385119</v>
      </c>
      <c r="H170" s="45">
        <f>IF(H77=0,"",1000000*H77/[1]TrRoad_act!H106)</f>
        <v>444.15618900972964</v>
      </c>
      <c r="I170" s="45">
        <f>IF(I77=0,"",1000000*I77/[1]TrRoad_act!I106)</f>
        <v>440.00351451179966</v>
      </c>
      <c r="J170" s="45">
        <f>IF(J77=0,"",1000000*J77/[1]TrRoad_act!J106)</f>
        <v>437.59129811069852</v>
      </c>
      <c r="K170" s="45">
        <f>IF(K77=0,"",1000000*K77/[1]TrRoad_act!K106)</f>
        <v>434.17611516230795</v>
      </c>
      <c r="L170" s="45">
        <f>IF(L77=0,"",1000000*L77/[1]TrRoad_act!L106)</f>
        <v>433.91818999046245</v>
      </c>
      <c r="M170" s="45">
        <f>IF(M77=0,"",1000000*M77/[1]TrRoad_act!M106)</f>
        <v>441.59083533431408</v>
      </c>
      <c r="N170" s="45">
        <f>IF(N77=0,"",1000000*N77/[1]TrRoad_act!N106)</f>
        <v>435.83027163870986</v>
      </c>
      <c r="O170" s="45">
        <f>IF(O77=0,"",1000000*O77/[1]TrRoad_act!O106)</f>
        <v>429.96232326693155</v>
      </c>
      <c r="P170" s="45">
        <f>IF(P77=0,"",1000000*P77/[1]TrRoad_act!P106)</f>
        <v>438.88137781966742</v>
      </c>
      <c r="Q170" s="45">
        <f>IF(Q77=0,"",1000000*Q77/[1]TrRoad_act!Q106)</f>
        <v>443.29531131523561</v>
      </c>
    </row>
    <row r="171" spans="1:17" ht="11.45" customHeight="1" x14ac:dyDescent="0.45">
      <c r="A171" s="29" t="s">
        <v>58</v>
      </c>
      <c r="B171" s="44">
        <f>IF(B82=0,"",1000000*B82/[1]TrRoad_act!B107)</f>
        <v>11786.920819947671</v>
      </c>
      <c r="C171" s="44">
        <f>IF(C82=0,"",1000000*C82/[1]TrRoad_act!C107)</f>
        <v>11955.302045657532</v>
      </c>
      <c r="D171" s="45">
        <f>IF(D77=0,"",1000000*D77/[1]TrRoad_act!D106)</f>
        <v>432.86454229381536</v>
      </c>
      <c r="E171" s="44">
        <f>IF(E82=0,"",1000000*E82/[1]TrRoad_act!E107)</f>
        <v>12264.548740017621</v>
      </c>
      <c r="F171" s="44">
        <f>IF(F82=0,"",1000000*F82/[1]TrRoad_act!F107)</f>
        <v>12809.677380668616</v>
      </c>
      <c r="G171" s="44">
        <f>IF(G82=0,"",1000000*G82/[1]TrRoad_act!G107)</f>
        <v>13098.679336102412</v>
      </c>
      <c r="H171" s="44">
        <f>IF(H82=0,"",1000000*H82/[1]TrRoad_act!H107)</f>
        <v>13205.768311488509</v>
      </c>
      <c r="I171" s="44">
        <f>IF(I82=0,"",1000000*I82/[1]TrRoad_act!I107)</f>
        <v>13646.796523262754</v>
      </c>
      <c r="J171" s="44">
        <f>IF(J82=0,"",1000000*J82/[1]TrRoad_act!J107)</f>
        <v>13064.638780415644</v>
      </c>
      <c r="K171" s="44">
        <f>IF(K82=0,"",1000000*K82/[1]TrRoad_act!K107)</f>
        <v>12265.323492093108</v>
      </c>
      <c r="L171" s="44">
        <f>IF(L82=0,"",1000000*L82/[1]TrRoad_act!L107)</f>
        <v>12649.557697813923</v>
      </c>
      <c r="M171" s="44">
        <f>IF(M82=0,"",1000000*M82/[1]TrRoad_act!M107)</f>
        <v>12357.015453079111</v>
      </c>
      <c r="N171" s="44">
        <f>IF(N82=0,"",1000000*N82/[1]TrRoad_act!N107)</f>
        <v>12044.696014046405</v>
      </c>
      <c r="O171" s="44">
        <f>IF(O82=0,"",1000000*O82/[1]TrRoad_act!O107)</f>
        <v>11856.839069835965</v>
      </c>
      <c r="P171" s="44">
        <f>IF(P82=0,"",1000000*P82/[1]TrRoad_act!P107)</f>
        <v>11590.525498108105</v>
      </c>
      <c r="Q171" s="44">
        <f>IF(Q82=0,"",1000000*Q82/[1]TrRoad_act!Q107)</f>
        <v>11572.419346126189</v>
      </c>
    </row>
    <row r="172" spans="1:17" ht="11.45" customHeight="1" x14ac:dyDescent="0.45">
      <c r="A172" s="19" t="s">
        <v>52</v>
      </c>
      <c r="B172" s="45">
        <f>IF(B83=0,"",1000000*B83/[1]TrRoad_act!B108)</f>
        <v>9436.2196148632793</v>
      </c>
      <c r="C172" s="45">
        <f>IF(C83=0,"",1000000*C83/[1]TrRoad_act!C108)</f>
        <v>9618.3619780838471</v>
      </c>
      <c r="D172" s="44">
        <f>IF(D82=0,"",1000000*D82/[1]TrRoad_act!D107)</f>
        <v>11931.290856992764</v>
      </c>
      <c r="E172" s="45">
        <f>IF(E83=0,"",1000000*E83/[1]TrRoad_act!E108)</f>
        <v>9768.5693032532508</v>
      </c>
      <c r="F172" s="45">
        <f>IF(F83=0,"",1000000*F83/[1]TrRoad_act!F108)</f>
        <v>10341.54696521436</v>
      </c>
      <c r="G172" s="45">
        <f>IF(G83=0,"",1000000*G83/[1]TrRoad_act!G108)</f>
        <v>10595.258327373906</v>
      </c>
      <c r="H172" s="45">
        <f>IF(H83=0,"",1000000*H83/[1]TrRoad_act!H108)</f>
        <v>10558.993046560852</v>
      </c>
      <c r="I172" s="45">
        <f>IF(I83=0,"",1000000*I83/[1]TrRoad_act!I108)</f>
        <v>11056.299274447871</v>
      </c>
      <c r="J172" s="45">
        <f>IF(J83=0,"",1000000*J83/[1]TrRoad_act!J108)</f>
        <v>10569.778356040193</v>
      </c>
      <c r="K172" s="45">
        <f>IF(K83=0,"",1000000*K83/[1]TrRoad_act!K108)</f>
        <v>9890.9116690904084</v>
      </c>
      <c r="L172" s="45">
        <f>IF(L83=0,"",1000000*L83/[1]TrRoad_act!L108)</f>
        <v>9950.2123348799378</v>
      </c>
      <c r="M172" s="45">
        <f>IF(M83=0,"",1000000*M83/[1]TrRoad_act!M108)</f>
        <v>9706.5938224238762</v>
      </c>
      <c r="N172" s="45">
        <f>IF(N83=0,"",1000000*N83/[1]TrRoad_act!N108)</f>
        <v>9224.4640555789611</v>
      </c>
      <c r="O172" s="45">
        <f>IF(O83=0,"",1000000*O83/[1]TrRoad_act!O108)</f>
        <v>8958.7585883310148</v>
      </c>
      <c r="P172" s="45">
        <f>IF(P83=0,"",1000000*P83/[1]TrRoad_act!P108)</f>
        <v>8938.6967260280144</v>
      </c>
      <c r="Q172" s="45">
        <f>IF(Q83=0,"",1000000*Q83/[1]TrRoad_act!Q108)</f>
        <v>8857.4260184169052</v>
      </c>
    </row>
    <row r="173" spans="1:17" ht="11.45" customHeight="1" x14ac:dyDescent="0.45">
      <c r="A173" s="40" t="s">
        <v>53</v>
      </c>
      <c r="B173" s="46">
        <f>IF(B89=0,"",1000000*B89/[1]TrRoad_act!B109)</f>
        <v>47234.307474498317</v>
      </c>
      <c r="C173" s="46">
        <f>IF(C89=0,"",1000000*C89/[1]TrRoad_act!C109)</f>
        <v>45564.088176458165</v>
      </c>
      <c r="D173" s="45">
        <f>IF(D83=0,"",1000000*D83/[1]TrRoad_act!D108)</f>
        <v>9547.9492750343506</v>
      </c>
      <c r="E173" s="46">
        <f>IF(E89=0,"",1000000*E89/[1]TrRoad_act!E109)</f>
        <v>46610.410680830944</v>
      </c>
      <c r="F173" s="46">
        <f>IF(F89=0,"",1000000*F89/[1]TrRoad_act!F109)</f>
        <v>41793.775654033627</v>
      </c>
      <c r="G173" s="46">
        <f>IF(G89=0,"",1000000*G89/[1]TrRoad_act!G109)</f>
        <v>41722.026693005035</v>
      </c>
      <c r="H173" s="46">
        <f>IF(H89=0,"",1000000*H89/[1]TrRoad_act!H109)</f>
        <v>42731.239954633224</v>
      </c>
      <c r="I173" s="46">
        <f>IF(I89=0,"",1000000*I89/[1]TrRoad_act!I109)</f>
        <v>41596.58119941911</v>
      </c>
      <c r="J173" s="46">
        <f>IF(J89=0,"",1000000*J89/[1]TrRoad_act!J109)</f>
        <v>40504.524542129089</v>
      </c>
      <c r="K173" s="46">
        <f>IF(K89=0,"",1000000*K89/[1]TrRoad_act!K109)</f>
        <v>41469.116290953367</v>
      </c>
      <c r="L173" s="46">
        <f>IF(L89=0,"",1000000*L89/[1]TrRoad_act!L109)</f>
        <v>44429.081565612323</v>
      </c>
      <c r="M173" s="46">
        <f>IF(M89=0,"",1000000*M89/[1]TrRoad_act!M109)</f>
        <v>43833.554663096649</v>
      </c>
      <c r="N173" s="46">
        <f>IF(N89=0,"",1000000*N89/[1]TrRoad_act!N109)</f>
        <v>44951.68270036875</v>
      </c>
      <c r="O173" s="46">
        <f>IF(O89=0,"",1000000*O89/[1]TrRoad_act!O109)</f>
        <v>43818.504454827656</v>
      </c>
      <c r="P173" s="46">
        <f>IF(P89=0,"",1000000*P89/[1]TrRoad_act!P109)</f>
        <v>41057.943438351242</v>
      </c>
      <c r="Q173" s="46">
        <f>IF(Q89=0,"",1000000*Q89/[1]TrRoad_act!Q109)</f>
        <v>41750.104798789325</v>
      </c>
    </row>
    <row r="174" spans="1:17" ht="11.45" customHeight="1" x14ac:dyDescent="0.45">
      <c r="D174" s="46">
        <f>IF(D90=0,"",1000000*D90/[1]TrRoad_act!D109)</f>
        <v>45152.040957916171</v>
      </c>
    </row>
    <row r="175" spans="1:17" ht="11.45" customHeight="1" x14ac:dyDescent="0.45">
      <c r="A175" s="13" t="s">
        <v>63</v>
      </c>
      <c r="B175" s="47">
        <f t="shared" ref="B175:C177" si="62">IF(B17=0,0,B17/B$17)</f>
        <v>1</v>
      </c>
      <c r="C175" s="47">
        <f t="shared" si="62"/>
        <v>1</v>
      </c>
      <c r="E175" s="47">
        <f t="shared" ref="E175:Q175" si="63">IF(E17=0,0,E17/E$17)</f>
        <v>1</v>
      </c>
      <c r="F175" s="47">
        <f t="shared" si="63"/>
        <v>1</v>
      </c>
      <c r="G175" s="47">
        <f t="shared" si="63"/>
        <v>1</v>
      </c>
      <c r="H175" s="47">
        <f t="shared" si="63"/>
        <v>1</v>
      </c>
      <c r="I175" s="47">
        <f t="shared" si="63"/>
        <v>1</v>
      </c>
      <c r="J175" s="47">
        <f t="shared" si="63"/>
        <v>1</v>
      </c>
      <c r="K175" s="47">
        <f t="shared" si="63"/>
        <v>1</v>
      </c>
      <c r="L175" s="47">
        <f t="shared" si="63"/>
        <v>1</v>
      </c>
      <c r="M175" s="47">
        <f t="shared" si="63"/>
        <v>1</v>
      </c>
      <c r="N175" s="47">
        <f t="shared" si="63"/>
        <v>1</v>
      </c>
      <c r="O175" s="47">
        <f t="shared" si="63"/>
        <v>1</v>
      </c>
      <c r="P175" s="47">
        <f t="shared" si="63"/>
        <v>1</v>
      </c>
      <c r="Q175" s="47">
        <f t="shared" si="63"/>
        <v>1</v>
      </c>
    </row>
    <row r="176" spans="1:17" ht="11.45" customHeight="1" x14ac:dyDescent="0.45">
      <c r="A176" s="23" t="s">
        <v>21</v>
      </c>
      <c r="B176" s="48">
        <f t="shared" si="62"/>
        <v>0.67256100232382932</v>
      </c>
      <c r="C176" s="48">
        <f t="shared" si="62"/>
        <v>0.66884203223960326</v>
      </c>
      <c r="D176" s="47">
        <f>IF(D17=0,0,D17/D$17)</f>
        <v>1</v>
      </c>
      <c r="E176" s="48">
        <f t="shared" ref="E176:Q176" si="64">IF(E18=0,0,E18/E$17)</f>
        <v>0.6599752005384113</v>
      </c>
      <c r="F176" s="48">
        <f t="shared" si="64"/>
        <v>0.65321253154195236</v>
      </c>
      <c r="G176" s="48">
        <f t="shared" si="64"/>
        <v>0.64429422233893807</v>
      </c>
      <c r="H176" s="48">
        <f t="shared" si="64"/>
        <v>0.64421545448017692</v>
      </c>
      <c r="I176" s="48">
        <f t="shared" si="64"/>
        <v>0.63638668809099552</v>
      </c>
      <c r="J176" s="48">
        <f t="shared" si="64"/>
        <v>0.63953404830574856</v>
      </c>
      <c r="K176" s="48">
        <f t="shared" si="64"/>
        <v>0.65055840231287942</v>
      </c>
      <c r="L176" s="48">
        <f t="shared" si="64"/>
        <v>0.64050987389220904</v>
      </c>
      <c r="M176" s="48">
        <f t="shared" si="64"/>
        <v>0.64059972425919387</v>
      </c>
      <c r="N176" s="48">
        <f t="shared" si="64"/>
        <v>0.64310200036596155</v>
      </c>
      <c r="O176" s="48">
        <f t="shared" si="64"/>
        <v>0.64501658405029061</v>
      </c>
      <c r="P176" s="48">
        <f t="shared" si="64"/>
        <v>0.65122452709150735</v>
      </c>
      <c r="Q176" s="48">
        <f t="shared" si="64"/>
        <v>0.65027870503893048</v>
      </c>
    </row>
    <row r="177" spans="1:17" ht="11.45" customHeight="1" x14ac:dyDescent="0.45">
      <c r="A177" s="49" t="s">
        <v>56</v>
      </c>
      <c r="B177" s="50">
        <f t="shared" si="62"/>
        <v>1.2685874781740476E-2</v>
      </c>
      <c r="C177" s="50">
        <f t="shared" si="62"/>
        <v>1.2843624367618019E-2</v>
      </c>
      <c r="D177" s="48">
        <f>IF(D18=0,0,D18/D$17)</f>
        <v>0.66838879421143127</v>
      </c>
      <c r="E177" s="50">
        <f t="shared" ref="E177:Q177" si="65">IF(E19=0,0,E19/E$17)</f>
        <v>1.2994606665525996E-2</v>
      </c>
      <c r="F177" s="50">
        <f t="shared" si="65"/>
        <v>1.2887473551458778E-2</v>
      </c>
      <c r="G177" s="50">
        <f t="shared" si="65"/>
        <v>1.3158342147015419E-2</v>
      </c>
      <c r="H177" s="50">
        <f t="shared" si="65"/>
        <v>1.2613921509126078E-2</v>
      </c>
      <c r="I177" s="50">
        <f t="shared" si="65"/>
        <v>1.1989751098681625E-2</v>
      </c>
      <c r="J177" s="50">
        <f t="shared" si="65"/>
        <v>1.2487860256804055E-2</v>
      </c>
      <c r="K177" s="50">
        <f t="shared" si="65"/>
        <v>1.2652429905666198E-2</v>
      </c>
      <c r="L177" s="50">
        <f t="shared" si="65"/>
        <v>1.2880343183847082E-2</v>
      </c>
      <c r="M177" s="50">
        <f t="shared" si="65"/>
        <v>1.3025366492918002E-2</v>
      </c>
      <c r="N177" s="50">
        <f t="shared" si="65"/>
        <v>1.3120858324520443E-2</v>
      </c>
      <c r="O177" s="50">
        <f t="shared" si="65"/>
        <v>1.3040819338745511E-2</v>
      </c>
      <c r="P177" s="50">
        <f t="shared" si="65"/>
        <v>1.3144895919764933E-2</v>
      </c>
      <c r="Q177" s="50">
        <f t="shared" si="65"/>
        <v>1.308345820707927E-2</v>
      </c>
    </row>
    <row r="178" spans="1:17" ht="11.45" customHeight="1" x14ac:dyDescent="0.45">
      <c r="A178" s="51" t="s">
        <v>40</v>
      </c>
      <c r="B178" s="52">
        <f>IF(B23=0,0,B23/B$17)</f>
        <v>0.60749015845512577</v>
      </c>
      <c r="C178" s="52">
        <f>IF(C23=0,0,C23/C$17)</f>
        <v>0.60436348903477621</v>
      </c>
      <c r="D178" s="50">
        <f>IF(D19=0,0,D19/D$17)</f>
        <v>1.281327735353977E-2</v>
      </c>
      <c r="E178" s="52">
        <f t="shared" ref="E178:Q178" si="66">IF(E23=0,0,E23/E$17)</f>
        <v>0.59671088206586609</v>
      </c>
      <c r="F178" s="52">
        <f t="shared" si="66"/>
        <v>0.59093150353932888</v>
      </c>
      <c r="G178" s="52">
        <f t="shared" si="66"/>
        <v>0.58261986919685282</v>
      </c>
      <c r="H178" s="52">
        <f t="shared" si="66"/>
        <v>0.58361008827520455</v>
      </c>
      <c r="I178" s="52">
        <f t="shared" si="66"/>
        <v>0.57711015631253026</v>
      </c>
      <c r="J178" s="52">
        <f t="shared" si="66"/>
        <v>0.57892487161639272</v>
      </c>
      <c r="K178" s="52">
        <f t="shared" si="66"/>
        <v>0.58943348609717661</v>
      </c>
      <c r="L178" s="52">
        <f t="shared" si="66"/>
        <v>0.57916821253165729</v>
      </c>
      <c r="M178" s="52">
        <f t="shared" si="66"/>
        <v>0.5789514333871153</v>
      </c>
      <c r="N178" s="52">
        <f t="shared" si="66"/>
        <v>0.58111604305792264</v>
      </c>
      <c r="O178" s="52">
        <f t="shared" si="66"/>
        <v>0.58257830405195676</v>
      </c>
      <c r="P178" s="52">
        <f t="shared" si="66"/>
        <v>0.58898257967838374</v>
      </c>
      <c r="Q178" s="52">
        <f t="shared" si="66"/>
        <v>0.58713848864956608</v>
      </c>
    </row>
    <row r="179" spans="1:17" ht="11.45" customHeight="1" x14ac:dyDescent="0.45">
      <c r="A179" s="53" t="s">
        <v>41</v>
      </c>
      <c r="B179" s="54">
        <f>IF(B24=0,0,B24/B$17)</f>
        <v>0.44197498686159847</v>
      </c>
      <c r="C179" s="54">
        <f>IF(C24=0,0,C24/C$17)</f>
        <v>0.42800674970198593</v>
      </c>
      <c r="D179" s="52">
        <f>IF(D23=0,0,D23/D$17)</f>
        <v>0.60487837227845409</v>
      </c>
      <c r="E179" s="54">
        <f t="shared" ref="E179:Q179" si="67">IF(E24=0,0,E24/E$17)</f>
        <v>0.39685738515772062</v>
      </c>
      <c r="F179" s="54">
        <f t="shared" si="67"/>
        <v>0.37661992646854281</v>
      </c>
      <c r="G179" s="54">
        <f t="shared" si="67"/>
        <v>0.35875755134865939</v>
      </c>
      <c r="H179" s="54">
        <f t="shared" si="67"/>
        <v>0.34102645551188321</v>
      </c>
      <c r="I179" s="54">
        <f t="shared" si="67"/>
        <v>0.3255370564419594</v>
      </c>
      <c r="J179" s="54">
        <f t="shared" si="67"/>
        <v>0.31439544215322918</v>
      </c>
      <c r="K179" s="54">
        <f t="shared" si="67"/>
        <v>0.30983821776341786</v>
      </c>
      <c r="L179" s="54">
        <f t="shared" si="67"/>
        <v>0.29411790232533397</v>
      </c>
      <c r="M179" s="54">
        <f t="shared" si="67"/>
        <v>0.28481086116870996</v>
      </c>
      <c r="N179" s="54">
        <f t="shared" si="67"/>
        <v>0.27381938580800969</v>
      </c>
      <c r="O179" s="54">
        <f t="shared" si="67"/>
        <v>0.26669616300672994</v>
      </c>
      <c r="P179" s="54">
        <f t="shared" si="67"/>
        <v>0.26099926377105148</v>
      </c>
      <c r="Q179" s="54">
        <f t="shared" si="67"/>
        <v>0.25232416556154735</v>
      </c>
    </row>
    <row r="180" spans="1:17" ht="11.45" customHeight="1" x14ac:dyDescent="0.45">
      <c r="A180" s="53" t="s">
        <v>42</v>
      </c>
      <c r="B180" s="54">
        <f>IF(B27=0,0,B27/B$17)</f>
        <v>0.15210176588740421</v>
      </c>
      <c r="C180" s="54">
        <f>IF(C27=0,0,C27/C$17)</f>
        <v>0.16237310349167547</v>
      </c>
      <c r="D180" s="54">
        <f>IF(D24=0,0,D24/D$17)</f>
        <v>0.41678991955780631</v>
      </c>
      <c r="E180" s="54">
        <f t="shared" ref="E180:Q180" si="68">IF(E27=0,0,E27/E$17)</f>
        <v>0.1850362977286743</v>
      </c>
      <c r="F180" s="54">
        <f t="shared" si="68"/>
        <v>0.19871957958967676</v>
      </c>
      <c r="G180" s="54">
        <f t="shared" si="68"/>
        <v>0.20763607601054618</v>
      </c>
      <c r="H180" s="54">
        <f t="shared" si="68"/>
        <v>0.2260326961043406</v>
      </c>
      <c r="I180" s="54">
        <f t="shared" si="68"/>
        <v>0.23523979324556135</v>
      </c>
      <c r="J180" s="54">
        <f t="shared" si="68"/>
        <v>0.24731054689607615</v>
      </c>
      <c r="K180" s="54">
        <f t="shared" si="68"/>
        <v>0.26091586882938472</v>
      </c>
      <c r="L180" s="54">
        <f t="shared" si="68"/>
        <v>0.26585283193266079</v>
      </c>
      <c r="M180" s="54">
        <f t="shared" si="68"/>
        <v>0.27396389452099146</v>
      </c>
      <c r="N180" s="54">
        <f t="shared" si="68"/>
        <v>0.2863369961335685</v>
      </c>
      <c r="O180" s="54">
        <f t="shared" si="68"/>
        <v>0.29330101572704081</v>
      </c>
      <c r="P180" s="54">
        <f t="shared" si="68"/>
        <v>0.30523631019228409</v>
      </c>
      <c r="Q180" s="54">
        <f t="shared" si="68"/>
        <v>0.31184082753832004</v>
      </c>
    </row>
    <row r="181" spans="1:17" ht="11.45" customHeight="1" x14ac:dyDescent="0.45">
      <c r="A181" s="53" t="s">
        <v>43</v>
      </c>
      <c r="B181" s="54">
        <f>IF(B30=0,0,B30/B$17)</f>
        <v>1.2358658240781891E-2</v>
      </c>
      <c r="C181" s="54">
        <f>IF(C30=0,0,C30/C$17)</f>
        <v>1.2790995344896843E-2</v>
      </c>
      <c r="D181" s="54">
        <f>IF(D27=0,0,D27/D$17)</f>
        <v>0.17357851078528563</v>
      </c>
      <c r="E181" s="54">
        <f t="shared" ref="E181:Q181" si="69">IF(E30=0,0,E30/E$17)</f>
        <v>1.3681073474692291E-2</v>
      </c>
      <c r="F181" s="54">
        <f t="shared" si="69"/>
        <v>1.4438052723269479E-2</v>
      </c>
      <c r="G181" s="54">
        <f t="shared" si="69"/>
        <v>1.4831791534107042E-2</v>
      </c>
      <c r="H181" s="54">
        <f t="shared" si="69"/>
        <v>1.5000525578679339E-2</v>
      </c>
      <c r="I181" s="54">
        <f t="shared" si="69"/>
        <v>1.4629988799561081E-2</v>
      </c>
      <c r="J181" s="54">
        <f t="shared" si="69"/>
        <v>1.5330071709766727E-2</v>
      </c>
      <c r="K181" s="54">
        <f t="shared" si="69"/>
        <v>1.6473076166017654E-2</v>
      </c>
      <c r="L181" s="54">
        <f t="shared" si="69"/>
        <v>1.6665253921203202E-2</v>
      </c>
      <c r="M181" s="54">
        <f t="shared" si="69"/>
        <v>1.7496178009115872E-2</v>
      </c>
      <c r="N181" s="54">
        <f t="shared" si="69"/>
        <v>1.7947673791532441E-2</v>
      </c>
      <c r="O181" s="54">
        <f t="shared" si="69"/>
        <v>1.922681183114186E-2</v>
      </c>
      <c r="P181" s="54">
        <f t="shared" si="69"/>
        <v>1.9045845611278537E-2</v>
      </c>
      <c r="Q181" s="54">
        <f t="shared" si="69"/>
        <v>1.8989852419426762E-2</v>
      </c>
    </row>
    <row r="182" spans="1:17" ht="11.45" customHeight="1" x14ac:dyDescent="0.45">
      <c r="A182" s="53" t="s">
        <v>44</v>
      </c>
      <c r="B182" s="54">
        <f>IF(B31=0,0,B31/B$17)</f>
        <v>1.0547474653412492E-3</v>
      </c>
      <c r="C182" s="54">
        <f>IF(C31=0,0,C31/C$17)</f>
        <v>1.1926404962180593E-3</v>
      </c>
      <c r="D182" s="54">
        <f>IF(D30=0,0,D30/D$17)</f>
        <v>1.333750428896693E-2</v>
      </c>
      <c r="E182" s="54">
        <f t="shared" ref="E182:Q182" si="70">IF(E31=0,0,E31/E$17)</f>
        <v>1.1361182240609792E-3</v>
      </c>
      <c r="F182" s="54">
        <f t="shared" si="70"/>
        <v>1.1539340480966867E-3</v>
      </c>
      <c r="G182" s="54">
        <f t="shared" si="70"/>
        <v>1.3944375671682378E-3</v>
      </c>
      <c r="H182" s="54">
        <f t="shared" si="70"/>
        <v>1.5503502309312204E-3</v>
      </c>
      <c r="I182" s="54">
        <f t="shared" si="70"/>
        <v>1.7032275944118657E-3</v>
      </c>
      <c r="J182" s="54">
        <f t="shared" si="70"/>
        <v>1.8869607237259711E-3</v>
      </c>
      <c r="K182" s="54">
        <f t="shared" si="70"/>
        <v>2.2026544685932567E-3</v>
      </c>
      <c r="L182" s="54">
        <f t="shared" si="70"/>
        <v>2.520707759532509E-3</v>
      </c>
      <c r="M182" s="54">
        <f t="shared" si="70"/>
        <v>2.6469121132196866E-3</v>
      </c>
      <c r="N182" s="54">
        <f t="shared" si="70"/>
        <v>2.947120873452517E-3</v>
      </c>
      <c r="O182" s="54">
        <f t="shared" si="70"/>
        <v>3.2212825039789777E-3</v>
      </c>
      <c r="P182" s="54">
        <f t="shared" si="70"/>
        <v>3.4287631365437369E-3</v>
      </c>
      <c r="Q182" s="54">
        <f t="shared" si="70"/>
        <v>3.5132634258406453E-3</v>
      </c>
    </row>
    <row r="183" spans="1:17" ht="11.45" customHeight="1" x14ac:dyDescent="0.45">
      <c r="A183" s="53" t="s">
        <v>57</v>
      </c>
      <c r="B183" s="54">
        <f>IF(B34=0,0,B34/B$17)</f>
        <v>0</v>
      </c>
      <c r="C183" s="54">
        <f>IF(C34=0,0,C34/C$17)</f>
        <v>0</v>
      </c>
      <c r="D183" s="54">
        <f>IF(D31=0,0,D31/D$17)</f>
        <v>1.1724376463952259E-3</v>
      </c>
      <c r="E183" s="54">
        <f t="shared" ref="E183:Q183" si="71">IF(E34=0,0,E34/E$17)</f>
        <v>0</v>
      </c>
      <c r="F183" s="54">
        <f t="shared" si="71"/>
        <v>0</v>
      </c>
      <c r="G183" s="54">
        <f t="shared" si="71"/>
        <v>0</v>
      </c>
      <c r="H183" s="54">
        <f t="shared" si="71"/>
        <v>0</v>
      </c>
      <c r="I183" s="54">
        <f t="shared" si="71"/>
        <v>0</v>
      </c>
      <c r="J183" s="54">
        <f t="shared" si="71"/>
        <v>1.9270408104354962E-7</v>
      </c>
      <c r="K183" s="54">
        <f t="shared" si="71"/>
        <v>2.5007683567392925E-7</v>
      </c>
      <c r="L183" s="54">
        <f t="shared" si="71"/>
        <v>6.5996103598860088E-7</v>
      </c>
      <c r="M183" s="54">
        <f t="shared" si="71"/>
        <v>9.3571145913348906E-7</v>
      </c>
      <c r="N183" s="54">
        <f t="shared" si="71"/>
        <v>9.9402211596885339E-6</v>
      </c>
      <c r="O183" s="54">
        <f t="shared" si="71"/>
        <v>4.1112380054965142E-5</v>
      </c>
      <c r="P183" s="54">
        <f t="shared" si="71"/>
        <v>1.3019435620463719E-4</v>
      </c>
      <c r="Q183" s="54">
        <f t="shared" si="71"/>
        <v>2.5216810319875433E-4</v>
      </c>
    </row>
    <row r="184" spans="1:17" ht="11.45" customHeight="1" x14ac:dyDescent="0.45">
      <c r="A184" s="53" t="s">
        <v>48</v>
      </c>
      <c r="B184" s="54">
        <f>IF(B38=0,0,B38/B$17)</f>
        <v>0</v>
      </c>
      <c r="C184" s="54">
        <f>IF(C38=0,0,C38/C$17)</f>
        <v>0</v>
      </c>
      <c r="D184" s="54">
        <f>IF(D34=0,0,D34/D$17)</f>
        <v>0</v>
      </c>
      <c r="E184" s="54">
        <f t="shared" ref="E184:Q184" si="72">IF(E38=0,0,E38/E$17)</f>
        <v>7.4807178418476647E-9</v>
      </c>
      <c r="F184" s="54">
        <f t="shared" si="72"/>
        <v>1.070974310132201E-8</v>
      </c>
      <c r="G184" s="54">
        <f t="shared" si="72"/>
        <v>1.2736371950667051E-8</v>
      </c>
      <c r="H184" s="54">
        <f t="shared" si="72"/>
        <v>6.0849370099984083E-8</v>
      </c>
      <c r="I184" s="54">
        <f t="shared" si="72"/>
        <v>9.0231036632133589E-8</v>
      </c>
      <c r="J184" s="54">
        <f t="shared" si="72"/>
        <v>1.657429513754639E-6</v>
      </c>
      <c r="K184" s="54">
        <f t="shared" si="72"/>
        <v>3.4187929274774717E-6</v>
      </c>
      <c r="L184" s="54">
        <f t="shared" si="72"/>
        <v>1.0856631890818183E-5</v>
      </c>
      <c r="M184" s="54">
        <f t="shared" si="72"/>
        <v>3.2651863619310528E-5</v>
      </c>
      <c r="N184" s="54">
        <f t="shared" si="72"/>
        <v>5.4926230199899557E-5</v>
      </c>
      <c r="O184" s="54">
        <f t="shared" si="72"/>
        <v>9.1918603010130798E-5</v>
      </c>
      <c r="P184" s="54">
        <f t="shared" si="72"/>
        <v>1.4220261102120563E-4</v>
      </c>
      <c r="Q184" s="54">
        <f t="shared" si="72"/>
        <v>2.1821160123246312E-4</v>
      </c>
    </row>
    <row r="185" spans="1:17" ht="11.45" customHeight="1" x14ac:dyDescent="0.45">
      <c r="A185" s="51" t="s">
        <v>49</v>
      </c>
      <c r="B185" s="52">
        <f>IF(B43=0,0,B43/B$17)</f>
        <v>5.238496908696301E-2</v>
      </c>
      <c r="C185" s="52">
        <f>IF(C43=0,0,C43/C$17)</f>
        <v>5.1634918837208964E-2</v>
      </c>
      <c r="D185" s="54">
        <f>IF(D38=0,0,D38/D$17)</f>
        <v>0</v>
      </c>
      <c r="E185" s="52">
        <f t="shared" ref="E185:Q185" si="73">IF(E43=0,0,E43/E$17)</f>
        <v>5.0269711807019266E-2</v>
      </c>
      <c r="F185" s="52">
        <f t="shared" si="73"/>
        <v>4.9393554451164667E-2</v>
      </c>
      <c r="G185" s="52">
        <f t="shared" si="73"/>
        <v>4.8516010995069733E-2</v>
      </c>
      <c r="H185" s="52">
        <f t="shared" si="73"/>
        <v>4.7991444695846361E-2</v>
      </c>
      <c r="I185" s="52">
        <f t="shared" si="73"/>
        <v>4.7286780679783577E-2</v>
      </c>
      <c r="J185" s="52">
        <f t="shared" si="73"/>
        <v>4.8121316432551756E-2</v>
      </c>
      <c r="K185" s="52">
        <f t="shared" si="73"/>
        <v>4.8472486310036693E-2</v>
      </c>
      <c r="L185" s="52">
        <f t="shared" si="73"/>
        <v>4.8461318176704682E-2</v>
      </c>
      <c r="M185" s="52">
        <f t="shared" si="73"/>
        <v>4.8622924379160451E-2</v>
      </c>
      <c r="N185" s="52">
        <f t="shared" si="73"/>
        <v>4.8865098983518498E-2</v>
      </c>
      <c r="O185" s="52">
        <f t="shared" si="73"/>
        <v>4.9397460659588333E-2</v>
      </c>
      <c r="P185" s="52">
        <f t="shared" si="73"/>
        <v>4.9097051493358648E-2</v>
      </c>
      <c r="Q185" s="52">
        <f t="shared" si="73"/>
        <v>5.0056758182285166E-2</v>
      </c>
    </row>
    <row r="186" spans="1:17" ht="11.45" customHeight="1" x14ac:dyDescent="0.45">
      <c r="A186" s="53" t="s">
        <v>41</v>
      </c>
      <c r="B186" s="54">
        <f>IF(B44=0,0,B44/B$17)</f>
        <v>2.2304499871477981E-4</v>
      </c>
      <c r="C186" s="54">
        <f>IF(C44=0,0,C44/C$17)</f>
        <v>2.0783283520167033E-4</v>
      </c>
      <c r="D186" s="52">
        <f>IF(D43=0,0,D43/D$17)</f>
        <v>5.0697144579437414E-2</v>
      </c>
      <c r="E186" s="54">
        <f t="shared" ref="E186:Q186" si="74">IF(E44=0,0,E44/E$17)</f>
        <v>1.5976490329997305E-4</v>
      </c>
      <c r="F186" s="54">
        <f t="shared" si="74"/>
        <v>1.382349541976297E-4</v>
      </c>
      <c r="G186" s="54">
        <f t="shared" si="74"/>
        <v>1.2106267910540818E-4</v>
      </c>
      <c r="H186" s="54">
        <f t="shared" si="74"/>
        <v>1.0928481431021105E-4</v>
      </c>
      <c r="I186" s="54">
        <f t="shared" si="74"/>
        <v>9.3531526196358238E-5</v>
      </c>
      <c r="J186" s="54">
        <f t="shared" si="74"/>
        <v>8.6291961583910321E-5</v>
      </c>
      <c r="K186" s="54">
        <f t="shared" si="74"/>
        <v>7.7387774803886587E-5</v>
      </c>
      <c r="L186" s="54">
        <f t="shared" si="74"/>
        <v>6.9260034693206272E-5</v>
      </c>
      <c r="M186" s="54">
        <f t="shared" si="74"/>
        <v>6.1884261422519773E-5</v>
      </c>
      <c r="N186" s="54">
        <f t="shared" si="74"/>
        <v>5.6538798822404518E-5</v>
      </c>
      <c r="O186" s="54">
        <f t="shared" si="74"/>
        <v>5.7040272626874326E-5</v>
      </c>
      <c r="P186" s="54">
        <f t="shared" si="74"/>
        <v>4.7955437898566086E-5</v>
      </c>
      <c r="Q186" s="54">
        <f t="shared" si="74"/>
        <v>4.3185440699896119E-5</v>
      </c>
    </row>
    <row r="187" spans="1:17" ht="11.45" customHeight="1" x14ac:dyDescent="0.45">
      <c r="A187" s="53" t="s">
        <v>42</v>
      </c>
      <c r="B187" s="54">
        <f>IF(B47=0,0,B47/B$17)</f>
        <v>5.1791371041505704E-2</v>
      </c>
      <c r="C187" s="54">
        <f>IF(C47=0,0,C47/C$17)</f>
        <v>5.0929683855135632E-2</v>
      </c>
      <c r="D187" s="54">
        <f>IF(D44=0,0,D44/D$17)</f>
        <v>1.9472513666761042E-4</v>
      </c>
      <c r="E187" s="54">
        <f t="shared" ref="E187:Q187" si="75">IF(E47=0,0,E47/E$17)</f>
        <v>4.9439055332428615E-2</v>
      </c>
      <c r="F187" s="54">
        <f t="shared" si="75"/>
        <v>4.8501055232735561E-2</v>
      </c>
      <c r="G187" s="54">
        <f t="shared" si="75"/>
        <v>4.7609802317933193E-2</v>
      </c>
      <c r="H187" s="54">
        <f t="shared" si="75"/>
        <v>4.6919071506758059E-2</v>
      </c>
      <c r="I187" s="54">
        <f t="shared" si="75"/>
        <v>4.6167267123905842E-2</v>
      </c>
      <c r="J187" s="54">
        <f t="shared" si="75"/>
        <v>4.6934211803994992E-2</v>
      </c>
      <c r="K187" s="54">
        <f t="shared" si="75"/>
        <v>4.7116722645615505E-2</v>
      </c>
      <c r="L187" s="54">
        <f t="shared" si="75"/>
        <v>4.6983263739564816E-2</v>
      </c>
      <c r="M187" s="54">
        <f t="shared" si="75"/>
        <v>4.689947038482397E-2</v>
      </c>
      <c r="N187" s="54">
        <f t="shared" si="75"/>
        <v>4.6864667420189306E-2</v>
      </c>
      <c r="O187" s="54">
        <f t="shared" si="75"/>
        <v>4.7273146370600989E-2</v>
      </c>
      <c r="P187" s="54">
        <f t="shared" si="75"/>
        <v>4.6950375463217821E-2</v>
      </c>
      <c r="Q187" s="54">
        <f t="shared" si="75"/>
        <v>4.7132370685919446E-2</v>
      </c>
    </row>
    <row r="188" spans="1:17" ht="11.45" customHeight="1" x14ac:dyDescent="0.45">
      <c r="A188" s="53" t="s">
        <v>43</v>
      </c>
      <c r="B188" s="54">
        <f>IF(B50=0,0,B50/B$17)</f>
        <v>4.6613211435915565E-5</v>
      </c>
      <c r="C188" s="54">
        <f>IF(C50=0,0,C50/C$17)</f>
        <v>4.4738088114047625E-5</v>
      </c>
      <c r="D188" s="54">
        <f>IF(D47=0,0,D47/D$17)</f>
        <v>5.0001585448060583E-2</v>
      </c>
      <c r="E188" s="54">
        <f t="shared" ref="E188:Q188" si="76">IF(E50=0,0,E50/E$17)</f>
        <v>4.0277556745369974E-5</v>
      </c>
      <c r="F188" s="54">
        <f t="shared" si="76"/>
        <v>7.6804582924036954E-5</v>
      </c>
      <c r="G188" s="54">
        <f t="shared" si="76"/>
        <v>7.7540735573581096E-5</v>
      </c>
      <c r="H188" s="54">
        <f t="shared" si="76"/>
        <v>7.3538620610220522E-5</v>
      </c>
      <c r="I188" s="54">
        <f t="shared" si="76"/>
        <v>7.6398288653750068E-5</v>
      </c>
      <c r="J188" s="54">
        <f t="shared" si="76"/>
        <v>7.8927613276417915E-5</v>
      </c>
      <c r="K188" s="54">
        <f t="shared" si="76"/>
        <v>8.4647696430341433E-5</v>
      </c>
      <c r="L188" s="54">
        <f t="shared" si="76"/>
        <v>8.6080014121499572E-5</v>
      </c>
      <c r="M188" s="54">
        <f t="shared" si="76"/>
        <v>8.5315042374653583E-5</v>
      </c>
      <c r="N188" s="54">
        <f t="shared" si="76"/>
        <v>8.4039170399681113E-5</v>
      </c>
      <c r="O188" s="54">
        <f t="shared" si="76"/>
        <v>8.2795316336427643E-5</v>
      </c>
      <c r="P188" s="54">
        <f t="shared" si="76"/>
        <v>7.9897891471268249E-5</v>
      </c>
      <c r="Q188" s="54">
        <f t="shared" si="76"/>
        <v>7.4582577626933845E-5</v>
      </c>
    </row>
    <row r="189" spans="1:17" ht="11.45" customHeight="1" x14ac:dyDescent="0.45">
      <c r="A189" s="53" t="s">
        <v>44</v>
      </c>
      <c r="B189" s="54">
        <f>IF(B51=0,0,B51/B$17)</f>
        <v>2.4048875533600137E-4</v>
      </c>
      <c r="C189" s="54">
        <f>IF(C51=0,0,C51/C$17)</f>
        <v>3.6826277226297254E-4</v>
      </c>
      <c r="D189" s="54">
        <f>IF(D50=0,0,D50/D$17)</f>
        <v>4.1926819318433165E-5</v>
      </c>
      <c r="E189" s="54">
        <f t="shared" ref="E189:Q189" si="77">IF(E51=0,0,E51/E$17)</f>
        <v>5.4862740983298568E-4</v>
      </c>
      <c r="F189" s="54">
        <f t="shared" si="77"/>
        <v>5.9670374832580515E-4</v>
      </c>
      <c r="G189" s="54">
        <f t="shared" si="77"/>
        <v>6.1235384956407311E-4</v>
      </c>
      <c r="H189" s="54">
        <f t="shared" si="77"/>
        <v>7.987881171239422E-4</v>
      </c>
      <c r="I189" s="54">
        <f t="shared" si="77"/>
        <v>8.6085560999604261E-4</v>
      </c>
      <c r="J189" s="54">
        <f t="shared" si="77"/>
        <v>9.2955212749858747E-4</v>
      </c>
      <c r="K189" s="54">
        <f t="shared" si="77"/>
        <v>1.0966666413198382E-3</v>
      </c>
      <c r="L189" s="54">
        <f t="shared" si="77"/>
        <v>1.2099050134905646E-3</v>
      </c>
      <c r="M189" s="54">
        <f t="shared" si="77"/>
        <v>1.457950914013731E-3</v>
      </c>
      <c r="N189" s="54">
        <f t="shared" si="77"/>
        <v>1.738058345958001E-3</v>
      </c>
      <c r="O189" s="54">
        <f t="shared" si="77"/>
        <v>1.8202723774742133E-3</v>
      </c>
      <c r="P189" s="54">
        <f t="shared" si="77"/>
        <v>1.8637290871535135E-3</v>
      </c>
      <c r="Q189" s="54">
        <f t="shared" si="77"/>
        <v>2.6366641947276029E-3</v>
      </c>
    </row>
    <row r="190" spans="1:17" ht="11.45" customHeight="1" x14ac:dyDescent="0.45">
      <c r="A190" s="53" t="s">
        <v>48</v>
      </c>
      <c r="B190" s="54">
        <f>IF(B57=0,0,B57/B$17)</f>
        <v>8.3451079970598582E-5</v>
      </c>
      <c r="C190" s="54">
        <f>IF(C57=0,0,C57/C$17)</f>
        <v>8.4401286494642755E-5</v>
      </c>
      <c r="D190" s="54">
        <f>IF(D51=0,0,D51/D$17)</f>
        <v>3.7406201947445469E-4</v>
      </c>
      <c r="E190" s="54">
        <f t="shared" ref="E190:Q190" si="78">IF(E57=0,0,E57/E$17)</f>
        <v>8.1986604712325892E-5</v>
      </c>
      <c r="F190" s="54">
        <f t="shared" si="78"/>
        <v>8.0755932981637607E-5</v>
      </c>
      <c r="G190" s="54">
        <f t="shared" si="78"/>
        <v>9.5251412893477641E-5</v>
      </c>
      <c r="H190" s="54">
        <f t="shared" si="78"/>
        <v>9.0761637043932736E-5</v>
      </c>
      <c r="I190" s="54">
        <f t="shared" si="78"/>
        <v>8.8728131031593326E-5</v>
      </c>
      <c r="J190" s="54">
        <f t="shared" si="78"/>
        <v>9.2332926197848312E-5</v>
      </c>
      <c r="K190" s="54">
        <f t="shared" si="78"/>
        <v>9.7061551867118895E-5</v>
      </c>
      <c r="L190" s="54">
        <f t="shared" si="78"/>
        <v>1.1280937483459463E-4</v>
      </c>
      <c r="M190" s="54">
        <f t="shared" si="78"/>
        <v>1.1830377652557066E-4</v>
      </c>
      <c r="N190" s="54">
        <f t="shared" si="78"/>
        <v>1.2179524814910674E-4</v>
      </c>
      <c r="O190" s="54">
        <f t="shared" si="78"/>
        <v>1.6420632254982896E-4</v>
      </c>
      <c r="P190" s="54">
        <f t="shared" si="78"/>
        <v>1.5509361361748113E-4</v>
      </c>
      <c r="Q190" s="54">
        <f t="shared" si="78"/>
        <v>1.6995528331128663E-4</v>
      </c>
    </row>
    <row r="191" spans="1:17" ht="11.45" customHeight="1" x14ac:dyDescent="0.45">
      <c r="A191" s="23" t="s">
        <v>22</v>
      </c>
      <c r="B191" s="48">
        <f t="shared" ref="B191:C193" si="79">IF(B62=0,0,B62/B$17)</f>
        <v>0.32743899767617057</v>
      </c>
      <c r="C191" s="48">
        <f t="shared" si="79"/>
        <v>0.33115796776039658</v>
      </c>
      <c r="D191" s="54">
        <f>IF(D57=0,0,D57/D$17)</f>
        <v>8.4845155916333763E-5</v>
      </c>
      <c r="E191" s="48">
        <f t="shared" ref="E191:Q191" si="80">IF(E62=0,0,E62/E$17)</f>
        <v>0.34002479946158859</v>
      </c>
      <c r="F191" s="48">
        <f t="shared" si="80"/>
        <v>0.3467874684580477</v>
      </c>
      <c r="G191" s="48">
        <f t="shared" si="80"/>
        <v>0.35570577766106187</v>
      </c>
      <c r="H191" s="48">
        <f t="shared" si="80"/>
        <v>0.35578454551982314</v>
      </c>
      <c r="I191" s="48">
        <f t="shared" si="80"/>
        <v>0.36361331190900442</v>
      </c>
      <c r="J191" s="48">
        <f t="shared" si="80"/>
        <v>0.36046595169425139</v>
      </c>
      <c r="K191" s="48">
        <f t="shared" si="80"/>
        <v>0.34944159768712052</v>
      </c>
      <c r="L191" s="48">
        <f t="shared" si="80"/>
        <v>0.35949012610779102</v>
      </c>
      <c r="M191" s="48">
        <f t="shared" si="80"/>
        <v>0.35940027574080619</v>
      </c>
      <c r="N191" s="48">
        <f t="shared" si="80"/>
        <v>0.35689799963403845</v>
      </c>
      <c r="O191" s="48">
        <f t="shared" si="80"/>
        <v>0.35498341594970939</v>
      </c>
      <c r="P191" s="48">
        <f t="shared" si="80"/>
        <v>0.3487754729084927</v>
      </c>
      <c r="Q191" s="48">
        <f t="shared" si="80"/>
        <v>0.34972129496106957</v>
      </c>
    </row>
    <row r="192" spans="1:17" ht="11.45" customHeight="1" x14ac:dyDescent="0.45">
      <c r="A192" s="49" t="s">
        <v>50</v>
      </c>
      <c r="B192" s="50">
        <f t="shared" si="79"/>
        <v>0.10694036469648836</v>
      </c>
      <c r="C192" s="50">
        <f t="shared" si="79"/>
        <v>0.10700321198712964</v>
      </c>
      <c r="D192" s="48">
        <f>IF(D62=0,0,D62/D$17)</f>
        <v>0.33161120578856873</v>
      </c>
      <c r="E192" s="50">
        <f t="shared" ref="E192:Q192" si="81">IF(E63=0,0,E63/E$17)</f>
        <v>0.10938417742146529</v>
      </c>
      <c r="F192" s="50">
        <f t="shared" si="81"/>
        <v>0.10955790415620988</v>
      </c>
      <c r="G192" s="50">
        <f t="shared" si="81"/>
        <v>0.11227264257666818</v>
      </c>
      <c r="H192" s="50">
        <f t="shared" si="81"/>
        <v>0.10989334028411879</v>
      </c>
      <c r="I192" s="50">
        <f t="shared" si="81"/>
        <v>0.11284992186203884</v>
      </c>
      <c r="J192" s="50">
        <f t="shared" si="81"/>
        <v>0.11323570423350994</v>
      </c>
      <c r="K192" s="50">
        <f t="shared" si="81"/>
        <v>0.11421154315920586</v>
      </c>
      <c r="L192" s="50">
        <f t="shared" si="81"/>
        <v>0.11719605746585376</v>
      </c>
      <c r="M192" s="50">
        <f t="shared" si="81"/>
        <v>0.11877453268604429</v>
      </c>
      <c r="N192" s="50">
        <f t="shared" si="81"/>
        <v>0.11805545285118287</v>
      </c>
      <c r="O192" s="50">
        <f t="shared" si="81"/>
        <v>0.11689700750337001</v>
      </c>
      <c r="P192" s="50">
        <f t="shared" si="81"/>
        <v>0.11700352556428173</v>
      </c>
      <c r="Q192" s="50">
        <f t="shared" si="81"/>
        <v>0.11601350828212223</v>
      </c>
    </row>
    <row r="193" spans="1:17" ht="11.45" customHeight="1" x14ac:dyDescent="0.45">
      <c r="A193" s="53" t="s">
        <v>41</v>
      </c>
      <c r="B193" s="54">
        <f t="shared" si="79"/>
        <v>1.6748026841085235E-2</v>
      </c>
      <c r="C193" s="54">
        <f t="shared" si="79"/>
        <v>1.5578601980737246E-2</v>
      </c>
      <c r="D193" s="50">
        <f>IF(D63=0,0,D63/D$17)</f>
        <v>0.10681564773709713</v>
      </c>
      <c r="E193" s="54">
        <f t="shared" ref="E193:Q193" si="82">IF(E64=0,0,E64/E$17)</f>
        <v>1.3341987716447267E-2</v>
      </c>
      <c r="F193" s="54">
        <f t="shared" si="82"/>
        <v>1.1940770997094088E-2</v>
      </c>
      <c r="G193" s="54">
        <f t="shared" si="82"/>
        <v>1.1092967583428211E-2</v>
      </c>
      <c r="H193" s="54">
        <f t="shared" si="82"/>
        <v>1.0129548982288792E-2</v>
      </c>
      <c r="I193" s="54">
        <f t="shared" si="82"/>
        <v>9.3408018186511305E-3</v>
      </c>
      <c r="J193" s="54">
        <f t="shared" si="82"/>
        <v>8.635777726026644E-3</v>
      </c>
      <c r="K193" s="54">
        <f t="shared" si="82"/>
        <v>8.1545924924719682E-3</v>
      </c>
      <c r="L193" s="54">
        <f t="shared" si="82"/>
        <v>7.5581497508270031E-3</v>
      </c>
      <c r="M193" s="54">
        <f t="shared" si="82"/>
        <v>7.0690914212729076E-3</v>
      </c>
      <c r="N193" s="54">
        <f t="shared" si="82"/>
        <v>6.6896179280343327E-3</v>
      </c>
      <c r="O193" s="54">
        <f t="shared" si="82"/>
        <v>6.4199907664347156E-3</v>
      </c>
      <c r="P193" s="54">
        <f t="shared" si="82"/>
        <v>5.9983134739771959E-3</v>
      </c>
      <c r="Q193" s="54">
        <f t="shared" si="82"/>
        <v>5.7862314851375067E-3</v>
      </c>
    </row>
    <row r="194" spans="1:17" ht="11.45" customHeight="1" x14ac:dyDescent="0.45">
      <c r="A194" s="53" t="s">
        <v>42</v>
      </c>
      <c r="B194" s="54">
        <f>IF(B67=0,0,B67/B$17)</f>
        <v>8.9677388355362375E-2</v>
      </c>
      <c r="C194" s="54">
        <f>IF(C67=0,0,C67/C$17)</f>
        <v>9.0763860231631896E-2</v>
      </c>
      <c r="D194" s="54">
        <f>IF(D64=0,0,D64/D$17)</f>
        <v>1.4318039841543773E-2</v>
      </c>
      <c r="E194" s="54">
        <f t="shared" ref="E194:Q194" si="83">IF(E67=0,0,E67/E$17)</f>
        <v>9.5116831484031369E-2</v>
      </c>
      <c r="F194" s="54">
        <f t="shared" si="83"/>
        <v>9.6655296042171587E-2</v>
      </c>
      <c r="G194" s="54">
        <f t="shared" si="83"/>
        <v>0.10017429278642699</v>
      </c>
      <c r="H194" s="54">
        <f t="shared" si="83"/>
        <v>9.8654377094442983E-2</v>
      </c>
      <c r="I194" s="54">
        <f t="shared" si="83"/>
        <v>0.10238642058084903</v>
      </c>
      <c r="J194" s="54">
        <f t="shared" si="83"/>
        <v>0.10340341880557445</v>
      </c>
      <c r="K194" s="54">
        <f t="shared" si="83"/>
        <v>0.10480853240073323</v>
      </c>
      <c r="L194" s="54">
        <f t="shared" si="83"/>
        <v>0.10828052961582242</v>
      </c>
      <c r="M194" s="54">
        <f t="shared" si="83"/>
        <v>0.11030542660865342</v>
      </c>
      <c r="N194" s="54">
        <f t="shared" si="83"/>
        <v>0.10993584183798127</v>
      </c>
      <c r="O194" s="54">
        <f t="shared" si="83"/>
        <v>0.10902255062713535</v>
      </c>
      <c r="P194" s="54">
        <f t="shared" si="83"/>
        <v>0.1095119466924209</v>
      </c>
      <c r="Q194" s="54">
        <f t="shared" si="83"/>
        <v>0.10873512189367</v>
      </c>
    </row>
    <row r="195" spans="1:17" ht="11.45" customHeight="1" x14ac:dyDescent="0.45">
      <c r="A195" s="53" t="s">
        <v>43</v>
      </c>
      <c r="B195" s="54">
        <f>IF(B70=0,0,B70/B$17)</f>
        <v>4.6921429378174022E-4</v>
      </c>
      <c r="C195" s="54">
        <f>IF(C70=0,0,C70/C$17)</f>
        <v>6.0904934224897803E-4</v>
      </c>
      <c r="D195" s="54">
        <f>IF(D67=0,0,D67/D$17)</f>
        <v>9.1662785529733004E-2</v>
      </c>
      <c r="E195" s="54">
        <f t="shared" ref="E195:Q195" si="84">IF(E70=0,0,E70/E$17)</f>
        <v>8.5756545167482874E-4</v>
      </c>
      <c r="F195" s="54">
        <f t="shared" si="84"/>
        <v>8.8536198351859207E-4</v>
      </c>
      <c r="G195" s="54">
        <f t="shared" si="84"/>
        <v>9.1904724868659181E-4</v>
      </c>
      <c r="H195" s="54">
        <f t="shared" si="84"/>
        <v>9.6926954567765067E-4</v>
      </c>
      <c r="I195" s="54">
        <f t="shared" si="84"/>
        <v>9.6151172377736125E-4</v>
      </c>
      <c r="J195" s="54">
        <f t="shared" si="84"/>
        <v>9.8525755302914962E-4</v>
      </c>
      <c r="K195" s="54">
        <f t="shared" si="84"/>
        <v>9.6372759053677437E-4</v>
      </c>
      <c r="L195" s="54">
        <f t="shared" si="84"/>
        <v>9.8515400769788575E-4</v>
      </c>
      <c r="M195" s="54">
        <f t="shared" si="84"/>
        <v>1.0004167740751285E-3</v>
      </c>
      <c r="N195" s="54">
        <f t="shared" si="84"/>
        <v>1.0136107933308811E-3</v>
      </c>
      <c r="O195" s="54">
        <f t="shared" si="84"/>
        <v>1.0038366427701875E-3</v>
      </c>
      <c r="P195" s="54">
        <f t="shared" si="84"/>
        <v>1.0047879777864829E-3</v>
      </c>
      <c r="Q195" s="54">
        <f t="shared" si="84"/>
        <v>9.7081228205196765E-4</v>
      </c>
    </row>
    <row r="196" spans="1:17" ht="11.45" customHeight="1" x14ac:dyDescent="0.45">
      <c r="A196" s="53" t="s">
        <v>44</v>
      </c>
      <c r="B196" s="54">
        <f>IF(B71=0,0,B71/B$17)</f>
        <v>3.7471370074809265E-5</v>
      </c>
      <c r="C196" s="54">
        <f>IF(C71=0,0,C71/C$17)</f>
        <v>4.2770695540558626E-5</v>
      </c>
      <c r="D196" s="54">
        <f>IF(D70=0,0,D70/D$17)</f>
        <v>7.7575288454813189E-4</v>
      </c>
      <c r="E196" s="54">
        <f t="shared" ref="E196:Q196" si="85">IF(E71=0,0,E71/E$17)</f>
        <v>5.8575976118880827E-5</v>
      </c>
      <c r="F196" s="54">
        <f t="shared" si="85"/>
        <v>6.5277172939357989E-5</v>
      </c>
      <c r="G196" s="54">
        <f t="shared" si="85"/>
        <v>7.5372625377748552E-5</v>
      </c>
      <c r="H196" s="54">
        <f t="shared" si="85"/>
        <v>1.2934554340989361E-4</v>
      </c>
      <c r="I196" s="54">
        <f t="shared" si="85"/>
        <v>1.5039737695158082E-4</v>
      </c>
      <c r="J196" s="54">
        <f t="shared" si="85"/>
        <v>2.0104309878210221E-4</v>
      </c>
      <c r="K196" s="54">
        <f t="shared" si="85"/>
        <v>2.7381745158537688E-4</v>
      </c>
      <c r="L196" s="54">
        <f t="shared" si="85"/>
        <v>3.6159939583428835E-4</v>
      </c>
      <c r="M196" s="54">
        <f t="shared" si="85"/>
        <v>3.8702689011176463E-4</v>
      </c>
      <c r="N196" s="54">
        <f t="shared" si="85"/>
        <v>3.9359632498053799E-4</v>
      </c>
      <c r="O196" s="54">
        <f t="shared" si="85"/>
        <v>4.1666719285552128E-4</v>
      </c>
      <c r="P196" s="54">
        <f t="shared" si="85"/>
        <v>4.4152839222205394E-4</v>
      </c>
      <c r="Q196" s="54">
        <f t="shared" si="85"/>
        <v>4.6026556865851791E-4</v>
      </c>
    </row>
    <row r="197" spans="1:17" ht="11.45" customHeight="1" x14ac:dyDescent="0.45">
      <c r="A197" s="53" t="s">
        <v>48</v>
      </c>
      <c r="B197" s="54">
        <f>IF(B77=0,0,B77/B$17)</f>
        <v>8.2638361842001373E-6</v>
      </c>
      <c r="C197" s="54">
        <f>IF(C77=0,0,C77/C$17)</f>
        <v>8.9297369709677354E-6</v>
      </c>
      <c r="D197" s="54">
        <f>IF(D71=0,0,D71/D$17)</f>
        <v>4.9906712599003974E-5</v>
      </c>
      <c r="E197" s="54">
        <f t="shared" ref="E197:Q197" si="86">IF(E77=0,0,E77/E$17)</f>
        <v>9.2167931929537094E-6</v>
      </c>
      <c r="F197" s="54">
        <f t="shared" si="86"/>
        <v>1.1197960486244387E-5</v>
      </c>
      <c r="G197" s="54">
        <f t="shared" si="86"/>
        <v>1.0962332748645394E-5</v>
      </c>
      <c r="H197" s="54">
        <f t="shared" si="86"/>
        <v>1.0799118299438707E-5</v>
      </c>
      <c r="I197" s="54">
        <f t="shared" si="86"/>
        <v>1.0790361809725966E-5</v>
      </c>
      <c r="J197" s="54">
        <f t="shared" si="86"/>
        <v>1.0207050097598652E-5</v>
      </c>
      <c r="K197" s="54">
        <f t="shared" si="86"/>
        <v>1.0873223878506671E-5</v>
      </c>
      <c r="L197" s="54">
        <f t="shared" si="86"/>
        <v>1.0624695672185208E-5</v>
      </c>
      <c r="M197" s="54">
        <f t="shared" si="86"/>
        <v>1.2570991931090949E-5</v>
      </c>
      <c r="N197" s="54">
        <f t="shared" si="86"/>
        <v>2.2785966855856959E-5</v>
      </c>
      <c r="O197" s="54">
        <f t="shared" si="86"/>
        <v>3.3962274174211876E-5</v>
      </c>
      <c r="P197" s="54">
        <f t="shared" si="86"/>
        <v>4.694902787508239E-5</v>
      </c>
      <c r="Q197" s="54">
        <f t="shared" si="86"/>
        <v>6.1077052604250367E-5</v>
      </c>
    </row>
    <row r="198" spans="1:17" ht="11.45" customHeight="1" x14ac:dyDescent="0.45">
      <c r="A198" s="51" t="s">
        <v>58</v>
      </c>
      <c r="B198" s="52">
        <f>IF(B82=0,0,B82/B$17)</f>
        <v>0.22049863297968225</v>
      </c>
      <c r="C198" s="52">
        <f>IF(C82=0,0,C82/C$17)</f>
        <v>0.22415475577326693</v>
      </c>
      <c r="D198" s="54">
        <f>IF(D77=0,0,D77/D$17)</f>
        <v>9.1627686732245585E-6</v>
      </c>
      <c r="E198" s="52">
        <f t="shared" ref="E198:Q198" si="87">IF(E82=0,0,E82/E$17)</f>
        <v>0.23064062204012331</v>
      </c>
      <c r="F198" s="52">
        <f t="shared" si="87"/>
        <v>0.23722956430183784</v>
      </c>
      <c r="G198" s="52">
        <f t="shared" si="87"/>
        <v>0.24343313508439371</v>
      </c>
      <c r="H198" s="52">
        <f t="shared" si="87"/>
        <v>0.24589120523570435</v>
      </c>
      <c r="I198" s="52">
        <f t="shared" si="87"/>
        <v>0.25076339004696563</v>
      </c>
      <c r="J198" s="52">
        <f t="shared" si="87"/>
        <v>0.24723024746074146</v>
      </c>
      <c r="K198" s="52">
        <f t="shared" si="87"/>
        <v>0.23523005452791465</v>
      </c>
      <c r="L198" s="52">
        <f t="shared" si="87"/>
        <v>0.2422940686419372</v>
      </c>
      <c r="M198" s="52">
        <f t="shared" si="87"/>
        <v>0.24062574305476189</v>
      </c>
      <c r="N198" s="52">
        <f t="shared" si="87"/>
        <v>0.2388425467828556</v>
      </c>
      <c r="O198" s="52">
        <f t="shared" si="87"/>
        <v>0.23808640844633938</v>
      </c>
      <c r="P198" s="52">
        <f t="shared" si="87"/>
        <v>0.23177194734421097</v>
      </c>
      <c r="Q198" s="52">
        <f t="shared" si="87"/>
        <v>0.23370778667894732</v>
      </c>
    </row>
    <row r="199" spans="1:17" ht="11.45" customHeight="1" x14ac:dyDescent="0.45">
      <c r="A199" s="55" t="s">
        <v>52</v>
      </c>
      <c r="B199" s="56">
        <f>IF(B83=0,0,B83/B$17)</f>
        <v>0.16554572397412803</v>
      </c>
      <c r="C199" s="56">
        <f>IF(C83=0,0,C83/C$17)</f>
        <v>0.16861417699910877</v>
      </c>
      <c r="D199" s="52">
        <f>IF(D82=0,0,D82/D$17)</f>
        <v>0.22479555805147161</v>
      </c>
      <c r="E199" s="56">
        <f t="shared" ref="E199:Q199" si="88">IF(E83=0,0,E83/E$17)</f>
        <v>0.17125697976256699</v>
      </c>
      <c r="F199" s="56">
        <f t="shared" si="88"/>
        <v>0.17649178549085345</v>
      </c>
      <c r="G199" s="56">
        <f t="shared" si="88"/>
        <v>0.18107150812056974</v>
      </c>
      <c r="H199" s="56">
        <f t="shared" si="88"/>
        <v>0.18043354288447869</v>
      </c>
      <c r="I199" s="56">
        <f t="shared" si="88"/>
        <v>0.18592963923677458</v>
      </c>
      <c r="J199" s="56">
        <f t="shared" si="88"/>
        <v>0.18334826144657271</v>
      </c>
      <c r="K199" s="56">
        <f t="shared" si="88"/>
        <v>0.17542922692085666</v>
      </c>
      <c r="L199" s="56">
        <f t="shared" si="88"/>
        <v>0.17566860919213023</v>
      </c>
      <c r="M199" s="56">
        <f t="shared" si="88"/>
        <v>0.17433505262239304</v>
      </c>
      <c r="N199" s="56">
        <f t="shared" si="88"/>
        <v>0.1684790481964899</v>
      </c>
      <c r="O199" s="56">
        <f t="shared" si="88"/>
        <v>0.16493722973481778</v>
      </c>
      <c r="P199" s="56">
        <f t="shared" si="88"/>
        <v>0.16398671918809221</v>
      </c>
      <c r="Q199" s="56">
        <f t="shared" si="88"/>
        <v>0.1641130954224157</v>
      </c>
    </row>
    <row r="200" spans="1:17" ht="11.45" customHeight="1" x14ac:dyDescent="0.45">
      <c r="A200" s="57" t="s">
        <v>53</v>
      </c>
      <c r="B200" s="58">
        <f t="shared" ref="B200:Q201" si="89">IF(B89=0,0,B89/B$17)</f>
        <v>5.4952909005554211E-2</v>
      </c>
      <c r="C200" s="58">
        <f t="shared" si="89"/>
        <v>5.5540578774158141E-2</v>
      </c>
      <c r="D200" s="56">
        <f>IF(D83=0,0,D83/D$17)</f>
        <v>0.16784944867828497</v>
      </c>
      <c r="E200" s="58">
        <f t="shared" si="89"/>
        <v>5.9383642277556312E-2</v>
      </c>
      <c r="F200" s="58">
        <f t="shared" si="89"/>
        <v>6.0737778810984369E-2</v>
      </c>
      <c r="G200" s="58">
        <f t="shared" si="89"/>
        <v>6.2361626963823996E-2</v>
      </c>
      <c r="H200" s="58">
        <f t="shared" si="89"/>
        <v>6.5457662351225632E-2</v>
      </c>
      <c r="I200" s="58">
        <f t="shared" si="89"/>
        <v>6.4833750810191049E-2</v>
      </c>
      <c r="J200" s="58">
        <f t="shared" si="89"/>
        <v>6.3881986014168751E-2</v>
      </c>
      <c r="K200" s="58">
        <f t="shared" si="89"/>
        <v>5.9800827607058002E-2</v>
      </c>
      <c r="L200" s="58">
        <f t="shared" si="89"/>
        <v>6.6625459449806981E-2</v>
      </c>
      <c r="M200" s="58">
        <f t="shared" si="89"/>
        <v>6.6290690432368862E-2</v>
      </c>
      <c r="N200" s="58">
        <f t="shared" si="89"/>
        <v>7.0363498586365689E-2</v>
      </c>
      <c r="O200" s="58">
        <f t="shared" si="89"/>
        <v>7.3149178711521629E-2</v>
      </c>
      <c r="P200" s="58">
        <f t="shared" si="89"/>
        <v>6.7785228156118746E-2</v>
      </c>
      <c r="Q200" s="58">
        <f t="shared" si="89"/>
        <v>6.9594691256531643E-2</v>
      </c>
    </row>
    <row r="201" spans="1:17" ht="11.45" customHeight="1" x14ac:dyDescent="0.45">
      <c r="D201" s="58">
        <f t="shared" si="89"/>
        <v>5.6946109373186657E-2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  <sheetView workbookViewId="1"/>
  </sheetViews>
  <sheetFormatPr defaultColWidth="9.1328125" defaultRowHeight="14.25" x14ac:dyDescent="0.4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K11"/>
  <sheetViews>
    <sheetView workbookViewId="0">
      <selection activeCell="G18" sqref="G18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K11"/>
  <sheetViews>
    <sheetView workbookViewId="0">
      <selection activeCell="K25" sqref="K25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L11"/>
  <sheetViews>
    <sheetView workbookViewId="0">
      <selection activeCell="D13" sqref="D13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8" ht="28.5" x14ac:dyDescent="0.4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45">
      <c r="A4" t="s">
        <v>5</v>
      </c>
      <c r="B4" s="2">
        <f>'TrRoad_ene - Summary'!Q45/'TrRoad_ene - Summary'!Q44</f>
        <v>0.96593858105449959</v>
      </c>
      <c r="C4" s="2">
        <f>'TrRoad_ene - Summary'!R45/'TrRoad_ene - Summary'!R44</f>
        <v>0.9654108697412076</v>
      </c>
      <c r="D4" s="2">
        <f>'TrRoad_ene - Summary'!S45/'TrRoad_ene - Summary'!S44</f>
        <v>0.96515052772677234</v>
      </c>
      <c r="E4" s="2">
        <f>'TrRoad_ene - Summary'!T45/'TrRoad_ene - Summary'!T44</f>
        <v>0.96507034937134406</v>
      </c>
      <c r="F4" s="2">
        <f>'TrRoad_ene - Summary'!U45/'TrRoad_ene - Summary'!U44</f>
        <v>0.96494956659138775</v>
      </c>
      <c r="G4" s="2">
        <f>'TrRoad_ene - Summary'!V45/'TrRoad_ene - Summary'!V44</f>
        <v>0.96469208669115003</v>
      </c>
      <c r="H4" s="2">
        <f>'TrRoad_ene - Summary'!W45/'TrRoad_ene - Summary'!W44</f>
        <v>0.96436752722236174</v>
      </c>
      <c r="I4" s="2">
        <f>'TrRoad_ene - Summary'!X45/'TrRoad_ene - Summary'!X44</f>
        <v>0.96389951141977503</v>
      </c>
      <c r="J4" s="2">
        <f>'TrRoad_ene - Summary'!Y45/'TrRoad_ene - Summary'!Y44</f>
        <v>0.96074715367734187</v>
      </c>
      <c r="K4" s="2">
        <f>'TrRoad_ene - Summary'!Z45/'TrRoad_ene - Summary'!Z44</f>
        <v>0.95589089505741898</v>
      </c>
      <c r="L4" s="2">
        <f>'TrRoad_ene - Summary'!AA45/'TrRoad_ene - Summary'!AA44</f>
        <v>0.95162673508010431</v>
      </c>
      <c r="M4" s="2">
        <f>'TrRoad_ene - Summary'!AB45/'TrRoad_ene - Summary'!AB44</f>
        <v>0.94568878880215168</v>
      </c>
      <c r="N4" s="2">
        <f>'TrRoad_ene - Summary'!AC45/'TrRoad_ene - Summary'!AC44</f>
        <v>0.93559423977326528</v>
      </c>
      <c r="O4" s="2">
        <f>'TrRoad_ene - Summary'!AD45/'TrRoad_ene - Summary'!AD44</f>
        <v>0.92200041694761381</v>
      </c>
      <c r="P4" s="2">
        <f>'TrRoad_ene - Summary'!AE45/'TrRoad_ene - Summary'!AE44</f>
        <v>0.90428379879681664</v>
      </c>
      <c r="Q4" s="2">
        <f>'TrRoad_ene - Summary'!AF45/'TrRoad_ene - Summary'!AF44</f>
        <v>0.88155207082452725</v>
      </c>
      <c r="R4" s="2">
        <f>'TrRoad_ene - Summary'!AG45/'TrRoad_ene - Summary'!AG44</f>
        <v>0.85396609111084931</v>
      </c>
      <c r="S4" s="2">
        <f>'TrRoad_ene - Summary'!AH45/'TrRoad_ene - Summary'!AH44</f>
        <v>0.82057758640519651</v>
      </c>
      <c r="T4" s="2">
        <f>'TrRoad_ene - Summary'!AI45/'TrRoad_ene - Summary'!AI44</f>
        <v>0.78272179007420273</v>
      </c>
      <c r="U4" s="2">
        <f>'TrRoad_ene - Summary'!AJ45/'TrRoad_ene - Summary'!AJ44</f>
        <v>0.74125364185007336</v>
      </c>
      <c r="V4" s="2">
        <f>'TrRoad_ene - Summary'!AK45/'TrRoad_ene - Summary'!AK44</f>
        <v>0.69735870583108384</v>
      </c>
      <c r="W4" s="2">
        <f>'TrRoad_ene - Summary'!AL45/'TrRoad_ene - Summary'!AL44</f>
        <v>0.65749792559584497</v>
      </c>
      <c r="X4" s="2">
        <f>'TrRoad_ene - Summary'!AM45/'TrRoad_ene - Summary'!AM44</f>
        <v>0.62151485989928679</v>
      </c>
      <c r="Y4" s="2">
        <f>'TrRoad_ene - Summary'!AN45/'TrRoad_ene - Summary'!AN44</f>
        <v>0.58902366064661449</v>
      </c>
      <c r="Z4" s="2">
        <f>'TrRoad_ene - Summary'!AO45/'TrRoad_ene - Summary'!AO44</f>
        <v>0.56176645205127829</v>
      </c>
      <c r="AA4" s="2">
        <f>'TrRoad_ene - Summary'!AP45/'TrRoad_ene - Summary'!AP44</f>
        <v>0.53960587204953336</v>
      </c>
      <c r="AB4" s="2">
        <f>'TrRoad_ene - Summary'!AQ45/'TrRoad_ene - Summary'!AQ44</f>
        <v>0.52393079086221017</v>
      </c>
      <c r="AC4" s="2">
        <f>'TrRoad_ene - Summary'!AR45/'TrRoad_ene - Summary'!AR44</f>
        <v>0.51485205987519422</v>
      </c>
      <c r="AD4" s="2">
        <f>'TrRoad_ene - Summary'!AS45/'TrRoad_ene - Summary'!AS44</f>
        <v>0.51149875277812984</v>
      </c>
      <c r="AE4" s="2">
        <f>'TrRoad_ene - Summary'!AT45/'TrRoad_ene - Summary'!AT44</f>
        <v>0.51281222698363216</v>
      </c>
      <c r="AF4" s="2">
        <f>'TrRoad_ene - Summary'!AU45/'TrRoad_ene - Summary'!AU44</f>
        <v>0.51881860304663385</v>
      </c>
      <c r="AG4" s="2">
        <f>'TrRoad_ene - Summary'!AV45/'TrRoad_ene - Summary'!AV44</f>
        <v>0.52904816740759764</v>
      </c>
      <c r="AH4" s="2">
        <f>'TrRoad_ene - Summary'!AW45/'TrRoad_ene - Summary'!AW44</f>
        <v>0.54352613952582074</v>
      </c>
      <c r="AI4" s="2">
        <f>'TrRoad_ene - Summary'!AX45/'TrRoad_ene - Summary'!AX44</f>
        <v>0.56118917621376863</v>
      </c>
      <c r="AJ4" s="2">
        <f>'TrRoad_ene - Summary'!AY45/'TrRoad_ene - Summary'!AY44</f>
        <v>0.58242044145259431</v>
      </c>
      <c r="AK4" s="2">
        <f>'TrRoad_ene - Summary'!AZ45/'TrRoad_ene - Summary'!AZ44</f>
        <v>0.60560604253836325</v>
      </c>
      <c r="AL4" s="2"/>
    </row>
    <row r="5" spans="1:38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45">
      <c r="A6" t="s">
        <v>7</v>
      </c>
      <c r="B6" s="2">
        <f>'TrRoad_ene - Summary'!Q46/'TrRoad_ene - Summary'!Q44</f>
        <v>3.4061418945500223E-2</v>
      </c>
      <c r="C6" s="2">
        <f>'TrRoad_ene - Summary'!R46/'TrRoad_ene - Summary'!R44</f>
        <v>3.4589130258792337E-2</v>
      </c>
      <c r="D6" s="2">
        <f>'TrRoad_ene - Summary'!S46/'TrRoad_ene - Summary'!S44</f>
        <v>3.4849472273227634E-2</v>
      </c>
      <c r="E6" s="2">
        <f>'TrRoad_ene - Summary'!T46/'TrRoad_ene - Summary'!T44</f>
        <v>3.4929650628655912E-2</v>
      </c>
      <c r="F6" s="2">
        <f>'TrRoad_ene - Summary'!U46/'TrRoad_ene - Summary'!U44</f>
        <v>3.5050433408612254E-2</v>
      </c>
      <c r="G6" s="2">
        <f>'TrRoad_ene - Summary'!V46/'TrRoad_ene - Summary'!V44</f>
        <v>3.5307913308849991E-2</v>
      </c>
      <c r="H6" s="2">
        <f>'TrRoad_ene - Summary'!W46/'TrRoad_ene - Summary'!W44</f>
        <v>3.5632472777638299E-2</v>
      </c>
      <c r="I6" s="2">
        <f>'TrRoad_ene - Summary'!X46/'TrRoad_ene - Summary'!X44</f>
        <v>3.6100488580224861E-2</v>
      </c>
      <c r="J6" s="2">
        <f>'TrRoad_ene - Summary'!Y46/'TrRoad_ene - Summary'!Y44</f>
        <v>3.9252846322658186E-2</v>
      </c>
      <c r="K6" s="2">
        <f>'TrRoad_ene - Summary'!Z46/'TrRoad_ene - Summary'!Z44</f>
        <v>4.4109104942580968E-2</v>
      </c>
      <c r="L6" s="2">
        <f>'TrRoad_ene - Summary'!AA46/'TrRoad_ene - Summary'!AA44</f>
        <v>4.8373264919895728E-2</v>
      </c>
      <c r="M6" s="2">
        <f>'TrRoad_ene - Summary'!AB46/'TrRoad_ene - Summary'!AB44</f>
        <v>5.4311211197848284E-2</v>
      </c>
      <c r="N6" s="2">
        <f>'TrRoad_ene - Summary'!AC46/'TrRoad_ene - Summary'!AC44</f>
        <v>6.4405760226734721E-2</v>
      </c>
      <c r="O6" s="2">
        <f>'TrRoad_ene - Summary'!AD46/'TrRoad_ene - Summary'!AD44</f>
        <v>7.799958305238619E-2</v>
      </c>
      <c r="P6" s="2">
        <f>'TrRoad_ene - Summary'!AE46/'TrRoad_ene - Summary'!AE44</f>
        <v>9.5716201203183277E-2</v>
      </c>
      <c r="Q6" s="2">
        <f>'TrRoad_ene - Summary'!AF46/'TrRoad_ene - Summary'!AF44</f>
        <v>0.11844792917547285</v>
      </c>
      <c r="R6" s="2">
        <f>'TrRoad_ene - Summary'!AG46/'TrRoad_ene - Summary'!AG44</f>
        <v>0.14603390888915066</v>
      </c>
      <c r="S6" s="2">
        <f>'TrRoad_ene - Summary'!AH46/'TrRoad_ene - Summary'!AH44</f>
        <v>0.17942241359480354</v>
      </c>
      <c r="T6" s="2">
        <f>'TrRoad_ene - Summary'!AI46/'TrRoad_ene - Summary'!AI44</f>
        <v>0.21727820992579713</v>
      </c>
      <c r="U6" s="2">
        <f>'TrRoad_ene - Summary'!AJ46/'TrRoad_ene - Summary'!AJ44</f>
        <v>0.25874635814992669</v>
      </c>
      <c r="V6" s="2">
        <f>'TrRoad_ene - Summary'!AK46/'TrRoad_ene - Summary'!AK44</f>
        <v>0.30264129416891622</v>
      </c>
      <c r="W6" s="2">
        <f>'TrRoad_ene - Summary'!AL46/'TrRoad_ene - Summary'!AL44</f>
        <v>0.34250207440415509</v>
      </c>
      <c r="X6" s="2">
        <f>'TrRoad_ene - Summary'!AM46/'TrRoad_ene - Summary'!AM44</f>
        <v>0.37848514010071321</v>
      </c>
      <c r="Y6" s="2">
        <f>'TrRoad_ene - Summary'!AN46/'TrRoad_ene - Summary'!AN44</f>
        <v>0.41097633935338546</v>
      </c>
      <c r="Z6" s="2">
        <f>'TrRoad_ene - Summary'!AO46/'TrRoad_ene - Summary'!AO44</f>
        <v>0.43823354794872177</v>
      </c>
      <c r="AA6" s="2">
        <f>'TrRoad_ene - Summary'!AP46/'TrRoad_ene - Summary'!AP44</f>
        <v>0.46039412795046664</v>
      </c>
      <c r="AB6" s="2">
        <f>'TrRoad_ene - Summary'!AQ46/'TrRoad_ene - Summary'!AQ44</f>
        <v>0.47606920913778994</v>
      </c>
      <c r="AC6" s="2">
        <f>'TrRoad_ene - Summary'!AR46/'TrRoad_ene - Summary'!AR44</f>
        <v>0.48514794012480578</v>
      </c>
      <c r="AD6" s="2">
        <f>'TrRoad_ene - Summary'!AS46/'TrRoad_ene - Summary'!AS44</f>
        <v>0.48850124722187027</v>
      </c>
      <c r="AE6" s="2">
        <f>'TrRoad_ene - Summary'!AT46/'TrRoad_ene - Summary'!AT44</f>
        <v>0.48718777301636779</v>
      </c>
      <c r="AF6" s="2">
        <f>'TrRoad_ene - Summary'!AU46/'TrRoad_ene - Summary'!AU44</f>
        <v>0.48118139695336604</v>
      </c>
      <c r="AG6" s="2">
        <f>'TrRoad_ene - Summary'!AV46/'TrRoad_ene - Summary'!AV44</f>
        <v>0.47095183259240231</v>
      </c>
      <c r="AH6" s="2">
        <f>'TrRoad_ene - Summary'!AW46/'TrRoad_ene - Summary'!AW44</f>
        <v>0.4564738604741792</v>
      </c>
      <c r="AI6" s="2">
        <f>'TrRoad_ene - Summary'!AX46/'TrRoad_ene - Summary'!AX44</f>
        <v>0.43881082378623132</v>
      </c>
      <c r="AJ6" s="2">
        <f>'TrRoad_ene - Summary'!AY46/'TrRoad_ene - Summary'!AY44</f>
        <v>0.41757955854740569</v>
      </c>
      <c r="AK6" s="2">
        <f>'TrRoad_ene - Summary'!AZ46/'TrRoad_ene - Summary'!AZ44</f>
        <v>0.39439395746163669</v>
      </c>
      <c r="AL6" s="2"/>
    </row>
    <row r="7" spans="1:38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L11"/>
  <sheetViews>
    <sheetView workbookViewId="0">
      <selection activeCell="C14" sqref="C14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8" ht="28.5" x14ac:dyDescent="0.4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45">
      <c r="A5" t="s">
        <v>6</v>
      </c>
      <c r="B5" s="2">
        <f>'TrRoad_ene - Summary'!Q48/'TrRoad_ene - Summary'!Q47</f>
        <v>0.94211860189402341</v>
      </c>
      <c r="C5" s="2">
        <f>'TrRoad_ene - Summary'!R48/'TrRoad_ene - Summary'!R47</f>
        <v>0.94070535664433874</v>
      </c>
      <c r="D5" s="2">
        <f>'TrRoad_ene - Summary'!S48/'TrRoad_ene - Summary'!S47</f>
        <v>0.93912069396085185</v>
      </c>
      <c r="E5" s="2">
        <f>'TrRoad_ene - Summary'!T48/'TrRoad_ene - Summary'!T47</f>
        <v>0.93795911077531657</v>
      </c>
      <c r="F5" s="2">
        <f>'TrRoad_ene - Summary'!U48/'TrRoad_ene - Summary'!U47</f>
        <v>0.936391623719661</v>
      </c>
      <c r="G5" s="2">
        <f>'TrRoad_ene - Summary'!V48/'TrRoad_ene - Summary'!V47</f>
        <v>0.93487349819713061</v>
      </c>
      <c r="H5" s="2">
        <f>'TrRoad_ene - Summary'!W48/'TrRoad_ene - Summary'!W47</f>
        <v>0.93368137527144413</v>
      </c>
      <c r="I5" s="2">
        <f>'TrRoad_ene - Summary'!X48/'TrRoad_ene - Summary'!X47</f>
        <v>0.93249186952297203</v>
      </c>
      <c r="J5" s="2">
        <f>'TrRoad_ene - Summary'!Y48/'TrRoad_ene - Summary'!Y47</f>
        <v>0.93202586000297183</v>
      </c>
      <c r="K5" s="2">
        <f>'TrRoad_ene - Summary'!Z48/'TrRoad_ene - Summary'!Z47</f>
        <v>0.93155684332234545</v>
      </c>
      <c r="L5" s="2">
        <f>'TrRoad_ene - Summary'!AA48/'TrRoad_ene - Summary'!AA47</f>
        <v>0.93108632646030653</v>
      </c>
      <c r="M5" s="2">
        <f>'TrRoad_ene - Summary'!AB48/'TrRoad_ene - Summary'!AB47</f>
        <v>0.93060902390971689</v>
      </c>
      <c r="N5" s="2">
        <f>'TrRoad_ene - Summary'!AC48/'TrRoad_ene - Summary'!AC47</f>
        <v>0.93013096241738569</v>
      </c>
      <c r="O5" s="2">
        <f>'TrRoad_ene - Summary'!AD48/'TrRoad_ene - Summary'!AD47</f>
        <v>0.92965570760060323</v>
      </c>
      <c r="P5" s="2">
        <f>'TrRoad_ene - Summary'!AE48/'TrRoad_ene - Summary'!AE47</f>
        <v>0.92916877242170171</v>
      </c>
      <c r="Q5" s="2">
        <f>'TrRoad_ene - Summary'!AF48/'TrRoad_ene - Summary'!AF47</f>
        <v>0.92866825637378236</v>
      </c>
      <c r="R5" s="2">
        <f>'TrRoad_ene - Summary'!AG48/'TrRoad_ene - Summary'!AG47</f>
        <v>0.92837140339627122</v>
      </c>
      <c r="S5" s="2">
        <f>'TrRoad_ene - Summary'!AH48/'TrRoad_ene - Summary'!AH47</f>
        <v>0.92806776593251794</v>
      </c>
      <c r="T5" s="2">
        <f>'TrRoad_ene - Summary'!AI48/'TrRoad_ene - Summary'!AI47</f>
        <v>0.9277556398646758</v>
      </c>
      <c r="U5" s="2">
        <f>'TrRoad_ene - Summary'!AJ48/'TrRoad_ene - Summary'!AJ47</f>
        <v>0.92742757020450928</v>
      </c>
      <c r="V5" s="2">
        <f>'TrRoad_ene - Summary'!AK48/'TrRoad_ene - Summary'!AK47</f>
        <v>0.92709166167495527</v>
      </c>
      <c r="W5" s="2">
        <f>'TrRoad_ene - Summary'!AL48/'TrRoad_ene - Summary'!AL47</f>
        <v>0.92675132625963097</v>
      </c>
      <c r="X5" s="2">
        <f>'TrRoad_ene - Summary'!AM48/'TrRoad_ene - Summary'!AM47</f>
        <v>0.92640818829929839</v>
      </c>
      <c r="Y5" s="2">
        <f>'TrRoad_ene - Summary'!AN48/'TrRoad_ene - Summary'!AN47</f>
        <v>0.92606181450648317</v>
      </c>
      <c r="Z5" s="2">
        <f>'TrRoad_ene - Summary'!AO48/'TrRoad_ene - Summary'!AO47</f>
        <v>0.9257079347501066</v>
      </c>
      <c r="AA5" s="2">
        <f>'TrRoad_ene - Summary'!AP48/'TrRoad_ene - Summary'!AP47</f>
        <v>0.92534197066123336</v>
      </c>
      <c r="AB5" s="2">
        <f>'TrRoad_ene - Summary'!AQ48/'TrRoad_ene - Summary'!AQ47</f>
        <v>0.92496389882366203</v>
      </c>
      <c r="AC5" s="2">
        <f>'TrRoad_ene - Summary'!AR48/'TrRoad_ene - Summary'!AR47</f>
        <v>0.92457110932070652</v>
      </c>
      <c r="AD5" s="2">
        <f>'TrRoad_ene - Summary'!AS48/'TrRoad_ene - Summary'!AS47</f>
        <v>0.92416432696827655</v>
      </c>
      <c r="AE5" s="2">
        <f>'TrRoad_ene - Summary'!AT48/'TrRoad_ene - Summary'!AT47</f>
        <v>0.9237465390309112</v>
      </c>
      <c r="AF5" s="2">
        <f>'TrRoad_ene - Summary'!AU48/'TrRoad_ene - Summary'!AU47</f>
        <v>0.92331452942065395</v>
      </c>
      <c r="AG5" s="2">
        <f>'TrRoad_ene - Summary'!AV48/'TrRoad_ene - Summary'!AV47</f>
        <v>0.92287529154931769</v>
      </c>
      <c r="AH5" s="2">
        <f>'TrRoad_ene - Summary'!AW48/'TrRoad_ene - Summary'!AW47</f>
        <v>0.9224293701623465</v>
      </c>
      <c r="AI5" s="2">
        <f>'TrRoad_ene - Summary'!AX48/'TrRoad_ene - Summary'!AX47</f>
        <v>0.92197993437833503</v>
      </c>
      <c r="AJ5" s="2">
        <f>'TrRoad_ene - Summary'!AY48/'TrRoad_ene - Summary'!AY47</f>
        <v>0.92152726484781211</v>
      </c>
      <c r="AK5" s="2">
        <f>'TrRoad_ene - Summary'!AZ48/'TrRoad_ene - Summary'!AZ47</f>
        <v>0.92107222888847384</v>
      </c>
    </row>
    <row r="6" spans="1:38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45">
      <c r="A7" t="s">
        <v>9</v>
      </c>
      <c r="B7" s="2">
        <f>'TrRoad_ene - Summary'!Q49/'TrRoad_ene - Summary'!Q47</f>
        <v>5.7834861169045869E-2</v>
      </c>
      <c r="C7" s="2">
        <f>'TrRoad_ene - Summary'!R49/'TrRoad_ene - Summary'!R47</f>
        <v>5.9294643355661251E-2</v>
      </c>
      <c r="D7" s="2">
        <f>'TrRoad_ene - Summary'!S49/'TrRoad_ene - Summary'!S47</f>
        <v>6.0879306039148096E-2</v>
      </c>
      <c r="E7" s="2">
        <f>'TrRoad_ene - Summary'!T49/'TrRoad_ene - Summary'!T47</f>
        <v>6.2040889224683406E-2</v>
      </c>
      <c r="F7" s="2">
        <f>'TrRoad_ene - Summary'!U49/'TrRoad_ene - Summary'!U47</f>
        <v>6.3608376280339052E-2</v>
      </c>
      <c r="G7" s="2">
        <f>'TrRoad_ene - Summary'!V49/'TrRoad_ene - Summary'!V47</f>
        <v>6.5126501802869469E-2</v>
      </c>
      <c r="H7" s="2">
        <f>'TrRoad_ene - Summary'!W49/'TrRoad_ene - Summary'!W47</f>
        <v>6.6318624728555917E-2</v>
      </c>
      <c r="I7" s="2">
        <f>'TrRoad_ene - Summary'!X49/'TrRoad_ene - Summary'!X47</f>
        <v>6.7508130477027986E-2</v>
      </c>
      <c r="J7" s="2">
        <f>'TrRoad_ene - Summary'!Y49/'TrRoad_ene - Summary'!Y47</f>
        <v>6.7974139997028268E-2</v>
      </c>
      <c r="K7" s="2">
        <f>'TrRoad_ene - Summary'!Z49/'TrRoad_ene - Summary'!Z47</f>
        <v>6.844315667765459E-2</v>
      </c>
      <c r="L7" s="2">
        <f>'TrRoad_ene - Summary'!AA49/'TrRoad_ene - Summary'!AA47</f>
        <v>6.8913673539693493E-2</v>
      </c>
      <c r="M7" s="2">
        <f>'TrRoad_ene - Summary'!AB49/'TrRoad_ene - Summary'!AB47</f>
        <v>6.9390976090283135E-2</v>
      </c>
      <c r="N7" s="2">
        <f>'TrRoad_ene - Summary'!AC49/'TrRoad_ene - Summary'!AC47</f>
        <v>6.9869037582614341E-2</v>
      </c>
      <c r="O7" s="2">
        <f>'TrRoad_ene - Summary'!AD49/'TrRoad_ene - Summary'!AD47</f>
        <v>7.0344292399396866E-2</v>
      </c>
      <c r="P7" s="2">
        <f>'TrRoad_ene - Summary'!AE49/'TrRoad_ene - Summary'!AE47</f>
        <v>7.0831227578298392E-2</v>
      </c>
      <c r="Q7" s="2">
        <f>'TrRoad_ene - Summary'!AF49/'TrRoad_ene - Summary'!AF47</f>
        <v>7.1331743626217567E-2</v>
      </c>
      <c r="R7" s="2">
        <f>'TrRoad_ene - Summary'!AG49/'TrRoad_ene - Summary'!AG47</f>
        <v>7.1628596603728736E-2</v>
      </c>
      <c r="S7" s="2">
        <f>'TrRoad_ene - Summary'!AH49/'TrRoad_ene - Summary'!AH47</f>
        <v>7.1932234067482115E-2</v>
      </c>
      <c r="T7" s="2">
        <f>'TrRoad_ene - Summary'!AI49/'TrRoad_ene - Summary'!AI47</f>
        <v>7.2244360135324245E-2</v>
      </c>
      <c r="U7" s="2">
        <f>'TrRoad_ene - Summary'!AJ49/'TrRoad_ene - Summary'!AJ47</f>
        <v>7.2572429795490792E-2</v>
      </c>
      <c r="V7" s="2">
        <f>'TrRoad_ene - Summary'!AK49/'TrRoad_ene - Summary'!AK47</f>
        <v>7.2908338325044744E-2</v>
      </c>
      <c r="W7" s="2">
        <f>'TrRoad_ene - Summary'!AL49/'TrRoad_ene - Summary'!AL47</f>
        <v>7.3248673740369058E-2</v>
      </c>
      <c r="X7" s="2">
        <f>'TrRoad_ene - Summary'!AM49/'TrRoad_ene - Summary'!AM47</f>
        <v>7.3591811700701615E-2</v>
      </c>
      <c r="Y7" s="2">
        <f>'TrRoad_ene - Summary'!AN49/'TrRoad_ene - Summary'!AN47</f>
        <v>7.3938185493516856E-2</v>
      </c>
      <c r="Z7" s="2">
        <f>'TrRoad_ene - Summary'!AO49/'TrRoad_ene - Summary'!AO47</f>
        <v>7.4292065249893485E-2</v>
      </c>
      <c r="AA7" s="2">
        <f>'TrRoad_ene - Summary'!AP49/'TrRoad_ene - Summary'!AP47</f>
        <v>7.4658029338766668E-2</v>
      </c>
      <c r="AB7" s="2">
        <f>'TrRoad_ene - Summary'!AQ49/'TrRoad_ene - Summary'!AQ47</f>
        <v>7.503610117633798E-2</v>
      </c>
      <c r="AC7" s="2">
        <f>'TrRoad_ene - Summary'!AR49/'TrRoad_ene - Summary'!AR47</f>
        <v>7.5428890679293439E-2</v>
      </c>
      <c r="AD7" s="2">
        <f>'TrRoad_ene - Summary'!AS49/'TrRoad_ene - Summary'!AS47</f>
        <v>7.5835673031723436E-2</v>
      </c>
      <c r="AE7" s="2">
        <f>'TrRoad_ene - Summary'!AT49/'TrRoad_ene - Summary'!AT47</f>
        <v>7.6253460969088763E-2</v>
      </c>
      <c r="AF7" s="2">
        <f>'TrRoad_ene - Summary'!AU49/'TrRoad_ene - Summary'!AU47</f>
        <v>7.6685470579346104E-2</v>
      </c>
      <c r="AG7" s="2">
        <f>'TrRoad_ene - Summary'!AV49/'TrRoad_ene - Summary'!AV47</f>
        <v>7.7124708450682436E-2</v>
      </c>
      <c r="AH7" s="2">
        <f>'TrRoad_ene - Summary'!AW49/'TrRoad_ene - Summary'!AW47</f>
        <v>7.7570629837653546E-2</v>
      </c>
      <c r="AI7" s="2">
        <f>'TrRoad_ene - Summary'!AX49/'TrRoad_ene - Summary'!AX47</f>
        <v>7.8020065621664914E-2</v>
      </c>
      <c r="AJ7" s="2">
        <f>'TrRoad_ene - Summary'!AY49/'TrRoad_ene - Summary'!AY47</f>
        <v>7.8472735152187834E-2</v>
      </c>
      <c r="AK7" s="2">
        <f>'TrRoad_ene - Summary'!AZ49/'TrRoad_ene - Summary'!AZ47</f>
        <v>7.8927771111526199E-2</v>
      </c>
    </row>
    <row r="8" spans="1:38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L11"/>
  <sheetViews>
    <sheetView workbookViewId="0">
      <selection activeCell="G5" sqref="G5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8" ht="28.5" x14ac:dyDescent="0.4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45">
      <c r="A2" t="s">
        <v>3</v>
      </c>
      <c r="B2">
        <f>C2</f>
        <v>0.25727352788693197</v>
      </c>
      <c r="C2">
        <f>'TrRoad_ene - Summary'!R56/'TrRoad_ene - Summary'!R54</f>
        <v>0.25727352788693197</v>
      </c>
      <c r="D2">
        <f>'TrRoad_ene - Summary'!S56/'TrRoad_ene - Summary'!S54</f>
        <v>0.25780600092369998</v>
      </c>
      <c r="E2">
        <f>'TrRoad_ene - Summary'!T56/'TrRoad_ene - Summary'!T54</f>
        <v>0.25804356238189252</v>
      </c>
      <c r="F2">
        <f>'TrRoad_ene - Summary'!U56/'TrRoad_ene - Summary'!U54</f>
        <v>0.25812790669059332</v>
      </c>
      <c r="G2">
        <f>'TrRoad_ene - Summary'!V56/'TrRoad_ene - Summary'!V54</f>
        <v>0.25809131927809464</v>
      </c>
      <c r="H2">
        <f>'TrRoad_ene - Summary'!W56/'TrRoad_ene - Summary'!W54</f>
        <v>0.2580427137142759</v>
      </c>
      <c r="I2">
        <f>'TrRoad_ene - Summary'!X56/'TrRoad_ene - Summary'!X54</f>
        <v>0.25796843429493871</v>
      </c>
      <c r="J2">
        <f>'TrRoad_ene - Summary'!Y56/'TrRoad_ene - Summary'!Y54</f>
        <v>0.25790879797188432</v>
      </c>
      <c r="K2">
        <f>'TrRoad_ene - Summary'!Z56/'TrRoad_ene - Summary'!Z54</f>
        <v>0.25807693682588789</v>
      </c>
      <c r="L2">
        <f>'TrRoad_ene - Summary'!AA56/'TrRoad_ene - Summary'!AA54</f>
        <v>0.25825823552835825</v>
      </c>
      <c r="M2">
        <f>'TrRoad_ene - Summary'!AB56/'TrRoad_ene - Summary'!AB54</f>
        <v>0.25854777343975488</v>
      </c>
      <c r="N2">
        <f>'TrRoad_ene - Summary'!AC56/'TrRoad_ene - Summary'!AC54</f>
        <v>0.25907883653115898</v>
      </c>
      <c r="O2">
        <f>'TrRoad_ene - Summary'!AD56/'TrRoad_ene - Summary'!AD54</f>
        <v>0.26004869611035586</v>
      </c>
      <c r="P2">
        <f>'TrRoad_ene - Summary'!AE56/'TrRoad_ene - Summary'!AE54</f>
        <v>0.26125320919107331</v>
      </c>
      <c r="Q2">
        <f>'TrRoad_ene - Summary'!AF56/'TrRoad_ene - Summary'!AF54</f>
        <v>0.26299243115150922</v>
      </c>
      <c r="R2">
        <f>'TrRoad_ene - Summary'!AG56/'TrRoad_ene - Summary'!AG54</f>
        <v>0.26531219402355993</v>
      </c>
      <c r="S2">
        <f>'TrRoad_ene - Summary'!AH56/'TrRoad_ene - Summary'!AH54</f>
        <v>0.26822083001610897</v>
      </c>
      <c r="T2">
        <f>'TrRoad_ene - Summary'!AI56/'TrRoad_ene - Summary'!AI54</f>
        <v>0.27199992366152009</v>
      </c>
      <c r="U2">
        <f>'TrRoad_ene - Summary'!AJ56/'TrRoad_ene - Summary'!AJ54</f>
        <v>0.27682873782100853</v>
      </c>
      <c r="V2">
        <f>'TrRoad_ene - Summary'!AK56/'TrRoad_ene - Summary'!AK54</f>
        <v>0.28288133799560128</v>
      </c>
      <c r="W2">
        <f>'TrRoad_ene - Summary'!AL56/'TrRoad_ene - Summary'!AL54</f>
        <v>0.29011173132392676</v>
      </c>
      <c r="X2">
        <f>'TrRoad_ene - Summary'!AM56/'TrRoad_ene - Summary'!AM54</f>
        <v>0.29894196246043714</v>
      </c>
      <c r="Y2">
        <f>'TrRoad_ene - Summary'!AN56/'TrRoad_ene - Summary'!AN54</f>
        <v>0.30954792399856151</v>
      </c>
      <c r="Z2">
        <f>'TrRoad_ene - Summary'!AO56/'TrRoad_ene - Summary'!AO54</f>
        <v>0.32206273362763377</v>
      </c>
      <c r="AA2">
        <f>'TrRoad_ene - Summary'!AP56/'TrRoad_ene - Summary'!AP54</f>
        <v>0.33614863340503198</v>
      </c>
      <c r="AB2">
        <f>'TrRoad_ene - Summary'!AQ56/'TrRoad_ene - Summary'!AQ54</f>
        <v>0.35239308511072198</v>
      </c>
      <c r="AC2">
        <f>'TrRoad_ene - Summary'!AR56/'TrRoad_ene - Summary'!AR54</f>
        <v>0.37059248314911358</v>
      </c>
      <c r="AD2">
        <f>'TrRoad_ene - Summary'!AS56/'TrRoad_ene - Summary'!AS54</f>
        <v>0.39113304426510437</v>
      </c>
      <c r="AE2">
        <f>'TrRoad_ene - Summary'!AT56/'TrRoad_ene - Summary'!AT54</f>
        <v>0.41344856261775098</v>
      </c>
      <c r="AF2">
        <f>'TrRoad_ene - Summary'!AU56/'TrRoad_ene - Summary'!AU54</f>
        <v>0.43733287177550689</v>
      </c>
      <c r="AG2">
        <f>'TrRoad_ene - Summary'!AV56/'TrRoad_ene - Summary'!AV54</f>
        <v>0.46216738861733225</v>
      </c>
      <c r="AH2">
        <f>'TrRoad_ene - Summary'!AW56/'TrRoad_ene - Summary'!AW54</f>
        <v>0.48782865987816593</v>
      </c>
      <c r="AI2">
        <f>'TrRoad_ene - Summary'!AX56/'TrRoad_ene - Summary'!AX54</f>
        <v>0.51426458717224066</v>
      </c>
      <c r="AJ2">
        <f>'TrRoad_ene - Summary'!AY56/'TrRoad_ene - Summary'!AY54</f>
        <v>0.54024368472788842</v>
      </c>
      <c r="AK2">
        <f>'TrRoad_ene - Summary'!AZ56/'TrRoad_ene - Summary'!AZ54</f>
        <v>0.56548539452436564</v>
      </c>
    </row>
    <row r="3" spans="1:38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45">
      <c r="A5" t="s">
        <v>6</v>
      </c>
      <c r="B5" s="2">
        <f>C5</f>
        <v>0.74272647211306808</v>
      </c>
      <c r="C5" s="2">
        <f>'TrRoad_ene - Summary'!R55/'TrRoad_ene - Summary'!R54</f>
        <v>0.74272647211306808</v>
      </c>
      <c r="D5" s="2">
        <f>'TrRoad_ene - Summary'!S55/'TrRoad_ene - Summary'!S54</f>
        <v>0.74219399907630002</v>
      </c>
      <c r="E5" s="2">
        <f>'TrRoad_ene - Summary'!T55/'TrRoad_ene - Summary'!T54</f>
        <v>0.74195643761810748</v>
      </c>
      <c r="F5" s="2">
        <f>'TrRoad_ene - Summary'!U55/'TrRoad_ene - Summary'!U54</f>
        <v>0.74187209330940673</v>
      </c>
      <c r="G5" s="2">
        <f>'TrRoad_ene - Summary'!V55/'TrRoad_ene - Summary'!V54</f>
        <v>0.7419086807219053</v>
      </c>
      <c r="H5" s="2">
        <f>'TrRoad_ene - Summary'!W55/'TrRoad_ene - Summary'!W54</f>
        <v>0.7419572862857241</v>
      </c>
      <c r="I5" s="2">
        <f>'TrRoad_ene - Summary'!X55/'TrRoad_ene - Summary'!X54</f>
        <v>0.74203156570506146</v>
      </c>
      <c r="J5" s="2">
        <f>'TrRoad_ene - Summary'!Y55/'TrRoad_ene - Summary'!Y54</f>
        <v>0.74209120202811574</v>
      </c>
      <c r="K5" s="2">
        <f>'TrRoad_ene - Summary'!Z55/'TrRoad_ene - Summary'!Z54</f>
        <v>0.74192306317411216</v>
      </c>
      <c r="L5" s="2">
        <f>'TrRoad_ene - Summary'!AA55/'TrRoad_ene - Summary'!AA54</f>
        <v>0.74174176447164175</v>
      </c>
      <c r="M5" s="2">
        <f>'TrRoad_ene - Summary'!AB55/'TrRoad_ene - Summary'!AB54</f>
        <v>0.74145222656024512</v>
      </c>
      <c r="N5" s="2">
        <f>'TrRoad_ene - Summary'!AC55/'TrRoad_ene - Summary'!AC54</f>
        <v>0.74092116346884107</v>
      </c>
      <c r="O5" s="2">
        <f>'TrRoad_ene - Summary'!AD55/'TrRoad_ene - Summary'!AD54</f>
        <v>0.73995130388964414</v>
      </c>
      <c r="P5" s="2">
        <f>'TrRoad_ene - Summary'!AE55/'TrRoad_ene - Summary'!AE54</f>
        <v>0.73874679080892669</v>
      </c>
      <c r="Q5" s="2">
        <f>'TrRoad_ene - Summary'!AF55/'TrRoad_ene - Summary'!AF54</f>
        <v>0.73700756884849072</v>
      </c>
      <c r="R5" s="2">
        <f>'TrRoad_ene - Summary'!AG55/'TrRoad_ene - Summary'!AG54</f>
        <v>0.73468780597644001</v>
      </c>
      <c r="S5" s="2">
        <f>'TrRoad_ene - Summary'!AH55/'TrRoad_ene - Summary'!AH54</f>
        <v>0.73177916998389092</v>
      </c>
      <c r="T5" s="2">
        <f>'TrRoad_ene - Summary'!AI55/'TrRoad_ene - Summary'!AI54</f>
        <v>0.72800007633847985</v>
      </c>
      <c r="U5" s="2">
        <f>'TrRoad_ene - Summary'!AJ55/'TrRoad_ene - Summary'!AJ54</f>
        <v>0.72317126217899141</v>
      </c>
      <c r="V5" s="2">
        <f>'TrRoad_ene - Summary'!AK55/'TrRoad_ene - Summary'!AK54</f>
        <v>0.71711866200439878</v>
      </c>
      <c r="W5" s="2">
        <f>'TrRoad_ene - Summary'!AL55/'TrRoad_ene - Summary'!AL54</f>
        <v>0.70988826867607324</v>
      </c>
      <c r="X5" s="2">
        <f>'TrRoad_ene - Summary'!AM55/'TrRoad_ene - Summary'!AM54</f>
        <v>0.70105803753956286</v>
      </c>
      <c r="Y5" s="2">
        <f>'TrRoad_ene - Summary'!AN55/'TrRoad_ene - Summary'!AN54</f>
        <v>0.69045207600143843</v>
      </c>
      <c r="Z5" s="2">
        <f>'TrRoad_ene - Summary'!AO55/'TrRoad_ene - Summary'!AO54</f>
        <v>0.67793726637236618</v>
      </c>
      <c r="AA5" s="2">
        <f>'TrRoad_ene - Summary'!AP55/'TrRoad_ene - Summary'!AP54</f>
        <v>0.66385136659496802</v>
      </c>
      <c r="AB5" s="2">
        <f>'TrRoad_ene - Summary'!AQ55/'TrRoad_ene - Summary'!AQ54</f>
        <v>0.64760691488927802</v>
      </c>
      <c r="AC5" s="2">
        <f>'TrRoad_ene - Summary'!AR55/'TrRoad_ene - Summary'!AR54</f>
        <v>0.62940751685088636</v>
      </c>
      <c r="AD5" s="2">
        <f>'TrRoad_ene - Summary'!AS55/'TrRoad_ene - Summary'!AS54</f>
        <v>0.60886695573489558</v>
      </c>
      <c r="AE5" s="2">
        <f>'TrRoad_ene - Summary'!AT55/'TrRoad_ene - Summary'!AT54</f>
        <v>0.58655143738224891</v>
      </c>
      <c r="AF5" s="2">
        <f>'TrRoad_ene - Summary'!AU55/'TrRoad_ene - Summary'!AU54</f>
        <v>0.56266712822449316</v>
      </c>
      <c r="AG5" s="2">
        <f>'TrRoad_ene - Summary'!AV55/'TrRoad_ene - Summary'!AV54</f>
        <v>0.5378326113826678</v>
      </c>
      <c r="AH5" s="2">
        <f>'TrRoad_ene - Summary'!AW55/'TrRoad_ene - Summary'!AW54</f>
        <v>0.51217134012183407</v>
      </c>
      <c r="AI5" s="2">
        <f>'TrRoad_ene - Summary'!AX55/'TrRoad_ene - Summary'!AX54</f>
        <v>0.48573541282775939</v>
      </c>
      <c r="AJ5" s="2">
        <f>'TrRoad_ene - Summary'!AY55/'TrRoad_ene - Summary'!AY54</f>
        <v>0.45975631527211164</v>
      </c>
      <c r="AK5" s="2">
        <f>'TrRoad_ene - Summary'!AZ55/'TrRoad_ene - Summary'!AZ54</f>
        <v>0.43451460547563436</v>
      </c>
    </row>
    <row r="6" spans="1:38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L11"/>
  <sheetViews>
    <sheetView workbookViewId="0">
      <selection activeCell="J15" sqref="J15"/>
    </sheetView>
    <sheetView workbookViewId="1"/>
  </sheetViews>
  <sheetFormatPr defaultColWidth="9.1328125" defaultRowHeight="14.25" x14ac:dyDescent="0.45"/>
  <cols>
    <col min="1" max="1" width="22.59765625" customWidth="1"/>
    <col min="2" max="3" width="5" bestFit="1" customWidth="1"/>
    <col min="5" max="5" width="5" bestFit="1" customWidth="1"/>
  </cols>
  <sheetData>
    <row r="1" spans="1:38" ht="28.5" x14ac:dyDescent="0.4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4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8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L11"/>
  <sheetViews>
    <sheetView workbookViewId="0">
      <selection activeCell="F13" sqref="F13"/>
    </sheetView>
    <sheetView workbookViewId="1"/>
  </sheetViews>
  <sheetFormatPr defaultColWidth="9.1328125" defaultRowHeight="14.25" x14ac:dyDescent="0.45"/>
  <cols>
    <col min="1" max="1" width="22.59765625" customWidth="1"/>
    <col min="2" max="3" width="5" bestFit="1" customWidth="1"/>
  </cols>
  <sheetData>
    <row r="1" spans="1:38" ht="28.5" x14ac:dyDescent="0.4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4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  <sheetView workbookViewId="1"/>
  </sheetViews>
  <sheetFormatPr defaultColWidth="9.1328125" defaultRowHeight="14.25" x14ac:dyDescent="0.4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K11"/>
  <sheetViews>
    <sheetView workbookViewId="0">
      <selection activeCell="G21" sqref="G21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4A17-43B5-4D79-B2C7-2C5E07A832C4}">
  <sheetPr>
    <pageSetUpPr fitToPage="1"/>
  </sheetPr>
  <dimension ref="A1:AB166"/>
  <sheetViews>
    <sheetView showGridLines="0" zoomScaleNormal="100" workbookViewId="0">
      <pane xSplit="1" ySplit="1" topLeftCell="I2" activePane="bottomRight" state="frozen"/>
      <selection activeCell="D1" sqref="D1"/>
      <selection pane="topRight" activeCell="D1" sqref="D1"/>
      <selection pane="bottomLeft" activeCell="D1" sqref="D1"/>
      <selection pane="bottomRight" activeCell="Z28" sqref="Z28"/>
    </sheetView>
    <sheetView topLeftCell="A23" workbookViewId="1">
      <pane xSplit="1" topLeftCell="O1" activePane="topRight" state="frozen"/>
      <selection pane="topRight" activeCell="Q34" sqref="Q34"/>
    </sheetView>
  </sheetViews>
  <sheetFormatPr defaultColWidth="9.1328125" defaultRowHeight="11.45" customHeight="1" x14ac:dyDescent="0.45"/>
  <cols>
    <col min="1" max="1" width="50.73046875" style="10" customWidth="1"/>
    <col min="2" max="17" width="10.73046875" style="59" customWidth="1"/>
    <col min="18" max="19" width="9.1328125" style="10"/>
    <col min="20" max="20" width="6" style="10" bestFit="1" customWidth="1"/>
    <col min="21" max="16384" width="9.1328125" style="10"/>
  </cols>
  <sheetData>
    <row r="1" spans="1:28" ht="13.5" customHeight="1" x14ac:dyDescent="0.45">
      <c r="A1" s="8" t="s">
        <v>24</v>
      </c>
      <c r="B1" s="9">
        <v>2000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9">
        <v>2013</v>
      </c>
      <c r="P1" s="9">
        <v>2014</v>
      </c>
      <c r="Q1" s="9">
        <v>2015</v>
      </c>
    </row>
    <row r="2" spans="1:28" ht="11.45" customHeight="1" x14ac:dyDescent="0.4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28" ht="11.45" customHeight="1" x14ac:dyDescent="0.45">
      <c r="A3" s="13" t="s">
        <v>25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28" ht="11.45" customHeight="1" x14ac:dyDescent="0.45">
      <c r="A4" s="15" t="s">
        <v>26</v>
      </c>
      <c r="B4" s="16">
        <f>B5+B9+B10+B15</f>
        <v>283703.00985462399</v>
      </c>
      <c r="C4" s="16">
        <f t="shared" ref="C4:Q4" si="0">C5+C9+C10+C15</f>
        <v>287959.64164807176</v>
      </c>
      <c r="D4" s="16">
        <f t="shared" si="0"/>
        <v>291717.34483215434</v>
      </c>
      <c r="E4" s="16">
        <f t="shared" si="0"/>
        <v>294369.49961069936</v>
      </c>
      <c r="F4" s="16">
        <f t="shared" si="0"/>
        <v>300782.27737279149</v>
      </c>
      <c r="G4" s="16">
        <f t="shared" si="0"/>
        <v>301678.20224543789</v>
      </c>
      <c r="H4" s="16">
        <f t="shared" si="0"/>
        <v>307726.66008701117</v>
      </c>
      <c r="I4" s="16">
        <f t="shared" si="0"/>
        <v>312559.20776382159</v>
      </c>
      <c r="J4" s="16">
        <f t="shared" si="0"/>
        <v>307602.83665923466</v>
      </c>
      <c r="K4" s="16">
        <f t="shared" si="0"/>
        <v>300598.77654158522</v>
      </c>
      <c r="L4" s="16">
        <f t="shared" si="0"/>
        <v>299483.59796602308</v>
      </c>
      <c r="M4" s="16">
        <f t="shared" si="0"/>
        <v>296513.45426752366</v>
      </c>
      <c r="N4" s="16">
        <f t="shared" si="0"/>
        <v>287633.86106735514</v>
      </c>
      <c r="O4" s="16">
        <f t="shared" si="0"/>
        <v>284875.27509270544</v>
      </c>
      <c r="P4" s="16">
        <f t="shared" si="0"/>
        <v>290041.62867529714</v>
      </c>
      <c r="Q4" s="16">
        <f t="shared" si="0"/>
        <v>293976.74779517431</v>
      </c>
    </row>
    <row r="5" spans="1:28" ht="11.45" customHeight="1" x14ac:dyDescent="0.45">
      <c r="A5" s="17" t="s">
        <v>27</v>
      </c>
      <c r="B5" s="18">
        <f>SUM(B6:B8)</f>
        <v>282589.88327801583</v>
      </c>
      <c r="C5" s="18">
        <f t="shared" ref="C5:Q5" si="1">SUM(C6:C8)</f>
        <v>286635.29015999998</v>
      </c>
      <c r="D5" s="18">
        <f t="shared" si="1"/>
        <v>290114.74239999993</v>
      </c>
      <c r="E5" s="18">
        <f t="shared" si="1"/>
        <v>292409.28744000004</v>
      </c>
      <c r="F5" s="18">
        <f t="shared" si="1"/>
        <v>298285.84503999999</v>
      </c>
      <c r="G5" s="18">
        <f t="shared" si="1"/>
        <v>297830.63127224572</v>
      </c>
      <c r="H5" s="18">
        <f t="shared" si="1"/>
        <v>301583.02655000001</v>
      </c>
      <c r="I5" s="18">
        <f t="shared" si="1"/>
        <v>304109.08999999997</v>
      </c>
      <c r="J5" s="18">
        <f t="shared" si="1"/>
        <v>296914.30147000006</v>
      </c>
      <c r="K5" s="18">
        <f t="shared" si="1"/>
        <v>287966.18694000004</v>
      </c>
      <c r="L5" s="18">
        <f t="shared" si="1"/>
        <v>285141.84788623138</v>
      </c>
      <c r="M5" s="18">
        <f t="shared" si="1"/>
        <v>281554.91303704283</v>
      </c>
      <c r="N5" s="18">
        <f t="shared" si="1"/>
        <v>271842.15421143413</v>
      </c>
      <c r="O5" s="18">
        <f t="shared" si="1"/>
        <v>270256.55441684299</v>
      </c>
      <c r="P5" s="18">
        <f t="shared" si="1"/>
        <v>274238.19554562157</v>
      </c>
      <c r="Q5" s="18">
        <f t="shared" si="1"/>
        <v>277876.38408937975</v>
      </c>
    </row>
    <row r="6" spans="1:28" ht="11.45" customHeight="1" x14ac:dyDescent="0.45">
      <c r="A6" s="19" t="s">
        <v>28</v>
      </c>
      <c r="B6" s="18">
        <v>3652.5303564705246</v>
      </c>
      <c r="C6" s="18">
        <v>3871.5548299999996</v>
      </c>
      <c r="D6" s="18">
        <v>4129.3126899999997</v>
      </c>
      <c r="E6" s="18">
        <v>4291.58835</v>
      </c>
      <c r="F6" s="18">
        <v>4632.1130300000013</v>
      </c>
      <c r="G6" s="18">
        <v>4775.0770775595311</v>
      </c>
      <c r="H6" s="18">
        <v>4936.9615100000001</v>
      </c>
      <c r="I6" s="18">
        <v>4897.1460400000005</v>
      </c>
      <c r="J6" s="18">
        <v>5042.9199199999985</v>
      </c>
      <c r="K6" s="18">
        <v>5266.9268700000021</v>
      </c>
      <c r="L6" s="18">
        <v>5311.7872244573937</v>
      </c>
      <c r="M6" s="18">
        <v>5509.7862692661101</v>
      </c>
      <c r="N6" s="18">
        <v>5478.0800070041169</v>
      </c>
      <c r="O6" s="18">
        <v>5786.7978878272434</v>
      </c>
      <c r="P6" s="18">
        <v>5838.6921367140849</v>
      </c>
      <c r="Q6" s="18">
        <v>5889.8968363835966</v>
      </c>
    </row>
    <row r="7" spans="1:28" ht="11.45" customHeight="1" x14ac:dyDescent="0.45">
      <c r="A7" s="19" t="s">
        <v>29</v>
      </c>
      <c r="B7" s="18">
        <v>133745.14455395556</v>
      </c>
      <c r="C7" s="18">
        <v>131427.77108000001</v>
      </c>
      <c r="D7" s="18">
        <v>129398.14974999998</v>
      </c>
      <c r="E7" s="18">
        <v>124381.66946</v>
      </c>
      <c r="F7" s="18">
        <v>120485.77161999998</v>
      </c>
      <c r="G7" s="18">
        <v>115008.57043518139</v>
      </c>
      <c r="H7" s="18">
        <v>111099.16065000002</v>
      </c>
      <c r="I7" s="18">
        <v>107283.29290999997</v>
      </c>
      <c r="J7" s="18">
        <v>101434.03526000002</v>
      </c>
      <c r="K7" s="18">
        <v>97178.35003999999</v>
      </c>
      <c r="L7" s="18">
        <v>91422.914599162206</v>
      </c>
      <c r="M7" s="18">
        <v>87564.68115979906</v>
      </c>
      <c r="N7" s="18">
        <v>81656.176942282807</v>
      </c>
      <c r="O7" s="18">
        <v>78869.774873019298</v>
      </c>
      <c r="P7" s="18">
        <v>78636.657744076263</v>
      </c>
      <c r="Q7" s="18">
        <v>77106.892094180454</v>
      </c>
    </row>
    <row r="8" spans="1:28" ht="11.45" customHeight="1" x14ac:dyDescent="0.45">
      <c r="A8" s="19" t="s">
        <v>30</v>
      </c>
      <c r="B8" s="18">
        <v>145192.20836758974</v>
      </c>
      <c r="C8" s="18">
        <v>151335.96424999999</v>
      </c>
      <c r="D8" s="18">
        <v>156587.27995999996</v>
      </c>
      <c r="E8" s="18">
        <v>163736.02963000003</v>
      </c>
      <c r="F8" s="18">
        <v>173167.96038999999</v>
      </c>
      <c r="G8" s="18">
        <v>178046.9837595048</v>
      </c>
      <c r="H8" s="18">
        <v>185546.90439000001</v>
      </c>
      <c r="I8" s="18">
        <v>191928.65104999996</v>
      </c>
      <c r="J8" s="18">
        <v>190437.34629000002</v>
      </c>
      <c r="K8" s="18">
        <v>185520.91003000003</v>
      </c>
      <c r="L8" s="18">
        <v>188407.14606261175</v>
      </c>
      <c r="M8" s="18">
        <v>188480.44560797766</v>
      </c>
      <c r="N8" s="18">
        <v>184707.89726214722</v>
      </c>
      <c r="O8" s="18">
        <v>185599.98165599644</v>
      </c>
      <c r="P8" s="18">
        <v>189762.8456648312</v>
      </c>
      <c r="Q8" s="18">
        <v>194879.5951588157</v>
      </c>
    </row>
    <row r="9" spans="1:28" ht="11.45" customHeight="1" x14ac:dyDescent="0.45">
      <c r="A9" s="17" t="s">
        <v>31</v>
      </c>
      <c r="B9" s="18">
        <v>378.09315475246376</v>
      </c>
      <c r="C9" s="18">
        <v>461.79337999999996</v>
      </c>
      <c r="D9" s="18">
        <v>465.69943000000001</v>
      </c>
      <c r="E9" s="18">
        <v>513.18071000000009</v>
      </c>
      <c r="F9" s="18">
        <v>546.19504000000018</v>
      </c>
      <c r="G9" s="18">
        <v>628.14350500385706</v>
      </c>
      <c r="H9" s="18">
        <v>762.69556999999998</v>
      </c>
      <c r="I9" s="18">
        <v>848.43590000000006</v>
      </c>
      <c r="J9" s="18">
        <v>909.20743999999991</v>
      </c>
      <c r="K9" s="18">
        <v>1051.6565999999998</v>
      </c>
      <c r="L9" s="18">
        <v>1190.3923055978019</v>
      </c>
      <c r="M9" s="18">
        <v>1252.7283923105028</v>
      </c>
      <c r="N9" s="18">
        <v>1355.7358526375747</v>
      </c>
      <c r="O9" s="18">
        <v>1433.8658720532985</v>
      </c>
      <c r="P9" s="18">
        <v>1528.6814377249748</v>
      </c>
      <c r="Q9" s="18">
        <v>1815.2930210577915</v>
      </c>
      <c r="U9" s="9">
        <v>2009</v>
      </c>
      <c r="V9" s="9">
        <v>2010</v>
      </c>
      <c r="W9" s="9">
        <v>2011</v>
      </c>
      <c r="X9" s="9">
        <v>2012</v>
      </c>
      <c r="Y9" s="9">
        <v>2013</v>
      </c>
      <c r="Z9" s="9">
        <v>2014</v>
      </c>
      <c r="AA9" s="9">
        <v>2015</v>
      </c>
    </row>
    <row r="10" spans="1:28" ht="11.45" customHeight="1" x14ac:dyDescent="0.45">
      <c r="A10" s="17" t="s">
        <v>32</v>
      </c>
      <c r="B10" s="18">
        <f>SUM(B11:B14)</f>
        <v>709.01362409401065</v>
      </c>
      <c r="C10" s="18">
        <f t="shared" ref="C10:Q10" si="2">SUM(C11:C14)</f>
        <v>835.68254000000002</v>
      </c>
      <c r="D10" s="18">
        <f t="shared" si="2"/>
        <v>1109.4792600000001</v>
      </c>
      <c r="E10" s="18">
        <f t="shared" si="2"/>
        <v>1420.1817599999999</v>
      </c>
      <c r="F10" s="18">
        <f t="shared" si="2"/>
        <v>1922.5759699999999</v>
      </c>
      <c r="G10" s="18">
        <f t="shared" si="2"/>
        <v>3187.3812540633739</v>
      </c>
      <c r="H10" s="18">
        <f t="shared" si="2"/>
        <v>5349.6662900000001</v>
      </c>
      <c r="I10" s="18">
        <f t="shared" si="2"/>
        <v>7570.5482400000019</v>
      </c>
      <c r="J10" s="18">
        <f t="shared" si="2"/>
        <v>9747.2566800000022</v>
      </c>
      <c r="K10" s="18">
        <f t="shared" si="2"/>
        <v>11547.43547</v>
      </c>
      <c r="L10" s="18">
        <f t="shared" si="2"/>
        <v>13111.077261518183</v>
      </c>
      <c r="M10" s="18">
        <f t="shared" si="2"/>
        <v>13657.227092643388</v>
      </c>
      <c r="N10" s="18">
        <f t="shared" si="2"/>
        <v>14377.748579918041</v>
      </c>
      <c r="O10" s="18">
        <f t="shared" si="2"/>
        <v>13098.360025151345</v>
      </c>
      <c r="P10" s="18">
        <f t="shared" si="2"/>
        <v>14161.824445299613</v>
      </c>
      <c r="Q10" s="18">
        <f t="shared" si="2"/>
        <v>14126.647493077617</v>
      </c>
      <c r="R10" s="60">
        <f>Q10/Q4</f>
        <v>4.8053621924276244E-2</v>
      </c>
      <c r="S10" s="10">
        <f>Q10/Q10</f>
        <v>1</v>
      </c>
      <c r="U10" s="10">
        <f>K10/K4</f>
        <v>3.8414778672269521E-2</v>
      </c>
      <c r="V10" s="10">
        <f>L10/L4</f>
        <v>4.3778949333330958E-2</v>
      </c>
      <c r="W10" s="10">
        <f>M10/M4</f>
        <v>4.6059384139518385E-2</v>
      </c>
      <c r="X10" s="10">
        <f t="shared" ref="X10:Z10" si="3">N10/N4</f>
        <v>4.9986286477415841E-2</v>
      </c>
      <c r="Y10" s="10">
        <f t="shared" si="3"/>
        <v>4.5979279952915592E-2</v>
      </c>
      <c r="Z10" s="10">
        <f t="shared" si="3"/>
        <v>4.8826868439474383E-2</v>
      </c>
      <c r="AA10" s="10">
        <f>Q10/Q4</f>
        <v>4.8053621924276244E-2</v>
      </c>
    </row>
    <row r="11" spans="1:28" ht="11.45" customHeight="1" x14ac:dyDescent="0.45">
      <c r="A11" s="19" t="s">
        <v>33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19.001329999999999</v>
      </c>
      <c r="K11" s="18">
        <v>22.424479999999999</v>
      </c>
      <c r="L11" s="18">
        <v>35.158118371944205</v>
      </c>
      <c r="M11" s="18">
        <v>79.177403270978601</v>
      </c>
      <c r="N11" s="18">
        <v>105.09196669008327</v>
      </c>
      <c r="O11" s="18">
        <v>121.04664288247322</v>
      </c>
      <c r="P11" s="18">
        <v>134.42324057399057</v>
      </c>
      <c r="Q11" s="18">
        <v>127.95007500890392</v>
      </c>
      <c r="R11" s="60">
        <f>Q11/(Q9+Q11)</f>
        <v>6.5843576270970303E-2</v>
      </c>
      <c r="S11" s="60">
        <f>Q11/Q10</f>
        <v>9.0573559700985254E-3</v>
      </c>
      <c r="T11" s="60">
        <f>R11/R10</f>
        <v>1.3702104780931557</v>
      </c>
      <c r="U11" s="10">
        <f t="shared" ref="U11:Z11" si="4">K11/(K9+K11)</f>
        <v>2.0877827956898753E-2</v>
      </c>
      <c r="V11" s="10">
        <f t="shared" si="4"/>
        <v>2.8687614711161095E-2</v>
      </c>
      <c r="W11" s="10">
        <f t="shared" si="4"/>
        <v>5.9446699258795137E-2</v>
      </c>
      <c r="X11" s="10">
        <f t="shared" si="4"/>
        <v>7.1940009150737269E-2</v>
      </c>
      <c r="Y11" s="10">
        <f t="shared" si="4"/>
        <v>7.7847880005952136E-2</v>
      </c>
      <c r="Z11" s="10">
        <f t="shared" si="4"/>
        <v>8.0826686574821949E-2</v>
      </c>
      <c r="AA11" s="10">
        <f>Q11/(Q9+Q11)</f>
        <v>6.5843576270970303E-2</v>
      </c>
    </row>
    <row r="12" spans="1:28" ht="11.45" customHeight="1" x14ac:dyDescent="0.45">
      <c r="A12" s="19" t="s">
        <v>34</v>
      </c>
      <c r="B12" s="18">
        <v>58.254518766812119</v>
      </c>
      <c r="C12" s="18">
        <v>65.200770000000006</v>
      </c>
      <c r="D12" s="18">
        <v>158.17945</v>
      </c>
      <c r="E12" s="18">
        <v>240.76044999999999</v>
      </c>
      <c r="F12" s="18">
        <v>304.30213000000003</v>
      </c>
      <c r="G12" s="18">
        <v>573.37619062658257</v>
      </c>
      <c r="H12" s="18">
        <v>876.17356999999993</v>
      </c>
      <c r="I12" s="18">
        <v>1162.6064099999999</v>
      </c>
      <c r="J12" s="18">
        <v>1799.1688200000001</v>
      </c>
      <c r="K12" s="18">
        <v>2236.5176799999999</v>
      </c>
      <c r="L12" s="18">
        <v>2802.4436584698969</v>
      </c>
      <c r="M12" s="18">
        <v>2862.377294184173</v>
      </c>
      <c r="N12" s="18">
        <v>2819.9982974802151</v>
      </c>
      <c r="O12" s="18">
        <v>2673.3767180331729</v>
      </c>
      <c r="P12" s="18">
        <v>2654.9104972479076</v>
      </c>
      <c r="Q12" s="18">
        <v>2678.2666495917947</v>
      </c>
      <c r="R12" s="60">
        <f>Q12/(Q7+Q12)</f>
        <v>3.3568481804905237E-2</v>
      </c>
      <c r="S12" s="60">
        <f>Q12/Q10</f>
        <v>0.18958968509012539</v>
      </c>
      <c r="T12" s="60">
        <f>R12/R10</f>
        <v>0.69856298985751897</v>
      </c>
      <c r="U12" s="10">
        <f t="shared" ref="U12:Z12" si="5">K12/(K7+K12)</f>
        <v>2.2496812914332972E-2</v>
      </c>
      <c r="V12" s="10">
        <f t="shared" si="5"/>
        <v>2.9741926274320145E-2</v>
      </c>
      <c r="W12" s="10">
        <f t="shared" si="5"/>
        <v>3.1653990996962346E-2</v>
      </c>
      <c r="X12" s="10">
        <f t="shared" si="5"/>
        <v>3.3382173014774932E-2</v>
      </c>
      <c r="Y12" s="10">
        <f t="shared" si="5"/>
        <v>3.2784809832227722E-2</v>
      </c>
      <c r="Z12" s="10">
        <f t="shared" si="5"/>
        <v>3.2659112804497438E-2</v>
      </c>
      <c r="AA12" s="10">
        <f>Q12/(Q7+Q12)</f>
        <v>3.3568481804905237E-2</v>
      </c>
    </row>
    <row r="13" spans="1:28" ht="11.45" customHeight="1" x14ac:dyDescent="0.45">
      <c r="A13" s="19" t="s">
        <v>35</v>
      </c>
      <c r="B13" s="18">
        <v>650.75910532719854</v>
      </c>
      <c r="C13" s="18">
        <v>770.48176999999998</v>
      </c>
      <c r="D13" s="18">
        <v>951.29981000000009</v>
      </c>
      <c r="E13" s="18">
        <v>1179.4213099999999</v>
      </c>
      <c r="F13" s="18">
        <v>1618.2738399999998</v>
      </c>
      <c r="G13" s="18">
        <v>2614.0050634367913</v>
      </c>
      <c r="H13" s="18">
        <v>4473.4927200000002</v>
      </c>
      <c r="I13" s="18">
        <v>6407.9418300000016</v>
      </c>
      <c r="J13" s="18">
        <v>7929.0865300000023</v>
      </c>
      <c r="K13" s="18">
        <v>9288.4933099999998</v>
      </c>
      <c r="L13" s="18">
        <v>10273.475484676343</v>
      </c>
      <c r="M13" s="18">
        <v>10715.672395188236</v>
      </c>
      <c r="N13" s="18">
        <v>11452.658315747743</v>
      </c>
      <c r="O13" s="18">
        <v>10303.9366642357</v>
      </c>
      <c r="P13" s="18">
        <v>11372.490707477715</v>
      </c>
      <c r="Q13" s="18">
        <v>11320.430768476919</v>
      </c>
      <c r="R13" s="60">
        <f>Q13/(Q8+Q13)</f>
        <v>5.4900239306800921E-2</v>
      </c>
      <c r="S13" s="60">
        <f>Q13/Q10</f>
        <v>0.80135295893977621</v>
      </c>
      <c r="T13" s="60">
        <f>R13/R10</f>
        <v>1.1424786958476034</v>
      </c>
      <c r="U13" s="10">
        <f t="shared" ref="U13:Z13" si="6">K13/(K8+K13)</f>
        <v>4.7679902257022122E-2</v>
      </c>
      <c r="V13" s="10">
        <f t="shared" si="6"/>
        <v>5.1708492779358184E-2</v>
      </c>
      <c r="W13" s="10">
        <f t="shared" si="6"/>
        <v>5.3794584465837472E-2</v>
      </c>
      <c r="X13" s="10">
        <f t="shared" si="6"/>
        <v>5.8384104194688188E-2</v>
      </c>
      <c r="Y13" s="10">
        <f t="shared" si="6"/>
        <v>5.2596889090255387E-2</v>
      </c>
      <c r="Z13" s="10">
        <f t="shared" si="6"/>
        <v>5.654148551215693E-2</v>
      </c>
      <c r="AA13" s="10">
        <f>Q13/(Q8+Q13)</f>
        <v>5.4900239306800921E-2</v>
      </c>
    </row>
    <row r="14" spans="1:28" ht="11.45" customHeight="1" x14ac:dyDescent="0.45">
      <c r="A14" s="19" t="s">
        <v>36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60"/>
      <c r="U14" s="60">
        <f>U11/U10</f>
        <v>0.54348427033811941</v>
      </c>
      <c r="V14" s="60">
        <f>V11/V10</f>
        <v>0.65528330734332807</v>
      </c>
      <c r="W14" s="60">
        <f t="shared" ref="W14:Z14" si="7">W11/W10</f>
        <v>1.2906533678072043</v>
      </c>
      <c r="X14" s="60">
        <f t="shared" si="7"/>
        <v>1.4391949116532246</v>
      </c>
      <c r="Y14" s="60">
        <f t="shared" si="7"/>
        <v>1.6931078539218343</v>
      </c>
      <c r="Z14" s="60">
        <f t="shared" si="7"/>
        <v>1.6553731410199781</v>
      </c>
      <c r="AA14" s="60">
        <f>AA11/AA10</f>
        <v>1.3702104780931557</v>
      </c>
      <c r="AB14" s="62">
        <f>SUM(W14:AA14)/5</f>
        <v>1.4897079504990791</v>
      </c>
    </row>
    <row r="15" spans="1:28" ht="11.45" customHeight="1" x14ac:dyDescent="0.45">
      <c r="A15" s="20" t="s">
        <v>23</v>
      </c>
      <c r="B15" s="21">
        <v>26.019797761680866</v>
      </c>
      <c r="C15" s="21">
        <v>26.875568071804977</v>
      </c>
      <c r="D15" s="21">
        <v>27.42374215444735</v>
      </c>
      <c r="E15" s="21">
        <v>26.849700699340499</v>
      </c>
      <c r="F15" s="21">
        <v>27.661322791484693</v>
      </c>
      <c r="G15" s="21">
        <v>32.046214124863091</v>
      </c>
      <c r="H15" s="21">
        <v>31.271677011159035</v>
      </c>
      <c r="I15" s="21">
        <v>31.133623821657757</v>
      </c>
      <c r="J15" s="21">
        <v>32.071069234571425</v>
      </c>
      <c r="K15" s="21">
        <v>33.497531585163173</v>
      </c>
      <c r="L15" s="21">
        <v>40.280512675776983</v>
      </c>
      <c r="M15" s="21">
        <v>48.58574552693112</v>
      </c>
      <c r="N15" s="21">
        <v>58.222423365402008</v>
      </c>
      <c r="O15" s="21">
        <v>86.494778657800296</v>
      </c>
      <c r="P15" s="21">
        <v>112.92724665097664</v>
      </c>
      <c r="Q15" s="21">
        <v>158.42319165914685</v>
      </c>
      <c r="R15" s="61">
        <f>Q15/Q4</f>
        <v>5.3889701429558911E-4</v>
      </c>
      <c r="U15" s="60">
        <f t="shared" ref="U15:Z15" si="8">U12/U10</f>
        <v>0.58562911701929832</v>
      </c>
      <c r="V15" s="60">
        <f t="shared" si="8"/>
        <v>0.6793659219152669</v>
      </c>
      <c r="W15" s="60">
        <f t="shared" si="8"/>
        <v>0.68724303610051118</v>
      </c>
      <c r="X15" s="60">
        <f t="shared" si="8"/>
        <v>0.66782662540569471</v>
      </c>
      <c r="Y15" s="60">
        <f t="shared" si="8"/>
        <v>0.7130344334622144</v>
      </c>
      <c r="Z15" s="60">
        <f t="shared" si="8"/>
        <v>0.66887584332756378</v>
      </c>
      <c r="AA15" s="60">
        <f>AA12/AA10</f>
        <v>0.69856298985751897</v>
      </c>
      <c r="AB15" s="62">
        <f t="shared" ref="AB15:AB16" si="9">SUM(W15:AA15)/5</f>
        <v>0.68710858563070054</v>
      </c>
    </row>
    <row r="16" spans="1:28" ht="11.45" customHeight="1" x14ac:dyDescent="0.45">
      <c r="U16" s="60">
        <f t="shared" ref="U16:Z16" si="10">U13/U10</f>
        <v>1.241186436704393</v>
      </c>
      <c r="V16" s="60">
        <f t="shared" si="10"/>
        <v>1.1811268558697479</v>
      </c>
      <c r="W16" s="60">
        <f t="shared" si="10"/>
        <v>1.1679397254398454</v>
      </c>
      <c r="X16" s="60">
        <f t="shared" si="10"/>
        <v>1.1680024324484786</v>
      </c>
      <c r="Y16" s="60">
        <f t="shared" si="10"/>
        <v>1.1439258975807465</v>
      </c>
      <c r="Z16" s="60">
        <f t="shared" si="10"/>
        <v>1.1579994236625182</v>
      </c>
      <c r="AA16" s="60">
        <f>AA13/AA10</f>
        <v>1.1424786958476034</v>
      </c>
      <c r="AB16" s="62">
        <f t="shared" si="9"/>
        <v>1.1560692349958384</v>
      </c>
    </row>
    <row r="17" spans="1:19" ht="11.45" customHeight="1" x14ac:dyDescent="0.45">
      <c r="A17" s="13" t="s">
        <v>37</v>
      </c>
      <c r="B17" s="22">
        <f t="shared" ref="B17:Q17" si="11">B18+B42</f>
        <v>283703.00985462393</v>
      </c>
      <c r="C17" s="22">
        <f t="shared" si="11"/>
        <v>287959.64164807182</v>
      </c>
      <c r="D17" s="22">
        <f t="shared" si="11"/>
        <v>291717.3448321544</v>
      </c>
      <c r="E17" s="22">
        <f t="shared" si="11"/>
        <v>294369.49961069936</v>
      </c>
      <c r="F17" s="22">
        <f t="shared" si="11"/>
        <v>300782.27737279149</v>
      </c>
      <c r="G17" s="22">
        <f t="shared" si="11"/>
        <v>301678.20224543783</v>
      </c>
      <c r="H17" s="22">
        <f t="shared" si="11"/>
        <v>307726.66008701117</v>
      </c>
      <c r="I17" s="22">
        <f t="shared" si="11"/>
        <v>312559.20776382164</v>
      </c>
      <c r="J17" s="22">
        <f t="shared" si="11"/>
        <v>307602.83665923454</v>
      </c>
      <c r="K17" s="22">
        <f t="shared" si="11"/>
        <v>300598.7765415851</v>
      </c>
      <c r="L17" s="22">
        <f t="shared" si="11"/>
        <v>299483.5979660232</v>
      </c>
      <c r="M17" s="22">
        <f t="shared" si="11"/>
        <v>296513.45426752366</v>
      </c>
      <c r="N17" s="22">
        <f t="shared" si="11"/>
        <v>287633.86106735514</v>
      </c>
      <c r="O17" s="22">
        <f t="shared" si="11"/>
        <v>284875.27509270544</v>
      </c>
      <c r="P17" s="22">
        <f t="shared" si="11"/>
        <v>290041.62867529714</v>
      </c>
      <c r="Q17" s="22">
        <f t="shared" si="11"/>
        <v>293976.74779517431</v>
      </c>
    </row>
    <row r="18" spans="1:19" ht="11.45" customHeight="1" x14ac:dyDescent="0.45">
      <c r="A18" s="23" t="s">
        <v>21</v>
      </c>
      <c r="B18" s="24">
        <f t="shared" ref="B18:Q18" si="12">B19+B21+B33</f>
        <v>190807.58067011309</v>
      </c>
      <c r="C18" s="24">
        <f t="shared" si="12"/>
        <v>192599.51192288427</v>
      </c>
      <c r="D18" s="24">
        <f t="shared" si="12"/>
        <v>194980.60436292397</v>
      </c>
      <c r="E18" s="24">
        <f t="shared" si="12"/>
        <v>194276.56953796311</v>
      </c>
      <c r="F18" s="24">
        <f t="shared" si="12"/>
        <v>196474.75284563482</v>
      </c>
      <c r="G18" s="24">
        <f t="shared" si="12"/>
        <v>194369.52271233324</v>
      </c>
      <c r="H18" s="24">
        <f t="shared" si="12"/>
        <v>198242.27018362083</v>
      </c>
      <c r="I18" s="24">
        <f t="shared" si="12"/>
        <v>198908.51906116382</v>
      </c>
      <c r="J18" s="24">
        <f t="shared" si="12"/>
        <v>196722.4873990122</v>
      </c>
      <c r="K18" s="24">
        <f t="shared" si="12"/>
        <v>195557.05980409987</v>
      </c>
      <c r="L18" s="24">
        <f t="shared" si="12"/>
        <v>191822.20156600254</v>
      </c>
      <c r="M18" s="24">
        <f t="shared" si="12"/>
        <v>189946.43704291675</v>
      </c>
      <c r="N18" s="24">
        <f t="shared" si="12"/>
        <v>184977.91142540117</v>
      </c>
      <c r="O18" s="24">
        <f t="shared" si="12"/>
        <v>183749.27682068371</v>
      </c>
      <c r="P18" s="24">
        <f t="shared" si="12"/>
        <v>188882.22247092094</v>
      </c>
      <c r="Q18" s="24">
        <f t="shared" si="12"/>
        <v>191166.81886780221</v>
      </c>
    </row>
    <row r="19" spans="1:19" ht="11.45" customHeight="1" x14ac:dyDescent="0.45">
      <c r="A19" s="25" t="s">
        <v>38</v>
      </c>
      <c r="B19" s="26">
        <v>3599.0208582186433</v>
      </c>
      <c r="C19" s="26">
        <v>3698.4454703617275</v>
      </c>
      <c r="D19" s="26">
        <v>3737.855248172596</v>
      </c>
      <c r="E19" s="26">
        <v>3825.215861768746</v>
      </c>
      <c r="F19" s="26">
        <v>3876.3236443893884</v>
      </c>
      <c r="G19" s="26">
        <v>3969.5850034419864</v>
      </c>
      <c r="H19" s="26">
        <v>3881.6399366030796</v>
      </c>
      <c r="I19" s="26">
        <v>3747.507104689339</v>
      </c>
      <c r="J19" s="26">
        <v>3841.3012387970448</v>
      </c>
      <c r="K19" s="26">
        <v>3803.3049499214221</v>
      </c>
      <c r="L19" s="26">
        <v>3857.4515197356668</v>
      </c>
      <c r="M19" s="26">
        <v>3862.1964119155768</v>
      </c>
      <c r="N19" s="26">
        <v>3774.0031403995631</v>
      </c>
      <c r="O19" s="26">
        <v>3715.0069965594007</v>
      </c>
      <c r="P19" s="26">
        <v>3812.567021335889</v>
      </c>
      <c r="Q19" s="26">
        <v>3846.2324936312457</v>
      </c>
    </row>
    <row r="20" spans="1:19" ht="11.45" customHeight="1" x14ac:dyDescent="0.45">
      <c r="A20" s="27" t="s">
        <v>39</v>
      </c>
      <c r="B20" s="28">
        <v>1.457913019298791</v>
      </c>
      <c r="C20" s="28">
        <v>1.5648332531079709</v>
      </c>
      <c r="D20" s="28">
        <v>4.9252176921092579</v>
      </c>
      <c r="E20" s="28">
        <v>7.2499210048852714</v>
      </c>
      <c r="F20" s="28">
        <v>7.4192971995732782</v>
      </c>
      <c r="G20" s="28">
        <v>15.709777556645447</v>
      </c>
      <c r="H20" s="28">
        <v>23.809804859122867</v>
      </c>
      <c r="I20" s="28">
        <v>34.37668287497695</v>
      </c>
      <c r="J20" s="28">
        <v>62.189471094915497</v>
      </c>
      <c r="K20" s="28">
        <v>80.037725845686708</v>
      </c>
      <c r="L20" s="28">
        <v>104.13688837553208</v>
      </c>
      <c r="M20" s="28">
        <v>108.14834694122136</v>
      </c>
      <c r="N20" s="28">
        <v>109.63181520599805</v>
      </c>
      <c r="O20" s="28">
        <v>103.11986051924517</v>
      </c>
      <c r="P20" s="28">
        <v>100.86582637453988</v>
      </c>
      <c r="Q20" s="28">
        <v>107.68650343189209</v>
      </c>
      <c r="R20" s="60">
        <f>Q20/Q19</f>
        <v>2.7997918381222134E-2</v>
      </c>
    </row>
    <row r="21" spans="1:19" ht="11.45" customHeight="1" x14ac:dyDescent="0.45">
      <c r="A21" s="29" t="s">
        <v>40</v>
      </c>
      <c r="B21" s="30">
        <f>B22+B24+B26+B27+B29+B32</f>
        <v>172346.78641078161</v>
      </c>
      <c r="C21" s="30">
        <f t="shared" ref="C21:Q21" si="13">C22+C24+C26+C27+C29+C32</f>
        <v>174032.29372763255</v>
      </c>
      <c r="D21" s="30">
        <f t="shared" si="13"/>
        <v>176453.51270746606</v>
      </c>
      <c r="E21" s="30">
        <f t="shared" si="13"/>
        <v>175653.48376598803</v>
      </c>
      <c r="F21" s="30">
        <f t="shared" si="13"/>
        <v>177741.72340588714</v>
      </c>
      <c r="G21" s="30">
        <f t="shared" si="13"/>
        <v>175763.71473177872</v>
      </c>
      <c r="H21" s="30">
        <f t="shared" si="13"/>
        <v>179592.38325801445</v>
      </c>
      <c r="I21" s="30">
        <f t="shared" si="13"/>
        <v>180381.09324949974</v>
      </c>
      <c r="J21" s="30">
        <f t="shared" si="13"/>
        <v>178078.93272178559</v>
      </c>
      <c r="K21" s="30">
        <f t="shared" si="13"/>
        <v>177182.98477345271</v>
      </c>
      <c r="L21" s="30">
        <f t="shared" si="13"/>
        <v>173451.38011653113</v>
      </c>
      <c r="M21" s="30">
        <f t="shared" si="13"/>
        <v>171666.8893667477</v>
      </c>
      <c r="N21" s="30">
        <f t="shared" si="13"/>
        <v>167148.6511929337</v>
      </c>
      <c r="O21" s="30">
        <f t="shared" si="13"/>
        <v>165962.15462984299</v>
      </c>
      <c r="P21" s="30">
        <f t="shared" si="13"/>
        <v>170829.4666712964</v>
      </c>
      <c r="Q21" s="30">
        <f t="shared" si="13"/>
        <v>172605.06339857329</v>
      </c>
    </row>
    <row r="22" spans="1:19" ht="11.45" customHeight="1" x14ac:dyDescent="0.45">
      <c r="A22" s="19" t="s">
        <v>41</v>
      </c>
      <c r="B22" s="31">
        <v>125389.63405309335</v>
      </c>
      <c r="C22" s="31">
        <v>123248.67026713984</v>
      </c>
      <c r="D22" s="31">
        <v>121584.84868621048</v>
      </c>
      <c r="E22" s="31">
        <v>116822.7098856888</v>
      </c>
      <c r="F22" s="31">
        <v>113280.59918718158</v>
      </c>
      <c r="G22" s="31">
        <v>108229.33313283892</v>
      </c>
      <c r="H22" s="31">
        <v>104942.93215598352</v>
      </c>
      <c r="I22" s="31">
        <v>101749.60445926532</v>
      </c>
      <c r="J22" s="31">
        <v>96708.929839067569</v>
      </c>
      <c r="K22" s="31">
        <v>93136.989185508632</v>
      </c>
      <c r="L22" s="31">
        <v>88083.487614610392</v>
      </c>
      <c r="M22" s="31">
        <v>84450.25225804231</v>
      </c>
      <c r="N22" s="31">
        <v>78759.727175049571</v>
      </c>
      <c r="O22" s="31">
        <v>75975.142802711198</v>
      </c>
      <c r="P22" s="31">
        <v>75700.651547209243</v>
      </c>
      <c r="Q22" s="31">
        <v>74177.437581914812</v>
      </c>
    </row>
    <row r="23" spans="1:19" ht="11.45" customHeight="1" x14ac:dyDescent="0.45">
      <c r="A23" s="32" t="s">
        <v>39</v>
      </c>
      <c r="B23" s="31">
        <v>52.247570191135594</v>
      </c>
      <c r="C23" s="31">
        <v>59.488921097989191</v>
      </c>
      <c r="D23" s="31">
        <v>148.15054934718768</v>
      </c>
      <c r="E23" s="31">
        <v>222.92597334103323</v>
      </c>
      <c r="F23" s="31">
        <v>288.06106657195625</v>
      </c>
      <c r="G23" s="31">
        <v>542.10175290274856</v>
      </c>
      <c r="H23" s="31">
        <v>830.79866883675538</v>
      </c>
      <c r="I23" s="31">
        <v>1098.7460361546723</v>
      </c>
      <c r="J23" s="31">
        <v>1691.1273122265618</v>
      </c>
      <c r="K23" s="31">
        <v>2102.3798956654114</v>
      </c>
      <c r="L23" s="31">
        <v>2635.1444190060688</v>
      </c>
      <c r="M23" s="31">
        <v>2691.9909445420731</v>
      </c>
      <c r="N23" s="31">
        <v>2650.8126836109413</v>
      </c>
      <c r="O23" s="31">
        <v>2512.5932303436921</v>
      </c>
      <c r="P23" s="31">
        <v>2500.7548368583944</v>
      </c>
      <c r="Q23" s="31">
        <v>2514.1906108860603</v>
      </c>
      <c r="R23" s="60">
        <f>Q23/Q22</f>
        <v>3.3894276923621375E-2</v>
      </c>
    </row>
    <row r="24" spans="1:19" ht="11.45" customHeight="1" x14ac:dyDescent="0.45">
      <c r="A24" s="19" t="s">
        <v>42</v>
      </c>
      <c r="B24" s="31">
        <v>43151.728786459935</v>
      </c>
      <c r="C24" s="31">
        <v>46756.900694748147</v>
      </c>
      <c r="D24" s="31">
        <v>50635.862286203002</v>
      </c>
      <c r="E24" s="31">
        <v>54469.042372206241</v>
      </c>
      <c r="F24" s="31">
        <v>59771.327707546669</v>
      </c>
      <c r="G24" s="31">
        <v>62639.278132158652</v>
      </c>
      <c r="H24" s="31">
        <v>69556.286642651117</v>
      </c>
      <c r="I24" s="31">
        <v>73526.363411357859</v>
      </c>
      <c r="J24" s="31">
        <v>76073.425760979677</v>
      </c>
      <c r="K24" s="31">
        <v>78430.990950397754</v>
      </c>
      <c r="L24" s="31">
        <v>79618.562636649716</v>
      </c>
      <c r="M24" s="31">
        <v>81233.980709002673</v>
      </c>
      <c r="N24" s="31">
        <v>82360.215764326655</v>
      </c>
      <c r="O24" s="31">
        <v>83554.207540210686</v>
      </c>
      <c r="P24" s="31">
        <v>88531.23653900827</v>
      </c>
      <c r="Q24" s="31">
        <v>91673.952309471162</v>
      </c>
    </row>
    <row r="25" spans="1:19" ht="11.45" customHeight="1" x14ac:dyDescent="0.45">
      <c r="A25" s="32" t="s">
        <v>39</v>
      </c>
      <c r="B25" s="31">
        <v>212.05075317479327</v>
      </c>
      <c r="C25" s="31">
        <v>257.17633914874637</v>
      </c>
      <c r="D25" s="31">
        <v>323.08924624894479</v>
      </c>
      <c r="E25" s="31">
        <v>413.62972950123674</v>
      </c>
      <c r="F25" s="31">
        <v>612.74836786309072</v>
      </c>
      <c r="G25" s="31">
        <v>1016.3069786037605</v>
      </c>
      <c r="H25" s="31">
        <v>1741.215957308</v>
      </c>
      <c r="I25" s="31">
        <v>2491.4044267342661</v>
      </c>
      <c r="J25" s="31">
        <v>3119.1447826786271</v>
      </c>
      <c r="K25" s="31">
        <v>3837.5688549965507</v>
      </c>
      <c r="L25" s="31">
        <v>4240.2855204448615</v>
      </c>
      <c r="M25" s="31">
        <v>4491.5118948714489</v>
      </c>
      <c r="N25" s="31">
        <v>4962.994612686146</v>
      </c>
      <c r="O25" s="31">
        <v>4412.71958213172</v>
      </c>
      <c r="P25" s="31">
        <v>4985.9882169712464</v>
      </c>
      <c r="Q25" s="31">
        <v>5021.7860998862934</v>
      </c>
      <c r="R25" s="60">
        <f>Q25/Q24</f>
        <v>5.477876728750436E-2</v>
      </c>
    </row>
    <row r="26" spans="1:19" ht="11.45" customHeight="1" x14ac:dyDescent="0.45">
      <c r="A26" s="19" t="s">
        <v>43</v>
      </c>
      <c r="B26" s="31">
        <v>3506.1885406744741</v>
      </c>
      <c r="C26" s="31">
        <v>3683.2904358386495</v>
      </c>
      <c r="D26" s="31">
        <v>3890.7813378649043</v>
      </c>
      <c r="E26" s="31">
        <v>4027.2907528823816</v>
      </c>
      <c r="F26" s="31">
        <v>4342.7103789334278</v>
      </c>
      <c r="G26" s="31">
        <v>4474.4282060885171</v>
      </c>
      <c r="H26" s="31">
        <v>4616.0616358767738</v>
      </c>
      <c r="I26" s="31">
        <v>4572.7377087843952</v>
      </c>
      <c r="J26" s="31">
        <v>4715.5735441137267</v>
      </c>
      <c r="K26" s="31">
        <v>4951.7865413812524</v>
      </c>
      <c r="L26" s="31">
        <v>4990.9702053393112</v>
      </c>
      <c r="M26" s="31">
        <v>5187.8521779624325</v>
      </c>
      <c r="N26" s="31">
        <v>5162.358709835853</v>
      </c>
      <c r="O26" s="31">
        <v>5477.243309552221</v>
      </c>
      <c r="P26" s="31">
        <v>5524.0880805934867</v>
      </c>
      <c r="Q26" s="31">
        <v>5582.5750553734015</v>
      </c>
    </row>
    <row r="27" spans="1:19" ht="11.45" customHeight="1" x14ac:dyDescent="0.45">
      <c r="A27" s="19" t="s">
        <v>44</v>
      </c>
      <c r="B27" s="31">
        <v>299.23503055384805</v>
      </c>
      <c r="C27" s="31">
        <v>343.43232990593089</v>
      </c>
      <c r="D27" s="31">
        <v>342.0203971876756</v>
      </c>
      <c r="E27" s="31">
        <v>334.43855311542688</v>
      </c>
      <c r="F27" s="31">
        <v>347.08291092452572</v>
      </c>
      <c r="G27" s="31">
        <v>420.67141840681597</v>
      </c>
      <c r="H27" s="31">
        <v>477.0840985295909</v>
      </c>
      <c r="I27" s="31">
        <v>532.35946755085251</v>
      </c>
      <c r="J27" s="31">
        <v>580.43447128267087</v>
      </c>
      <c r="K27" s="31">
        <v>662.11523840298821</v>
      </c>
      <c r="L27" s="31">
        <v>754.91062924566904</v>
      </c>
      <c r="M27" s="31">
        <v>784.84505383331998</v>
      </c>
      <c r="N27" s="31">
        <v>847.69175586334359</v>
      </c>
      <c r="O27" s="31">
        <v>917.66373947233035</v>
      </c>
      <c r="P27" s="31">
        <v>994.48404446496568</v>
      </c>
      <c r="Q27" s="31">
        <v>1032.8177560763654</v>
      </c>
    </row>
    <row r="28" spans="1:19" ht="11.45" customHeight="1" x14ac:dyDescent="0.45">
      <c r="A28" s="32" t="s">
        <v>45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3.4479304828400927</v>
      </c>
      <c r="K28" s="31">
        <v>4.8762832488608643</v>
      </c>
      <c r="L28" s="31">
        <v>14.385467800584792</v>
      </c>
      <c r="M28" s="31">
        <v>24.51435988976144</v>
      </c>
      <c r="N28" s="31">
        <v>40.946008017110707</v>
      </c>
      <c r="O28" s="31">
        <v>50.586994906092741</v>
      </c>
      <c r="P28" s="31">
        <v>57.26634891860629</v>
      </c>
      <c r="Q28" s="31">
        <v>51.599980668448353</v>
      </c>
      <c r="R28" s="60">
        <f>Q28/Q27</f>
        <v>4.9960392687742584E-2</v>
      </c>
    </row>
    <row r="29" spans="1:19" ht="11.45" customHeight="1" x14ac:dyDescent="0.45">
      <c r="A29" s="19" t="s">
        <v>46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5.9276321964806887E-2</v>
      </c>
      <c r="K29" s="31">
        <v>7.5172790844974163E-2</v>
      </c>
      <c r="L29" s="31">
        <v>0.19764750557525032</v>
      </c>
      <c r="M29" s="31">
        <v>0.27745103694537565</v>
      </c>
      <c r="N29" s="31">
        <v>2.8591441920246354</v>
      </c>
      <c r="O29" s="31">
        <v>11.711900577874051</v>
      </c>
      <c r="P29" s="31">
        <v>37.76178311792475</v>
      </c>
      <c r="Q29" s="31">
        <v>74.131558876047706</v>
      </c>
    </row>
    <row r="30" spans="1:19" ht="11.45" customHeight="1" x14ac:dyDescent="0.45">
      <c r="A30" s="32" t="s">
        <v>39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2.2021574197410025E-3</v>
      </c>
      <c r="K30" s="31">
        <v>2.6400784444865393E-3</v>
      </c>
      <c r="L30" s="31">
        <v>3.4380865409579394E-3</v>
      </c>
      <c r="M30" s="31">
        <v>6.368622653156574E-3</v>
      </c>
      <c r="N30" s="31">
        <v>5.2019075819253434E-2</v>
      </c>
      <c r="O30" s="31">
        <v>0.15409460557331692</v>
      </c>
      <c r="P30" s="31">
        <v>0.51752789806885446</v>
      </c>
      <c r="Q30" s="31">
        <v>1.2918998911237471</v>
      </c>
      <c r="R30" s="60">
        <f>Q30/Q29</f>
        <v>1.742712430051389E-2</v>
      </c>
    </row>
    <row r="31" spans="1:19" ht="11.45" customHeight="1" x14ac:dyDescent="0.45">
      <c r="A31" s="32" t="s">
        <v>47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1.9651635127603605E-2</v>
      </c>
      <c r="K31" s="31">
        <v>2.4785078489017884E-2</v>
      </c>
      <c r="L31" s="31">
        <v>6.264994835986272E-2</v>
      </c>
      <c r="M31" s="31">
        <v>9.789898535018926E-2</v>
      </c>
      <c r="N31" s="31">
        <v>0.83732658944338967</v>
      </c>
      <c r="O31" s="31">
        <v>3.8561078326555673</v>
      </c>
      <c r="P31" s="31">
        <v>13.081792948144111</v>
      </c>
      <c r="Q31" s="31">
        <v>26.355920049678055</v>
      </c>
      <c r="R31" s="60">
        <f>Q31/Q29</f>
        <v>0.35552901421844768</v>
      </c>
      <c r="S31" s="60"/>
    </row>
    <row r="32" spans="1:19" ht="11.45" customHeight="1" x14ac:dyDescent="0.45">
      <c r="A32" s="19" t="s">
        <v>48</v>
      </c>
      <c r="B32" s="31">
        <v>0</v>
      </c>
      <c r="C32" s="31">
        <v>0</v>
      </c>
      <c r="D32" s="31">
        <v>0</v>
      </c>
      <c r="E32" s="31">
        <v>2.2020951678335282E-3</v>
      </c>
      <c r="F32" s="31">
        <v>3.2213009200931773E-3</v>
      </c>
      <c r="G32" s="31">
        <v>3.8422857932064562E-3</v>
      </c>
      <c r="H32" s="31">
        <v>1.8724973429266541E-2</v>
      </c>
      <c r="I32" s="31">
        <v>2.8202541325448045E-2</v>
      </c>
      <c r="J32" s="31">
        <v>0.50983001999366273</v>
      </c>
      <c r="K32" s="31">
        <v>1.0276849712487521</v>
      </c>
      <c r="L32" s="31">
        <v>3.2513831804548987</v>
      </c>
      <c r="M32" s="31">
        <v>9.6817168700338527</v>
      </c>
      <c r="N32" s="31">
        <v>15.798643666271476</v>
      </c>
      <c r="O32" s="31">
        <v>26.185337318648195</v>
      </c>
      <c r="P32" s="31">
        <v>41.244676902470239</v>
      </c>
      <c r="Q32" s="31">
        <v>64.149136861496928</v>
      </c>
    </row>
    <row r="33" spans="1:18" ht="11.45" customHeight="1" x14ac:dyDescent="0.45">
      <c r="A33" s="29" t="s">
        <v>49</v>
      </c>
      <c r="B33" s="30">
        <f>B34+B36+B38+B39+B41</f>
        <v>14861.773401112836</v>
      </c>
      <c r="C33" s="30">
        <f t="shared" ref="C33:Q33" si="14">C34+C36+C38+C39+C41</f>
        <v>14868.772724889966</v>
      </c>
      <c r="D33" s="30">
        <f t="shared" si="14"/>
        <v>14789.236407285331</v>
      </c>
      <c r="E33" s="30">
        <f t="shared" si="14"/>
        <v>14797.869910206327</v>
      </c>
      <c r="F33" s="30">
        <f t="shared" si="14"/>
        <v>14856.705795358292</v>
      </c>
      <c r="G33" s="30">
        <f t="shared" si="14"/>
        <v>14636.222977112533</v>
      </c>
      <c r="H33" s="30">
        <f t="shared" si="14"/>
        <v>14768.246989003308</v>
      </c>
      <c r="I33" s="30">
        <f t="shared" si="14"/>
        <v>14779.918706974742</v>
      </c>
      <c r="J33" s="30">
        <f t="shared" si="14"/>
        <v>14802.253438429558</v>
      </c>
      <c r="K33" s="30">
        <f t="shared" si="14"/>
        <v>14570.770080725762</v>
      </c>
      <c r="L33" s="30">
        <f t="shared" si="14"/>
        <v>14513.369929735758</v>
      </c>
      <c r="M33" s="30">
        <f t="shared" si="14"/>
        <v>14417.351264253453</v>
      </c>
      <c r="N33" s="30">
        <f t="shared" si="14"/>
        <v>14055.257092067917</v>
      </c>
      <c r="O33" s="30">
        <f t="shared" si="14"/>
        <v>14072.115194281321</v>
      </c>
      <c r="P33" s="30">
        <f t="shared" si="14"/>
        <v>14240.188778288672</v>
      </c>
      <c r="Q33" s="30">
        <f t="shared" si="14"/>
        <v>14715.522975597674</v>
      </c>
    </row>
    <row r="34" spans="1:18" ht="11.45" customHeight="1" x14ac:dyDescent="0.45">
      <c r="A34" s="19" t="s">
        <v>41</v>
      </c>
      <c r="B34" s="31">
        <v>63.278537468403755</v>
      </c>
      <c r="C34" s="31">
        <v>59.84746874737575</v>
      </c>
      <c r="D34" s="31">
        <v>56.804699840753699</v>
      </c>
      <c r="E34" s="31">
        <v>47.02991463976484</v>
      </c>
      <c r="F34" s="31">
        <v>41.578624336086584</v>
      </c>
      <c r="G34" s="31">
        <v>36.521971391535871</v>
      </c>
      <c r="H34" s="31">
        <v>33.629850905910452</v>
      </c>
      <c r="I34" s="31">
        <v>29.234139728874862</v>
      </c>
      <c r="J34" s="31">
        <v>26.543652164100507</v>
      </c>
      <c r="K34" s="31">
        <v>23.262670425324014</v>
      </c>
      <c r="L34" s="31">
        <v>20.742244385173006</v>
      </c>
      <c r="M34" s="31">
        <v>18.349516119185797</v>
      </c>
      <c r="N34" s="31">
        <v>16.262473005398643</v>
      </c>
      <c r="O34" s="31">
        <v>16.249363355943739</v>
      </c>
      <c r="P34" s="31">
        <v>13.909073311937176</v>
      </c>
      <c r="Q34" s="31">
        <v>12.695515409056817</v>
      </c>
    </row>
    <row r="35" spans="1:18" ht="11.45" customHeight="1" x14ac:dyDescent="0.45">
      <c r="A35" s="32" t="s">
        <v>39</v>
      </c>
      <c r="B35" s="31">
        <v>1.5081858342509006E-2</v>
      </c>
      <c r="C35" s="31">
        <v>2.8203233537966381E-2</v>
      </c>
      <c r="D35" s="31">
        <v>7.5571983414587748E-2</v>
      </c>
      <c r="E35" s="31">
        <v>0.10432822647066545</v>
      </c>
      <c r="F35" s="31">
        <v>0.11656467115063275</v>
      </c>
      <c r="G35" s="31">
        <v>0.13311773355711989</v>
      </c>
      <c r="H35" s="31">
        <v>0.21003917037888345</v>
      </c>
      <c r="I35" s="31">
        <v>0.24146806996336106</v>
      </c>
      <c r="J35" s="31">
        <v>0.40571068721844156</v>
      </c>
      <c r="K35" s="31">
        <v>0.5413866466743994</v>
      </c>
      <c r="L35" s="31">
        <v>0.7657426723934041</v>
      </c>
      <c r="M35" s="31">
        <v>0.69865922582057427</v>
      </c>
      <c r="N35" s="31">
        <v>0.59597451162596415</v>
      </c>
      <c r="O35" s="31">
        <v>0.53697291363910316</v>
      </c>
      <c r="P35" s="31">
        <v>0.51162115095606187</v>
      </c>
      <c r="Q35" s="31">
        <v>0.45578455026590903</v>
      </c>
      <c r="R35" s="60">
        <f>Q35/Q34</f>
        <v>3.5901224612019944E-2</v>
      </c>
    </row>
    <row r="36" spans="1:18" ht="11.45" customHeight="1" x14ac:dyDescent="0.45">
      <c r="A36" s="19" t="s">
        <v>42</v>
      </c>
      <c r="B36" s="31">
        <v>14693.367848972777</v>
      </c>
      <c r="C36" s="31">
        <v>14665.693512174445</v>
      </c>
      <c r="D36" s="31">
        <v>14586.329744306322</v>
      </c>
      <c r="E36" s="31">
        <v>14553.349979432689</v>
      </c>
      <c r="F36" s="31">
        <v>14588.257847885749</v>
      </c>
      <c r="G36" s="31">
        <v>14362.839572534765</v>
      </c>
      <c r="H36" s="31">
        <v>14438.249169158307</v>
      </c>
      <c r="I36" s="31">
        <v>14430.004436868738</v>
      </c>
      <c r="J36" s="31">
        <v>14437.09668727419</v>
      </c>
      <c r="K36" s="31">
        <v>14163.229181921219</v>
      </c>
      <c r="L36" s="31">
        <v>14070.716868911466</v>
      </c>
      <c r="M36" s="31">
        <v>13906.323967121583</v>
      </c>
      <c r="N36" s="31">
        <v>13479.865237706535</v>
      </c>
      <c r="O36" s="31">
        <v>13466.950576822686</v>
      </c>
      <c r="P36" s="31">
        <v>13617.563366268405</v>
      </c>
      <c r="Q36" s="31">
        <v>13855.821050123208</v>
      </c>
    </row>
    <row r="37" spans="1:18" ht="11.45" customHeight="1" x14ac:dyDescent="0.45">
      <c r="A37" s="32" t="s">
        <v>39</v>
      </c>
      <c r="B37" s="31">
        <v>53.214257475533579</v>
      </c>
      <c r="C37" s="31">
        <v>64.57283534518929</v>
      </c>
      <c r="D37" s="31">
        <v>72.119263327544772</v>
      </c>
      <c r="E37" s="31">
        <v>85.302623539503514</v>
      </c>
      <c r="F37" s="31">
        <v>117.29632876785921</v>
      </c>
      <c r="G37" s="31">
        <v>181.05982518763119</v>
      </c>
      <c r="H37" s="31">
        <v>308.49981429998513</v>
      </c>
      <c r="I37" s="31">
        <v>414.21757609226955</v>
      </c>
      <c r="J37" s="31">
        <v>543.0128887686061</v>
      </c>
      <c r="K37" s="31">
        <v>638.45314085279654</v>
      </c>
      <c r="L37" s="31">
        <v>674.6710831218337</v>
      </c>
      <c r="M37" s="31">
        <v>713.26582074381633</v>
      </c>
      <c r="N37" s="31">
        <v>756.21459411773299</v>
      </c>
      <c r="O37" s="31">
        <v>722.89544555134671</v>
      </c>
      <c r="P37" s="31">
        <v>780.71931680885245</v>
      </c>
      <c r="Q37" s="31">
        <v>791.97333003175083</v>
      </c>
      <c r="R37" s="60">
        <f>Q37/Q36</f>
        <v>5.7158166749325078E-2</v>
      </c>
    </row>
    <row r="38" spans="1:18" ht="11.45" customHeight="1" x14ac:dyDescent="0.45">
      <c r="A38" s="19" t="s">
        <v>43</v>
      </c>
      <c r="B38" s="31">
        <v>13.224308383359222</v>
      </c>
      <c r="C38" s="31">
        <v>12.882763821341015</v>
      </c>
      <c r="D38" s="31">
        <v>12.2307804088308</v>
      </c>
      <c r="E38" s="31">
        <v>11.856484224676109</v>
      </c>
      <c r="F38" s="31">
        <v>23.101457364559248</v>
      </c>
      <c r="G38" s="31">
        <v>23.392349708626814</v>
      </c>
      <c r="H38" s="31">
        <v>22.629794107789007</v>
      </c>
      <c r="I38" s="31">
        <v>23.878988576127885</v>
      </c>
      <c r="J38" s="31">
        <v>24.278357734569212</v>
      </c>
      <c r="K38" s="31">
        <v>25.444993984024133</v>
      </c>
      <c r="L38" s="31">
        <v>25.779552342072776</v>
      </c>
      <c r="M38" s="31">
        <v>25.29705791548869</v>
      </c>
      <c r="N38" s="31">
        <v>24.172511062957664</v>
      </c>
      <c r="O38" s="31">
        <v>23.586338517727395</v>
      </c>
      <c r="P38" s="31">
        <v>23.173714570048777</v>
      </c>
      <c r="Q38" s="31">
        <v>21.925543612947141</v>
      </c>
    </row>
    <row r="39" spans="1:18" ht="11.45" customHeight="1" x14ac:dyDescent="0.45">
      <c r="A39" s="19" t="s">
        <v>44</v>
      </c>
      <c r="B39" s="31">
        <v>68.227383725015841</v>
      </c>
      <c r="C39" s="31">
        <v>106.04481593317105</v>
      </c>
      <c r="D39" s="31">
        <v>109.12037912364156</v>
      </c>
      <c r="E39" s="31">
        <v>161.49917610525009</v>
      </c>
      <c r="F39" s="31">
        <v>179.47791233831668</v>
      </c>
      <c r="G39" s="31">
        <v>184.73380847456286</v>
      </c>
      <c r="H39" s="31">
        <v>245.80839939974302</v>
      </c>
      <c r="I39" s="31">
        <v>269.06834745940449</v>
      </c>
      <c r="J39" s="31">
        <v>285.93287124119195</v>
      </c>
      <c r="K39" s="31">
        <v>329.65665065471273</v>
      </c>
      <c r="L39" s="31">
        <v>362.34670663728411</v>
      </c>
      <c r="M39" s="31">
        <v>432.30206166670473</v>
      </c>
      <c r="N39" s="31">
        <v>499.92443280824074</v>
      </c>
      <c r="O39" s="31">
        <v>518.55059427661945</v>
      </c>
      <c r="P39" s="31">
        <v>540.55901984752984</v>
      </c>
      <c r="Q39" s="31">
        <v>775.11796499400282</v>
      </c>
    </row>
    <row r="40" spans="1:18" ht="11.45" customHeight="1" x14ac:dyDescent="0.45">
      <c r="A40" s="32" t="s">
        <v>45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14.956782468918595</v>
      </c>
      <c r="K40" s="31">
        <v>16.432674713265115</v>
      </c>
      <c r="L40" s="31">
        <v>16.708619768442599</v>
      </c>
      <c r="M40" s="31">
        <v>49.889308765719747</v>
      </c>
      <c r="N40" s="31">
        <v>56.572750513865429</v>
      </c>
      <c r="O40" s="31">
        <v>61.682650900378327</v>
      </c>
      <c r="P40" s="31">
        <v>67.361505203526789</v>
      </c>
      <c r="Q40" s="31">
        <v>68.469832130224631</v>
      </c>
      <c r="R40" s="60">
        <f>Q40/Q39</f>
        <v>8.8334724806377551E-2</v>
      </c>
    </row>
    <row r="41" spans="1:18" ht="11.45" customHeight="1" x14ac:dyDescent="0.45">
      <c r="A41" s="19" t="s">
        <v>48</v>
      </c>
      <c r="B41" s="31">
        <v>23.675322563277739</v>
      </c>
      <c r="C41" s="31">
        <v>24.304164213633573</v>
      </c>
      <c r="D41" s="31">
        <v>24.750803605783041</v>
      </c>
      <c r="E41" s="31">
        <v>24.134355803947578</v>
      </c>
      <c r="F41" s="31">
        <v>24.289953433581484</v>
      </c>
      <c r="G41" s="31">
        <v>28.735275003042254</v>
      </c>
      <c r="H41" s="31">
        <v>27.929775431558969</v>
      </c>
      <c r="I41" s="31">
        <v>27.732794341599369</v>
      </c>
      <c r="J41" s="31">
        <v>28.401870015505892</v>
      </c>
      <c r="K41" s="31">
        <v>29.176583740483544</v>
      </c>
      <c r="L41" s="31">
        <v>33.784557459762155</v>
      </c>
      <c r="M41" s="31">
        <v>35.078661430490136</v>
      </c>
      <c r="N41" s="31">
        <v>35.032437484784211</v>
      </c>
      <c r="O41" s="31">
        <v>46.778321308344047</v>
      </c>
      <c r="P41" s="31">
        <v>44.983604290751465</v>
      </c>
      <c r="Q41" s="31">
        <v>49.962901458459505</v>
      </c>
    </row>
    <row r="42" spans="1:18" ht="11.45" customHeight="1" x14ac:dyDescent="0.45">
      <c r="A42" s="23" t="s">
        <v>22</v>
      </c>
      <c r="B42" s="24">
        <f t="shared" ref="B42:Q42" si="15">B43+B52</f>
        <v>92895.429184510809</v>
      </c>
      <c r="C42" s="24">
        <f t="shared" si="15"/>
        <v>95360.129725187522</v>
      </c>
      <c r="D42" s="24">
        <f t="shared" si="15"/>
        <v>96736.740469230426</v>
      </c>
      <c r="E42" s="24">
        <f t="shared" si="15"/>
        <v>100092.93007273623</v>
      </c>
      <c r="F42" s="24">
        <f t="shared" si="15"/>
        <v>104307.52452715668</v>
      </c>
      <c r="G42" s="24">
        <f t="shared" si="15"/>
        <v>107308.67953310457</v>
      </c>
      <c r="H42" s="24">
        <f t="shared" si="15"/>
        <v>109484.38990339037</v>
      </c>
      <c r="I42" s="24">
        <f t="shared" si="15"/>
        <v>113650.6887026578</v>
      </c>
      <c r="J42" s="24">
        <f t="shared" si="15"/>
        <v>110880.34926022234</v>
      </c>
      <c r="K42" s="24">
        <f t="shared" si="15"/>
        <v>105041.71673748523</v>
      </c>
      <c r="L42" s="24">
        <f t="shared" si="15"/>
        <v>107661.39640002066</v>
      </c>
      <c r="M42" s="24">
        <f t="shared" si="15"/>
        <v>106567.01722460693</v>
      </c>
      <c r="N42" s="24">
        <f t="shared" si="15"/>
        <v>102655.94964195398</v>
      </c>
      <c r="O42" s="24">
        <f t="shared" si="15"/>
        <v>101125.99827202174</v>
      </c>
      <c r="P42" s="24">
        <f t="shared" si="15"/>
        <v>101159.4062043762</v>
      </c>
      <c r="Q42" s="24">
        <f t="shared" si="15"/>
        <v>102809.92892737211</v>
      </c>
    </row>
    <row r="43" spans="1:18" ht="11.45" customHeight="1" x14ac:dyDescent="0.45">
      <c r="A43" s="33" t="s">
        <v>50</v>
      </c>
      <c r="B43" s="34">
        <f>B44+B46+B48+B49+B51</f>
        <v>30339.303339344915</v>
      </c>
      <c r="C43" s="34">
        <f t="shared" ref="C43:Q43" si="16">C44+C46+C48+C49+C51</f>
        <v>30812.606579006515</v>
      </c>
      <c r="D43" s="34">
        <f t="shared" si="16"/>
        <v>31159.977144392698</v>
      </c>
      <c r="E43" s="34">
        <f t="shared" si="16"/>
        <v>32199.365572884697</v>
      </c>
      <c r="F43" s="34">
        <f t="shared" si="16"/>
        <v>32953.075916294823</v>
      </c>
      <c r="G43" s="34">
        <f t="shared" si="16"/>
        <v>33870.208973873858</v>
      </c>
      <c r="H43" s="34">
        <f t="shared" si="16"/>
        <v>33817.110571437275</v>
      </c>
      <c r="I43" s="34">
        <f t="shared" si="16"/>
        <v>35272.282173408035</v>
      </c>
      <c r="J43" s="34">
        <f t="shared" si="16"/>
        <v>34831.623833333753</v>
      </c>
      <c r="K43" s="34">
        <f t="shared" si="16"/>
        <v>34331.850140583723</v>
      </c>
      <c r="L43" s="34">
        <f t="shared" si="16"/>
        <v>35098.296957306702</v>
      </c>
      <c r="M43" s="34">
        <f t="shared" si="16"/>
        <v>35218.246965749888</v>
      </c>
      <c r="N43" s="34">
        <f t="shared" si="16"/>
        <v>33956.74572364083</v>
      </c>
      <c r="O43" s="34">
        <f t="shared" si="16"/>
        <v>33301.067170036586</v>
      </c>
      <c r="P43" s="34">
        <f t="shared" si="16"/>
        <v>33935.893115416038</v>
      </c>
      <c r="Q43" s="34">
        <f t="shared" si="16"/>
        <v>34105.273865086812</v>
      </c>
    </row>
    <row r="44" spans="1:18" ht="11.45" customHeight="1" x14ac:dyDescent="0.45">
      <c r="A44" s="19" t="s">
        <v>41</v>
      </c>
      <c r="B44" s="31">
        <v>4751.465623941911</v>
      </c>
      <c r="C44" s="31">
        <v>4486.008643751039</v>
      </c>
      <c r="D44" s="31">
        <v>4176.82056577615</v>
      </c>
      <c r="E44" s="31">
        <v>3927.4742479026795</v>
      </c>
      <c r="F44" s="31">
        <v>3591.5722940929377</v>
      </c>
      <c r="G44" s="31">
        <v>3346.5065181355417</v>
      </c>
      <c r="H44" s="31">
        <v>3117.1322765075133</v>
      </c>
      <c r="I44" s="31">
        <v>2919.5536163164616</v>
      </c>
      <c r="J44" s="31">
        <v>2656.3897252844295</v>
      </c>
      <c r="K44" s="31">
        <v>2451.2605264322688</v>
      </c>
      <c r="L44" s="31">
        <v>2263.5418813436727</v>
      </c>
      <c r="M44" s="31">
        <v>2096.0807158545481</v>
      </c>
      <c r="N44" s="31">
        <v>1924.1606337059154</v>
      </c>
      <c r="O44" s="31">
        <v>1828.8966356807184</v>
      </c>
      <c r="P44" s="31">
        <v>1739.7606092973253</v>
      </c>
      <c r="Q44" s="31">
        <v>1701.0175139907658</v>
      </c>
    </row>
    <row r="45" spans="1:18" ht="11.45" customHeight="1" x14ac:dyDescent="0.45">
      <c r="A45" s="32" t="s">
        <v>39</v>
      </c>
      <c r="B45" s="31">
        <v>4.5339536980352184</v>
      </c>
      <c r="C45" s="31">
        <v>4.1188124153648769</v>
      </c>
      <c r="D45" s="31">
        <v>5.0281109772884651</v>
      </c>
      <c r="E45" s="31">
        <v>10.480227427610819</v>
      </c>
      <c r="F45" s="31">
        <v>8.7052015573198247</v>
      </c>
      <c r="G45" s="31">
        <v>15.431542433631522</v>
      </c>
      <c r="H45" s="31">
        <v>21.355057133742854</v>
      </c>
      <c r="I45" s="31">
        <v>29.242222900387308</v>
      </c>
      <c r="J45" s="31">
        <v>45.444123833884369</v>
      </c>
      <c r="K45" s="31">
        <v>53.55603176378272</v>
      </c>
      <c r="L45" s="31">
        <v>62.393170329362206</v>
      </c>
      <c r="M45" s="31">
        <v>61.532974852405239</v>
      </c>
      <c r="N45" s="31">
        <v>58.905805075830827</v>
      </c>
      <c r="O45" s="31">
        <v>56.972559651023793</v>
      </c>
      <c r="P45" s="31">
        <v>52.26068496594791</v>
      </c>
      <c r="Q45" s="31">
        <v>54.641850832452228</v>
      </c>
      <c r="R45" s="60">
        <f>Q45/Q44</f>
        <v>3.2123038347945464E-2</v>
      </c>
    </row>
    <row r="46" spans="1:18" ht="11.45" customHeight="1" x14ac:dyDescent="0.45">
      <c r="A46" s="19" t="s">
        <v>42</v>
      </c>
      <c r="B46" s="31">
        <v>25441.744992318309</v>
      </c>
      <c r="C46" s="31">
        <v>26136.328666896396</v>
      </c>
      <c r="D46" s="31">
        <v>26739.624414652935</v>
      </c>
      <c r="E46" s="31">
        <v>27999.494088509528</v>
      </c>
      <c r="F46" s="31">
        <v>29072.200063705732</v>
      </c>
      <c r="G46" s="31">
        <v>30220.400559017427</v>
      </c>
      <c r="H46" s="31">
        <v>30358.581966237478</v>
      </c>
      <c r="I46" s="31">
        <v>32001.818502523616</v>
      </c>
      <c r="J46" s="31">
        <v>31807.184944857541</v>
      </c>
      <c r="K46" s="31">
        <v>31505.316610779493</v>
      </c>
      <c r="L46" s="31">
        <v>32428.242599013029</v>
      </c>
      <c r="M46" s="31">
        <v>32707.043068184641</v>
      </c>
      <c r="N46" s="31">
        <v>31621.270657548634</v>
      </c>
      <c r="O46" s="31">
        <v>31057.829101213589</v>
      </c>
      <c r="P46" s="31">
        <v>31763.023378072077</v>
      </c>
      <c r="Q46" s="31">
        <v>31965.597505412963</v>
      </c>
    </row>
    <row r="47" spans="1:18" ht="11.45" customHeight="1" x14ac:dyDescent="0.45">
      <c r="A47" s="32" t="s">
        <v>39</v>
      </c>
      <c r="B47" s="31">
        <v>85.156348659775446</v>
      </c>
      <c r="C47" s="31">
        <v>100.16547845983986</v>
      </c>
      <c r="D47" s="31">
        <v>114.9151633328204</v>
      </c>
      <c r="E47" s="31">
        <v>134.85086441986016</v>
      </c>
      <c r="F47" s="31">
        <v>212.63862355728452</v>
      </c>
      <c r="G47" s="31">
        <v>317.24173504579107</v>
      </c>
      <c r="H47" s="31">
        <v>495.77027166827708</v>
      </c>
      <c r="I47" s="31">
        <v>803.70558274671248</v>
      </c>
      <c r="J47" s="31">
        <v>1177.4126127209097</v>
      </c>
      <c r="K47" s="31">
        <v>1465.4530638724893</v>
      </c>
      <c r="L47" s="31">
        <v>1616.7916779217358</v>
      </c>
      <c r="M47" s="31">
        <v>1686.4573859692437</v>
      </c>
      <c r="N47" s="31">
        <v>1728.3586619557141</v>
      </c>
      <c r="O47" s="31">
        <v>1626.4040866518026</v>
      </c>
      <c r="P47" s="31">
        <v>1789.1006938769103</v>
      </c>
      <c r="Q47" s="31">
        <v>1746.2122212764443</v>
      </c>
      <c r="R47" s="60">
        <f>Q47/Q46</f>
        <v>5.4627861124158426E-2</v>
      </c>
    </row>
    <row r="48" spans="1:18" ht="11.45" customHeight="1" x14ac:dyDescent="0.45">
      <c r="A48" s="19" t="s">
        <v>43</v>
      </c>
      <c r="B48" s="31">
        <v>133.11750741269145</v>
      </c>
      <c r="C48" s="31">
        <v>175.38163034000956</v>
      </c>
      <c r="D48" s="31">
        <v>226.30057172626584</v>
      </c>
      <c r="E48" s="31">
        <v>252.44111289294273</v>
      </c>
      <c r="F48" s="31">
        <v>266.30119370201402</v>
      </c>
      <c r="G48" s="31">
        <v>277.25652176238685</v>
      </c>
      <c r="H48" s="31">
        <v>298.27008001543817</v>
      </c>
      <c r="I48" s="31">
        <v>300.52934263947856</v>
      </c>
      <c r="J48" s="31">
        <v>303.06801815170263</v>
      </c>
      <c r="K48" s="31">
        <v>289.69533463472408</v>
      </c>
      <c r="L48" s="31">
        <v>295.03746677601015</v>
      </c>
      <c r="M48" s="31">
        <v>296.63703338818914</v>
      </c>
      <c r="N48" s="31">
        <v>291.54878610530631</v>
      </c>
      <c r="O48" s="31">
        <v>285.96823975729507</v>
      </c>
      <c r="P48" s="31">
        <v>291.43034155054977</v>
      </c>
      <c r="Q48" s="31">
        <v>285.39623739724891</v>
      </c>
    </row>
    <row r="49" spans="1:18" ht="11.45" customHeight="1" x14ac:dyDescent="0.45">
      <c r="A49" s="19" t="s">
        <v>44</v>
      </c>
      <c r="B49" s="31">
        <v>10.630740473599873</v>
      </c>
      <c r="C49" s="31">
        <v>12.316234160898045</v>
      </c>
      <c r="D49" s="31">
        <v>14.558653688682867</v>
      </c>
      <c r="E49" s="31">
        <v>17.242980779323226</v>
      </c>
      <c r="F49" s="31">
        <v>19.634216737157654</v>
      </c>
      <c r="G49" s="31">
        <v>22.738278122478047</v>
      </c>
      <c r="H49" s="31">
        <v>39.803072070666076</v>
      </c>
      <c r="I49" s="31">
        <v>47.008084989742947</v>
      </c>
      <c r="J49" s="31">
        <v>61.841427476137341</v>
      </c>
      <c r="K49" s="31">
        <v>82.309190942298997</v>
      </c>
      <c r="L49" s="31">
        <v>108.29308808679289</v>
      </c>
      <c r="M49" s="31">
        <v>114.75868008145662</v>
      </c>
      <c r="N49" s="31">
        <v>113.21163065607362</v>
      </c>
      <c r="O49" s="31">
        <v>118.69818118682198</v>
      </c>
      <c r="P49" s="31">
        <v>128.06161398646992</v>
      </c>
      <c r="Q49" s="31">
        <v>135.30737499632761</v>
      </c>
    </row>
    <row r="50" spans="1:18" ht="11.45" customHeight="1" x14ac:dyDescent="0.45">
      <c r="A50" s="32" t="s">
        <v>45</v>
      </c>
      <c r="B50" s="31">
        <v>0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0.59661704824130946</v>
      </c>
      <c r="K50" s="31">
        <v>1.1155220378740216</v>
      </c>
      <c r="L50" s="31">
        <v>4.06403080291682</v>
      </c>
      <c r="M50" s="31">
        <v>4.7737346154974141</v>
      </c>
      <c r="N50" s="31">
        <v>7.5732081591071267</v>
      </c>
      <c r="O50" s="31">
        <v>8.7769970760021696</v>
      </c>
      <c r="P50" s="31">
        <v>9.7953864518574889</v>
      </c>
      <c r="Q50" s="31">
        <v>7.8802622102309474</v>
      </c>
      <c r="R50" s="60">
        <f>Q50/Q49</f>
        <v>5.8239709479581778E-2</v>
      </c>
    </row>
    <row r="51" spans="1:18" ht="11.45" customHeight="1" x14ac:dyDescent="0.45">
      <c r="A51" s="19" t="s">
        <v>48</v>
      </c>
      <c r="B51" s="31">
        <v>2.3444751984031296</v>
      </c>
      <c r="C51" s="31">
        <v>2.5714038581714074</v>
      </c>
      <c r="D51" s="31">
        <v>2.6729385486643102</v>
      </c>
      <c r="E51" s="31">
        <v>2.7131428002250835</v>
      </c>
      <c r="F51" s="31">
        <v>3.3681480569831184</v>
      </c>
      <c r="G51" s="31">
        <v>3.3070968360276316</v>
      </c>
      <c r="H51" s="31">
        <v>3.3231766061707972</v>
      </c>
      <c r="I51" s="31">
        <v>3.3726269387329446</v>
      </c>
      <c r="J51" s="31">
        <v>3.139717563944262</v>
      </c>
      <c r="K51" s="31">
        <v>3.2684777949418544</v>
      </c>
      <c r="L51" s="31">
        <v>3.1819220872000611</v>
      </c>
      <c r="M51" s="31">
        <v>3.7274682410569451</v>
      </c>
      <c r="N51" s="31">
        <v>6.5540156249029193</v>
      </c>
      <c r="O51" s="31">
        <v>9.6750121981524941</v>
      </c>
      <c r="P51" s="31">
        <v>13.617172509610821</v>
      </c>
      <c r="Q51" s="31">
        <v>17.955233289512304</v>
      </c>
    </row>
    <row r="52" spans="1:18" ht="11.45" customHeight="1" x14ac:dyDescent="0.45">
      <c r="A52" s="29" t="s">
        <v>51</v>
      </c>
      <c r="B52" s="30">
        <f>B53+B55</f>
        <v>62556.125845165901</v>
      </c>
      <c r="C52" s="30">
        <f t="shared" ref="C52:Q52" si="17">C53+C55</f>
        <v>64547.523146181004</v>
      </c>
      <c r="D52" s="30">
        <f t="shared" si="17"/>
        <v>65576.763324837724</v>
      </c>
      <c r="E52" s="30">
        <f t="shared" si="17"/>
        <v>67893.564499851534</v>
      </c>
      <c r="F52" s="30">
        <f t="shared" si="17"/>
        <v>71354.448610861858</v>
      </c>
      <c r="G52" s="30">
        <f t="shared" si="17"/>
        <v>73438.470559230715</v>
      </c>
      <c r="H52" s="30">
        <f t="shared" si="17"/>
        <v>75667.27933195309</v>
      </c>
      <c r="I52" s="30">
        <f t="shared" si="17"/>
        <v>78378.406529249769</v>
      </c>
      <c r="J52" s="30">
        <f t="shared" si="17"/>
        <v>76048.725426888588</v>
      </c>
      <c r="K52" s="30">
        <f t="shared" si="17"/>
        <v>70709.866596901498</v>
      </c>
      <c r="L52" s="30">
        <f t="shared" si="17"/>
        <v>72563.099442713952</v>
      </c>
      <c r="M52" s="30">
        <f t="shared" si="17"/>
        <v>71348.770258857039</v>
      </c>
      <c r="N52" s="30">
        <f t="shared" si="17"/>
        <v>68699.203918313156</v>
      </c>
      <c r="O52" s="30">
        <f t="shared" si="17"/>
        <v>67824.931101985159</v>
      </c>
      <c r="P52" s="30">
        <f t="shared" si="17"/>
        <v>67223.513088960157</v>
      </c>
      <c r="Q52" s="30">
        <f t="shared" si="17"/>
        <v>68704.655062285296</v>
      </c>
    </row>
    <row r="53" spans="1:18" ht="11.45" customHeight="1" x14ac:dyDescent="0.45">
      <c r="A53" s="19" t="s">
        <v>52</v>
      </c>
      <c r="B53" s="31">
        <v>46965.8201600229</v>
      </c>
      <c r="C53" s="31">
        <v>48554.077985447919</v>
      </c>
      <c r="D53" s="31">
        <v>48964.595499970259</v>
      </c>
      <c r="E53" s="31">
        <v>50412.831437546512</v>
      </c>
      <c r="F53" s="31">
        <v>53085.601177529097</v>
      </c>
      <c r="G53" s="31">
        <v>54625.327047683677</v>
      </c>
      <c r="H53" s="31">
        <v>55524.211519507124</v>
      </c>
      <c r="I53" s="31">
        <v>58114.020739659427</v>
      </c>
      <c r="J53" s="31">
        <v>56398.445317504738</v>
      </c>
      <c r="K53" s="31">
        <v>52733.810982045616</v>
      </c>
      <c r="L53" s="31">
        <v>52609.867130546379</v>
      </c>
      <c r="M53" s="31">
        <v>51692.688652976271</v>
      </c>
      <c r="N53" s="31">
        <v>48460.279141709405</v>
      </c>
      <c r="O53" s="31">
        <v>46986.538693734969</v>
      </c>
      <c r="P53" s="31">
        <v>47562.975114432862</v>
      </c>
      <c r="Q53" s="31">
        <v>48245.434062880871</v>
      </c>
    </row>
    <row r="54" spans="1:18" ht="11.45" customHeight="1" x14ac:dyDescent="0.45">
      <c r="A54" s="32" t="s">
        <v>39</v>
      </c>
      <c r="B54" s="31">
        <v>208.43764581680824</v>
      </c>
      <c r="C54" s="31">
        <v>249.55094694659277</v>
      </c>
      <c r="D54" s="31">
        <v>318.28836206219501</v>
      </c>
      <c r="E54" s="31">
        <v>404.32152366442489</v>
      </c>
      <c r="F54" s="31">
        <v>521.43731738210499</v>
      </c>
      <c r="G54" s="31">
        <v>860.67400340792005</v>
      </c>
      <c r="H54" s="31">
        <v>1458.2731374669297</v>
      </c>
      <c r="I54" s="31">
        <v>2058.6967873727335</v>
      </c>
      <c r="J54" s="31">
        <v>2352.8306158224359</v>
      </c>
      <c r="K54" s="31">
        <v>2512.390242458689</v>
      </c>
      <c r="L54" s="31">
        <v>2733.4263091212342</v>
      </c>
      <c r="M54" s="31">
        <v>2797.727808811745</v>
      </c>
      <c r="N54" s="31">
        <v>2835.1956939517345</v>
      </c>
      <c r="O54" s="31">
        <v>2406.6660559870179</v>
      </c>
      <c r="P54" s="31">
        <v>2658.296211560878</v>
      </c>
      <c r="Q54" s="31">
        <v>2576.2787291151872</v>
      </c>
      <c r="R54" s="60">
        <f>Q54/Q53</f>
        <v>5.3399431037502623E-2</v>
      </c>
    </row>
    <row r="55" spans="1:18" ht="11.45" customHeight="1" x14ac:dyDescent="0.45">
      <c r="A55" s="19" t="s">
        <v>53</v>
      </c>
      <c r="B55" s="31">
        <v>15590.305685142999</v>
      </c>
      <c r="C55" s="31">
        <v>15993.445160733083</v>
      </c>
      <c r="D55" s="31">
        <v>16612.167824867473</v>
      </c>
      <c r="E55" s="31">
        <v>17480.733062305022</v>
      </c>
      <c r="F55" s="31">
        <v>18268.847433332758</v>
      </c>
      <c r="G55" s="31">
        <v>18813.143511547045</v>
      </c>
      <c r="H55" s="31">
        <v>20143.067812445959</v>
      </c>
      <c r="I55" s="31">
        <v>20264.385789590346</v>
      </c>
      <c r="J55" s="31">
        <v>19650.280109383857</v>
      </c>
      <c r="K55" s="31">
        <v>17976.055614855883</v>
      </c>
      <c r="L55" s="31">
        <v>19953.232312167576</v>
      </c>
      <c r="M55" s="31">
        <v>19656.081605880772</v>
      </c>
      <c r="N55" s="31">
        <v>20238.924776603748</v>
      </c>
      <c r="O55" s="31">
        <v>20838.392408250198</v>
      </c>
      <c r="P55" s="31">
        <v>19660.537974527291</v>
      </c>
      <c r="Q55" s="31">
        <v>20459.220999404424</v>
      </c>
    </row>
    <row r="56" spans="1:18" ht="11.45" customHeight="1" x14ac:dyDescent="0.45">
      <c r="A56" s="35" t="s">
        <v>39</v>
      </c>
      <c r="B56" s="36">
        <v>91.900100200287923</v>
      </c>
      <c r="C56" s="36">
        <v>99.016170099631751</v>
      </c>
      <c r="D56" s="36">
        <v>122.88777502849508</v>
      </c>
      <c r="E56" s="36">
        <v>141.31656887497476</v>
      </c>
      <c r="F56" s="36">
        <v>154.15320242966069</v>
      </c>
      <c r="G56" s="36">
        <v>238.72252119168826</v>
      </c>
      <c r="H56" s="36">
        <v>469.73353925680743</v>
      </c>
      <c r="I56" s="36">
        <v>639.91745705401866</v>
      </c>
      <c r="J56" s="36">
        <v>736.68563000942038</v>
      </c>
      <c r="K56" s="36">
        <v>834.62800781947431</v>
      </c>
      <c r="L56" s="36">
        <v>1008.3008940666764</v>
      </c>
      <c r="M56" s="36">
        <v>1026.70948479198</v>
      </c>
      <c r="N56" s="36">
        <v>1169.8947530364155</v>
      </c>
      <c r="O56" s="36">
        <v>1135.2514939138118</v>
      </c>
      <c r="P56" s="36">
        <v>1158.3862682598292</v>
      </c>
      <c r="Q56" s="36">
        <v>1184.1803881672447</v>
      </c>
      <c r="R56" s="60">
        <f>Q56/Q55</f>
        <v>5.7880033076612089E-2</v>
      </c>
    </row>
    <row r="58" spans="1:18" ht="11.45" customHeight="1" x14ac:dyDescent="0.45">
      <c r="A58" s="37" t="s">
        <v>54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9"/>
      <c r="N58" s="39"/>
      <c r="O58" s="39"/>
      <c r="P58" s="39"/>
      <c r="Q58" s="39"/>
    </row>
    <row r="60" spans="1:18" ht="11.45" customHeight="1" x14ac:dyDescent="0.45">
      <c r="A60" s="13" t="s">
        <v>55</v>
      </c>
      <c r="B60" s="22">
        <f>IF(B17=0,"",B17/[1]TrRoad_act!B30*100)</f>
        <v>9.4006960702064113</v>
      </c>
      <c r="C60" s="22">
        <f>IF(C17=0,"",C17/[1]TrRoad_act!C30*100)</f>
        <v>9.2537161457268855</v>
      </c>
      <c r="D60" s="22">
        <f>IF(D17=0,"",D17/[1]TrRoad_act!D30*100)</f>
        <v>9.2065777574983372</v>
      </c>
      <c r="E60" s="22">
        <f>IF(E17=0,"",E17/[1]TrRoad_act!E30*100)</f>
        <v>9.193274282152279</v>
      </c>
      <c r="F60" s="22">
        <f>IF(F17=0,"",F17/[1]TrRoad_act!F30*100)</f>
        <v>9.1234023505667725</v>
      </c>
      <c r="G60" s="22">
        <f>IF(G17=0,"",G17/[1]TrRoad_act!G30*100)</f>
        <v>9.1435553821792581</v>
      </c>
      <c r="H60" s="22">
        <f>IF(H17=0,"",H17/[1]TrRoad_act!H30*100)</f>
        <v>9.1517546088847865</v>
      </c>
      <c r="I60" s="22">
        <f>IF(I17=0,"",I17/[1]TrRoad_act!I30*100)</f>
        <v>9.1071333769116372</v>
      </c>
      <c r="J60" s="22">
        <f>IF(J17=0,"",J17/[1]TrRoad_act!J30*100)</f>
        <v>8.9110936129952822</v>
      </c>
      <c r="K60" s="22">
        <f>IF(K17=0,"",K17/[1]TrRoad_act!K30*100)</f>
        <v>8.6259110487207167</v>
      </c>
      <c r="L60" s="22">
        <f>IF(L17=0,"",L17/[1]TrRoad_act!L30*100)</f>
        <v>8.617460516909988</v>
      </c>
      <c r="M60" s="22">
        <f>IF(M17=0,"",M17/[1]TrRoad_act!M30*100)</f>
        <v>8.5158545013712903</v>
      </c>
      <c r="N60" s="22">
        <f>IF(N17=0,"",N17/[1]TrRoad_act!N30*100)</f>
        <v>8.3873783292504029</v>
      </c>
      <c r="O60" s="22">
        <f>IF(O17=0,"",O17/[1]TrRoad_act!O30*100)</f>
        <v>8.2747046516324438</v>
      </c>
      <c r="P60" s="22">
        <f>IF(P17=0,"",P17/[1]TrRoad_act!P30*100)</f>
        <v>8.1420718266916214</v>
      </c>
      <c r="Q60" s="22">
        <f>IF(Q17=0,"",Q17/[1]TrRoad_act!Q30*100)</f>
        <v>8.0837977578146347</v>
      </c>
    </row>
    <row r="61" spans="1:18" ht="11.45" customHeight="1" x14ac:dyDescent="0.45">
      <c r="A61" s="23" t="s">
        <v>21</v>
      </c>
      <c r="B61" s="24">
        <f>IF(B18=0,"",B18/[1]TrRoad_act!B31*100)</f>
        <v>7.5103033745857752</v>
      </c>
      <c r="C61" s="24">
        <f>IF(C18=0,"",C18/[1]TrRoad_act!C31*100)</f>
        <v>7.3575750676139622</v>
      </c>
      <c r="D61" s="24">
        <f>IF(D18=0,"",D18/[1]TrRoad_act!D31*100)</f>
        <v>7.3195878066894444</v>
      </c>
      <c r="E61" s="24">
        <f>IF(E18=0,"",E18/[1]TrRoad_act!E31*100)</f>
        <v>7.2538064282979491</v>
      </c>
      <c r="F61" s="24">
        <f>IF(F18=0,"",F18/[1]TrRoad_act!F31*100)</f>
        <v>7.1545911508098747</v>
      </c>
      <c r="G61" s="24">
        <f>IF(G18=0,"",G18/[1]TrRoad_act!G31*100)</f>
        <v>7.1190292090280938</v>
      </c>
      <c r="H61" s="24">
        <f>IF(H18=0,"",H18/[1]TrRoad_act!H31*100)</f>
        <v>7.1129895291898739</v>
      </c>
      <c r="I61" s="24">
        <f>IF(I18=0,"",I18/[1]TrRoad_act!I31*100)</f>
        <v>7.0333653463009602</v>
      </c>
      <c r="J61" s="24">
        <f>IF(J18=0,"",J18/[1]TrRoad_act!J31*100)</f>
        <v>6.8957357471931795</v>
      </c>
      <c r="K61" s="24">
        <f>IF(K18=0,"",K18/[1]TrRoad_act!K31*100)</f>
        <v>6.7396576805581949</v>
      </c>
      <c r="L61" s="24">
        <f>IF(L18=0,"",L18/[1]TrRoad_act!L31*100)</f>
        <v>6.6642080900308072</v>
      </c>
      <c r="M61" s="24">
        <f>IF(M18=0,"",M18/[1]TrRoad_act!M31*100)</f>
        <v>6.5959756058546652</v>
      </c>
      <c r="N61" s="24">
        <f>IF(N18=0,"",N18/[1]TrRoad_act!N31*100)</f>
        <v>6.4988838054387408</v>
      </c>
      <c r="O61" s="24">
        <f>IF(O18=0,"",O18/[1]TrRoad_act!O31*100)</f>
        <v>6.4228410439380008</v>
      </c>
      <c r="P61" s="24">
        <f>IF(P18=0,"",P18/[1]TrRoad_act!P31*100)</f>
        <v>6.3691446356124644</v>
      </c>
      <c r="Q61" s="24">
        <f>IF(Q18=0,"",Q18/[1]TrRoad_act!Q31*100)</f>
        <v>6.3087022886119897</v>
      </c>
    </row>
    <row r="62" spans="1:18" ht="11.45" customHeight="1" x14ac:dyDescent="0.45">
      <c r="A62" s="33" t="s">
        <v>56</v>
      </c>
      <c r="B62" s="34">
        <f>IF(B19=0,"",B19/[1]TrRoad_act!B32*100)</f>
        <v>4.1963017639357743</v>
      </c>
      <c r="C62" s="34">
        <f>IF(C19=0,"",C19/[1]TrRoad_act!C32*100)</f>
        <v>4.1624390196989935</v>
      </c>
      <c r="D62" s="34">
        <f>IF(D19=0,"",D19/[1]TrRoad_act!D32*100)</f>
        <v>4.1269877328623155</v>
      </c>
      <c r="E62" s="34">
        <f>IF(E19=0,"",E19/[1]TrRoad_act!E32*100)</f>
        <v>4.0944411915909855</v>
      </c>
      <c r="F62" s="34">
        <f>IF(F19=0,"",F19/[1]TrRoad_act!F32*100)</f>
        <v>4.0496346990647156</v>
      </c>
      <c r="G62" s="34">
        <f>IF(G19=0,"",G19/[1]TrRoad_act!G32*100)</f>
        <v>4.0171079026506611</v>
      </c>
      <c r="H62" s="34">
        <f>IF(H19=0,"",H19/[1]TrRoad_act!H32*100)</f>
        <v>3.971467829931405</v>
      </c>
      <c r="I62" s="34">
        <f>IF(I19=0,"",I19/[1]TrRoad_act!I32*100)</f>
        <v>3.9238430913590396</v>
      </c>
      <c r="J62" s="34">
        <f>IF(J19=0,"",J19/[1]TrRoad_act!J32*100)</f>
        <v>3.8793395321790247</v>
      </c>
      <c r="K62" s="34">
        <f>IF(K19=0,"",K19/[1]TrRoad_act!K32*100)</f>
        <v>3.8590382093787299</v>
      </c>
      <c r="L62" s="34">
        <f>IF(L19=0,"",L19/[1]TrRoad_act!L32*100)</f>
        <v>3.8364643852615634</v>
      </c>
      <c r="M62" s="34">
        <f>IF(M19=0,"",M19/[1]TrRoad_act!M32*100)</f>
        <v>3.8069738841584266</v>
      </c>
      <c r="N62" s="34">
        <f>IF(N19=0,"",N19/[1]TrRoad_act!N32*100)</f>
        <v>3.7655701323447075</v>
      </c>
      <c r="O62" s="34">
        <f>IF(O19=0,"",O19/[1]TrRoad_act!O32*100)</f>
        <v>3.7200483700988025</v>
      </c>
      <c r="P62" s="34">
        <f>IF(P19=0,"",P19/[1]TrRoad_act!P32*100)</f>
        <v>3.6827174923680359</v>
      </c>
      <c r="Q62" s="34">
        <f>IF(Q19=0,"",Q19/[1]TrRoad_act!Q32*100)</f>
        <v>3.6585806827258023</v>
      </c>
    </row>
    <row r="63" spans="1:18" ht="11.45" customHeight="1" x14ac:dyDescent="0.45">
      <c r="A63" s="29" t="s">
        <v>40</v>
      </c>
      <c r="B63" s="30">
        <f>IF(B21=0,"",B21/[1]TrRoad_act!B33*100)</f>
        <v>7.0951084160648863</v>
      </c>
      <c r="C63" s="30">
        <f>IF(C21=0,"",C21/[1]TrRoad_act!C33*100)</f>
        <v>6.9534251322786398</v>
      </c>
      <c r="D63" s="30">
        <f>IF(D21=0,"",D21/[1]TrRoad_act!D33*100)</f>
        <v>6.9274034152668529</v>
      </c>
      <c r="E63" s="30">
        <f>IF(E21=0,"",E21/[1]TrRoad_act!E33*100)</f>
        <v>6.864969718965348</v>
      </c>
      <c r="F63" s="30">
        <f>IF(F21=0,"",F21/[1]TrRoad_act!F33*100)</f>
        <v>6.7737291629120167</v>
      </c>
      <c r="G63" s="30">
        <f>IF(G21=0,"",G21/[1]TrRoad_act!G33*100)</f>
        <v>6.7468355284101014</v>
      </c>
      <c r="H63" s="30">
        <f>IF(H21=0,"",H21/[1]TrRoad_act!H33*100)</f>
        <v>6.7450530063809033</v>
      </c>
      <c r="I63" s="30">
        <f>IF(I21=0,"",I21/[1]TrRoad_act!I33*100)</f>
        <v>6.6671552024001723</v>
      </c>
      <c r="J63" s="30">
        <f>IF(J21=0,"",J21/[1]TrRoad_act!J33*100)</f>
        <v>6.53134340107</v>
      </c>
      <c r="K63" s="30">
        <f>IF(K21=0,"",K21/[1]TrRoad_act!K33*100)</f>
        <v>6.3826779314199511</v>
      </c>
      <c r="L63" s="30">
        <f>IF(L21=0,"",L21/[1]TrRoad_act!L33*100)</f>
        <v>6.3055223083181469</v>
      </c>
      <c r="M63" s="30">
        <f>IF(M21=0,"",M21/[1]TrRoad_act!M33*100)</f>
        <v>6.2398647575168349</v>
      </c>
      <c r="N63" s="30">
        <f>IF(N21=0,"",N21/[1]TrRoad_act!N33*100)</f>
        <v>6.1463776902218488</v>
      </c>
      <c r="O63" s="30">
        <f>IF(O21=0,"",O21/[1]TrRoad_act!O33*100)</f>
        <v>6.0699810810418038</v>
      </c>
      <c r="P63" s="30">
        <f>IF(P21=0,"",P21/[1]TrRoad_act!P33*100)</f>
        <v>6.0262278847479394</v>
      </c>
      <c r="Q63" s="30">
        <f>IF(Q21=0,"",Q21/[1]TrRoad_act!Q33*100)</f>
        <v>5.9582658979213239</v>
      </c>
    </row>
    <row r="64" spans="1:18" ht="11.45" customHeight="1" x14ac:dyDescent="0.45">
      <c r="A64" s="19" t="s">
        <v>41</v>
      </c>
      <c r="B64" s="31">
        <f>IF(B22=0,"",B22/[1]TrRoad_act!B34*100)</f>
        <v>7.3647596517058167</v>
      </c>
      <c r="C64" s="31">
        <f>IF(C22=0,"",C22/[1]TrRoad_act!C34*100)</f>
        <v>7.2670268690150381</v>
      </c>
      <c r="D64" s="31">
        <f>IF(D22=0,"",D22/[1]TrRoad_act!D34*100)</f>
        <v>7.2852354055069553</v>
      </c>
      <c r="E64" s="31">
        <f>IF(E22=0,"",E22/[1]TrRoad_act!E34*100)</f>
        <v>7.2646416225357324</v>
      </c>
      <c r="F64" s="31">
        <f>IF(F22=0,"",F22/[1]TrRoad_act!F34*100)</f>
        <v>7.2467399724019543</v>
      </c>
      <c r="G64" s="31">
        <f>IF(G22=0,"",G22/[1]TrRoad_act!G34*100)</f>
        <v>7.2417879193719799</v>
      </c>
      <c r="H64" s="31">
        <f>IF(H22=0,"",H22/[1]TrRoad_act!H34*100)</f>
        <v>7.2863055930277598</v>
      </c>
      <c r="I64" s="31">
        <f>IF(I22=0,"",I22/[1]TrRoad_act!I34*100)</f>
        <v>7.242656889453901</v>
      </c>
      <c r="J64" s="31">
        <f>IF(J22=0,"",J22/[1]TrRoad_act!J34*100)</f>
        <v>7.0915079549018936</v>
      </c>
      <c r="K64" s="31">
        <f>IF(K22=0,"",K22/[1]TrRoad_act!K34*100)</f>
        <v>6.9238817224677769</v>
      </c>
      <c r="L64" s="31">
        <f>IF(L22=0,"",L22/[1]TrRoad_act!L34*100)</f>
        <v>6.8148129745298158</v>
      </c>
      <c r="M64" s="31">
        <f>IF(M22=0,"",M22/[1]TrRoad_act!M34*100)</f>
        <v>6.735149928524466</v>
      </c>
      <c r="N64" s="31">
        <f>IF(N22=0,"",N22/[1]TrRoad_act!N34*100)</f>
        <v>6.6571395444937007</v>
      </c>
      <c r="O64" s="31">
        <f>IF(O22=0,"",O22/[1]TrRoad_act!O34*100)</f>
        <v>6.5666021845308205</v>
      </c>
      <c r="P64" s="31">
        <f>IF(P22=0,"",P22/[1]TrRoad_act!P34*100)</f>
        <v>6.5122560324314671</v>
      </c>
      <c r="Q64" s="31">
        <f>IF(Q22=0,"",Q22/[1]TrRoad_act!Q34*100)</f>
        <v>6.3865151791048582</v>
      </c>
    </row>
    <row r="65" spans="1:17" ht="11.45" customHeight="1" x14ac:dyDescent="0.45">
      <c r="A65" s="19" t="s">
        <v>42</v>
      </c>
      <c r="B65" s="31">
        <f>IF(B24=0,"",B24/[1]TrRoad_act!B35*100)</f>
        <v>6.3943330432199321</v>
      </c>
      <c r="C65" s="31">
        <f>IF(C24=0,"",C24/[1]TrRoad_act!C35*100)</f>
        <v>6.217973305590796</v>
      </c>
      <c r="D65" s="31">
        <f>IF(D24=0,"",D24/[1]TrRoad_act!D35*100)</f>
        <v>6.1681414705898669</v>
      </c>
      <c r="E65" s="31">
        <f>IF(E24=0,"",E24/[1]TrRoad_act!E35*100)</f>
        <v>6.1157201950273414</v>
      </c>
      <c r="F65" s="31">
        <f>IF(F24=0,"",F24/[1]TrRoad_act!F35*100)</f>
        <v>5.9999896223520857</v>
      </c>
      <c r="G65" s="31">
        <f>IF(G24=0,"",G24/[1]TrRoad_act!G35*100)</f>
        <v>5.9950653679128525</v>
      </c>
      <c r="H65" s="31">
        <f>IF(H24=0,"",H24/[1]TrRoad_act!H35*100)</f>
        <v>6.0281859813739374</v>
      </c>
      <c r="I65" s="31">
        <f>IF(I24=0,"",I24/[1]TrRoad_act!I35*100)</f>
        <v>5.9814382055022843</v>
      </c>
      <c r="J65" s="31">
        <f>IF(J24=0,"",J24/[1]TrRoad_act!J35*100)</f>
        <v>5.9022347652721177</v>
      </c>
      <c r="K65" s="31">
        <f>IF(K24=0,"",K24/[1]TrRoad_act!K35*100)</f>
        <v>5.803603836869323</v>
      </c>
      <c r="L65" s="31">
        <f>IF(L24=0,"",L24/[1]TrRoad_act!L35*100)</f>
        <v>5.7943724946438069</v>
      </c>
      <c r="M65" s="31">
        <f>IF(M24=0,"",M24/[1]TrRoad_act!M35*100)</f>
        <v>5.7456956584002139</v>
      </c>
      <c r="N65" s="31">
        <f>IF(N24=0,"",N24/[1]TrRoad_act!N35*100)</f>
        <v>5.6727665984557518</v>
      </c>
      <c r="O65" s="31">
        <f>IF(O24=0,"",O24/[1]TrRoad_act!O35*100)</f>
        <v>5.6165152085438246</v>
      </c>
      <c r="P65" s="31">
        <f>IF(P24=0,"",P24/[1]TrRoad_act!P35*100)</f>
        <v>5.6089304702798604</v>
      </c>
      <c r="Q65" s="31">
        <f>IF(Q24=0,"",Q24/[1]TrRoad_act!Q35*100)</f>
        <v>5.6028890655067141</v>
      </c>
    </row>
    <row r="66" spans="1:17" ht="11.45" customHeight="1" x14ac:dyDescent="0.45">
      <c r="A66" s="19" t="s">
        <v>43</v>
      </c>
      <c r="B66" s="31">
        <f>IF(B26=0,"",B26/[1]TrRoad_act!B36*100)</f>
        <v>7.3290972575199937</v>
      </c>
      <c r="C66" s="31">
        <f>IF(C26=0,"",C26/[1]TrRoad_act!C36*100)</f>
        <v>7.3085265768467425</v>
      </c>
      <c r="D66" s="31">
        <f>IF(D26=0,"",D26/[1]TrRoad_act!D36*100)</f>
        <v>7.358782782629965</v>
      </c>
      <c r="E66" s="31">
        <f>IF(E26=0,"",E26/[1]TrRoad_act!E36*100)</f>
        <v>7.2445377039464169</v>
      </c>
      <c r="F66" s="31">
        <f>IF(F26=0,"",F26/[1]TrRoad_act!F36*100)</f>
        <v>7.2249368783058374</v>
      </c>
      <c r="G66" s="31">
        <f>IF(G26=0,"",G26/[1]TrRoad_act!G36*100)</f>
        <v>7.4142759390460871</v>
      </c>
      <c r="H66" s="31">
        <f>IF(H26=0,"",H26/[1]TrRoad_act!H36*100)</f>
        <v>7.4206869475010953</v>
      </c>
      <c r="I66" s="31">
        <f>IF(I26=0,"",I26/[1]TrRoad_act!I36*100)</f>
        <v>7.0913929100278512</v>
      </c>
      <c r="J66" s="31">
        <f>IF(J26=0,"",J26/[1]TrRoad_act!J36*100)</f>
        <v>7.1347939246718433</v>
      </c>
      <c r="K66" s="31">
        <f>IF(K26=0,"",K26/[1]TrRoad_act!K36*100)</f>
        <v>7.0531031198481493</v>
      </c>
      <c r="L66" s="31">
        <f>IF(L26=0,"",L26/[1]TrRoad_act!L36*100)</f>
        <v>6.8014663872441874</v>
      </c>
      <c r="M66" s="31">
        <f>IF(M26=0,"",M26/[1]TrRoad_act!M36*100)</f>
        <v>7.2127458965931011</v>
      </c>
      <c r="N66" s="31">
        <f>IF(N26=0,"",N26/[1]TrRoad_act!N36*100)</f>
        <v>7.1920578069636925</v>
      </c>
      <c r="O66" s="31">
        <f>IF(O26=0,"",O26/[1]TrRoad_act!O36*100)</f>
        <v>7.3062617741459253</v>
      </c>
      <c r="P66" s="31">
        <f>IF(P26=0,"",P26/[1]TrRoad_act!P36*100)</f>
        <v>7.1884237496353167</v>
      </c>
      <c r="Q66" s="31">
        <f>IF(Q26=0,"",Q26/[1]TrRoad_act!Q36*100)</f>
        <v>7.0137068919672734</v>
      </c>
    </row>
    <row r="67" spans="1:17" ht="11.45" customHeight="1" x14ac:dyDescent="0.45">
      <c r="A67" s="19" t="s">
        <v>44</v>
      </c>
      <c r="B67" s="31">
        <f>IF(B27=0,"",B27/[1]TrRoad_act!B37*100)</f>
        <v>7.7764096115910268</v>
      </c>
      <c r="C67" s="31">
        <f>IF(C27=0,"",C27/[1]TrRoad_act!C37*100)</f>
        <v>7.6848892376365718</v>
      </c>
      <c r="D67" s="31">
        <f>IF(D27=0,"",D27/[1]TrRoad_act!D37*100)</f>
        <v>7.6662032149887747</v>
      </c>
      <c r="E67" s="31">
        <f>IF(E27=0,"",E27/[1]TrRoad_act!E37*100)</f>
        <v>7.6671196235221801</v>
      </c>
      <c r="F67" s="31">
        <f>IF(F27=0,"",F27/[1]TrRoad_act!F37*100)</f>
        <v>7.7224584264917473</v>
      </c>
      <c r="G67" s="31">
        <f>IF(G27=0,"",G27/[1]TrRoad_act!G37*100)</f>
        <v>7.7604425105337729</v>
      </c>
      <c r="H67" s="31">
        <f>IF(H27=0,"",H27/[1]TrRoad_act!H37*100)</f>
        <v>7.6382876959372989</v>
      </c>
      <c r="I67" s="31">
        <f>IF(I27=0,"",I27/[1]TrRoad_act!I37*100)</f>
        <v>7.6861012963261075</v>
      </c>
      <c r="J67" s="31">
        <f>IF(J27=0,"",J27/[1]TrRoad_act!J37*100)</f>
        <v>7.4450467424805833</v>
      </c>
      <c r="K67" s="31">
        <f>IF(K27=0,"",K27/[1]TrRoad_act!K37*100)</f>
        <v>7.2132105295827174</v>
      </c>
      <c r="L67" s="31">
        <f>IF(L27=0,"",L27/[1]TrRoad_act!L37*100)</f>
        <v>7.0655224683110678</v>
      </c>
      <c r="M67" s="31">
        <f>IF(M27=0,"",M27/[1]TrRoad_act!M37*100)</f>
        <v>7.0381672493477501</v>
      </c>
      <c r="N67" s="31">
        <f>IF(N27=0,"",N27/[1]TrRoad_act!N37*100)</f>
        <v>7.0006549944156964</v>
      </c>
      <c r="O67" s="31">
        <f>IF(O27=0,"",O27/[1]TrRoad_act!O37*100)</f>
        <v>6.8876136639625161</v>
      </c>
      <c r="P67" s="31">
        <f>IF(P27=0,"",P27/[1]TrRoad_act!P37*100)</f>
        <v>6.7480437110879352</v>
      </c>
      <c r="Q67" s="31">
        <f>IF(Q27=0,"",Q27/[1]TrRoad_act!Q37*100)</f>
        <v>6.6538761604813743</v>
      </c>
    </row>
    <row r="68" spans="1:17" ht="11.45" customHeight="1" x14ac:dyDescent="0.45">
      <c r="A68" s="19" t="s">
        <v>57</v>
      </c>
      <c r="B68" s="31" t="str">
        <f>IF(B29=0,"",B29/[1]TrRoad_act!B38*100)</f>
        <v/>
      </c>
      <c r="C68" s="31" t="str">
        <f>IF(C29=0,"",C29/[1]TrRoad_act!C38*100)</f>
        <v/>
      </c>
      <c r="D68" s="31" t="str">
        <f>IF(D29=0,"",D29/[1]TrRoad_act!D38*100)</f>
        <v/>
      </c>
      <c r="E68" s="31" t="str">
        <f>IF(E29=0,"",E29/[1]TrRoad_act!E38*100)</f>
        <v/>
      </c>
      <c r="F68" s="31" t="str">
        <f>IF(F29=0,"",F29/[1]TrRoad_act!F38*100)</f>
        <v/>
      </c>
      <c r="G68" s="31" t="str">
        <f>IF(G29=0,"",G29/[1]TrRoad_act!G38*100)</f>
        <v/>
      </c>
      <c r="H68" s="31" t="str">
        <f>IF(H29=0,"",H29/[1]TrRoad_act!H38*100)</f>
        <v/>
      </c>
      <c r="I68" s="31" t="str">
        <f>IF(I29=0,"",I29/[1]TrRoad_act!I38*100)</f>
        <v/>
      </c>
      <c r="J68" s="31">
        <f>IF(J29=0,"",J29/[1]TrRoad_act!J38*100)</f>
        <v>3.6045237902128435</v>
      </c>
      <c r="K68" s="31">
        <f>IF(K29=0,"",K29/[1]TrRoad_act!K38*100)</f>
        <v>3.6798822667779576</v>
      </c>
      <c r="L68" s="31">
        <f>IF(L29=0,"",L29/[1]TrRoad_act!L38*100)</f>
        <v>3.8159903515238667</v>
      </c>
      <c r="M68" s="31">
        <f>IF(M29=0,"",M29/[1]TrRoad_act!M38*100)</f>
        <v>3.6495511841934549</v>
      </c>
      <c r="N68" s="31">
        <f>IF(N29=0,"",N29/[1]TrRoad_act!N38*100)</f>
        <v>3.7921019999867434</v>
      </c>
      <c r="O68" s="31">
        <f>IF(O29=0,"",O29/[1]TrRoad_act!O38*100)</f>
        <v>4.0862252117283715</v>
      </c>
      <c r="P68" s="31">
        <f>IF(P29=0,"",P29/[1]TrRoad_act!P38*100)</f>
        <v>4.1475751708882296</v>
      </c>
      <c r="Q68" s="31">
        <f>IF(Q29=0,"",Q29/[1]TrRoad_act!Q38*100)</f>
        <v>3.8913751609521223</v>
      </c>
    </row>
    <row r="69" spans="1:17" ht="11.45" customHeight="1" x14ac:dyDescent="0.45">
      <c r="A69" s="19" t="s">
        <v>48</v>
      </c>
      <c r="B69" s="31" t="str">
        <f>IF(B32=0,"",B32/[1]TrRoad_act!B39*100)</f>
        <v/>
      </c>
      <c r="C69" s="31" t="str">
        <f>IF(C32=0,"",C32/[1]TrRoad_act!C39*100)</f>
        <v/>
      </c>
      <c r="D69" s="31" t="str">
        <f>IF(D32=0,"",D32/[1]TrRoad_act!D39*100)</f>
        <v/>
      </c>
      <c r="E69" s="31">
        <f>IF(E32=0,"",E32/[1]TrRoad_act!E39*100)</f>
        <v>2.6197125799083567</v>
      </c>
      <c r="F69" s="31">
        <f>IF(F32=0,"",F32/[1]TrRoad_act!F39*100)</f>
        <v>2.6219065079379207</v>
      </c>
      <c r="G69" s="31">
        <f>IF(G32=0,"",G32/[1]TrRoad_act!G39*100)</f>
        <v>2.625660982391345</v>
      </c>
      <c r="H69" s="31">
        <f>IF(H32=0,"",H32/[1]TrRoad_act!H39*100)</f>
        <v>2.8029660367195381</v>
      </c>
      <c r="I69" s="31">
        <f>IF(I32=0,"",I32/[1]TrRoad_act!I39*100)</f>
        <v>2.800653100069789</v>
      </c>
      <c r="J69" s="31">
        <f>IF(J32=0,"",J32/[1]TrRoad_act!J39*100)</f>
        <v>2.953954501227205</v>
      </c>
      <c r="K69" s="31">
        <f>IF(K32=0,"",K32/[1]TrRoad_act!K39*100)</f>
        <v>2.9637620063136669</v>
      </c>
      <c r="L69" s="31">
        <f>IF(L32=0,"",L32/[1]TrRoad_act!L39*100)</f>
        <v>2.7540211428774817</v>
      </c>
      <c r="M69" s="31">
        <f>IF(M32=0,"",M32/[1]TrRoad_act!M39*100)</f>
        <v>2.7670078352784526</v>
      </c>
      <c r="N69" s="31">
        <f>IF(N32=0,"",N32/[1]TrRoad_act!N39*100)</f>
        <v>2.8016167990795822</v>
      </c>
      <c r="O69" s="31">
        <f>IF(O32=0,"",O32/[1]TrRoad_act!O39*100)</f>
        <v>2.8327686054786767</v>
      </c>
      <c r="P69" s="31">
        <f>IF(P32=0,"",P32/[1]TrRoad_act!P39*100)</f>
        <v>2.8644390392344814</v>
      </c>
      <c r="Q69" s="31">
        <f>IF(Q32=0,"",Q32/[1]TrRoad_act!Q39*100)</f>
        <v>2.8918502445213576</v>
      </c>
    </row>
    <row r="70" spans="1:17" ht="11.45" customHeight="1" x14ac:dyDescent="0.45">
      <c r="A70" s="29" t="s">
        <v>49</v>
      </c>
      <c r="B70" s="30">
        <f>IF(B33=0,"",B33/[1]TrRoad_act!B40*100)</f>
        <v>57.712778349070327</v>
      </c>
      <c r="C70" s="30">
        <f>IF(C33=0,"",C33/[1]TrRoad_act!C40*100)</f>
        <v>57.138157843533797</v>
      </c>
      <c r="D70" s="30">
        <f>IF(D33=0,"",D33/[1]TrRoad_act!D40*100)</f>
        <v>56.734824280022409</v>
      </c>
      <c r="E70" s="30">
        <f>IF(E33=0,"",E33/[1]TrRoad_act!E40*100)</f>
        <v>56.581313361409023</v>
      </c>
      <c r="F70" s="30">
        <f>IF(F33=0,"",F33/[1]TrRoad_act!F40*100)</f>
        <v>56.214302037541039</v>
      </c>
      <c r="G70" s="30">
        <f>IF(G33=0,"",G33/[1]TrRoad_act!G40*100)</f>
        <v>55.574736212616656</v>
      </c>
      <c r="H70" s="30">
        <f>IF(H33=0,"",H33/[1]TrRoad_act!H40*100)</f>
        <v>55.253267783213168</v>
      </c>
      <c r="I70" s="30">
        <f>IF(I33=0,"",I33/[1]TrRoad_act!I40*100)</f>
        <v>54.647011578133451</v>
      </c>
      <c r="J70" s="30">
        <f>IF(J33=0,"",J33/[1]TrRoad_act!J40*100)</f>
        <v>54.288841852888872</v>
      </c>
      <c r="K70" s="30">
        <f>IF(K33=0,"",K33/[1]TrRoad_act!K40*100)</f>
        <v>53.897794598418614</v>
      </c>
      <c r="L70" s="30">
        <f>IF(L33=0,"",L33/[1]TrRoad_act!L40*100)</f>
        <v>53.629669421162284</v>
      </c>
      <c r="M70" s="30">
        <f>IF(M33=0,"",M33/[1]TrRoad_act!M40*100)</f>
        <v>53.10234630246152</v>
      </c>
      <c r="N70" s="30">
        <f>IF(N33=0,"",N33/[1]TrRoad_act!N40*100)</f>
        <v>52.813798284804683</v>
      </c>
      <c r="O70" s="30">
        <f>IF(O33=0,"",O33/[1]TrRoad_act!O40*100)</f>
        <v>52.387469667075571</v>
      </c>
      <c r="P70" s="30">
        <f>IF(P33=0,"",P33/[1]TrRoad_act!P40*100)</f>
        <v>52.180587068593574</v>
      </c>
      <c r="Q70" s="30">
        <f>IF(Q33=0,"",Q33/[1]TrRoad_act!Q40*100)</f>
        <v>52.22306744785282</v>
      </c>
    </row>
    <row r="71" spans="1:17" ht="11.45" customHeight="1" x14ac:dyDescent="0.45">
      <c r="A71" s="19" t="s">
        <v>41</v>
      </c>
      <c r="B71" s="31">
        <f>IF(B34=0,"",B34/[1]TrRoad_act!B41*100)</f>
        <v>19.50492658986327</v>
      </c>
      <c r="C71" s="31">
        <f>IF(C34=0,"",C34/[1]TrRoad_act!C41*100)</f>
        <v>19.422804873501835</v>
      </c>
      <c r="D71" s="31">
        <f>IF(D34=0,"",D34/[1]TrRoad_act!D41*100)</f>
        <v>19.354587740554532</v>
      </c>
      <c r="E71" s="31">
        <f>IF(E34=0,"",E34/[1]TrRoad_act!E41*100)</f>
        <v>19.429188184922712</v>
      </c>
      <c r="F71" s="31">
        <f>IF(F34=0,"",F34/[1]TrRoad_act!F41*100)</f>
        <v>19.43999959750445</v>
      </c>
      <c r="G71" s="31">
        <f>IF(G34=0,"",G34/[1]TrRoad_act!G41*100)</f>
        <v>19.431425793306651</v>
      </c>
      <c r="H71" s="31">
        <f>IF(H34=0,"",H34/[1]TrRoad_act!H41*100)</f>
        <v>19.452975551710523</v>
      </c>
      <c r="I71" s="31">
        <f>IF(I34=0,"",I34/[1]TrRoad_act!I41*100)</f>
        <v>19.229237042431755</v>
      </c>
      <c r="J71" s="31">
        <f>IF(J34=0,"",J34/[1]TrRoad_act!J41*100)</f>
        <v>19.026506914249744</v>
      </c>
      <c r="K71" s="31">
        <f>IF(K34=0,"",K34/[1]TrRoad_act!K41*100)</f>
        <v>18.917967140037646</v>
      </c>
      <c r="L71" s="31">
        <f>IF(L34=0,"",L34/[1]TrRoad_act!L41*100)</f>
        <v>18.729004582660373</v>
      </c>
      <c r="M71" s="31">
        <f>IF(M34=0,"",M34/[1]TrRoad_act!M41*100)</f>
        <v>18.501466009066693</v>
      </c>
      <c r="N71" s="31">
        <f>IF(N34=0,"",N34/[1]TrRoad_act!N41*100)</f>
        <v>18.390094259295527</v>
      </c>
      <c r="O71" s="31">
        <f>IF(O34=0,"",O34/[1]TrRoad_act!O41*100)</f>
        <v>17.768227973657559</v>
      </c>
      <c r="P71" s="31">
        <f>IF(P34=0,"",P34/[1]TrRoad_act!P41*100)</f>
        <v>17.658724079495791</v>
      </c>
      <c r="Q71" s="31">
        <f>IF(Q34=0,"",Q34/[1]TrRoad_act!Q41*100)</f>
        <v>17.567883826391661</v>
      </c>
    </row>
    <row r="72" spans="1:17" ht="11.45" customHeight="1" x14ac:dyDescent="0.45">
      <c r="A72" s="19" t="s">
        <v>42</v>
      </c>
      <c r="B72" s="31">
        <f>IF(B36=0,"",B36/[1]TrRoad_act!B42*100)</f>
        <v>58.353105016335341</v>
      </c>
      <c r="C72" s="31">
        <f>IF(C36=0,"",C36/[1]TrRoad_act!C42*100)</f>
        <v>57.783114511741942</v>
      </c>
      <c r="D72" s="31">
        <f>IF(D36=0,"",D36/[1]TrRoad_act!D42*100)</f>
        <v>57.37726876986725</v>
      </c>
      <c r="E72" s="31">
        <f>IF(E36=0,"",E36/[1]TrRoad_act!E42*100)</f>
        <v>57.151490693451926</v>
      </c>
      <c r="F72" s="31">
        <f>IF(F36=0,"",F36/[1]TrRoad_act!F42*100)</f>
        <v>56.734178427471619</v>
      </c>
      <c r="G72" s="31">
        <f>IF(G36=0,"",G36/[1]TrRoad_act!G42*100)</f>
        <v>56.120638531548892</v>
      </c>
      <c r="H72" s="31">
        <f>IF(H36=0,"",H36/[1]TrRoad_act!H42*100)</f>
        <v>55.801956070384421</v>
      </c>
      <c r="I72" s="31">
        <f>IF(I36=0,"",I36/[1]TrRoad_act!I42*100)</f>
        <v>55.16839623068018</v>
      </c>
      <c r="J72" s="31">
        <f>IF(J36=0,"",J36/[1]TrRoad_act!J42*100)</f>
        <v>54.829273277620381</v>
      </c>
      <c r="K72" s="31">
        <f>IF(K36=0,"",K36/[1]TrRoad_act!K42*100)</f>
        <v>54.463632106916315</v>
      </c>
      <c r="L72" s="31">
        <f>IF(L36=0,"",L36/[1]TrRoad_act!L42*100)</f>
        <v>54.200978442913147</v>
      </c>
      <c r="M72" s="31">
        <f>IF(M36=0,"",M36/[1]TrRoad_act!M42*100)</f>
        <v>53.71494768517617</v>
      </c>
      <c r="N72" s="31">
        <f>IF(N36=0,"",N36/[1]TrRoad_act!N42*100)</f>
        <v>53.357644292688263</v>
      </c>
      <c r="O72" s="31">
        <f>IF(O36=0,"",O36/[1]TrRoad_act!O42*100)</f>
        <v>52.952643171114403</v>
      </c>
      <c r="P72" s="31">
        <f>IF(P36=0,"",P36/[1]TrRoad_act!P42*100)</f>
        <v>52.768064744292396</v>
      </c>
      <c r="Q72" s="31">
        <f>IF(Q36=0,"",Q36/[1]TrRoad_act!Q42*100)</f>
        <v>52.760263622875833</v>
      </c>
    </row>
    <row r="73" spans="1:17" ht="11.45" customHeight="1" x14ac:dyDescent="0.45">
      <c r="A73" s="19" t="s">
        <v>43</v>
      </c>
      <c r="B73" s="31">
        <f>IF(B38=0,"",B38/[1]TrRoad_act!B43*100)</f>
        <v>45.442095390413634</v>
      </c>
      <c r="C73" s="31">
        <f>IF(C38=0,"",C38/[1]TrRoad_act!C43*100)</f>
        <v>45.405412488552251</v>
      </c>
      <c r="D73" s="31">
        <f>IF(D38=0,"",D38/[1]TrRoad_act!D43*100)</f>
        <v>45.486631444444839</v>
      </c>
      <c r="E73" s="31">
        <f>IF(E38=0,"",E38/[1]TrRoad_act!E43*100)</f>
        <v>45.510739300294979</v>
      </c>
      <c r="F73" s="31">
        <f>IF(F38=0,"",F38/[1]TrRoad_act!F43*100)</f>
        <v>44.329374877190176</v>
      </c>
      <c r="G73" s="31">
        <f>IF(G38=0,"",G38/[1]TrRoad_act!G43*100)</f>
        <v>44.261426878680219</v>
      </c>
      <c r="H73" s="31">
        <f>IF(H38=0,"",H38/[1]TrRoad_act!H43*100)</f>
        <v>44.21570029683425</v>
      </c>
      <c r="I73" s="31">
        <f>IF(I38=0,"",I38/[1]TrRoad_act!I43*100)</f>
        <v>44.174387958951435</v>
      </c>
      <c r="J73" s="31">
        <f>IF(J38=0,"",J38/[1]TrRoad_act!J43*100)</f>
        <v>44.158322221895943</v>
      </c>
      <c r="K73" s="31">
        <f>IF(K38=0,"",K38/[1]TrRoad_act!K43*100)</f>
        <v>44.077923554689349</v>
      </c>
      <c r="L73" s="31">
        <f>IF(L38=0,"",L38/[1]TrRoad_act!L43*100)</f>
        <v>44.098230805539409</v>
      </c>
      <c r="M73" s="31">
        <f>IF(M38=0,"",M38/[1]TrRoad_act!M43*100)</f>
        <v>44.100929004108643</v>
      </c>
      <c r="N73" s="31">
        <f>IF(N38=0,"",N38/[1]TrRoad_act!N43*100)</f>
        <v>44.146765968046182</v>
      </c>
      <c r="O73" s="31">
        <f>IF(O38=0,"",O38/[1]TrRoad_act!O43*100)</f>
        <v>44.188378193378135</v>
      </c>
      <c r="P73" s="31">
        <f>IF(P38=0,"",P38/[1]TrRoad_act!P43*100)</f>
        <v>44.222177565074851</v>
      </c>
      <c r="Q73" s="31">
        <f>IF(Q38=0,"",Q38/[1]TrRoad_act!Q43*100)</f>
        <v>44.258560431281815</v>
      </c>
    </row>
    <row r="74" spans="1:17" ht="11.45" customHeight="1" x14ac:dyDescent="0.45">
      <c r="A74" s="19" t="s">
        <v>44</v>
      </c>
      <c r="B74" s="31">
        <f>IF(B39=0,"",B39/[1]TrRoad_act!B44*100)</f>
        <v>46.689531908045545</v>
      </c>
      <c r="C74" s="31">
        <f>IF(C39=0,"",C39/[1]TrRoad_act!C44*100)</f>
        <v>45.797225932600398</v>
      </c>
      <c r="D74" s="31">
        <f>IF(D39=0,"",D39/[1]TrRoad_act!D44*100)</f>
        <v>43.693696949235381</v>
      </c>
      <c r="E74" s="31">
        <f>IF(E39=0,"",E39/[1]TrRoad_act!E44*100)</f>
        <v>46.532633369020147</v>
      </c>
      <c r="F74" s="31">
        <f>IF(F39=0,"",F39/[1]TrRoad_act!F44*100)</f>
        <v>47.844558917625932</v>
      </c>
      <c r="G74" s="31">
        <f>IF(G39=0,"",G39/[1]TrRoad_act!G44*100)</f>
        <v>44.8128292256145</v>
      </c>
      <c r="H74" s="31">
        <f>IF(H39=0,"",H39/[1]TrRoad_act!H44*100)</f>
        <v>45.361891328520656</v>
      </c>
      <c r="I74" s="31">
        <f>IF(I39=0,"",I39/[1]TrRoad_act!I44*100)</f>
        <v>45.122121686983348</v>
      </c>
      <c r="J74" s="31">
        <f>IF(J39=0,"",J39/[1]TrRoad_act!J44*100)</f>
        <v>43.923820227188266</v>
      </c>
      <c r="K74" s="31">
        <f>IF(K39=0,"",K39/[1]TrRoad_act!K44*100)</f>
        <v>43.549873559823936</v>
      </c>
      <c r="L74" s="31">
        <f>IF(L39=0,"",L39/[1]TrRoad_act!L44*100)</f>
        <v>43.878851843900911</v>
      </c>
      <c r="M74" s="31">
        <f>IF(M39=0,"",M39/[1]TrRoad_act!M44*100)</f>
        <v>43.549982812559364</v>
      </c>
      <c r="N74" s="31">
        <f>IF(N39=0,"",N39/[1]TrRoad_act!N44*100)</f>
        <v>45.667041393962556</v>
      </c>
      <c r="O74" s="31">
        <f>IF(O39=0,"",O39/[1]TrRoad_act!O44*100)</f>
        <v>45.958930105035506</v>
      </c>
      <c r="P74" s="31">
        <f>IF(P39=0,"",P39/[1]TrRoad_act!P44*100)</f>
        <v>45.08794908046039</v>
      </c>
      <c r="Q74" s="31">
        <f>IF(Q39=0,"",Q39/[1]TrRoad_act!Q44*100)</f>
        <v>47.742687156919985</v>
      </c>
    </row>
    <row r="75" spans="1:17" ht="11.45" customHeight="1" x14ac:dyDescent="0.45">
      <c r="A75" s="19" t="s">
        <v>48</v>
      </c>
      <c r="B75" s="31">
        <f>IF(B41=0,"",B41/[1]TrRoad_act!B45*100)</f>
        <v>33.103393903940024</v>
      </c>
      <c r="C75" s="31">
        <f>IF(C41=0,"",C41/[1]TrRoad_act!C45*100)</f>
        <v>32.910189755478775</v>
      </c>
      <c r="D75" s="31">
        <f>IF(D41=0,"",D41/[1]TrRoad_act!D45*100)</f>
        <v>32.83269094146543</v>
      </c>
      <c r="E75" s="31">
        <f>IF(E41=0,"",E41/[1]TrRoad_act!E45*100)</f>
        <v>32.795986766394435</v>
      </c>
      <c r="F75" s="31">
        <f>IF(F41=0,"",F41/[1]TrRoad_act!F45*100)</f>
        <v>32.726183914110038</v>
      </c>
      <c r="G75" s="31">
        <f>IF(G41=0,"",G41/[1]TrRoad_act!G45*100)</f>
        <v>31.830209343694932</v>
      </c>
      <c r="H75" s="31">
        <f>IF(H41=0,"",H41/[1]TrRoad_act!H45*100)</f>
        <v>31.650160921587172</v>
      </c>
      <c r="I75" s="31">
        <f>IF(I41=0,"",I41/[1]TrRoad_act!I45*100)</f>
        <v>31.703300593371324</v>
      </c>
      <c r="J75" s="31">
        <f>IF(J41=0,"",J41/[1]TrRoad_act!J45*100)</f>
        <v>31.814557375924679</v>
      </c>
      <c r="K75" s="31">
        <f>IF(K41=0,"",K41/[1]TrRoad_act!K45*100)</f>
        <v>31.891041019381035</v>
      </c>
      <c r="L75" s="31">
        <f>IF(L41=0,"",L41/[1]TrRoad_act!L45*100)</f>
        <v>31.591585302910651</v>
      </c>
      <c r="M75" s="31">
        <f>IF(M41=0,"",M41/[1]TrRoad_act!M45*100)</f>
        <v>31.373619273122706</v>
      </c>
      <c r="N75" s="31">
        <f>IF(N41=0,"",N41/[1]TrRoad_act!N45*100)</f>
        <v>31.358137984000972</v>
      </c>
      <c r="O75" s="31">
        <f>IF(O41=0,"",O41/[1]TrRoad_act!O45*100)</f>
        <v>29.905532371277271</v>
      </c>
      <c r="P75" s="31">
        <f>IF(P41=0,"",P41/[1]TrRoad_act!P45*100)</f>
        <v>29.269461840984732</v>
      </c>
      <c r="Q75" s="31">
        <f>IF(Q41=0,"",Q41/[1]TrRoad_act!Q45*100)</f>
        <v>29.215008993649604</v>
      </c>
    </row>
    <row r="76" spans="1:17" ht="11.45" customHeight="1" x14ac:dyDescent="0.45">
      <c r="A76" s="23" t="s">
        <v>22</v>
      </c>
      <c r="B76" s="24">
        <f>IF(B42=0,"",B42/[1]TrRoad_act!B46*100)</f>
        <v>19.463392457399323</v>
      </c>
      <c r="C76" s="24">
        <f>IF(C42=0,"",C42/[1]TrRoad_act!C46*100)</f>
        <v>19.298849831018394</v>
      </c>
      <c r="D76" s="24">
        <f>IF(D42=0,"",D42/[1]TrRoad_act!D46*100)</f>
        <v>19.165057835939312</v>
      </c>
      <c r="E76" s="24">
        <f>IF(E42=0,"",E42/[1]TrRoad_act!E46*100)</f>
        <v>19.111235765043773</v>
      </c>
      <c r="F76" s="24">
        <f>IF(F42=0,"",F42/[1]TrRoad_act!F46*100)</f>
        <v>18.941377207132199</v>
      </c>
      <c r="G76" s="24">
        <f>IF(G42=0,"",G42/[1]TrRoad_act!G46*100)</f>
        <v>18.856781876535408</v>
      </c>
      <c r="H76" s="24">
        <f>IF(H42=0,"",H42/[1]TrRoad_act!H46*100)</f>
        <v>19.026125410205584</v>
      </c>
      <c r="I76" s="24">
        <f>IF(I42=0,"",I42/[1]TrRoad_act!I46*100)</f>
        <v>18.817712851895475</v>
      </c>
      <c r="J76" s="24">
        <f>IF(J42=0,"",J42/[1]TrRoad_act!J46*100)</f>
        <v>18.50796412851</v>
      </c>
      <c r="K76" s="24">
        <f>IF(K42=0,"",K42/[1]TrRoad_act!K46*100)</f>
        <v>18.009795854427836</v>
      </c>
      <c r="L76" s="24">
        <f>IF(L42=0,"",L42/[1]TrRoad_act!L46*100)</f>
        <v>18.036242829343042</v>
      </c>
      <c r="M76" s="24">
        <f>IF(M42=0,"",M42/[1]TrRoad_act!M46*100)</f>
        <v>17.697259915835616</v>
      </c>
      <c r="N76" s="24">
        <f>IF(N42=0,"",N42/[1]TrRoad_act!N46*100)</f>
        <v>17.606330164787579</v>
      </c>
      <c r="O76" s="24">
        <f>IF(O42=0,"",O42/[1]TrRoad_act!O46*100)</f>
        <v>17.380016487297315</v>
      </c>
      <c r="P76" s="24">
        <f>IF(P42=0,"",P42/[1]TrRoad_act!P46*100)</f>
        <v>16.953823928795757</v>
      </c>
      <c r="Q76" s="24">
        <f>IF(Q42=0,"",Q42/[1]TrRoad_act!Q46*100)</f>
        <v>16.953905482557762</v>
      </c>
    </row>
    <row r="77" spans="1:17" ht="11.45" customHeight="1" x14ac:dyDescent="0.45">
      <c r="A77" s="33" t="s">
        <v>50</v>
      </c>
      <c r="B77" s="34">
        <f>IF(B43=0,"",B43/[1]TrRoad_act!B47*100)</f>
        <v>8.8292099572441209</v>
      </c>
      <c r="C77" s="34">
        <f>IF(C43=0,"",C43/[1]TrRoad_act!C47*100)</f>
        <v>8.6564085536109374</v>
      </c>
      <c r="D77" s="34">
        <f>IF(D43=0,"",D43/[1]TrRoad_act!D47*100)</f>
        <v>8.5798100231442582</v>
      </c>
      <c r="E77" s="34">
        <f>IF(E43=0,"",E43/[1]TrRoad_act!E47*100)</f>
        <v>8.4822082932857334</v>
      </c>
      <c r="F77" s="34">
        <f>IF(F43=0,"",F43/[1]TrRoad_act!F47*100)</f>
        <v>8.375093064380815</v>
      </c>
      <c r="G77" s="34">
        <f>IF(G43=0,"",G43/[1]TrRoad_act!G47*100)</f>
        <v>8.3037017133321847</v>
      </c>
      <c r="H77" s="34">
        <f>IF(H43=0,"",H43/[1]TrRoad_act!H47*100)</f>
        <v>8.2251562009700478</v>
      </c>
      <c r="I77" s="34">
        <f>IF(I43=0,"",I43/[1]TrRoad_act!I47*100)</f>
        <v>8.1354908272553512</v>
      </c>
      <c r="J77" s="34">
        <f>IF(J43=0,"",J43/[1]TrRoad_act!J47*100)</f>
        <v>8.0661007187866538</v>
      </c>
      <c r="K77" s="34">
        <f>IF(K43=0,"",K43/[1]TrRoad_act!K47*100)</f>
        <v>7.9884053613369934</v>
      </c>
      <c r="L77" s="34">
        <f>IF(L43=0,"",L43/[1]TrRoad_act!L47*100)</f>
        <v>7.9301895962115996</v>
      </c>
      <c r="M77" s="34">
        <f>IF(M43=0,"",M43/[1]TrRoad_act!M47*100)</f>
        <v>7.8655085926380695</v>
      </c>
      <c r="N77" s="34">
        <f>IF(N43=0,"",N43/[1]TrRoad_act!N47*100)</f>
        <v>7.815685404159713</v>
      </c>
      <c r="O77" s="34">
        <f>IF(O43=0,"",O43/[1]TrRoad_act!O47*100)</f>
        <v>7.7210658850818277</v>
      </c>
      <c r="P77" s="34">
        <f>IF(P43=0,"",P43/[1]TrRoad_act!P47*100)</f>
        <v>7.6364309237973051</v>
      </c>
      <c r="Q77" s="34">
        <f>IF(Q43=0,"",Q43/[1]TrRoad_act!Q47*100)</f>
        <v>7.5788705779275904</v>
      </c>
    </row>
    <row r="78" spans="1:17" ht="11.45" customHeight="1" x14ac:dyDescent="0.45">
      <c r="A78" s="19" t="s">
        <v>41</v>
      </c>
      <c r="B78" s="31">
        <f>IF(B44=0,"",B44/[1]TrRoad_act!B48*100)</f>
        <v>9.1764945935409603</v>
      </c>
      <c r="C78" s="31">
        <f>IF(C44=0,"",C44/[1]TrRoad_act!C48*100)</f>
        <v>9.0813180773799864</v>
      </c>
      <c r="D78" s="31">
        <f>IF(D44=0,"",D44/[1]TrRoad_act!D48*100)</f>
        <v>9.0326151681649574</v>
      </c>
      <c r="E78" s="31">
        <f>IF(E44=0,"",E44/[1]TrRoad_act!E48*100)</f>
        <v>8.9617193867578084</v>
      </c>
      <c r="F78" s="31">
        <f>IF(F44=0,"",F44/[1]TrRoad_act!F48*100)</f>
        <v>8.8778444634866833</v>
      </c>
      <c r="G78" s="31">
        <f>IF(G44=0,"",G44/[1]TrRoad_act!G48*100)</f>
        <v>8.8306489436566835</v>
      </c>
      <c r="H78" s="31">
        <f>IF(H44=0,"",H44/[1]TrRoad_act!H48*100)</f>
        <v>8.7430704659668521</v>
      </c>
      <c r="I78" s="31">
        <f>IF(I44=0,"",I44/[1]TrRoad_act!I48*100)</f>
        <v>8.6853071134744209</v>
      </c>
      <c r="J78" s="31">
        <f>IF(J44=0,"",J44/[1]TrRoad_act!J48*100)</f>
        <v>8.4992726748827554</v>
      </c>
      <c r="K78" s="31">
        <f>IF(K44=0,"",K44/[1]TrRoad_act!K48*100)</f>
        <v>8.3802200918373302</v>
      </c>
      <c r="L78" s="31">
        <f>IF(L44=0,"",L44/[1]TrRoad_act!L48*100)</f>
        <v>8.2063082663950535</v>
      </c>
      <c r="M78" s="31">
        <f>IF(M44=0,"",M44/[1]TrRoad_act!M48*100)</f>
        <v>8.1170126211126856</v>
      </c>
      <c r="N78" s="31">
        <f>IF(N44=0,"",N44/[1]TrRoad_act!N48*100)</f>
        <v>8.0380806245190346</v>
      </c>
      <c r="O78" s="31">
        <f>IF(O44=0,"",O44/[1]TrRoad_act!O48*100)</f>
        <v>7.9279763789762256</v>
      </c>
      <c r="P78" s="31">
        <f>IF(P44=0,"",P44/[1]TrRoad_act!P48*100)</f>
        <v>7.8306560279117132</v>
      </c>
      <c r="Q78" s="31">
        <f>IF(Q44=0,"",Q44/[1]TrRoad_act!Q48*100)</f>
        <v>7.736378461058524</v>
      </c>
    </row>
    <row r="79" spans="1:17" ht="11.45" customHeight="1" x14ac:dyDescent="0.45">
      <c r="A79" s="19" t="s">
        <v>42</v>
      </c>
      <c r="B79" s="31">
        <f>IF(B46=0,"",B46/[1]TrRoad_act!B49*100)</f>
        <v>8.7570958878720191</v>
      </c>
      <c r="C79" s="31">
        <f>IF(C46=0,"",C46/[1]TrRoad_act!C49*100)</f>
        <v>8.5752872289115167</v>
      </c>
      <c r="D79" s="31">
        <f>IF(D46=0,"",D46/[1]TrRoad_act!D49*100)</f>
        <v>8.4996734871037347</v>
      </c>
      <c r="E79" s="31">
        <f>IF(E46=0,"",E46/[1]TrRoad_act!E49*100)</f>
        <v>8.4053082039871008</v>
      </c>
      <c r="F79" s="31">
        <f>IF(F46=0,"",F46/[1]TrRoad_act!F49*100)</f>
        <v>8.3027575184566693</v>
      </c>
      <c r="G79" s="31">
        <f>IF(G46=0,"",G46/[1]TrRoad_act!G49*100)</f>
        <v>8.2354743603976051</v>
      </c>
      <c r="H79" s="31">
        <f>IF(H46=0,"",H46/[1]TrRoad_act!H49*100)</f>
        <v>8.1610355661580041</v>
      </c>
      <c r="I79" s="31">
        <f>IF(I46=0,"",I46/[1]TrRoad_act!I49*100)</f>
        <v>8.0748278340257329</v>
      </c>
      <c r="J79" s="31">
        <f>IF(J46=0,"",J46/[1]TrRoad_act!J49*100)</f>
        <v>8.0173718534577461</v>
      </c>
      <c r="K79" s="31">
        <f>IF(K46=0,"",K46/[1]TrRoad_act!K49*100)</f>
        <v>7.9453251488318095</v>
      </c>
      <c r="L79" s="31">
        <f>IF(L46=0,"",L46/[1]TrRoad_act!L49*100)</f>
        <v>7.8973931838701885</v>
      </c>
      <c r="M79" s="31">
        <f>IF(M46=0,"",M46/[1]TrRoad_act!M49*100)</f>
        <v>7.8355826359515506</v>
      </c>
      <c r="N79" s="31">
        <f>IF(N46=0,"",N46/[1]TrRoad_act!N49*100)</f>
        <v>7.7884999856622574</v>
      </c>
      <c r="O79" s="31">
        <f>IF(O46=0,"",O46/[1]TrRoad_act!O49*100)</f>
        <v>7.6947951617562733</v>
      </c>
      <c r="P79" s="31">
        <f>IF(P46=0,"",P46/[1]TrRoad_act!P49*100)</f>
        <v>7.6124596191908953</v>
      </c>
      <c r="Q79" s="31">
        <f>IF(Q46=0,"",Q46/[1]TrRoad_act!Q49*100)</f>
        <v>7.5575374760162823</v>
      </c>
    </row>
    <row r="80" spans="1:17" ht="11.45" customHeight="1" x14ac:dyDescent="0.45">
      <c r="A80" s="19" t="s">
        <v>43</v>
      </c>
      <c r="B80" s="31">
        <f>IF(B48=0,"",B48/[1]TrRoad_act!B50*100)</f>
        <v>11.411131351510978</v>
      </c>
      <c r="C80" s="31">
        <f>IF(C48=0,"",C48/[1]TrRoad_act!C50*100)</f>
        <v>11.036506952724261</v>
      </c>
      <c r="D80" s="31">
        <f>IF(D48=0,"",D48/[1]TrRoad_act!D50*100)</f>
        <v>10.597429177637384</v>
      </c>
      <c r="E80" s="31">
        <f>IF(E48=0,"",E48/[1]TrRoad_act!E50*100)</f>
        <v>10.377497917957708</v>
      </c>
      <c r="F80" s="31">
        <f>IF(F48=0,"",F48/[1]TrRoad_act!F50*100)</f>
        <v>10.31983294932758</v>
      </c>
      <c r="G80" s="31">
        <f>IF(G48=0,"",G48/[1]TrRoad_act!G50*100)</f>
        <v>10.153300354743935</v>
      </c>
      <c r="H80" s="31">
        <f>IF(H48=0,"",H48/[1]TrRoad_act!H50*100)</f>
        <v>9.9448563517380926</v>
      </c>
      <c r="I80" s="31">
        <f>IF(I48=0,"",I48/[1]TrRoad_act!I50*100)</f>
        <v>9.8391564530557805</v>
      </c>
      <c r="J80" s="31">
        <f>IF(J48=0,"",J48/[1]TrRoad_act!J50*100)</f>
        <v>9.7537364496036094</v>
      </c>
      <c r="K80" s="31">
        <f>IF(K48=0,"",K48/[1]TrRoad_act!K50*100)</f>
        <v>9.6181287383479841</v>
      </c>
      <c r="L80" s="31">
        <f>IF(L48=0,"",L48/[1]TrRoad_act!L50*100)</f>
        <v>9.5411853389184813</v>
      </c>
      <c r="M80" s="31">
        <f>IF(M48=0,"",M48/[1]TrRoad_act!M50*100)</f>
        <v>9.494449836249176</v>
      </c>
      <c r="N80" s="31">
        <f>IF(N48=0,"",N48/[1]TrRoad_act!N50*100)</f>
        <v>9.4796253083320003</v>
      </c>
      <c r="O80" s="31">
        <f>IF(O48=0,"",O48/[1]TrRoad_act!O50*100)</f>
        <v>9.4791130010026023</v>
      </c>
      <c r="P80" s="31">
        <f>IF(P48=0,"",P48/[1]TrRoad_act!P50*100)</f>
        <v>9.3446252302862653</v>
      </c>
      <c r="Q80" s="31">
        <f>IF(Q48=0,"",Q48/[1]TrRoad_act!Q50*100)</f>
        <v>9.3206204449103875</v>
      </c>
    </row>
    <row r="81" spans="1:17" ht="11.45" customHeight="1" x14ac:dyDescent="0.45">
      <c r="A81" s="19" t="s">
        <v>44</v>
      </c>
      <c r="B81" s="31">
        <f>IF(B49=0,"",B49/[1]TrRoad_act!B51*100)</f>
        <v>10.392735974571583</v>
      </c>
      <c r="C81" s="31">
        <f>IF(C49=0,"",C49/[1]TrRoad_act!C51*100)</f>
        <v>10.14483159482649</v>
      </c>
      <c r="D81" s="31">
        <f>IF(D49=0,"",D49/[1]TrRoad_act!D51*100)</f>
        <v>9.9323816535242333</v>
      </c>
      <c r="E81" s="31">
        <f>IF(E49=0,"",E49/[1]TrRoad_act!E51*100)</f>
        <v>9.7560534486817847</v>
      </c>
      <c r="F81" s="31">
        <f>IF(F49=0,"",F49/[1]TrRoad_act!F51*100)</f>
        <v>9.6500866485728043</v>
      </c>
      <c r="G81" s="31">
        <f>IF(G49=0,"",G49/[1]TrRoad_act!G51*100)</f>
        <v>9.5479381691399183</v>
      </c>
      <c r="H81" s="31">
        <f>IF(H49=0,"",H49/[1]TrRoad_act!H51*100)</f>
        <v>9.4319706229553937</v>
      </c>
      <c r="I81" s="31">
        <f>IF(I49=0,"",I49/[1]TrRoad_act!I51*100)</f>
        <v>9.4085776231907392</v>
      </c>
      <c r="J81" s="31">
        <f>IF(J49=0,"",J49/[1]TrRoad_act!J51*100)</f>
        <v>9.286607442894093</v>
      </c>
      <c r="K81" s="31">
        <f>IF(K49=0,"",K49/[1]TrRoad_act!K51*100)</f>
        <v>9.0740020253924207</v>
      </c>
      <c r="L81" s="31">
        <f>IF(L49=0,"",L49/[1]TrRoad_act!L51*100)</f>
        <v>8.8630982554332789</v>
      </c>
      <c r="M81" s="31">
        <f>IF(M49=0,"",M49/[1]TrRoad_act!M51*100)</f>
        <v>8.8013337282501105</v>
      </c>
      <c r="N81" s="31">
        <f>IF(N49=0,"",N49/[1]TrRoad_act!N51*100)</f>
        <v>8.695766661482919</v>
      </c>
      <c r="O81" s="31">
        <f>IF(O49=0,"",O49/[1]TrRoad_act!O51*100)</f>
        <v>8.6856815875487481</v>
      </c>
      <c r="P81" s="31">
        <f>IF(P49=0,"",P49/[1]TrRoad_act!P51*100)</f>
        <v>8.5983294554093774</v>
      </c>
      <c r="Q81" s="31">
        <f>IF(Q49=0,"",Q49/[1]TrRoad_act!Q51*100)</f>
        <v>8.5941252371741808</v>
      </c>
    </row>
    <row r="82" spans="1:17" ht="11.45" customHeight="1" x14ac:dyDescent="0.45">
      <c r="A82" s="19" t="s">
        <v>48</v>
      </c>
      <c r="B82" s="31">
        <f>IF(B51=0,"",B51/[1]TrRoad_act!B52*100)</f>
        <v>4.7348992183731164</v>
      </c>
      <c r="C82" s="31">
        <f>IF(C51=0,"",C51/[1]TrRoad_act!C52*100)</f>
        <v>4.5881724783144087</v>
      </c>
      <c r="D82" s="31">
        <f>IF(D51=0,"",D51/[1]TrRoad_act!D52*100)</f>
        <v>4.5700668769618469</v>
      </c>
      <c r="E82" s="31">
        <f>IF(E51=0,"",E51/[1]TrRoad_act!E52*100)</f>
        <v>4.5592139620845096</v>
      </c>
      <c r="F82" s="31">
        <f>IF(F51=0,"",F51/[1]TrRoad_act!F52*100)</f>
        <v>4.5115559940682202</v>
      </c>
      <c r="G82" s="31">
        <f>IF(G51=0,"",G51/[1]TrRoad_act!G52*100)</f>
        <v>4.4953173151850061</v>
      </c>
      <c r="H82" s="31">
        <f>IF(H51=0,"",H51/[1]TrRoad_act!H52*100)</f>
        <v>4.4672032010101441</v>
      </c>
      <c r="I82" s="31">
        <f>IF(I51=0,"",I51/[1]TrRoad_act!I52*100)</f>
        <v>4.4445331490082403</v>
      </c>
      <c r="J82" s="31">
        <f>IF(J51=0,"",J51/[1]TrRoad_act!J52*100)</f>
        <v>4.3896948562088118</v>
      </c>
      <c r="K82" s="31">
        <f>IF(K51=0,"",K51/[1]TrRoad_act!K52*100)</f>
        <v>4.3617369161937072</v>
      </c>
      <c r="L82" s="31">
        <f>IF(L51=0,"",L51/[1]TrRoad_act!L52*100)</f>
        <v>4.2842116047348631</v>
      </c>
      <c r="M82" s="31">
        <f>IF(M51=0,"",M51/[1]TrRoad_act!M52*100)</f>
        <v>4.2778840268191018</v>
      </c>
      <c r="N82" s="31">
        <f>IF(N51=0,"",N51/[1]TrRoad_act!N52*100)</f>
        <v>4.2504837209090516</v>
      </c>
      <c r="O82" s="31">
        <f>IF(O51=0,"",O51/[1]TrRoad_act!O52*100)</f>
        <v>4.2462418865373071</v>
      </c>
      <c r="P82" s="31">
        <f>IF(P51=0,"",P51/[1]TrRoad_act!P52*100)</f>
        <v>4.2708400020224628</v>
      </c>
      <c r="Q82" s="31">
        <f>IF(Q51=0,"",Q51/[1]TrRoad_act!Q52*100)</f>
        <v>4.2965181423673284</v>
      </c>
    </row>
    <row r="83" spans="1:17" ht="11.45" customHeight="1" x14ac:dyDescent="0.45">
      <c r="A83" s="29" t="s">
        <v>58</v>
      </c>
      <c r="B83" s="30">
        <f>IF(B52=0,"",B52/[1]TrRoad_act!B53*100)</f>
        <v>46.802915215089797</v>
      </c>
      <c r="C83" s="30">
        <f>IF(C52=0,"",C52/[1]TrRoad_act!C53*100)</f>
        <v>46.715344871542605</v>
      </c>
      <c r="D83" s="30">
        <f>IF(D52=0,"",D52/[1]TrRoad_act!D53*100)</f>
        <v>46.31851603008311</v>
      </c>
      <c r="E83" s="30">
        <f>IF(E52=0,"",E52/[1]TrRoad_act!E53*100)</f>
        <v>47.106431293527415</v>
      </c>
      <c r="F83" s="30">
        <f>IF(F52=0,"",F52/[1]TrRoad_act!F53*100)</f>
        <v>45.384844527504356</v>
      </c>
      <c r="G83" s="30">
        <f>IF(G52=0,"",G52/[1]TrRoad_act!G53*100)</f>
        <v>45.563248060323971</v>
      </c>
      <c r="H83" s="30">
        <f>IF(H52=0,"",H52/[1]TrRoad_act!H53*100)</f>
        <v>46.054363639265787</v>
      </c>
      <c r="I83" s="30">
        <f>IF(I52=0,"",I52/[1]TrRoad_act!I53*100)</f>
        <v>45.997981524417277</v>
      </c>
      <c r="J83" s="30">
        <f>IF(J52=0,"",J52/[1]TrRoad_act!J53*100)</f>
        <v>45.465184194342541</v>
      </c>
      <c r="K83" s="30">
        <f>IF(K52=0,"",K52/[1]TrRoad_act!K53*100)</f>
        <v>46.072060627980314</v>
      </c>
      <c r="L83" s="30">
        <f>IF(L52=0,"",L52/[1]TrRoad_act!L53*100)</f>
        <v>47.019334097839412</v>
      </c>
      <c r="M83" s="30">
        <f>IF(M52=0,"",M52/[1]TrRoad_act!M53*100)</f>
        <v>46.206971320285952</v>
      </c>
      <c r="N83" s="30">
        <f>IF(N52=0,"",N52/[1]TrRoad_act!N53*100)</f>
        <v>46.232970105498254</v>
      </c>
      <c r="O83" s="30">
        <f>IF(O52=0,"",O52/[1]TrRoad_act!O53*100)</f>
        <v>45.051217419574421</v>
      </c>
      <c r="P83" s="30">
        <f>IF(P52=0,"",P52/[1]TrRoad_act!P53*100)</f>
        <v>44.144281748397972</v>
      </c>
      <c r="Q83" s="30">
        <f>IF(Q52=0,"",Q52/[1]TrRoad_act!Q53*100)</f>
        <v>43.927732217900747</v>
      </c>
    </row>
    <row r="84" spans="1:17" ht="11.45" customHeight="1" x14ac:dyDescent="0.45">
      <c r="A84" s="19" t="s">
        <v>52</v>
      </c>
      <c r="B84" s="31">
        <f>IF(B53=0,"",B53/[1]TrRoad_act!B54*100)</f>
        <v>44.473844102432842</v>
      </c>
      <c r="C84" s="31">
        <f>IF(C53=0,"",C53/[1]TrRoad_act!C54*100)</f>
        <v>44.817982258407504</v>
      </c>
      <c r="D84" s="31">
        <f>IF(D53=0,"",D53/[1]TrRoad_act!D54*100)</f>
        <v>44.390194364718646</v>
      </c>
      <c r="E84" s="31">
        <f>IF(E53=0,"",E53/[1]TrRoad_act!E54*100)</f>
        <v>44.911336528828592</v>
      </c>
      <c r="F84" s="31">
        <f>IF(F53=0,"",F53/[1]TrRoad_act!F54*100)</f>
        <v>44.213768220931406</v>
      </c>
      <c r="G84" s="31">
        <f>IF(G53=0,"",G53/[1]TrRoad_act!G54*100)</f>
        <v>44.464592574454478</v>
      </c>
      <c r="H84" s="31">
        <f>IF(H53=0,"",H53/[1]TrRoad_act!H54*100)</f>
        <v>44.694046120713388</v>
      </c>
      <c r="I84" s="31">
        <f>IF(I53=0,"",I53/[1]TrRoad_act!I54*100)</f>
        <v>45.054406991548227</v>
      </c>
      <c r="J84" s="31">
        <f>IF(J53=0,"",J53/[1]TrRoad_act!J54*100)</f>
        <v>44.749545761234749</v>
      </c>
      <c r="K84" s="31">
        <f>IF(K53=0,"",K53/[1]TrRoad_act!K54*100)</f>
        <v>45.214298985949789</v>
      </c>
      <c r="L84" s="31">
        <f>IF(L53=0,"",L53/[1]TrRoad_act!L54*100)</f>
        <v>45.293851582638737</v>
      </c>
      <c r="M84" s="31">
        <f>IF(M53=0,"",M53/[1]TrRoad_act!M54*100)</f>
        <v>44.4495827540335</v>
      </c>
      <c r="N84" s="31">
        <f>IF(N53=0,"",N53/[1]TrRoad_act!N54*100)</f>
        <v>43.925672917366541</v>
      </c>
      <c r="O84" s="31">
        <f>IF(O53=0,"",O53/[1]TrRoad_act!O54*100)</f>
        <v>42.665391048106457</v>
      </c>
      <c r="P84" s="31">
        <f>IF(P53=0,"",P53/[1]TrRoad_act!P54*100)</f>
        <v>42.627086068280178</v>
      </c>
      <c r="Q84" s="31">
        <f>IF(Q53=0,"",Q53/[1]TrRoad_act!Q54*100)</f>
        <v>42.043793903589012</v>
      </c>
    </row>
    <row r="85" spans="1:17" ht="11.45" customHeight="1" x14ac:dyDescent="0.45">
      <c r="A85" s="40" t="s">
        <v>53</v>
      </c>
      <c r="B85" s="36">
        <f>IF(B55=0,"",B55/[1]TrRoad_act!B55*100)</f>
        <v>55.569773499409777</v>
      </c>
      <c r="C85" s="36">
        <f>IF(C55=0,"",C55/[1]TrRoad_act!C55*100)</f>
        <v>53.604809619362548</v>
      </c>
      <c r="D85" s="36">
        <f>IF(D55=0,"",D55/[1]TrRoad_act!D55*100)</f>
        <v>53.120048185783752</v>
      </c>
      <c r="E85" s="36">
        <f>IF(E55=0,"",E55/[1]TrRoad_act!E55*100)</f>
        <v>54.835777271565824</v>
      </c>
      <c r="F85" s="36">
        <f>IF(F55=0,"",F55/[1]TrRoad_act!F55*100)</f>
        <v>49.169147828274859</v>
      </c>
      <c r="G85" s="36">
        <f>IF(G55=0,"",G55/[1]TrRoad_act!G55*100)</f>
        <v>49.084737285888266</v>
      </c>
      <c r="H85" s="36">
        <f>IF(H55=0,"",H55/[1]TrRoad_act!H55*100)</f>
        <v>50.27204700545083</v>
      </c>
      <c r="I85" s="36">
        <f>IF(I55=0,"",I55/[1]TrRoad_act!I55*100)</f>
        <v>48.937154352257778</v>
      </c>
      <c r="J85" s="36">
        <f>IF(J55=0,"",J55/[1]TrRoad_act!J55*100)</f>
        <v>47.652381814269518</v>
      </c>
      <c r="K85" s="36">
        <f>IF(K55=0,"",K55/[1]TrRoad_act!K55*100)</f>
        <v>48.787195636415717</v>
      </c>
      <c r="L85" s="36">
        <f>IF(L55=0,"",L55/[1]TrRoad_act!L55*100)</f>
        <v>52.269507724249799</v>
      </c>
      <c r="M85" s="36">
        <f>IF(M55=0,"",M55/[1]TrRoad_act!M55*100)</f>
        <v>51.568887838937229</v>
      </c>
      <c r="N85" s="36">
        <f>IF(N55=0,"",N55/[1]TrRoad_act!N55*100)</f>
        <v>52.88433258866911</v>
      </c>
      <c r="O85" s="36">
        <f>IF(O55=0,"",O55/[1]TrRoad_act!O55*100)</f>
        <v>51.551181711561952</v>
      </c>
      <c r="P85" s="36">
        <f>IF(P55=0,"",P55/[1]TrRoad_act!P55*100)</f>
        <v>48.303462868648523</v>
      </c>
      <c r="Q85" s="36">
        <f>IF(Q55=0,"",Q55/[1]TrRoad_act!Q55*100)</f>
        <v>49.117770351516853</v>
      </c>
    </row>
    <row r="87" spans="1:17" ht="11.45" customHeight="1" x14ac:dyDescent="0.45">
      <c r="A87" s="13" t="s">
        <v>59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</row>
    <row r="88" spans="1:17" ht="11.45" customHeight="1" x14ac:dyDescent="0.45">
      <c r="A88" s="23" t="s">
        <v>60</v>
      </c>
      <c r="B88" s="42">
        <f>IF([1]TrRoad_act!B4=0,"",B18/[1]TrRoad_act!B4*1000)</f>
        <v>38.498488463636079</v>
      </c>
      <c r="C88" s="42">
        <f>IF([1]TrRoad_act!C4=0,"",C18/[1]TrRoad_act!C4*1000)</f>
        <v>38.167289811199154</v>
      </c>
      <c r="D88" s="42">
        <f>IF([1]TrRoad_act!D4=0,"",D18/[1]TrRoad_act!D4*1000)</f>
        <v>38.116593454944883</v>
      </c>
      <c r="E88" s="42">
        <f>IF([1]TrRoad_act!E4=0,"",E18/[1]TrRoad_act!E4*1000)</f>
        <v>37.668949649277216</v>
      </c>
      <c r="F88" s="42">
        <f>IF([1]TrRoad_act!F4=0,"",F18/[1]TrRoad_act!F4*1000)</f>
        <v>37.647846222583091</v>
      </c>
      <c r="G88" s="42">
        <f>IF([1]TrRoad_act!G4=0,"",G18/[1]TrRoad_act!G4*1000)</f>
        <v>37.544613199500297</v>
      </c>
      <c r="H88" s="42">
        <f>IF([1]TrRoad_act!H4=0,"",H18/[1]TrRoad_act!H4*1000)</f>
        <v>38.012818250515906</v>
      </c>
      <c r="I88" s="42">
        <f>IF([1]TrRoad_act!I4=0,"",I18/[1]TrRoad_act!I4*1000)</f>
        <v>37.73605627830041</v>
      </c>
      <c r="J88" s="42">
        <f>IF([1]TrRoad_act!J4=0,"",J18/[1]TrRoad_act!J4*1000)</f>
        <v>37.170086138405061</v>
      </c>
      <c r="K88" s="42">
        <f>IF([1]TrRoad_act!K4=0,"",K18/[1]TrRoad_act!K4*1000)</f>
        <v>36.619099668654307</v>
      </c>
      <c r="L88" s="42">
        <f>IF([1]TrRoad_act!L4=0,"",L18/[1]TrRoad_act!L4*1000)</f>
        <v>36.283044476850669</v>
      </c>
      <c r="M88" s="42">
        <f>IF([1]TrRoad_act!M4=0,"",M18/[1]TrRoad_act!M4*1000)</f>
        <v>36.131007416745625</v>
      </c>
      <c r="N88" s="42">
        <f>IF([1]TrRoad_act!N4=0,"",N18/[1]TrRoad_act!N4*1000)</f>
        <v>35.857294316398125</v>
      </c>
      <c r="O88" s="42">
        <f>IF([1]TrRoad_act!O4=0,"",O18/[1]TrRoad_act!O4*1000)</f>
        <v>35.284470475756358</v>
      </c>
      <c r="P88" s="42">
        <f>IF([1]TrRoad_act!P4=0,"",P18/[1]TrRoad_act!P4*1000)</f>
        <v>35.8244739271667</v>
      </c>
      <c r="Q88" s="42">
        <f>IF([1]TrRoad_act!Q4=0,"",Q18/[1]TrRoad_act!Q4*1000)</f>
        <v>35.480863345848455</v>
      </c>
    </row>
    <row r="89" spans="1:17" ht="11.45" customHeight="1" x14ac:dyDescent="0.45">
      <c r="A89" s="33" t="s">
        <v>56</v>
      </c>
      <c r="B89" s="43">
        <f>IF([1]TrRoad_act!B5=0,"",B19/[1]TrRoad_act!B5*1000)</f>
        <v>34.555954910303008</v>
      </c>
      <c r="C89" s="43">
        <f>IF([1]TrRoad_act!C5=0,"",C19/[1]TrRoad_act!C5*1000)</f>
        <v>34.11607077483351</v>
      </c>
      <c r="D89" s="43">
        <f>IF([1]TrRoad_act!D5=0,"",D19/[1]TrRoad_act!D5*1000)</f>
        <v>33.968210819244234</v>
      </c>
      <c r="E89" s="43">
        <f>IF([1]TrRoad_act!E5=0,"",E19/[1]TrRoad_act!E5*1000)</f>
        <v>33.819230454065426</v>
      </c>
      <c r="F89" s="43">
        <f>IF([1]TrRoad_act!F5=0,"",F19/[1]TrRoad_act!F5*1000)</f>
        <v>33.097103410590549</v>
      </c>
      <c r="G89" s="43">
        <f>IF([1]TrRoad_act!G5=0,"",G19/[1]TrRoad_act!G5*1000)</f>
        <v>33.051010676851526</v>
      </c>
      <c r="H89" s="43">
        <f>IF([1]TrRoad_act!H5=0,"",H19/[1]TrRoad_act!H5*1000)</f>
        <v>32.458200886591733</v>
      </c>
      <c r="I89" s="43">
        <f>IF([1]TrRoad_act!I5=0,"",I19/[1]TrRoad_act!I5*1000)</f>
        <v>32.482754404758197</v>
      </c>
      <c r="J89" s="43">
        <f>IF([1]TrRoad_act!J5=0,"",J19/[1]TrRoad_act!J5*1000)</f>
        <v>31.86438360289036</v>
      </c>
      <c r="K89" s="43">
        <f>IF([1]TrRoad_act!K5=0,"",K19/[1]TrRoad_act!K5*1000)</f>
        <v>32.286937553454123</v>
      </c>
      <c r="L89" s="43">
        <f>IF([1]TrRoad_act!L5=0,"",L19/[1]TrRoad_act!L5*1000)</f>
        <v>32.279289731593522</v>
      </c>
      <c r="M89" s="43">
        <f>IF([1]TrRoad_act!M5=0,"",M19/[1]TrRoad_act!M5*1000)</f>
        <v>31.592358876786367</v>
      </c>
      <c r="N89" s="43">
        <f>IF([1]TrRoad_act!N5=0,"",N19/[1]TrRoad_act!N5*1000)</f>
        <v>30.820373195260991</v>
      </c>
      <c r="O89" s="43">
        <f>IF([1]TrRoad_act!O5=0,"",O19/[1]TrRoad_act!O5*1000)</f>
        <v>30.430079010405755</v>
      </c>
      <c r="P89" s="43">
        <f>IF([1]TrRoad_act!P5=0,"",P19/[1]TrRoad_act!P5*1000)</f>
        <v>30.59536337076349</v>
      </c>
      <c r="Q89" s="43">
        <f>IF([1]TrRoad_act!Q5=0,"",Q19/[1]TrRoad_act!Q5*1000)</f>
        <v>30.875559050899167</v>
      </c>
    </row>
    <row r="90" spans="1:17" ht="11.45" customHeight="1" x14ac:dyDescent="0.45">
      <c r="A90" s="29" t="s">
        <v>40</v>
      </c>
      <c r="B90" s="44">
        <f>IF([1]TrRoad_act!B6=0,"",B21/[1]TrRoad_act!B6*1000)</f>
        <v>40.072664352092495</v>
      </c>
      <c r="C90" s="44">
        <f>IF([1]TrRoad_act!C6=0,"",C21/[1]TrRoad_act!C6*1000)</f>
        <v>39.666575315559271</v>
      </c>
      <c r="D90" s="44">
        <f>IF([1]TrRoad_act!D6=0,"",D21/[1]TrRoad_act!D6*1000)</f>
        <v>39.532531493181231</v>
      </c>
      <c r="E90" s="44">
        <f>IF([1]TrRoad_act!E6=0,"",E21/[1]TrRoad_act!E6*1000)</f>
        <v>39.070727719925003</v>
      </c>
      <c r="F90" s="44">
        <f>IF([1]TrRoad_act!F6=0,"",F21/[1]TrRoad_act!F6*1000)</f>
        <v>39.047412168848282</v>
      </c>
      <c r="G90" s="44">
        <f>IF([1]TrRoad_act!G6=0,"",G21/[1]TrRoad_act!G6*1000)</f>
        <v>38.986178292480304</v>
      </c>
      <c r="H90" s="44">
        <f>IF([1]TrRoad_act!H6=0,"",H21/[1]TrRoad_act!H6*1000)</f>
        <v>39.47743369888353</v>
      </c>
      <c r="I90" s="44">
        <f>IF([1]TrRoad_act!I6=0,"",I21/[1]TrRoad_act!I6*1000)</f>
        <v>39.239421551669885</v>
      </c>
      <c r="J90" s="44">
        <f>IF([1]TrRoad_act!J6=0,"",J21/[1]TrRoad_act!J6*1000)</f>
        <v>38.689670829313954</v>
      </c>
      <c r="K90" s="44">
        <f>IF([1]TrRoad_act!K6=0,"",K21/[1]TrRoad_act!K6*1000)</f>
        <v>37.896260957666144</v>
      </c>
      <c r="L90" s="44">
        <f>IF([1]TrRoad_act!L6=0,"",L21/[1]TrRoad_act!L6*1000)</f>
        <v>37.503064672588451</v>
      </c>
      <c r="M90" s="44">
        <f>IF([1]TrRoad_act!M6=0,"",M21/[1]TrRoad_act!M6*1000)</f>
        <v>37.395226393363636</v>
      </c>
      <c r="N90" s="44">
        <f>IF([1]TrRoad_act!N6=0,"",N21/[1]TrRoad_act!N6*1000)</f>
        <v>37.174297961057107</v>
      </c>
      <c r="O90" s="44">
        <f>IF([1]TrRoad_act!O6=0,"",O21/[1]TrRoad_act!O6*1000)</f>
        <v>36.487154524133558</v>
      </c>
      <c r="P90" s="44">
        <f>IF([1]TrRoad_act!P6=0,"",P21/[1]TrRoad_act!P6*1000)</f>
        <v>37.012365935464004</v>
      </c>
      <c r="Q90" s="44">
        <f>IF([1]TrRoad_act!Q6=0,"",Q21/[1]TrRoad_act!Q6*1000)</f>
        <v>36.570227370196989</v>
      </c>
    </row>
    <row r="91" spans="1:17" ht="11.45" customHeight="1" x14ac:dyDescent="0.45">
      <c r="A91" s="19" t="s">
        <v>41</v>
      </c>
      <c r="B91" s="45">
        <f>IF([1]TrRoad_act!B7=0,"",B22/[1]TrRoad_act!B7*1000)</f>
        <v>41.897790055639717</v>
      </c>
      <c r="C91" s="45">
        <f>IF([1]TrRoad_act!C7=0,"",C22/[1]TrRoad_act!C7*1000)</f>
        <v>41.732434687621407</v>
      </c>
      <c r="D91" s="45">
        <f>IF([1]TrRoad_act!D7=0,"",D22/[1]TrRoad_act!D7*1000)</f>
        <v>41.845260388576094</v>
      </c>
      <c r="E91" s="45">
        <f>IF([1]TrRoad_act!E7=0,"",E22/[1]TrRoad_act!E7*1000)</f>
        <v>41.584414967601283</v>
      </c>
      <c r="F91" s="45">
        <f>IF([1]TrRoad_act!F7=0,"",F22/[1]TrRoad_act!F7*1000)</f>
        <v>42.038071006886078</v>
      </c>
      <c r="G91" s="45">
        <f>IF([1]TrRoad_act!G7=0,"",G22/[1]TrRoad_act!G7*1000)</f>
        <v>42.078019879224641</v>
      </c>
      <c r="H91" s="45">
        <f>IF([1]TrRoad_act!H7=0,"",H22/[1]TrRoad_act!H7*1000)</f>
        <v>42.910777245967147</v>
      </c>
      <c r="I91" s="45">
        <f>IF([1]TrRoad_act!I7=0,"",I22/[1]TrRoad_act!I7*1000)</f>
        <v>42.759539634940587</v>
      </c>
      <c r="J91" s="45">
        <f>IF([1]TrRoad_act!J7=0,"",J22/[1]TrRoad_act!J7*1000)</f>
        <v>42.104119561162655</v>
      </c>
      <c r="K91" s="45">
        <f>IF([1]TrRoad_act!K7=0,"",K22/[1]TrRoad_act!K7*1000)</f>
        <v>41.150551082687521</v>
      </c>
      <c r="L91" s="45">
        <f>IF([1]TrRoad_act!L7=0,"",L22/[1]TrRoad_act!L7*1000)</f>
        <v>40.657342684409201</v>
      </c>
      <c r="M91" s="45">
        <f>IF([1]TrRoad_act!M7=0,"",M22/[1]TrRoad_act!M7*1000)</f>
        <v>40.502706032334551</v>
      </c>
      <c r="N91" s="45">
        <f>IF([1]TrRoad_act!N7=0,"",N22/[1]TrRoad_act!N7*1000)</f>
        <v>40.256767306343214</v>
      </c>
      <c r="O91" s="45">
        <f>IF([1]TrRoad_act!O7=0,"",O22/[1]TrRoad_act!O7*1000)</f>
        <v>39.635597983589818</v>
      </c>
      <c r="P91" s="45">
        <f>IF([1]TrRoad_act!P7=0,"",P22/[1]TrRoad_act!P7*1000)</f>
        <v>40.120306726457088</v>
      </c>
      <c r="Q91" s="45">
        <f>IF([1]TrRoad_act!Q7=0,"",Q22/[1]TrRoad_act!Q7*1000)</f>
        <v>39.35074858228289</v>
      </c>
    </row>
    <row r="92" spans="1:17" ht="11.45" customHeight="1" x14ac:dyDescent="0.45">
      <c r="A92" s="19" t="s">
        <v>42</v>
      </c>
      <c r="B92" s="45">
        <f>IF([1]TrRoad_act!B8=0,"",B24/[1]TrRoad_act!B8*1000)</f>
        <v>35.62674808658452</v>
      </c>
      <c r="C92" s="45">
        <f>IF([1]TrRoad_act!C8=0,"",C24/[1]TrRoad_act!C8*1000)</f>
        <v>35.068005019787108</v>
      </c>
      <c r="D92" s="45">
        <f>IF([1]TrRoad_act!D8=0,"",D24/[1]TrRoad_act!D8*1000)</f>
        <v>34.865703971096806</v>
      </c>
      <c r="E92" s="45">
        <f>IF([1]TrRoad_act!E8=0,"",E24/[1]TrRoad_act!E8*1000)</f>
        <v>34.551991047046045</v>
      </c>
      <c r="F92" s="45">
        <f>IF([1]TrRoad_act!F8=0,"",F24/[1]TrRoad_act!F8*1000)</f>
        <v>34.317778363211119</v>
      </c>
      <c r="G92" s="45">
        <f>IF([1]TrRoad_act!G8=0,"",G24/[1]TrRoad_act!G8*1000)</f>
        <v>34.456256430075193</v>
      </c>
      <c r="H92" s="45">
        <f>IF([1]TrRoad_act!H8=0,"",H24/[1]TrRoad_act!H8*1000)</f>
        <v>35.047018684746199</v>
      </c>
      <c r="I92" s="45">
        <f>IF([1]TrRoad_act!I8=0,"",I24/[1]TrRoad_act!I8*1000)</f>
        <v>35.084080536167683</v>
      </c>
      <c r="J92" s="45">
        <f>IF([1]TrRoad_act!J8=0,"",J24/[1]TrRoad_act!J8*1000)</f>
        <v>34.871434976357776</v>
      </c>
      <c r="K92" s="45">
        <f>IF([1]TrRoad_act!K8=0,"",K24/[1]TrRoad_act!K8*1000)</f>
        <v>34.429640272496457</v>
      </c>
      <c r="L92" s="45">
        <f>IF([1]TrRoad_act!L8=0,"",L24/[1]TrRoad_act!L8*1000)</f>
        <v>34.363637096838296</v>
      </c>
      <c r="M92" s="45">
        <f>IF([1]TrRoad_act!M8=0,"",M24/[1]TrRoad_act!M8*1000)</f>
        <v>34.320245339409247</v>
      </c>
      <c r="N92" s="45">
        <f>IF([1]TrRoad_act!N8=0,"",N24/[1]TrRoad_act!N8*1000)</f>
        <v>34.256243994271877</v>
      </c>
      <c r="O92" s="45">
        <f>IF([1]TrRoad_act!O8=0,"",O24/[1]TrRoad_act!O8*1000)</f>
        <v>33.684117554981626</v>
      </c>
      <c r="P92" s="45">
        <f>IF([1]TrRoad_act!P8=0,"",P24/[1]TrRoad_act!P8*1000)</f>
        <v>34.385772339673537</v>
      </c>
      <c r="Q92" s="45">
        <f>IF([1]TrRoad_act!Q8=0,"",Q24/[1]TrRoad_act!Q8*1000)</f>
        <v>34.317497296091176</v>
      </c>
    </row>
    <row r="93" spans="1:17" ht="11.45" customHeight="1" x14ac:dyDescent="0.45">
      <c r="A93" s="19" t="s">
        <v>43</v>
      </c>
      <c r="B93" s="45">
        <f>IF([1]TrRoad_act!B9=0,"",B26/[1]TrRoad_act!B9*1000)</f>
        <v>39.25975452053531</v>
      </c>
      <c r="C93" s="45">
        <f>IF([1]TrRoad_act!C9=0,"",C26/[1]TrRoad_act!C9*1000)</f>
        <v>39.917314569194538</v>
      </c>
      <c r="D93" s="45">
        <f>IF([1]TrRoad_act!D9=0,"",D26/[1]TrRoad_act!D9*1000)</f>
        <v>40.042145500496154</v>
      </c>
      <c r="E93" s="45">
        <f>IF([1]TrRoad_act!E9=0,"",E26/[1]TrRoad_act!E9*1000)</f>
        <v>39.558051425345006</v>
      </c>
      <c r="F93" s="45">
        <f>IF([1]TrRoad_act!F9=0,"",F26/[1]TrRoad_act!F9*1000)</f>
        <v>40.544944549807347</v>
      </c>
      <c r="G93" s="45">
        <f>IF([1]TrRoad_act!G9=0,"",G26/[1]TrRoad_act!G9*1000)</f>
        <v>41.270280924970805</v>
      </c>
      <c r="H93" s="45">
        <f>IF([1]TrRoad_act!H9=0,"",H26/[1]TrRoad_act!H9*1000)</f>
        <v>42.85589066792889</v>
      </c>
      <c r="I93" s="45">
        <f>IF([1]TrRoad_act!I9=0,"",I26/[1]TrRoad_act!I9*1000)</f>
        <v>41.924164511449483</v>
      </c>
      <c r="J93" s="45">
        <f>IF([1]TrRoad_act!J9=0,"",J26/[1]TrRoad_act!J9*1000)</f>
        <v>42.830886377020626</v>
      </c>
      <c r="K93" s="45">
        <f>IF([1]TrRoad_act!K9=0,"",K26/[1]TrRoad_act!K9*1000)</f>
        <v>42.185779581985713</v>
      </c>
      <c r="L93" s="45">
        <f>IF([1]TrRoad_act!L9=0,"",L26/[1]TrRoad_act!L9*1000)</f>
        <v>40.967452353966472</v>
      </c>
      <c r="M93" s="45">
        <f>IF([1]TrRoad_act!M9=0,"",M26/[1]TrRoad_act!M9*1000)</f>
        <v>43.882084460991109</v>
      </c>
      <c r="N93" s="45">
        <f>IF([1]TrRoad_act!N9=0,"",N26/[1]TrRoad_act!N9*1000)</f>
        <v>45.016082633850353</v>
      </c>
      <c r="O93" s="45">
        <f>IF([1]TrRoad_act!O9=0,"",O26/[1]TrRoad_act!O9*1000)</f>
        <v>43.327794278994254</v>
      </c>
      <c r="P93" s="45">
        <f>IF([1]TrRoad_act!P9=0,"",P26/[1]TrRoad_act!P9*1000)</f>
        <v>43.798577645809345</v>
      </c>
      <c r="Q93" s="45">
        <f>IF([1]TrRoad_act!Q9=0,"",Q26/[1]TrRoad_act!Q9*1000)</f>
        <v>42.648014237397902</v>
      </c>
    </row>
    <row r="94" spans="1:17" ht="11.45" customHeight="1" x14ac:dyDescent="0.45">
      <c r="A94" s="19" t="s">
        <v>44</v>
      </c>
      <c r="B94" s="45">
        <f>IF([1]TrRoad_act!B10=0,"",B27/[1]TrRoad_act!B10*1000)</f>
        <v>39.46896665180212</v>
      </c>
      <c r="C94" s="45">
        <f>IF([1]TrRoad_act!C10=0,"",C27/[1]TrRoad_act!C10*1000)</f>
        <v>40.50599815691146</v>
      </c>
      <c r="D94" s="45">
        <f>IF([1]TrRoad_act!D10=0,"",D27/[1]TrRoad_act!D10*1000)</f>
        <v>40.521247529908749</v>
      </c>
      <c r="E94" s="45">
        <f>IF([1]TrRoad_act!E10=0,"",E27/[1]TrRoad_act!E10*1000)</f>
        <v>40.551818928666783</v>
      </c>
      <c r="F94" s="45">
        <f>IF([1]TrRoad_act!F10=0,"",F27/[1]TrRoad_act!F10*1000)</f>
        <v>41.213639690931025</v>
      </c>
      <c r="G94" s="45">
        <f>IF([1]TrRoad_act!G10=0,"",G27/[1]TrRoad_act!G10*1000)</f>
        <v>42.514880358613212</v>
      </c>
      <c r="H94" s="45">
        <f>IF([1]TrRoad_act!H10=0,"",H27/[1]TrRoad_act!H10*1000)</f>
        <v>42.350084023059786</v>
      </c>
      <c r="I94" s="45">
        <f>IF([1]TrRoad_act!I10=0,"",I27/[1]TrRoad_act!I10*1000)</f>
        <v>42.36150392340069</v>
      </c>
      <c r="J94" s="45">
        <f>IF([1]TrRoad_act!J10=0,"",J27/[1]TrRoad_act!J10*1000)</f>
        <v>40.920353101006079</v>
      </c>
      <c r="K94" s="45">
        <f>IF([1]TrRoad_act!K10=0,"",K27/[1]TrRoad_act!K10*1000)</f>
        <v>39.636651280023138</v>
      </c>
      <c r="L94" s="45">
        <f>IF([1]TrRoad_act!L10=0,"",L27/[1]TrRoad_act!L10*1000)</f>
        <v>38.630348921725918</v>
      </c>
      <c r="M94" s="45">
        <f>IF([1]TrRoad_act!M10=0,"",M27/[1]TrRoad_act!M10*1000)</f>
        <v>39.546864907545</v>
      </c>
      <c r="N94" s="45">
        <f>IF([1]TrRoad_act!N10=0,"",N27/[1]TrRoad_act!N10*1000)</f>
        <v>42.271734630361088</v>
      </c>
      <c r="O94" s="45">
        <f>IF([1]TrRoad_act!O10=0,"",O27/[1]TrRoad_act!O10*1000)</f>
        <v>40.086042395622052</v>
      </c>
      <c r="P94" s="45">
        <f>IF([1]TrRoad_act!P10=0,"",P27/[1]TrRoad_act!P10*1000)</f>
        <v>40.848735320357491</v>
      </c>
      <c r="Q94" s="45">
        <f>IF([1]TrRoad_act!Q10=0,"",Q27/[1]TrRoad_act!Q10*1000)</f>
        <v>39.103430769215059</v>
      </c>
    </row>
    <row r="95" spans="1:17" ht="11.45" customHeight="1" x14ac:dyDescent="0.45">
      <c r="A95" s="19" t="s">
        <v>57</v>
      </c>
      <c r="B95" s="45" t="str">
        <f>IF([1]TrRoad_act!B11=0,"",B29/[1]TrRoad_act!B11*1000)</f>
        <v/>
      </c>
      <c r="C95" s="45" t="str">
        <f>IF([1]TrRoad_act!C11=0,"",C29/[1]TrRoad_act!C11*1000)</f>
        <v/>
      </c>
      <c r="D95" s="45" t="str">
        <f>IF([1]TrRoad_act!D11=0,"",D29/[1]TrRoad_act!D11*1000)</f>
        <v/>
      </c>
      <c r="E95" s="45" t="str">
        <f>IF([1]TrRoad_act!E11=0,"",E29/[1]TrRoad_act!E11*1000)</f>
        <v/>
      </c>
      <c r="F95" s="45" t="str">
        <f>IF([1]TrRoad_act!F11=0,"",F29/[1]TrRoad_act!F11*1000)</f>
        <v/>
      </c>
      <c r="G95" s="45" t="str">
        <f>IF([1]TrRoad_act!G11=0,"",G29/[1]TrRoad_act!G11*1000)</f>
        <v/>
      </c>
      <c r="H95" s="45" t="str">
        <f>IF([1]TrRoad_act!H11=0,"",H29/[1]TrRoad_act!H11*1000)</f>
        <v/>
      </c>
      <c r="I95" s="45" t="str">
        <f>IF([1]TrRoad_act!I11=0,"",I29/[1]TrRoad_act!I11*1000)</f>
        <v/>
      </c>
      <c r="J95" s="45">
        <f>IF([1]TrRoad_act!J11=0,"",J29/[1]TrRoad_act!J11*1000)</f>
        <v>19.691495150278367</v>
      </c>
      <c r="K95" s="45">
        <f>IF([1]TrRoad_act!K11=0,"",K29/[1]TrRoad_act!K11*1000)</f>
        <v>20.146418435119099</v>
      </c>
      <c r="L95" s="45">
        <f>IF([1]TrRoad_act!L11=0,"",L29/[1]TrRoad_act!L11*1000)</f>
        <v>26.894402074614487</v>
      </c>
      <c r="M95" s="45">
        <f>IF([1]TrRoad_act!M11=0,"",M29/[1]TrRoad_act!M11*1000)</f>
        <v>24.142486646596197</v>
      </c>
      <c r="N95" s="45">
        <f>IF([1]TrRoad_act!N11=0,"",N29/[1]TrRoad_act!N11*1000)</f>
        <v>26.747446214990021</v>
      </c>
      <c r="O95" s="45">
        <f>IF([1]TrRoad_act!O11=0,"",O29/[1]TrRoad_act!O11*1000)</f>
        <v>25.852911444048615</v>
      </c>
      <c r="P95" s="45">
        <f>IF([1]TrRoad_act!P11=0,"",P29/[1]TrRoad_act!P11*1000)</f>
        <v>26.718989885420644</v>
      </c>
      <c r="Q95" s="45">
        <f>IF([1]TrRoad_act!Q11=0,"",Q29/[1]TrRoad_act!Q11*1000)</f>
        <v>25.585142861312985</v>
      </c>
    </row>
    <row r="96" spans="1:17" ht="11.45" customHeight="1" x14ac:dyDescent="0.45">
      <c r="A96" s="19" t="s">
        <v>48</v>
      </c>
      <c r="B96" s="45" t="str">
        <f>IF([1]TrRoad_act!B12=0,"",B32/[1]TrRoad_act!B12*1000)</f>
        <v/>
      </c>
      <c r="C96" s="45" t="str">
        <f>IF([1]TrRoad_act!C12=0,"",C32/[1]TrRoad_act!C12*1000)</f>
        <v/>
      </c>
      <c r="D96" s="45" t="str">
        <f>IF([1]TrRoad_act!D12=0,"",D32/[1]TrRoad_act!D12*1000)</f>
        <v/>
      </c>
      <c r="E96" s="45">
        <f>IF([1]TrRoad_act!E12=0,"",E32/[1]TrRoad_act!E12*1000)</f>
        <v>22.21463226628034</v>
      </c>
      <c r="F96" s="45">
        <f>IF([1]TrRoad_act!F12=0,"",F32/[1]TrRoad_act!F12*1000)</f>
        <v>21.162325940800198</v>
      </c>
      <c r="G96" s="45">
        <f>IF([1]TrRoad_act!G12=0,"",G32/[1]TrRoad_act!G12*1000)</f>
        <v>22.913208960906655</v>
      </c>
      <c r="H96" s="45">
        <f>IF([1]TrRoad_act!H12=0,"",H32/[1]TrRoad_act!H12*1000)</f>
        <v>19.261364491376931</v>
      </c>
      <c r="I96" s="45">
        <f>IF([1]TrRoad_act!I12=0,"",I32/[1]TrRoad_act!I12*1000)</f>
        <v>19.053808796534721</v>
      </c>
      <c r="J96" s="45">
        <f>IF([1]TrRoad_act!J12=0,"",J32/[1]TrRoad_act!J12*1000)</f>
        <v>18.912901738033334</v>
      </c>
      <c r="K96" s="45">
        <f>IF([1]TrRoad_act!K12=0,"",K32/[1]TrRoad_act!K12*1000)</f>
        <v>18.902833029909068</v>
      </c>
      <c r="L96" s="45">
        <f>IF([1]TrRoad_act!L12=0,"",L32/[1]TrRoad_act!L12*1000)</f>
        <v>17.218048872786582</v>
      </c>
      <c r="M96" s="45">
        <f>IF([1]TrRoad_act!M12=0,"",M32/[1]TrRoad_act!M12*1000)</f>
        <v>18.027478098476212</v>
      </c>
      <c r="N96" s="45">
        <f>IF([1]TrRoad_act!N12=0,"",N32/[1]TrRoad_act!N12*1000)</f>
        <v>18.863416042989293</v>
      </c>
      <c r="O96" s="45">
        <f>IF([1]TrRoad_act!O12=0,"",O32/[1]TrRoad_act!O12*1000)</f>
        <v>18.89025518267335</v>
      </c>
      <c r="P96" s="45">
        <f>IF([1]TrRoad_act!P12=0,"",P32/[1]TrRoad_act!P12*1000)</f>
        <v>19.661003105022235</v>
      </c>
      <c r="Q96" s="45">
        <f>IF([1]TrRoad_act!Q12=0,"",Q32/[1]TrRoad_act!Q12*1000)</f>
        <v>19.821768023768556</v>
      </c>
    </row>
    <row r="97" spans="1:17" ht="11.45" customHeight="1" x14ac:dyDescent="0.45">
      <c r="A97" s="29" t="s">
        <v>49</v>
      </c>
      <c r="B97" s="44">
        <f>IF([1]TrRoad_act!B13=0,"",B33/[1]TrRoad_act!B13*1000)</f>
        <v>26.961188122325243</v>
      </c>
      <c r="C97" s="44">
        <f>IF([1]TrRoad_act!C13=0,"",C33/[1]TrRoad_act!C13*1000)</f>
        <v>27.014168332937725</v>
      </c>
      <c r="D97" s="44">
        <f>IF([1]TrRoad_act!D13=0,"",D33/[1]TrRoad_act!D13*1000)</f>
        <v>27.294873571519737</v>
      </c>
      <c r="E97" s="44">
        <f>IF([1]TrRoad_act!E13=0,"",E33/[1]TrRoad_act!E13*1000)</f>
        <v>26.974740122480263</v>
      </c>
      <c r="F97" s="44">
        <f>IF([1]TrRoad_act!F13=0,"",F33/[1]TrRoad_act!F13*1000)</f>
        <v>27.027649988235325</v>
      </c>
      <c r="G97" s="44">
        <f>IF([1]TrRoad_act!G13=0,"",G33/[1]TrRoad_act!G13*1000)</f>
        <v>26.680988400287049</v>
      </c>
      <c r="H97" s="44">
        <f>IF([1]TrRoad_act!H13=0,"",H33/[1]TrRoad_act!H13*1000)</f>
        <v>27.032614745290235</v>
      </c>
      <c r="I97" s="44">
        <f>IF([1]TrRoad_act!I13=0,"",I33/[1]TrRoad_act!I13*1000)</f>
        <v>26.452130283300974</v>
      </c>
      <c r="J97" s="44">
        <f>IF([1]TrRoad_act!J13=0,"",J33/[1]TrRoad_act!J13*1000)</f>
        <v>26.005733079595736</v>
      </c>
      <c r="K97" s="44">
        <f>IF([1]TrRoad_act!K13=0,"",K33/[1]TrRoad_act!K13*1000)</f>
        <v>26.636087667330596</v>
      </c>
      <c r="L97" s="44">
        <f>IF([1]TrRoad_act!L13=0,"",L33/[1]TrRoad_act!L13*1000)</f>
        <v>26.760989167047541</v>
      </c>
      <c r="M97" s="44">
        <f>IF([1]TrRoad_act!M13=0,"",M33/[1]TrRoad_act!M13*1000)</f>
        <v>26.487976777613305</v>
      </c>
      <c r="N97" s="44">
        <f>IF([1]TrRoad_act!N13=0,"",N33/[1]TrRoad_act!N13*1000)</f>
        <v>26.031953092316499</v>
      </c>
      <c r="O97" s="44">
        <f>IF([1]TrRoad_act!O13=0,"",O33/[1]TrRoad_act!O13*1000)</f>
        <v>26.202106086295679</v>
      </c>
      <c r="P97" s="44">
        <f>IF([1]TrRoad_act!P13=0,"",P33/[1]TrRoad_act!P13*1000)</f>
        <v>26.749537414024665</v>
      </c>
      <c r="Q97" s="44">
        <f>IF([1]TrRoad_act!Q13=0,"",Q33/[1]TrRoad_act!Q13*1000)</f>
        <v>27.076056770497335</v>
      </c>
    </row>
    <row r="98" spans="1:17" ht="11.45" customHeight="1" x14ac:dyDescent="0.45">
      <c r="A98" s="19" t="s">
        <v>41</v>
      </c>
      <c r="B98" s="45">
        <f>IF([1]TrRoad_act!B14=0,"",B34/[1]TrRoad_act!B14*1000)</f>
        <v>25.146922668385635</v>
      </c>
      <c r="C98" s="45">
        <f>IF([1]TrRoad_act!C14=0,"",C34/[1]TrRoad_act!C14*1000)</f>
        <v>25.164812747420385</v>
      </c>
      <c r="D98" s="45">
        <f>IF([1]TrRoad_act!D14=0,"",D34/[1]TrRoad_act!D14*1000)</f>
        <v>25.008101266713005</v>
      </c>
      <c r="E98" s="45">
        <f>IF([1]TrRoad_act!E14=0,"",E34/[1]TrRoad_act!E14*1000)</f>
        <v>24.324386241357054</v>
      </c>
      <c r="F98" s="45">
        <f>IF([1]TrRoad_act!F14=0,"",F34/[1]TrRoad_act!F14*1000)</f>
        <v>23.953761596211294</v>
      </c>
      <c r="G98" s="45">
        <f>IF([1]TrRoad_act!G14=0,"",G34/[1]TrRoad_act!G14*1000)</f>
        <v>23.560835083431272</v>
      </c>
      <c r="H98" s="45">
        <f>IF([1]TrRoad_act!H14=0,"",H34/[1]TrRoad_act!H14*1000)</f>
        <v>24.130276089720869</v>
      </c>
      <c r="I98" s="45">
        <f>IF([1]TrRoad_act!I14=0,"",I34/[1]TrRoad_act!I14*1000)</f>
        <v>23.009506647382636</v>
      </c>
      <c r="J98" s="45">
        <f>IF([1]TrRoad_act!J14=0,"",J34/[1]TrRoad_act!J14*1000)</f>
        <v>22.513056718991031</v>
      </c>
      <c r="K98" s="45">
        <f>IF([1]TrRoad_act!K14=0,"",K34/[1]TrRoad_act!K14*1000)</f>
        <v>22.568555657041561</v>
      </c>
      <c r="L98" s="45">
        <f>IF([1]TrRoad_act!L14=0,"",L34/[1]TrRoad_act!L14*1000)</f>
        <v>22.221226894209131</v>
      </c>
      <c r="M98" s="45">
        <f>IF([1]TrRoad_act!M14=0,"",M34/[1]TrRoad_act!M14*1000)</f>
        <v>21.528762792858572</v>
      </c>
      <c r="N98" s="45">
        <f>IF([1]TrRoad_act!N14=0,"",N34/[1]TrRoad_act!N14*1000)</f>
        <v>21.033590549372917</v>
      </c>
      <c r="O98" s="45">
        <f>IF([1]TrRoad_act!O14=0,"",O34/[1]TrRoad_act!O14*1000)</f>
        <v>20.068808021311021</v>
      </c>
      <c r="P98" s="45">
        <f>IF([1]TrRoad_act!P14=0,"",P34/[1]TrRoad_act!P14*1000)</f>
        <v>20.754078059013942</v>
      </c>
      <c r="Q98" s="45">
        <f>IF([1]TrRoad_act!Q14=0,"",Q34/[1]TrRoad_act!Q14*1000)</f>
        <v>20.616227489797652</v>
      </c>
    </row>
    <row r="99" spans="1:17" ht="11.45" customHeight="1" x14ac:dyDescent="0.45">
      <c r="A99" s="19" t="s">
        <v>42</v>
      </c>
      <c r="B99" s="45">
        <f>IF([1]TrRoad_act!B15=0,"",B36/[1]TrRoad_act!B15*1000)</f>
        <v>27.053158677090646</v>
      </c>
      <c r="C99" s="45">
        <f>IF([1]TrRoad_act!C15=0,"",C36/[1]TrRoad_act!C15*1000)</f>
        <v>27.120810730415467</v>
      </c>
      <c r="D99" s="45">
        <f>IF([1]TrRoad_act!D15=0,"",D36/[1]TrRoad_act!D15*1000)</f>
        <v>27.409075729476275</v>
      </c>
      <c r="E99" s="45">
        <f>IF([1]TrRoad_act!E15=0,"",E36/[1]TrRoad_act!E15*1000)</f>
        <v>27.099265253382399</v>
      </c>
      <c r="F99" s="45">
        <f>IF([1]TrRoad_act!F15=0,"",F36/[1]TrRoad_act!F15*1000)</f>
        <v>27.173355067476315</v>
      </c>
      <c r="G99" s="45">
        <f>IF([1]TrRoad_act!G15=0,"",G36/[1]TrRoad_act!G15*1000)</f>
        <v>26.866874637651431</v>
      </c>
      <c r="H99" s="45">
        <f>IF([1]TrRoad_act!H15=0,"",H36/[1]TrRoad_act!H15*1000)</f>
        <v>27.230047779549512</v>
      </c>
      <c r="I99" s="45">
        <f>IF([1]TrRoad_act!I15=0,"",I36/[1]TrRoad_act!I15*1000)</f>
        <v>26.660736523466966</v>
      </c>
      <c r="J99" s="45">
        <f>IF([1]TrRoad_act!J15=0,"",J36/[1]TrRoad_act!J15*1000)</f>
        <v>26.207782800075517</v>
      </c>
      <c r="K99" s="45">
        <f>IF([1]TrRoad_act!K15=0,"",K36/[1]TrRoad_act!K15*1000)</f>
        <v>26.884613854938209</v>
      </c>
      <c r="L99" s="45">
        <f>IF([1]TrRoad_act!L15=0,"",L36/[1]TrRoad_act!L15*1000)</f>
        <v>27.02849278371065</v>
      </c>
      <c r="M99" s="45">
        <f>IF([1]TrRoad_act!M15=0,"",M36/[1]TrRoad_act!M15*1000)</f>
        <v>26.729533429119954</v>
      </c>
      <c r="N99" s="45">
        <f>IF([1]TrRoad_act!N15=0,"",N36/[1]TrRoad_act!N15*1000)</f>
        <v>26.253435213611034</v>
      </c>
      <c r="O99" s="45">
        <f>IF([1]TrRoad_act!O15=0,"",O36/[1]TrRoad_act!O15*1000)</f>
        <v>26.44655148131244</v>
      </c>
      <c r="P99" s="45">
        <f>IF([1]TrRoad_act!P15=0,"",P36/[1]TrRoad_act!P15*1000)</f>
        <v>27.017643189669347</v>
      </c>
      <c r="Q99" s="45">
        <f>IF([1]TrRoad_act!Q15=0,"",Q36/[1]TrRoad_act!Q15*1000)</f>
        <v>27.4358233182448</v>
      </c>
    </row>
    <row r="100" spans="1:17" ht="11.45" customHeight="1" x14ac:dyDescent="0.45">
      <c r="A100" s="19" t="s">
        <v>43</v>
      </c>
      <c r="B100" s="45">
        <f>IF([1]TrRoad_act!B16=0,"",B38/[1]TrRoad_act!B16*1000)</f>
        <v>15.988653113081924</v>
      </c>
      <c r="C100" s="45">
        <f>IF([1]TrRoad_act!C16=0,"",C38/[1]TrRoad_act!C16*1000)</f>
        <v>16.854933816286255</v>
      </c>
      <c r="D100" s="45">
        <f>IF([1]TrRoad_act!D16=0,"",D38/[1]TrRoad_act!D16*1000)</f>
        <v>17.749000726069188</v>
      </c>
      <c r="E100" s="45">
        <f>IF([1]TrRoad_act!E16=0,"",E38/[1]TrRoad_act!E16*1000)</f>
        <v>17.688248049577879</v>
      </c>
      <c r="F100" s="45">
        <f>IF([1]TrRoad_act!F16=0,"",F38/[1]TrRoad_act!F16*1000)</f>
        <v>16.067226603815271</v>
      </c>
      <c r="G100" s="45">
        <f>IF([1]TrRoad_act!G16=0,"",G38/[1]TrRoad_act!G16*1000)</f>
        <v>17.024456994769462</v>
      </c>
      <c r="H100" s="45">
        <f>IF([1]TrRoad_act!H16=0,"",H38/[1]TrRoad_act!H16*1000)</f>
        <v>16.611767429614812</v>
      </c>
      <c r="I100" s="45">
        <f>IF([1]TrRoad_act!I16=0,"",I38/[1]TrRoad_act!I16*1000)</f>
        <v>17.598821353219979</v>
      </c>
      <c r="J100" s="45">
        <f>IF([1]TrRoad_act!J16=0,"",J38/[1]TrRoad_act!J16*1000)</f>
        <v>17.558088976170037</v>
      </c>
      <c r="K100" s="45">
        <f>IF([1]TrRoad_act!K16=0,"",K38/[1]TrRoad_act!K16*1000)</f>
        <v>18.837289868721516</v>
      </c>
      <c r="L100" s="45">
        <f>IF([1]TrRoad_act!L16=0,"",L38/[1]TrRoad_act!L16*1000)</f>
        <v>19.631245849955267</v>
      </c>
      <c r="M100" s="45">
        <f>IF([1]TrRoad_act!M16=0,"",M38/[1]TrRoad_act!M16*1000)</f>
        <v>20.401717376621097</v>
      </c>
      <c r="N100" s="45">
        <f>IF([1]TrRoad_act!N16=0,"",N38/[1]TrRoad_act!N16*1000)</f>
        <v>20.273757614439241</v>
      </c>
      <c r="O100" s="45">
        <f>IF([1]TrRoad_act!O16=0,"",O38/[1]TrRoad_act!O16*1000)</f>
        <v>20.84782332448334</v>
      </c>
      <c r="P100" s="45">
        <f>IF([1]TrRoad_act!P16=0,"",P38/[1]TrRoad_act!P16*1000)</f>
        <v>20.501377095929698</v>
      </c>
      <c r="Q100" s="45">
        <f>IF([1]TrRoad_act!Q16=0,"",Q38/[1]TrRoad_act!Q16*1000)</f>
        <v>22.303308933309822</v>
      </c>
    </row>
    <row r="101" spans="1:17" ht="11.45" customHeight="1" x14ac:dyDescent="0.45">
      <c r="A101" s="19" t="s">
        <v>44</v>
      </c>
      <c r="B101" s="45">
        <f>IF([1]TrRoad_act!B17=0,"",B39/[1]TrRoad_act!B17*1000)</f>
        <v>22.585415250135672</v>
      </c>
      <c r="C101" s="45">
        <f>IF([1]TrRoad_act!C17=0,"",C39/[1]TrRoad_act!C17*1000)</f>
        <v>22.267082979396946</v>
      </c>
      <c r="D101" s="45">
        <f>IF([1]TrRoad_act!D17=0,"",D39/[1]TrRoad_act!D17*1000)</f>
        <v>22.011750590883207</v>
      </c>
      <c r="E101" s="45">
        <f>IF([1]TrRoad_act!E17=0,"",E39/[1]TrRoad_act!E17*1000)</f>
        <v>22.404460475203521</v>
      </c>
      <c r="F101" s="45">
        <f>IF([1]TrRoad_act!F17=0,"",F39/[1]TrRoad_act!F17*1000)</f>
        <v>22.593237120333651</v>
      </c>
      <c r="G101" s="45">
        <f>IF([1]TrRoad_act!G17=0,"",G39/[1]TrRoad_act!G17*1000)</f>
        <v>20.892415046189392</v>
      </c>
      <c r="H101" s="45">
        <f>IF([1]TrRoad_act!H17=0,"",H39/[1]TrRoad_act!H17*1000)</f>
        <v>22.052917381399553</v>
      </c>
      <c r="I101" s="45">
        <f>IF([1]TrRoad_act!I17=0,"",I39/[1]TrRoad_act!I17*1000)</f>
        <v>21.130168119309577</v>
      </c>
      <c r="J101" s="45">
        <f>IF([1]TrRoad_act!J17=0,"",J39/[1]TrRoad_act!J17*1000)</f>
        <v>21.057642736610056</v>
      </c>
      <c r="K101" s="45">
        <f>IF([1]TrRoad_act!K17=0,"",K39/[1]TrRoad_act!K17*1000)</f>
        <v>20.927774532839813</v>
      </c>
      <c r="L101" s="45">
        <f>IF([1]TrRoad_act!L17=0,"",L39/[1]TrRoad_act!L17*1000)</f>
        <v>21.090702407029106</v>
      </c>
      <c r="M101" s="45">
        <f>IF([1]TrRoad_act!M17=0,"",M39/[1]TrRoad_act!M17*1000)</f>
        <v>22.092379803177014</v>
      </c>
      <c r="N101" s="45">
        <f>IF([1]TrRoad_act!N17=0,"",N39/[1]TrRoad_act!N17*1000)</f>
        <v>22.592675160547916</v>
      </c>
      <c r="O101" s="45">
        <f>IF([1]TrRoad_act!O17=0,"",O39/[1]TrRoad_act!O17*1000)</f>
        <v>23.130916945678706</v>
      </c>
      <c r="P101" s="45">
        <f>IF([1]TrRoad_act!P17=0,"",P39/[1]TrRoad_act!P17*1000)</f>
        <v>23.412962625400468</v>
      </c>
      <c r="Q101" s="45">
        <f>IF([1]TrRoad_act!Q17=0,"",Q39/[1]TrRoad_act!Q17*1000)</f>
        <v>23.359066342917014</v>
      </c>
    </row>
    <row r="102" spans="1:17" ht="11.45" customHeight="1" x14ac:dyDescent="0.45">
      <c r="A102" s="19" t="s">
        <v>48</v>
      </c>
      <c r="B102" s="45">
        <f>IF([1]TrRoad_act!B18=0,"",B41/[1]TrRoad_act!B18*1000)</f>
        <v>13.648578037312967</v>
      </c>
      <c r="C102" s="45">
        <f>IF([1]TrRoad_act!C18=0,"",C41/[1]TrRoad_act!C18*1000)</f>
        <v>13.909877652475576</v>
      </c>
      <c r="D102" s="45">
        <f>IF([1]TrRoad_act!D18=0,"",D41/[1]TrRoad_act!D18*1000)</f>
        <v>14.203621966255669</v>
      </c>
      <c r="E102" s="45">
        <f>IF([1]TrRoad_act!E18=0,"",E41/[1]TrRoad_act!E18*1000)</f>
        <v>13.935683887871194</v>
      </c>
      <c r="F102" s="45">
        <f>IF([1]TrRoad_act!F18=0,"",F41/[1]TrRoad_act!F18*1000)</f>
        <v>14.212401127508953</v>
      </c>
      <c r="G102" s="45">
        <f>IF([1]TrRoad_act!G18=0,"",G41/[1]TrRoad_act!G18*1000)</f>
        <v>13.034386372893477</v>
      </c>
      <c r="H102" s="45">
        <f>IF([1]TrRoad_act!H18=0,"",H41/[1]TrRoad_act!H18*1000)</f>
        <v>12.825348316784163</v>
      </c>
      <c r="I102" s="45">
        <f>IF([1]TrRoad_act!I18=0,"",I41/[1]TrRoad_act!I18*1000)</f>
        <v>12.987513291931876</v>
      </c>
      <c r="J102" s="45">
        <f>IF([1]TrRoad_act!J18=0,"",J41/[1]TrRoad_act!J18*1000)</f>
        <v>13.022485797194799</v>
      </c>
      <c r="K102" s="45">
        <f>IF([1]TrRoad_act!K18=0,"",K41/[1]TrRoad_act!K18*1000)</f>
        <v>14.013068622619775</v>
      </c>
      <c r="L102" s="45">
        <f>IF([1]TrRoad_act!L18=0,"",L41/[1]TrRoad_act!L18*1000)</f>
        <v>14.576348317174778</v>
      </c>
      <c r="M102" s="45">
        <f>IF([1]TrRoad_act!M18=0,"",M41/[1]TrRoad_act!M18*1000)</f>
        <v>14.756848163146547</v>
      </c>
      <c r="N102" s="45">
        <f>IF([1]TrRoad_act!N18=0,"",N41/[1]TrRoad_act!N18*1000)</f>
        <v>14.728252148457864</v>
      </c>
      <c r="O102" s="45">
        <f>IF([1]TrRoad_act!O18=0,"",O41/[1]TrRoad_act!O18*1000)</f>
        <v>13.413185051106854</v>
      </c>
      <c r="P102" s="45">
        <f>IF([1]TrRoad_act!P18=0,"",P41/[1]TrRoad_act!P18*1000)</f>
        <v>13.079247128277284</v>
      </c>
      <c r="Q102" s="45">
        <f>IF([1]TrRoad_act!Q18=0,"",Q41/[1]TrRoad_act!Q18*1000)</f>
        <v>13.576213059158777</v>
      </c>
    </row>
    <row r="103" spans="1:17" ht="11.45" customHeight="1" x14ac:dyDescent="0.45">
      <c r="A103" s="23" t="s">
        <v>61</v>
      </c>
      <c r="B103" s="42">
        <f>IF([1]TrRoad_act!B19=0,"",B42/[1]TrRoad_act!B19*1000)</f>
        <v>59.394141532214491</v>
      </c>
      <c r="C103" s="42">
        <f>IF([1]TrRoad_act!C19=0,"",C42/[1]TrRoad_act!C19*1000)</f>
        <v>59.229629799094475</v>
      </c>
      <c r="D103" s="42">
        <f>IF([1]TrRoad_act!D19=0,"",D42/[1]TrRoad_act!D19*1000)</f>
        <v>58.263475343533621</v>
      </c>
      <c r="E103" s="42">
        <f>IF([1]TrRoad_act!E19=0,"",E42/[1]TrRoad_act!E19*1000)</f>
        <v>59.957768718778432</v>
      </c>
      <c r="F103" s="42">
        <f>IF([1]TrRoad_act!F19=0,"",F42/[1]TrRoad_act!F19*1000)</f>
        <v>57.51626812957403</v>
      </c>
      <c r="G103" s="42">
        <f>IF([1]TrRoad_act!G19=0,"",G42/[1]TrRoad_act!G19*1000)</f>
        <v>57.720030146861156</v>
      </c>
      <c r="H103" s="42">
        <f>IF([1]TrRoad_act!H19=0,"",H42/[1]TrRoad_act!H19*1000)</f>
        <v>57.143601425090928</v>
      </c>
      <c r="I103" s="42">
        <f>IF([1]TrRoad_act!I19=0,"",I42/[1]TrRoad_act!I19*1000)</f>
        <v>57.179372317438016</v>
      </c>
      <c r="J103" s="42">
        <f>IF([1]TrRoad_act!J19=0,"",J42/[1]TrRoad_act!J19*1000)</f>
        <v>56.704137895560521</v>
      </c>
      <c r="K103" s="42">
        <f>IF([1]TrRoad_act!K19=0,"",K42/[1]TrRoad_act!K19*1000)</f>
        <v>59.323287016399071</v>
      </c>
      <c r="L103" s="42">
        <f>IF([1]TrRoad_act!L19=0,"",L42/[1]TrRoad_act!L19*1000)</f>
        <v>59.077126186363671</v>
      </c>
      <c r="M103" s="42">
        <f>IF([1]TrRoad_act!M19=0,"",M42/[1]TrRoad_act!M19*1000)</f>
        <v>58.777203185789716</v>
      </c>
      <c r="N103" s="42">
        <f>IF([1]TrRoad_act!N19=0,"",N42/[1]TrRoad_act!N19*1000)</f>
        <v>58.439597939990179</v>
      </c>
      <c r="O103" s="42">
        <f>IF([1]TrRoad_act!O19=0,"",O42/[1]TrRoad_act!O19*1000)</f>
        <v>56.732649849008887</v>
      </c>
      <c r="P103" s="42">
        <f>IF([1]TrRoad_act!P19=0,"",P42/[1]TrRoad_act!P19*1000)</f>
        <v>56.474000165041595</v>
      </c>
      <c r="Q103" s="42">
        <f>IF([1]TrRoad_act!Q19=0,"",Q42/[1]TrRoad_act!Q19*1000)</f>
        <v>55.875874939705476</v>
      </c>
    </row>
    <row r="104" spans="1:17" ht="11.45" customHeight="1" x14ac:dyDescent="0.45">
      <c r="A104" s="33" t="s">
        <v>50</v>
      </c>
      <c r="B104" s="43">
        <f>IF([1]TrRoad_act!B20=0,"",B43/[1]TrRoad_act!B20*1000)</f>
        <v>350.32111319652961</v>
      </c>
      <c r="C104" s="43">
        <f>IF([1]TrRoad_act!C20=0,"",C43/[1]TrRoad_act!C20*1000)</f>
        <v>340.35509654567898</v>
      </c>
      <c r="D104" s="43">
        <f>IF([1]TrRoad_act!D20=0,"",D43/[1]TrRoad_act!D20*1000)</f>
        <v>337.96486538896761</v>
      </c>
      <c r="E104" s="43">
        <f>IF([1]TrRoad_act!E20=0,"",E43/[1]TrRoad_act!E20*1000)</f>
        <v>334.7945488155961</v>
      </c>
      <c r="F104" s="43">
        <f>IF([1]TrRoad_act!F20=0,"",F43/[1]TrRoad_act!F20*1000)</f>
        <v>330.09005140540717</v>
      </c>
      <c r="G104" s="43">
        <f>IF([1]TrRoad_act!G20=0,"",G43/[1]TrRoad_act!G20*1000)</f>
        <v>328.22165876459394</v>
      </c>
      <c r="H104" s="43">
        <f>IF([1]TrRoad_act!H20=0,"",H43/[1]TrRoad_act!H20*1000)</f>
        <v>321.41563725319304</v>
      </c>
      <c r="I104" s="43">
        <f>IF([1]TrRoad_act!I20=0,"",I43/[1]TrRoad_act!I20*1000)</f>
        <v>316.85881181253114</v>
      </c>
      <c r="J104" s="43">
        <f>IF([1]TrRoad_act!J20=0,"",J43/[1]TrRoad_act!J20*1000)</f>
        <v>314.48216978065432</v>
      </c>
      <c r="K104" s="43">
        <f>IF([1]TrRoad_act!K20=0,"",K43/[1]TrRoad_act!K20*1000)</f>
        <v>312.64304548400537</v>
      </c>
      <c r="L104" s="43">
        <f>IF([1]TrRoad_act!L20=0,"",L43/[1]TrRoad_act!L20*1000)</f>
        <v>312.91650731574828</v>
      </c>
      <c r="M104" s="43">
        <f>IF([1]TrRoad_act!M20=0,"",M43/[1]TrRoad_act!M20*1000)</f>
        <v>310.32479414918026</v>
      </c>
      <c r="N104" s="43">
        <f>IF([1]TrRoad_act!N20=0,"",N43/[1]TrRoad_act!N20*1000)</f>
        <v>305.45420360683886</v>
      </c>
      <c r="O104" s="43">
        <f>IF([1]TrRoad_act!O20=0,"",O43/[1]TrRoad_act!O20*1000)</f>
        <v>298.84583422894474</v>
      </c>
      <c r="P104" s="43">
        <f>IF([1]TrRoad_act!P20=0,"",P43/[1]TrRoad_act!P20*1000)</f>
        <v>295.75945904294827</v>
      </c>
      <c r="Q104" s="43">
        <f>IF([1]TrRoad_act!Q20=0,"",Q43/[1]TrRoad_act!Q20*1000)</f>
        <v>290.71253688172595</v>
      </c>
    </row>
    <row r="105" spans="1:17" ht="11.45" customHeight="1" x14ac:dyDescent="0.45">
      <c r="A105" s="19" t="s">
        <v>41</v>
      </c>
      <c r="B105" s="45">
        <f>IF([1]TrRoad_act!B21=0,"",B44/[1]TrRoad_act!B21*1000)</f>
        <v>473.00602391627888</v>
      </c>
      <c r="C105" s="45">
        <f>IF([1]TrRoad_act!C21=0,"",C44/[1]TrRoad_act!C21*1000)</f>
        <v>467.74108326028409</v>
      </c>
      <c r="D105" s="45">
        <f>IF([1]TrRoad_act!D21=0,"",D44/[1]TrRoad_act!D21*1000)</f>
        <v>465.30921539475753</v>
      </c>
      <c r="E105" s="45">
        <f>IF([1]TrRoad_act!E21=0,"",E44/[1]TrRoad_act!E21*1000)</f>
        <v>462.91811824609346</v>
      </c>
      <c r="F105" s="45">
        <f>IF([1]TrRoad_act!F21=0,"",F44/[1]TrRoad_act!F21*1000)</f>
        <v>458.29102493454792</v>
      </c>
      <c r="G105" s="45">
        <f>IF([1]TrRoad_act!G21=0,"",G44/[1]TrRoad_act!G21*1000)</f>
        <v>455.59066673736754</v>
      </c>
      <c r="H105" s="45">
        <f>IF([1]TrRoad_act!H21=0,"",H44/[1]TrRoad_act!H21*1000)</f>
        <v>452.55975035462927</v>
      </c>
      <c r="I105" s="45">
        <f>IF([1]TrRoad_act!I21=0,"",I44/[1]TrRoad_act!I21*1000)</f>
        <v>448.44726344766087</v>
      </c>
      <c r="J105" s="45">
        <f>IF([1]TrRoad_act!J21=0,"",J44/[1]TrRoad_act!J21*1000)</f>
        <v>438.86722127376339</v>
      </c>
      <c r="K105" s="45">
        <f>IF([1]TrRoad_act!K21=0,"",K44/[1]TrRoad_act!K21*1000)</f>
        <v>433.60029337764269</v>
      </c>
      <c r="L105" s="45">
        <f>IF([1]TrRoad_act!L21=0,"",L44/[1]TrRoad_act!L21*1000)</f>
        <v>422.65422334570741</v>
      </c>
      <c r="M105" s="45">
        <f>IF([1]TrRoad_act!M21=0,"",M44/[1]TrRoad_act!M21*1000)</f>
        <v>415.05906136095444</v>
      </c>
      <c r="N105" s="45">
        <f>IF([1]TrRoad_act!N21=0,"",N44/[1]TrRoad_act!N21*1000)</f>
        <v>407.59769370147188</v>
      </c>
      <c r="O105" s="45">
        <f>IF([1]TrRoad_act!O21=0,"",O44/[1]TrRoad_act!O21*1000)</f>
        <v>400.34637945684722</v>
      </c>
      <c r="P105" s="45">
        <f>IF([1]TrRoad_act!P21=0,"",P44/[1]TrRoad_act!P21*1000)</f>
        <v>393.79072735943879</v>
      </c>
      <c r="Q105" s="45">
        <f>IF([1]TrRoad_act!Q21=0,"",Q44/[1]TrRoad_act!Q21*1000)</f>
        <v>385.76317672014272</v>
      </c>
    </row>
    <row r="106" spans="1:17" ht="11.45" customHeight="1" x14ac:dyDescent="0.45">
      <c r="A106" s="19" t="s">
        <v>42</v>
      </c>
      <c r="B106" s="45">
        <f>IF([1]TrRoad_act!B22=0,"",B46/[1]TrRoad_act!B22*1000)</f>
        <v>333.26419959906298</v>
      </c>
      <c r="C106" s="45">
        <f>IF([1]TrRoad_act!C22=0,"",C46/[1]TrRoad_act!C22*1000)</f>
        <v>324.18784155774483</v>
      </c>
      <c r="D106" s="45">
        <f>IF([1]TrRoad_act!D22=0,"",D46/[1]TrRoad_act!D22*1000)</f>
        <v>323.03251205687809</v>
      </c>
      <c r="E106" s="45">
        <f>IF([1]TrRoad_act!E22=0,"",E46/[1]TrRoad_act!E22*1000)</f>
        <v>321.19279642992529</v>
      </c>
      <c r="F106" s="45">
        <f>IF([1]TrRoad_act!F22=0,"",F46/[1]TrRoad_act!F22*1000)</f>
        <v>317.9624588206579</v>
      </c>
      <c r="G106" s="45">
        <f>IF([1]TrRoad_act!G22=0,"",G46/[1]TrRoad_act!G22*1000)</f>
        <v>317.28580080799213</v>
      </c>
      <c r="H106" s="45">
        <f>IF([1]TrRoad_act!H22=0,"",H46/[1]TrRoad_act!H22*1000)</f>
        <v>311.01285022544528</v>
      </c>
      <c r="I106" s="45">
        <f>IF([1]TrRoad_act!I22=0,"",I46/[1]TrRoad_act!I22*1000)</f>
        <v>307.53725940144921</v>
      </c>
      <c r="J106" s="45">
        <f>IF([1]TrRoad_act!J22=0,"",J46/[1]TrRoad_act!J22*1000)</f>
        <v>306.12065327643757</v>
      </c>
      <c r="K106" s="45">
        <f>IF([1]TrRoad_act!K22=0,"",K46/[1]TrRoad_act!K22*1000)</f>
        <v>304.90176132516655</v>
      </c>
      <c r="L106" s="45">
        <f>IF([1]TrRoad_act!L22=0,"",L46/[1]TrRoad_act!L22*1000)</f>
        <v>306.19893895729211</v>
      </c>
      <c r="M106" s="45">
        <f>IF([1]TrRoad_act!M22=0,"",M46/[1]TrRoad_act!M22*1000)</f>
        <v>304.21566659479447</v>
      </c>
      <c r="N106" s="45">
        <f>IF([1]TrRoad_act!N22=0,"",N46/[1]TrRoad_act!N22*1000)</f>
        <v>299.68245014720623</v>
      </c>
      <c r="O106" s="45">
        <f>IF([1]TrRoad_act!O22=0,"",O46/[1]TrRoad_act!O22*1000)</f>
        <v>293.23879160538013</v>
      </c>
      <c r="P106" s="45">
        <f>IF([1]TrRoad_act!P22=0,"",P46/[1]TrRoad_act!P22*1000)</f>
        <v>290.55531312418293</v>
      </c>
      <c r="Q106" s="45">
        <f>IF([1]TrRoad_act!Q22=0,"",Q46/[1]TrRoad_act!Q22*1000)</f>
        <v>285.70228100905439</v>
      </c>
    </row>
    <row r="107" spans="1:17" ht="11.45" customHeight="1" x14ac:dyDescent="0.45">
      <c r="A107" s="19" t="s">
        <v>43</v>
      </c>
      <c r="B107" s="45">
        <f>IF([1]TrRoad_act!B23=0,"",B48/[1]TrRoad_act!B23*1000)</f>
        <v>702.11027622110703</v>
      </c>
      <c r="C107" s="45">
        <f>IF([1]TrRoad_act!C23=0,"",C48/[1]TrRoad_act!C23*1000)</f>
        <v>612.5719262318903</v>
      </c>
      <c r="D107" s="45">
        <f>IF([1]TrRoad_act!D23=0,"",D48/[1]TrRoad_act!D23*1000)</f>
        <v>554.30912692882998</v>
      </c>
      <c r="E107" s="45">
        <f>IF([1]TrRoad_act!E23=0,"",E48/[1]TrRoad_act!E23*1000)</f>
        <v>529.85427587104903</v>
      </c>
      <c r="F107" s="45">
        <f>IF([1]TrRoad_act!F23=0,"",F48/[1]TrRoad_act!F23*1000)</f>
        <v>521.73980732798645</v>
      </c>
      <c r="G107" s="45">
        <f>IF([1]TrRoad_act!G23=0,"",G48/[1]TrRoad_act!G23*1000)</f>
        <v>508.59370452187147</v>
      </c>
      <c r="H107" s="45">
        <f>IF([1]TrRoad_act!H23=0,"",H48/[1]TrRoad_act!H23*1000)</f>
        <v>496.69654431483161</v>
      </c>
      <c r="I107" s="45">
        <f>IF([1]TrRoad_act!I23=0,"",I48/[1]TrRoad_act!I23*1000)</f>
        <v>490.12218561542585</v>
      </c>
      <c r="J107" s="45">
        <f>IF([1]TrRoad_act!J23=0,"",J48/[1]TrRoad_act!J23*1000)</f>
        <v>482.20190899052886</v>
      </c>
      <c r="K107" s="45">
        <f>IF([1]TrRoad_act!K23=0,"",K48/[1]TrRoad_act!K23*1000)</f>
        <v>481.12267713782074</v>
      </c>
      <c r="L107" s="45">
        <f>IF([1]TrRoad_act!L23=0,"",L48/[1]TrRoad_act!L23*1000)</f>
        <v>477.84059500914964</v>
      </c>
      <c r="M107" s="45">
        <f>IF([1]TrRoad_act!M23=0,"",M48/[1]TrRoad_act!M23*1000)</f>
        <v>477.93285344272533</v>
      </c>
      <c r="N107" s="45">
        <f>IF([1]TrRoad_act!N23=0,"",N48/[1]TrRoad_act!N23*1000)</f>
        <v>476.04779642059049</v>
      </c>
      <c r="O107" s="45">
        <f>IF([1]TrRoad_act!O23=0,"",O48/[1]TrRoad_act!O23*1000)</f>
        <v>472.45167160161151</v>
      </c>
      <c r="P107" s="45">
        <f>IF([1]TrRoad_act!P23=0,"",P48/[1]TrRoad_act!P23*1000)</f>
        <v>472.23295658649533</v>
      </c>
      <c r="Q107" s="45">
        <f>IF([1]TrRoad_act!Q23=0,"",Q48/[1]TrRoad_act!Q23*1000)</f>
        <v>475.94900025411368</v>
      </c>
    </row>
    <row r="108" spans="1:17" ht="11.45" customHeight="1" x14ac:dyDescent="0.45">
      <c r="A108" s="19" t="s">
        <v>44</v>
      </c>
      <c r="B108" s="45">
        <f>IF([1]TrRoad_act!B24=0,"",B49/[1]TrRoad_act!B24*1000)</f>
        <v>627.05191238473992</v>
      </c>
      <c r="C108" s="45">
        <f>IF([1]TrRoad_act!C24=0,"",C49/[1]TrRoad_act!C24*1000)</f>
        <v>612.64877955269139</v>
      </c>
      <c r="D108" s="45">
        <f>IF([1]TrRoad_act!D24=0,"",D49/[1]TrRoad_act!D24*1000)</f>
        <v>599.9960689770445</v>
      </c>
      <c r="E108" s="45">
        <f>IF([1]TrRoad_act!E24=0,"",E49/[1]TrRoad_act!E24*1000)</f>
        <v>588.32149991747724</v>
      </c>
      <c r="F108" s="45">
        <f>IF([1]TrRoad_act!F24=0,"",F49/[1]TrRoad_act!F24*1000)</f>
        <v>582.41410012874314</v>
      </c>
      <c r="G108" s="45">
        <f>IF([1]TrRoad_act!G24=0,"",G49/[1]TrRoad_act!G24*1000)</f>
        <v>576.11165822753856</v>
      </c>
      <c r="H108" s="45">
        <f>IF([1]TrRoad_act!H24=0,"",H49/[1]TrRoad_act!H24*1000)</f>
        <v>413.42946161889074</v>
      </c>
      <c r="I108" s="45">
        <f>IF([1]TrRoad_act!I24=0,"",I49/[1]TrRoad_act!I24*1000)</f>
        <v>391.27359585352843</v>
      </c>
      <c r="J108" s="45">
        <f>IF([1]TrRoad_act!J24=0,"",J49/[1]TrRoad_act!J24*1000)</f>
        <v>392.73517659240918</v>
      </c>
      <c r="K108" s="45">
        <f>IF([1]TrRoad_act!K24=0,"",K49/[1]TrRoad_act!K24*1000)</f>
        <v>391.26597473736001</v>
      </c>
      <c r="L108" s="45">
        <f>IF([1]TrRoad_act!L24=0,"",L49/[1]TrRoad_act!L24*1000)</f>
        <v>401.79118727378642</v>
      </c>
      <c r="M108" s="45">
        <f>IF([1]TrRoad_act!M24=0,"",M49/[1]TrRoad_act!M24*1000)</f>
        <v>402.99344498433248</v>
      </c>
      <c r="N108" s="45">
        <f>IF([1]TrRoad_act!N24=0,"",N49/[1]TrRoad_act!N24*1000)</f>
        <v>398.26585836111707</v>
      </c>
      <c r="O108" s="45">
        <f>IF([1]TrRoad_act!O24=0,"",O49/[1]TrRoad_act!O24*1000)</f>
        <v>402.18920640217493</v>
      </c>
      <c r="P108" s="45">
        <f>IF([1]TrRoad_act!P24=0,"",P49/[1]TrRoad_act!P24*1000)</f>
        <v>404.16095171390918</v>
      </c>
      <c r="Q108" s="45">
        <f>IF([1]TrRoad_act!Q24=0,"",Q49/[1]TrRoad_act!Q24*1000)</f>
        <v>411.52462532205749</v>
      </c>
    </row>
    <row r="109" spans="1:17" ht="11.45" customHeight="1" x14ac:dyDescent="0.45">
      <c r="A109" s="19" t="s">
        <v>48</v>
      </c>
      <c r="B109" s="45">
        <f>IF([1]TrRoad_act!B25=0,"",B51/[1]TrRoad_act!B25*1000)</f>
        <v>205.73931458087955</v>
      </c>
      <c r="C109" s="45">
        <f>IF([1]TrRoad_act!C25=0,"",C51/[1]TrRoad_act!C25*1000)</f>
        <v>203.74033653069151</v>
      </c>
      <c r="D109" s="45">
        <f>IF([1]TrRoad_act!D25=0,"",D51/[1]TrRoad_act!D25*1000)</f>
        <v>205.28973862165205</v>
      </c>
      <c r="E109" s="45">
        <f>IF([1]TrRoad_act!E25=0,"",E51/[1]TrRoad_act!E25*1000)</f>
        <v>207.07564816481261</v>
      </c>
      <c r="F109" s="45">
        <f>IF([1]TrRoad_act!F25=0,"",F51/[1]TrRoad_act!F25*1000)</f>
        <v>201.03474289682293</v>
      </c>
      <c r="G109" s="45">
        <f>IF([1]TrRoad_act!G25=0,"",G51/[1]TrRoad_act!G25*1000)</f>
        <v>201.18246764103276</v>
      </c>
      <c r="H109" s="45">
        <f>IF([1]TrRoad_act!H25=0,"",H51/[1]TrRoad_act!H25*1000)</f>
        <v>201.73978939700012</v>
      </c>
      <c r="I109" s="45">
        <f>IF([1]TrRoad_act!I25=0,"",I51/[1]TrRoad_act!I25*1000)</f>
        <v>203.31084450520819</v>
      </c>
      <c r="J109" s="45">
        <f>IF([1]TrRoad_act!J25=0,"",J51/[1]TrRoad_act!J25*1000)</f>
        <v>199.02236402360563</v>
      </c>
      <c r="K109" s="45">
        <f>IF([1]TrRoad_act!K25=0,"",K51/[1]TrRoad_act!K25*1000)</f>
        <v>198.20288481108179</v>
      </c>
      <c r="L109" s="45">
        <f>IF([1]TrRoad_act!L25=0,"",L51/[1]TrRoad_act!L25*1000)</f>
        <v>189.94589374956684</v>
      </c>
      <c r="M109" s="45">
        <f>IF([1]TrRoad_act!M25=0,"",M51/[1]TrRoad_act!M25*1000)</f>
        <v>184.99920080793981</v>
      </c>
      <c r="N109" s="45">
        <f>IF([1]TrRoad_act!N25=0,"",N51/[1]TrRoad_act!N25*1000)</f>
        <v>188.9547447973668</v>
      </c>
      <c r="O109" s="45">
        <f>IF([1]TrRoad_act!O25=0,"",O51/[1]TrRoad_act!O25*1000)</f>
        <v>191.73168187116246</v>
      </c>
      <c r="P109" s="45">
        <f>IF([1]TrRoad_act!P25=0,"",P51/[1]TrRoad_act!P25*1000)</f>
        <v>191.19439730734868</v>
      </c>
      <c r="Q109" s="45">
        <f>IF([1]TrRoad_act!Q25=0,"",Q51/[1]TrRoad_act!Q25*1000)</f>
        <v>191.14763881153533</v>
      </c>
    </row>
    <row r="110" spans="1:17" ht="11.45" customHeight="1" x14ac:dyDescent="0.45">
      <c r="A110" s="29" t="s">
        <v>58</v>
      </c>
      <c r="B110" s="44">
        <f>IF([1]TrRoad_act!B26=0,"",B52/[1]TrRoad_act!B26*1000)</f>
        <v>42.34071593453158</v>
      </c>
      <c r="C110" s="44">
        <f>IF([1]TrRoad_act!C26=0,"",C52/[1]TrRoad_act!C26*1000)</f>
        <v>42.480108331759062</v>
      </c>
      <c r="D110" s="44">
        <f>IF([1]TrRoad_act!D26=0,"",D52/[1]TrRoad_act!D26*1000)</f>
        <v>41.81835192182627</v>
      </c>
      <c r="E110" s="44">
        <f>IF([1]TrRoad_act!E26=0,"",E52/[1]TrRoad_act!E26*1000)</f>
        <v>43.155962116253605</v>
      </c>
      <c r="F110" s="44">
        <f>IF([1]TrRoad_act!F26=0,"",F52/[1]TrRoad_act!F26*1000)</f>
        <v>41.637648487956518</v>
      </c>
      <c r="G110" s="44">
        <f>IF([1]TrRoad_act!G26=0,"",G52/[1]TrRoad_act!G26*1000)</f>
        <v>41.82310383920705</v>
      </c>
      <c r="H110" s="44">
        <f>IF([1]TrRoad_act!H26=0,"",H52/[1]TrRoad_act!H26*1000)</f>
        <v>41.788068721368205</v>
      </c>
      <c r="I110" s="44">
        <f>IF([1]TrRoad_act!I26=0,"",I52/[1]TrRoad_act!I26*1000)</f>
        <v>41.772891590540588</v>
      </c>
      <c r="J110" s="44">
        <f>IF([1]TrRoad_act!J26=0,"",J52/[1]TrRoad_act!J26*1000)</f>
        <v>41.226410806957588</v>
      </c>
      <c r="K110" s="44">
        <f>IF([1]TrRoad_act!K26=0,"",K52/[1]TrRoad_act!K26*1000)</f>
        <v>42.574398167803956</v>
      </c>
      <c r="L110" s="44">
        <f>IF([1]TrRoad_act!L26=0,"",L52/[1]TrRoad_act!L26*1000)</f>
        <v>42.429050036939287</v>
      </c>
      <c r="M110" s="44">
        <f>IF([1]TrRoad_act!M26=0,"",M52/[1]TrRoad_act!M26*1000)</f>
        <v>41.980265533037887</v>
      </c>
      <c r="N110" s="44">
        <f>IF([1]TrRoad_act!N26=0,"",N52/[1]TrRoad_act!N26*1000)</f>
        <v>41.751057231775377</v>
      </c>
      <c r="O110" s="44">
        <f>IF([1]TrRoad_act!O26=0,"",O52/[1]TrRoad_act!O26*1000)</f>
        <v>40.587759449394568</v>
      </c>
      <c r="P110" s="44">
        <f>IF([1]TrRoad_act!P26=0,"",P52/[1]TrRoad_act!P26*1000)</f>
        <v>40.097180184086682</v>
      </c>
      <c r="Q110" s="44">
        <f>IF([1]TrRoad_act!Q26=0,"",Q52/[1]TrRoad_act!Q26*1000)</f>
        <v>39.883031736686775</v>
      </c>
    </row>
    <row r="111" spans="1:17" ht="11.45" customHeight="1" x14ac:dyDescent="0.45">
      <c r="A111" s="19" t="s">
        <v>52</v>
      </c>
      <c r="B111" s="45">
        <f>IF([1]TrRoad_act!B27=0,"",B53/[1]TrRoad_act!B27*1000)</f>
        <v>43.203157623291155</v>
      </c>
      <c r="C111" s="45">
        <f>IF([1]TrRoad_act!C27=0,"",C53/[1]TrRoad_act!C27*1000)</f>
        <v>43.972609166867151</v>
      </c>
      <c r="D111" s="45">
        <f>IF([1]TrRoad_act!D27=0,"",D53/[1]TrRoad_act!D27*1000)</f>
        <v>43.348845700326891</v>
      </c>
      <c r="E111" s="45">
        <f>IF([1]TrRoad_act!E27=0,"",E53/[1]TrRoad_act!E27*1000)</f>
        <v>44.699280229157495</v>
      </c>
      <c r="F111" s="45">
        <f>IF([1]TrRoad_act!F27=0,"",F53/[1]TrRoad_act!F27*1000)</f>
        <v>44.223169898876428</v>
      </c>
      <c r="G111" s="45">
        <f>IF([1]TrRoad_act!G27=0,"",G53/[1]TrRoad_act!G27*1000)</f>
        <v>44.551935106011371</v>
      </c>
      <c r="H111" s="45">
        <f>IF([1]TrRoad_act!H27=0,"",H53/[1]TrRoad_act!H27*1000)</f>
        <v>44.340886030050214</v>
      </c>
      <c r="I111" s="45">
        <f>IF([1]TrRoad_act!I27=0,"",I53/[1]TrRoad_act!I27*1000)</f>
        <v>44.76881062320345</v>
      </c>
      <c r="J111" s="45">
        <f>IF([1]TrRoad_act!J27=0,"",J53/[1]TrRoad_act!J27*1000)</f>
        <v>44.195165897534814</v>
      </c>
      <c r="K111" s="45">
        <f>IF([1]TrRoad_act!K27=0,"",K53/[1]TrRoad_act!K27*1000)</f>
        <v>45.498456642448602</v>
      </c>
      <c r="L111" s="45">
        <f>IF([1]TrRoad_act!L27=0,"",L53/[1]TrRoad_act!L27*1000)</f>
        <v>44.835663256673023</v>
      </c>
      <c r="M111" s="45">
        <f>IF([1]TrRoad_act!M27=0,"",M53/[1]TrRoad_act!M27*1000)</f>
        <v>44.355102428856391</v>
      </c>
      <c r="N111" s="45">
        <f>IF([1]TrRoad_act!N27=0,"",N53/[1]TrRoad_act!N27*1000)</f>
        <v>43.622981930400726</v>
      </c>
      <c r="O111" s="45">
        <f>IF([1]TrRoad_act!O27=0,"",O53/[1]TrRoad_act!O27*1000)</f>
        <v>42.49992441853562</v>
      </c>
      <c r="P111" s="45">
        <f>IF([1]TrRoad_act!P27=0,"",P53/[1]TrRoad_act!P27*1000)</f>
        <v>43.005171379968083</v>
      </c>
      <c r="Q111" s="45">
        <f>IF([1]TrRoad_act!Q27=0,"",Q53/[1]TrRoad_act!Q27*1000)</f>
        <v>42.197233819154341</v>
      </c>
    </row>
    <row r="112" spans="1:17" ht="11.45" customHeight="1" x14ac:dyDescent="0.45">
      <c r="A112" s="40" t="s">
        <v>53</v>
      </c>
      <c r="B112" s="46">
        <f>IF([1]TrRoad_act!B28=0,"",B55/[1]TrRoad_act!B28*1000)</f>
        <v>39.938910905941626</v>
      </c>
      <c r="C112" s="46">
        <f>IF([1]TrRoad_act!C28=0,"",C55/[1]TrRoad_act!C28*1000)</f>
        <v>38.511763205369505</v>
      </c>
      <c r="D112" s="46">
        <f>IF([1]TrRoad_act!D28=0,"",D55/[1]TrRoad_act!D28*1000)</f>
        <v>37.876669121464083</v>
      </c>
      <c r="E112" s="46">
        <f>IF([1]TrRoad_act!E28=0,"",E55/[1]TrRoad_act!E28*1000)</f>
        <v>39.247970879502226</v>
      </c>
      <c r="F112" s="46">
        <f>IF([1]TrRoad_act!F28=0,"",F55/[1]TrRoad_act!F28*1000)</f>
        <v>35.591127002106631</v>
      </c>
      <c r="G112" s="46">
        <f>IF([1]TrRoad_act!G28=0,"",G55/[1]TrRoad_act!G28*1000)</f>
        <v>35.508141882825591</v>
      </c>
      <c r="H112" s="46">
        <f>IF([1]TrRoad_act!H28=0,"",H55/[1]TrRoad_act!H28*1000)</f>
        <v>36.064668698131634</v>
      </c>
      <c r="I112" s="46">
        <f>IF([1]TrRoad_act!I28=0,"",I55/[1]TrRoad_act!I28*1000)</f>
        <v>35.046961277531949</v>
      </c>
      <c r="J112" s="46">
        <f>IF([1]TrRoad_act!J28=0,"",J55/[1]TrRoad_act!J28*1000)</f>
        <v>34.562834931060927</v>
      </c>
      <c r="K112" s="46">
        <f>IF([1]TrRoad_act!K28=0,"",K55/[1]TrRoad_act!K28*1000)</f>
        <v>35.82100662947753</v>
      </c>
      <c r="L112" s="46">
        <f>IF([1]TrRoad_act!L28=0,"",L55/[1]TrRoad_act!L28*1000)</f>
        <v>37.168706655876804</v>
      </c>
      <c r="M112" s="46">
        <f>IF([1]TrRoad_act!M28=0,"",M55/[1]TrRoad_act!M28*1000)</f>
        <v>36.798764243189396</v>
      </c>
      <c r="N112" s="46">
        <f>IF([1]TrRoad_act!N28=0,"",N55/[1]TrRoad_act!N28*1000)</f>
        <v>37.86093834770417</v>
      </c>
      <c r="O112" s="46">
        <f>IF([1]TrRoad_act!O28=0,"",O55/[1]TrRoad_act!O28*1000)</f>
        <v>36.849432782852546</v>
      </c>
      <c r="P112" s="46">
        <f>IF([1]TrRoad_act!P28=0,"",P55/[1]TrRoad_act!P28*1000)</f>
        <v>34.460006959068693</v>
      </c>
      <c r="Q112" s="46">
        <f>IF([1]TrRoad_act!Q28=0,"",Q55/[1]TrRoad_act!Q28*1000)</f>
        <v>35.315796060352284</v>
      </c>
    </row>
    <row r="114" spans="1:17" ht="11.45" customHeight="1" x14ac:dyDescent="0.45">
      <c r="A114" s="13" t="s">
        <v>62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</row>
    <row r="115" spans="1:17" ht="11.45" customHeight="1" x14ac:dyDescent="0.45">
      <c r="A115" s="23" t="s">
        <v>21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</row>
    <row r="116" spans="1:17" ht="11.45" customHeight="1" x14ac:dyDescent="0.45">
      <c r="A116" s="33" t="s">
        <v>56</v>
      </c>
      <c r="B116" s="43">
        <f>IF(B19=0,"",1000000*B19/[1]TrRoad_act!B86)</f>
        <v>134.89832189628996</v>
      </c>
      <c r="C116" s="43">
        <f>IF(C19=0,"",1000000*C19/[1]TrRoad_act!C86)</f>
        <v>133.95623825350103</v>
      </c>
      <c r="D116" s="43">
        <f>IF(D19=0,"",1000000*D19/[1]TrRoad_act!D86)</f>
        <v>130.47926345452291</v>
      </c>
      <c r="E116" s="43">
        <f>IF(E19=0,"",1000000*E19/[1]TrRoad_act!E86)</f>
        <v>129.9781007505768</v>
      </c>
      <c r="F116" s="43">
        <f>IF(F19=0,"",1000000*F19/[1]TrRoad_act!F86)</f>
        <v>128.38640619350383</v>
      </c>
      <c r="G116" s="43">
        <f>IF(G19=0,"",1000000*G19/[1]TrRoad_act!G86)</f>
        <v>126.92947791395996</v>
      </c>
      <c r="H116" s="43">
        <f>IF(H19=0,"",1000000*H19/[1]TrRoad_act!H86)</f>
        <v>120.1619958908673</v>
      </c>
      <c r="I116" s="43">
        <f>IF(I19=0,"",1000000*I19/[1]TrRoad_act!I86)</f>
        <v>111.81916333910692</v>
      </c>
      <c r="J116" s="43">
        <f>IF(J19=0,"",1000000*J19/[1]TrRoad_act!J86)</f>
        <v>110.528622288547</v>
      </c>
      <c r="K116" s="43">
        <f>IF(K19=0,"",1000000*K19/[1]TrRoad_act!K86)</f>
        <v>107.68096255611735</v>
      </c>
      <c r="L116" s="43">
        <f>IF(L19=0,"",1000000*L19/[1]TrRoad_act!L86)</f>
        <v>107.4966416383008</v>
      </c>
      <c r="M116" s="43">
        <f>IF(M19=0,"",1000000*M19/[1]TrRoad_act!M86)</f>
        <v>106.37374992179578</v>
      </c>
      <c r="N116" s="43">
        <f>IF(N19=0,"",1000000*N19/[1]TrRoad_act!N86)</f>
        <v>104.79532164527417</v>
      </c>
      <c r="O116" s="43">
        <f>IF(O19=0,"",1000000*O19/[1]TrRoad_act!O86)</f>
        <v>102.64655749954785</v>
      </c>
      <c r="P116" s="43">
        <f>IF(P19=0,"",1000000*P19/[1]TrRoad_act!P86)</f>
        <v>104.27098255167269</v>
      </c>
      <c r="Q116" s="43">
        <f>IF(Q19=0,"",1000000*Q19/[1]TrRoad_act!Q86)</f>
        <v>103.84956163557239</v>
      </c>
    </row>
    <row r="117" spans="1:17" ht="11.45" customHeight="1" x14ac:dyDescent="0.45">
      <c r="A117" s="29" t="s">
        <v>40</v>
      </c>
      <c r="B117" s="44">
        <f>IF(B21=0,"",1000000*B21/[1]TrRoad_act!B87)</f>
        <v>859.15907098033824</v>
      </c>
      <c r="C117" s="44">
        <f>IF(C21=0,"",1000000*C21/[1]TrRoad_act!C87)</f>
        <v>844.42222524567035</v>
      </c>
      <c r="D117" s="44">
        <f>IF(D21=0,"",1000000*D21/[1]TrRoad_act!D87)</f>
        <v>840.38535827365524</v>
      </c>
      <c r="E117" s="44">
        <f>IF(E21=0,"",1000000*E21/[1]TrRoad_act!E87)</f>
        <v>822.9349090698762</v>
      </c>
      <c r="F117" s="44">
        <f>IF(F21=0,"",1000000*F21/[1]TrRoad_act!F87)</f>
        <v>820.18231490373216</v>
      </c>
      <c r="G117" s="44">
        <f>IF(G21=0,"",1000000*G21/[1]TrRoad_act!G87)</f>
        <v>794.85980568358116</v>
      </c>
      <c r="H117" s="44">
        <f>IF(H21=0,"",1000000*H21/[1]TrRoad_act!H87)</f>
        <v>794.65404902818318</v>
      </c>
      <c r="I117" s="44">
        <f>IF(I21=0,"",1000000*I21/[1]TrRoad_act!I87)</f>
        <v>780.85264154315166</v>
      </c>
      <c r="J117" s="44">
        <f>IF(J21=0,"",1000000*J21/[1]TrRoad_act!J87)</f>
        <v>759.63573167451455</v>
      </c>
      <c r="K117" s="44">
        <f>IF(K21=0,"",1000000*K21/[1]TrRoad_act!K87)</f>
        <v>750.4112603019887</v>
      </c>
      <c r="L117" s="44">
        <f>IF(L21=0,"",1000000*L21/[1]TrRoad_act!L87)</f>
        <v>722.80825669962451</v>
      </c>
      <c r="M117" s="44">
        <f>IF(M21=0,"",1000000*M21/[1]TrRoad_act!M87)</f>
        <v>706.94970120383141</v>
      </c>
      <c r="N117" s="44">
        <f>IF(N21=0,"",1000000*N21/[1]TrRoad_act!N87)</f>
        <v>682.61924376446461</v>
      </c>
      <c r="O117" s="44">
        <f>IF(O21=0,"",1000000*O21/[1]TrRoad_act!O87)</f>
        <v>666.16517059486603</v>
      </c>
      <c r="P117" s="44">
        <f>IF(P21=0,"",1000000*P21/[1]TrRoad_act!P87)</f>
        <v>677.7421766815313</v>
      </c>
      <c r="Q117" s="44">
        <f>IF(Q21=0,"",1000000*Q21/[1]TrRoad_act!Q87)</f>
        <v>676.87077623241237</v>
      </c>
    </row>
    <row r="118" spans="1:17" ht="11.45" customHeight="1" x14ac:dyDescent="0.45">
      <c r="A118" s="19" t="s">
        <v>41</v>
      </c>
      <c r="B118" s="45">
        <f>IF(B22=0,"",1000000*B22/[1]TrRoad_act!B88)</f>
        <v>789.32913319972306</v>
      </c>
      <c r="C118" s="45">
        <f>IF(C22=0,"",1000000*C22/[1]TrRoad_act!C88)</f>
        <v>769.88603038400856</v>
      </c>
      <c r="D118" s="45">
        <f>IF(D22=0,"",1000000*D22/[1]TrRoad_act!D88)</f>
        <v>763.67507172914566</v>
      </c>
      <c r="E118" s="45">
        <f>IF(E22=0,"",1000000*E22/[1]TrRoad_act!E88)</f>
        <v>741.46722771002237</v>
      </c>
      <c r="F118" s="45">
        <f>IF(F22=0,"",1000000*F22/[1]TrRoad_act!F88)</f>
        <v>729.50164313246307</v>
      </c>
      <c r="G118" s="45">
        <f>IF(G22=0,"",1000000*G22/[1]TrRoad_act!G88)</f>
        <v>701.01775757539212</v>
      </c>
      <c r="H118" s="45">
        <f>IF(H22=0,"",1000000*H22/[1]TrRoad_act!H88)</f>
        <v>685.89877376427432</v>
      </c>
      <c r="I118" s="45">
        <f>IF(I22=0,"",1000000*I22/[1]TrRoad_act!I88)</f>
        <v>666.46886574998086</v>
      </c>
      <c r="J118" s="45">
        <f>IF(J22=0,"",1000000*J22/[1]TrRoad_act!J88)</f>
        <v>643.16510002081191</v>
      </c>
      <c r="K118" s="45">
        <f>IF(K22=0,"",1000000*K22/[1]TrRoad_act!K88)</f>
        <v>632.01360265295125</v>
      </c>
      <c r="L118" s="45">
        <f>IF(L22=0,"",1000000*L22/[1]TrRoad_act!L88)</f>
        <v>603.31952199540603</v>
      </c>
      <c r="M118" s="45">
        <f>IF(M22=0,"",1000000*M22/[1]TrRoad_act!M88)</f>
        <v>586.13197739913994</v>
      </c>
      <c r="N118" s="45">
        <f>IF(N22=0,"",1000000*N22/[1]TrRoad_act!N88)</f>
        <v>555.53677314945185</v>
      </c>
      <c r="O118" s="45">
        <f>IF(O22=0,"",1000000*O22/[1]TrRoad_act!O88)</f>
        <v>539.42327040358521</v>
      </c>
      <c r="P118" s="45">
        <f>IF(P22=0,"",1000000*P22/[1]TrRoad_act!P88)</f>
        <v>541.28102904123796</v>
      </c>
      <c r="Q118" s="45">
        <f>IF(Q22=0,"",1000000*Q22/[1]TrRoad_act!Q88)</f>
        <v>533.43789965655435</v>
      </c>
    </row>
    <row r="119" spans="1:17" ht="11.45" customHeight="1" x14ac:dyDescent="0.45">
      <c r="A119" s="19" t="s">
        <v>42</v>
      </c>
      <c r="B119" s="45">
        <f>IF(B24=0,"",1000000*B24/[1]TrRoad_act!B89)</f>
        <v>1143.8733202822998</v>
      </c>
      <c r="C119" s="45">
        <f>IF(C24=0,"",1000000*C24/[1]TrRoad_act!C89)</f>
        <v>1129.0335367100308</v>
      </c>
      <c r="D119" s="45">
        <f>IF(D24=0,"",1000000*D24/[1]TrRoad_act!D89)</f>
        <v>1108.8720425544491</v>
      </c>
      <c r="E119" s="45">
        <f>IF(E24=0,"",1000000*E24/[1]TrRoad_act!E89)</f>
        <v>1084.773445796854</v>
      </c>
      <c r="F119" s="45">
        <f>IF(F24=0,"",1000000*F24/[1]TrRoad_act!F89)</f>
        <v>1077.9519733115817</v>
      </c>
      <c r="G119" s="45">
        <f>IF(G24=0,"",1000000*G24/[1]TrRoad_act!G89)</f>
        <v>1036.9324901023645</v>
      </c>
      <c r="H119" s="45">
        <f>IF(H24=0,"",1000000*H24/[1]TrRoad_act!H89)</f>
        <v>1047.7218123369371</v>
      </c>
      <c r="I119" s="45">
        <f>IF(I24=0,"",1000000*I24/[1]TrRoad_act!I89)</f>
        <v>1029.7033541806577</v>
      </c>
      <c r="J119" s="45">
        <f>IF(J24=0,"",1000000*J24/[1]TrRoad_act!J89)</f>
        <v>989.7285808315039</v>
      </c>
      <c r="K119" s="45">
        <f>IF(K24=0,"",1000000*K24/[1]TrRoad_act!K89)</f>
        <v>965.44338526381182</v>
      </c>
      <c r="L119" s="45">
        <f>IF(L24=0,"",1000000*L24/[1]TrRoad_act!L89)</f>
        <v>925.60910452909945</v>
      </c>
      <c r="M119" s="45">
        <f>IF(M24=0,"",1000000*M24/[1]TrRoad_act!M89)</f>
        <v>894.49265090220536</v>
      </c>
      <c r="N119" s="45">
        <f>IF(N24=0,"",1000000*N24/[1]TrRoad_act!N89)</f>
        <v>868.44430540624739</v>
      </c>
      <c r="O119" s="45">
        <f>IF(O24=0,"",1000000*O24/[1]TrRoad_act!O89)</f>
        <v>838.79263171192736</v>
      </c>
      <c r="P119" s="45">
        <f>IF(P24=0,"",1000000*P24/[1]TrRoad_act!P89)</f>
        <v>858.24094839649729</v>
      </c>
      <c r="Q119" s="45">
        <f>IF(Q24=0,"",1000000*Q24/[1]TrRoad_act!Q89)</f>
        <v>859.88145280844117</v>
      </c>
    </row>
    <row r="120" spans="1:17" ht="11.45" customHeight="1" x14ac:dyDescent="0.45">
      <c r="A120" s="19" t="s">
        <v>43</v>
      </c>
      <c r="B120" s="45">
        <f>IF(B26=0,"",1000000*B26/[1]TrRoad_act!B90)</f>
        <v>939.99314766146358</v>
      </c>
      <c r="C120" s="45">
        <f>IF(C26=0,"",1000000*C26/[1]TrRoad_act!C90)</f>
        <v>865.03742661410217</v>
      </c>
      <c r="D120" s="45">
        <f>IF(D26=0,"",1000000*D26/[1]TrRoad_act!D90)</f>
        <v>818.53509492677563</v>
      </c>
      <c r="E120" s="45">
        <f>IF(E26=0,"",1000000*E26/[1]TrRoad_act!E90)</f>
        <v>753.94599666774718</v>
      </c>
      <c r="F120" s="45">
        <f>IF(F26=0,"",1000000*F26/[1]TrRoad_act!F90)</f>
        <v>771.50235524366622</v>
      </c>
      <c r="G120" s="45">
        <f>IF(G26=0,"",1000000*G26/[1]TrRoad_act!G90)</f>
        <v>760.71912974316149</v>
      </c>
      <c r="H120" s="45">
        <f>IF(H26=0,"",1000000*H26/[1]TrRoad_act!H90)</f>
        <v>758.46107999353512</v>
      </c>
      <c r="I120" s="45">
        <f>IF(I26=0,"",1000000*I26/[1]TrRoad_act!I90)</f>
        <v>721.8225175741261</v>
      </c>
      <c r="J120" s="45">
        <f>IF(J26=0,"",1000000*J26/[1]TrRoad_act!J90)</f>
        <v>723.20222049198867</v>
      </c>
      <c r="K120" s="45">
        <f>IF(K26=0,"",1000000*K26/[1]TrRoad_act!K90)</f>
        <v>732.96515858326359</v>
      </c>
      <c r="L120" s="45">
        <f>IF(L26=0,"",1000000*L26/[1]TrRoad_act!L90)</f>
        <v>711.18486376109058</v>
      </c>
      <c r="M120" s="45">
        <f>IF(M26=0,"",1000000*M26/[1]TrRoad_act!M90)</f>
        <v>747.485510998628</v>
      </c>
      <c r="N120" s="45">
        <f>IF(N26=0,"",1000000*N26/[1]TrRoad_act!N90)</f>
        <v>725.10028215928526</v>
      </c>
      <c r="O120" s="45">
        <f>IF(O26=0,"",1000000*O26/[1]TrRoad_act!O90)</f>
        <v>739.98591826960171</v>
      </c>
      <c r="P120" s="45">
        <f>IF(P26=0,"",1000000*P26/[1]TrRoad_act!P90)</f>
        <v>725.4697657801587</v>
      </c>
      <c r="Q120" s="45">
        <f>IF(Q26=0,"",1000000*Q26/[1]TrRoad_act!Q90)</f>
        <v>726.41720436953131</v>
      </c>
    </row>
    <row r="121" spans="1:17" ht="11.45" customHeight="1" x14ac:dyDescent="0.45">
      <c r="A121" s="19" t="s">
        <v>44</v>
      </c>
      <c r="B121" s="45">
        <f>IF(B27=0,"",1000000*B27/[1]TrRoad_act!B91)</f>
        <v>1034.699275774025</v>
      </c>
      <c r="C121" s="45">
        <f>IF(C27=0,"",1000000*C27/[1]TrRoad_act!C91)</f>
        <v>1015.378040173523</v>
      </c>
      <c r="D121" s="45">
        <f>IF(D27=0,"",1000000*D27/[1]TrRoad_act!D91)</f>
        <v>1007.2666039990092</v>
      </c>
      <c r="E121" s="45">
        <f>IF(E27=0,"",1000000*E27/[1]TrRoad_act!E91)</f>
        <v>990.99951734472052</v>
      </c>
      <c r="F121" s="45">
        <f>IF(F27=0,"",1000000*F27/[1]TrRoad_act!F91)</f>
        <v>999.60805982542934</v>
      </c>
      <c r="G121" s="45">
        <f>IF(G27=0,"",1000000*G27/[1]TrRoad_act!G91)</f>
        <v>942.23553324213299</v>
      </c>
      <c r="H121" s="45">
        <f>IF(H27=0,"",1000000*H27/[1]TrRoad_act!H91)</f>
        <v>907.28169369253874</v>
      </c>
      <c r="I121" s="45">
        <f>IF(I27=0,"",1000000*I27/[1]TrRoad_act!I91)</f>
        <v>894.51132095112496</v>
      </c>
      <c r="J121" s="45">
        <f>IF(J27=0,"",1000000*J27/[1]TrRoad_act!J91)</f>
        <v>855.91751486437352</v>
      </c>
      <c r="K121" s="45">
        <f>IF(K27=0,"",1000000*K27/[1]TrRoad_act!K91)</f>
        <v>879.7774608925771</v>
      </c>
      <c r="L121" s="45">
        <f>IF(L27=0,"",1000000*L27/[1]TrRoad_act!L91)</f>
        <v>814.53631670080108</v>
      </c>
      <c r="M121" s="45">
        <f>IF(M27=0,"",1000000*M27/[1]TrRoad_act!M91)</f>
        <v>812.67679606827005</v>
      </c>
      <c r="N121" s="45">
        <f>IF(N27=0,"",1000000*N27/[1]TrRoad_act!N91)</f>
        <v>778.35439008572689</v>
      </c>
      <c r="O121" s="45">
        <f>IF(O27=0,"",1000000*O27/[1]TrRoad_act!O91)</f>
        <v>780.6130648948681</v>
      </c>
      <c r="P121" s="45">
        <f>IF(P27=0,"",1000000*P27/[1]TrRoad_act!P91)</f>
        <v>802.69202320778936</v>
      </c>
      <c r="Q121" s="45">
        <f>IF(Q27=0,"",1000000*Q27/[1]TrRoad_act!Q91)</f>
        <v>786.59053447813915</v>
      </c>
    </row>
    <row r="122" spans="1:17" ht="11.45" customHeight="1" x14ac:dyDescent="0.45">
      <c r="A122" s="19" t="s">
        <v>57</v>
      </c>
      <c r="B122" s="45" t="str">
        <f>IF(B29=0,"",1000000*B29/[1]TrRoad_act!B92)</f>
        <v/>
      </c>
      <c r="C122" s="45" t="str">
        <f>IF(C29=0,"",1000000*C29/[1]TrRoad_act!C92)</f>
        <v/>
      </c>
      <c r="D122" s="45" t="str">
        <f>IF(D29=0,"",1000000*D29/[1]TrRoad_act!D92)</f>
        <v/>
      </c>
      <c r="E122" s="45" t="str">
        <f>IF(E29=0,"",1000000*E29/[1]TrRoad_act!E92)</f>
        <v/>
      </c>
      <c r="F122" s="45" t="str">
        <f>IF(F29=0,"",1000000*F29/[1]TrRoad_act!F92)</f>
        <v/>
      </c>
      <c r="G122" s="45" t="str">
        <f>IF(G29=0,"",1000000*G29/[1]TrRoad_act!G92)</f>
        <v/>
      </c>
      <c r="H122" s="45" t="str">
        <f>IF(H29=0,"",1000000*H29/[1]TrRoad_act!H92)</f>
        <v/>
      </c>
      <c r="I122" s="45" t="str">
        <f>IF(I29=0,"",1000000*I29/[1]TrRoad_act!I92)</f>
        <v/>
      </c>
      <c r="J122" s="45">
        <f>IF(J29=0,"",1000000*J29/[1]TrRoad_act!J92)</f>
        <v>449.06304518793092</v>
      </c>
      <c r="K122" s="45">
        <f>IF(K29=0,"",1000000*K29/[1]TrRoad_act!K92)</f>
        <v>455.59267178772222</v>
      </c>
      <c r="L122" s="45">
        <f>IF(L29=0,"",1000000*L29/[1]TrRoad_act!L92)</f>
        <v>508.09127397236585</v>
      </c>
      <c r="M122" s="45">
        <f>IF(M29=0,"",1000000*M29/[1]TrRoad_act!M92)</f>
        <v>456.33394234436787</v>
      </c>
      <c r="N122" s="45">
        <f>IF(N29=0,"",1000000*N29/[1]TrRoad_act!N92)</f>
        <v>420.15344482360553</v>
      </c>
      <c r="O122" s="45">
        <f>IF(O29=0,"",1000000*O29/[1]TrRoad_act!O92)</f>
        <v>379.66482682423663</v>
      </c>
      <c r="P122" s="45">
        <f>IF(P29=0,"",1000000*P29/[1]TrRoad_act!P92)</f>
        <v>406.23287488623379</v>
      </c>
      <c r="Q122" s="45">
        <f>IF(Q29=0,"",1000000*Q29/[1]TrRoad_act!Q92)</f>
        <v>408.30336459598868</v>
      </c>
    </row>
    <row r="123" spans="1:17" ht="11.45" customHeight="1" x14ac:dyDescent="0.45">
      <c r="A123" s="19" t="s">
        <v>48</v>
      </c>
      <c r="B123" s="45" t="str">
        <f>IF(B32=0,"",1000000*B32/[1]TrRoad_act!B93)</f>
        <v/>
      </c>
      <c r="C123" s="45" t="str">
        <f>IF(C32=0,"",1000000*C32/[1]TrRoad_act!C93)</f>
        <v/>
      </c>
      <c r="D123" s="45" t="str">
        <f>IF(D32=0,"",1000000*D32/[1]TrRoad_act!D93)</f>
        <v/>
      </c>
      <c r="E123" s="45">
        <f>IF(E32=0,"",1000000*E32/[1]TrRoad_act!E93)</f>
        <v>244.67724087039201</v>
      </c>
      <c r="F123" s="45">
        <f>IF(F32=0,"",1000000*F32/[1]TrRoad_act!F93)</f>
        <v>247.79237846870595</v>
      </c>
      <c r="G123" s="45">
        <f>IF(G32=0,"",1000000*G32/[1]TrRoad_act!G93)</f>
        <v>256.15238621376375</v>
      </c>
      <c r="H123" s="45">
        <f>IF(H32=0,"",1000000*H32/[1]TrRoad_act!H93)</f>
        <v>374.49946858533082</v>
      </c>
      <c r="I123" s="45">
        <f>IF(I32=0,"",1000000*I32/[1]TrRoad_act!I93)</f>
        <v>371.08607007168479</v>
      </c>
      <c r="J123" s="45">
        <f>IF(J32=0,"",1000000*J32/[1]TrRoad_act!J93)</f>
        <v>479.16355262562286</v>
      </c>
      <c r="K123" s="45">
        <f>IF(K32=0,"",1000000*K32/[1]TrRoad_act!K93)</f>
        <v>483.38897989122864</v>
      </c>
      <c r="L123" s="45">
        <f>IF(L32=0,"",1000000*L32/[1]TrRoad_act!L93)</f>
        <v>398.11230322699873</v>
      </c>
      <c r="M123" s="45">
        <f>IF(M32=0,"",1000000*M32/[1]TrRoad_act!M93)</f>
        <v>395.07536399387305</v>
      </c>
      <c r="N123" s="45">
        <f>IF(N32=0,"",1000000*N32/[1]TrRoad_act!N93)</f>
        <v>400.25952385983322</v>
      </c>
      <c r="O123" s="45">
        <f>IF(O32=0,"",1000000*O32/[1]TrRoad_act!O93)</f>
        <v>404.11965736539588</v>
      </c>
      <c r="P123" s="45">
        <f>IF(P32=0,"",1000000*P32/[1]TrRoad_act!P93)</f>
        <v>406.6880660100008</v>
      </c>
      <c r="Q123" s="45">
        <f>IF(Q32=0,"",1000000*Q32/[1]TrRoad_act!Q93)</f>
        <v>408.49955972832299</v>
      </c>
    </row>
    <row r="124" spans="1:17" ht="11.45" customHeight="1" x14ac:dyDescent="0.45">
      <c r="A124" s="29" t="s">
        <v>49</v>
      </c>
      <c r="B124" s="44">
        <f>IF(B33=0,"",1000000*B33/[1]TrRoad_act!B94)</f>
        <v>22383.97552984325</v>
      </c>
      <c r="C124" s="44">
        <f>IF(C33=0,"",1000000*C33/[1]TrRoad_act!C94)</f>
        <v>22127.763370974917</v>
      </c>
      <c r="D124" s="44">
        <f>IF(D33=0,"",1000000*D33/[1]TrRoad_act!D94)</f>
        <v>22192.99812615597</v>
      </c>
      <c r="E124" s="44">
        <f>IF(E33=0,"",1000000*E33/[1]TrRoad_act!E94)</f>
        <v>22046.918887254491</v>
      </c>
      <c r="F124" s="44">
        <f>IF(F33=0,"",1000000*F33/[1]TrRoad_act!F94)</f>
        <v>22002.144122833975</v>
      </c>
      <c r="G124" s="44">
        <f>IF(G33=0,"",1000000*G33/[1]TrRoad_act!G94)</f>
        <v>21939.645872756988</v>
      </c>
      <c r="H124" s="44">
        <f>IF(H33=0,"",1000000*H33/[1]TrRoad_act!H94)</f>
        <v>22063.663524305492</v>
      </c>
      <c r="I124" s="44">
        <f>IF(I33=0,"",1000000*I33/[1]TrRoad_act!I94)</f>
        <v>22029.13392382281</v>
      </c>
      <c r="J124" s="44">
        <f>IF(J33=0,"",1000000*J33/[1]TrRoad_act!J94)</f>
        <v>21769.044188005257</v>
      </c>
      <c r="K124" s="44">
        <f>IF(K33=0,"",1000000*K33/[1]TrRoad_act!K94)</f>
        <v>21465.578193076522</v>
      </c>
      <c r="L124" s="44">
        <f>IF(L33=0,"",1000000*L33/[1]TrRoad_act!L94)</f>
        <v>21470.434974534015</v>
      </c>
      <c r="M124" s="44">
        <f>IF(M33=0,"",1000000*M33/[1]TrRoad_act!M94)</f>
        <v>21289.115991260489</v>
      </c>
      <c r="N124" s="44">
        <f>IF(N33=0,"",1000000*N33/[1]TrRoad_act!N94)</f>
        <v>20902.901207256789</v>
      </c>
      <c r="O124" s="44">
        <f>IF(O33=0,"",1000000*O33/[1]TrRoad_act!O94)</f>
        <v>20775.03472213518</v>
      </c>
      <c r="P124" s="44">
        <f>IF(P33=0,"",1000000*P33/[1]TrRoad_act!P94)</f>
        <v>20711.375074959451</v>
      </c>
      <c r="Q124" s="44">
        <f>IF(Q33=0,"",1000000*Q33/[1]TrRoad_act!Q94)</f>
        <v>20721.214834817267</v>
      </c>
    </row>
    <row r="125" spans="1:17" ht="11.45" customHeight="1" x14ac:dyDescent="0.45">
      <c r="A125" s="19" t="s">
        <v>41</v>
      </c>
      <c r="B125" s="45">
        <f>IF(B34=0,"",1000000*B34/[1]TrRoad_act!B95)</f>
        <v>4332.662613379237</v>
      </c>
      <c r="C125" s="45">
        <f>IF(C34=0,"",1000000*C34/[1]TrRoad_act!C95)</f>
        <v>4329.8704056848319</v>
      </c>
      <c r="D125" s="45">
        <f>IF(D34=0,"",1000000*D34/[1]TrRoad_act!D95)</f>
        <v>4338.2236017071709</v>
      </c>
      <c r="E125" s="45">
        <f>IF(E34=0,"",1000000*E34/[1]TrRoad_act!E95)</f>
        <v>4183.4117274297132</v>
      </c>
      <c r="F125" s="45">
        <f>IF(F34=0,"",1000000*F34/[1]TrRoad_act!F95)</f>
        <v>4093.1900311170098</v>
      </c>
      <c r="G125" s="45">
        <f>IF(G34=0,"",1000000*G34/[1]TrRoad_act!G95)</f>
        <v>4025.3467862378343</v>
      </c>
      <c r="H125" s="45">
        <f>IF(H34=0,"",1000000*H34/[1]TrRoad_act!H95)</f>
        <v>3977.9809446309978</v>
      </c>
      <c r="I125" s="45">
        <f>IF(I34=0,"",1000000*I34/[1]TrRoad_act!I95)</f>
        <v>3885.9683276452029</v>
      </c>
      <c r="J125" s="45">
        <f>IF(J34=0,"",1000000*J34/[1]TrRoad_act!J95)</f>
        <v>3832.464938507148</v>
      </c>
      <c r="K125" s="45">
        <f>IF(K34=0,"",1000000*K34/[1]TrRoad_act!K95)</f>
        <v>3761.14315688343</v>
      </c>
      <c r="L125" s="45">
        <f>IF(L34=0,"",1000000*L34/[1]TrRoad_act!L95)</f>
        <v>3662.1194182861941</v>
      </c>
      <c r="M125" s="45">
        <f>IF(M34=0,"",1000000*M34/[1]TrRoad_act!M95)</f>
        <v>3496.4779190521717</v>
      </c>
      <c r="N125" s="45">
        <f>IF(N34=0,"",1000000*N34/[1]TrRoad_act!N95)</f>
        <v>3331.7912324111135</v>
      </c>
      <c r="O125" s="45">
        <f>IF(O34=0,"",1000000*O34/[1]TrRoad_act!O95)</f>
        <v>3054.3916082601013</v>
      </c>
      <c r="P125" s="45">
        <f>IF(P34=0,"",1000000*P34/[1]TrRoad_act!P95)</f>
        <v>3079.2723736854496</v>
      </c>
      <c r="Q125" s="45">
        <f>IF(Q34=0,"",1000000*Q34/[1]TrRoad_act!Q95)</f>
        <v>2980.8676705932889</v>
      </c>
    </row>
    <row r="126" spans="1:17" ht="11.45" customHeight="1" x14ac:dyDescent="0.45">
      <c r="A126" s="19" t="s">
        <v>42</v>
      </c>
      <c r="B126" s="45">
        <f>IF(B36=0,"",1000000*B36/[1]TrRoad_act!B96)</f>
        <v>22852.586927976845</v>
      </c>
      <c r="C126" s="45">
        <f>IF(C36=0,"",1000000*C36/[1]TrRoad_act!C96)</f>
        <v>22573.336420197364</v>
      </c>
      <c r="D126" s="45">
        <f>IF(D36=0,"",1000000*D36/[1]TrRoad_act!D96)</f>
        <v>22620.356533649574</v>
      </c>
      <c r="E126" s="45">
        <f>IF(E36=0,"",1000000*E36/[1]TrRoad_act!E96)</f>
        <v>22415.978651088488</v>
      </c>
      <c r="F126" s="45">
        <f>IF(F36=0,"",1000000*F36/[1]TrRoad_act!F96)</f>
        <v>22355.359104400421</v>
      </c>
      <c r="G126" s="45">
        <f>IF(G36=0,"",1000000*G36/[1]TrRoad_act!G96)</f>
        <v>22299.221812485663</v>
      </c>
      <c r="H126" s="45">
        <f>IF(H36=0,"",1000000*H36/[1]TrRoad_act!H96)</f>
        <v>22390.853327024117</v>
      </c>
      <c r="I126" s="45">
        <f>IF(I36=0,"",1000000*I36/[1]TrRoad_act!I96)</f>
        <v>22351.827314557708</v>
      </c>
      <c r="J126" s="45">
        <f>IF(J36=0,"",1000000*J36/[1]TrRoad_act!J96)</f>
        <v>22092.366940592929</v>
      </c>
      <c r="K126" s="45">
        <f>IF(K36=0,"",1000000*K36/[1]TrRoad_act!K96)</f>
        <v>21732.97730974741</v>
      </c>
      <c r="L126" s="45">
        <f>IF(L36=0,"",1000000*L36/[1]TrRoad_act!L96)</f>
        <v>21708.34065225298</v>
      </c>
      <c r="M126" s="45">
        <f>IF(M36=0,"",1000000*M36/[1]TrRoad_act!M96)</f>
        <v>21477.943328836216</v>
      </c>
      <c r="N126" s="45">
        <f>IF(N36=0,"",1000000*N36/[1]TrRoad_act!N96)</f>
        <v>21005.541650301817</v>
      </c>
      <c r="O126" s="45">
        <f>IF(O36=0,"",1000000*O36/[1]TrRoad_act!O96)</f>
        <v>20934.070845033657</v>
      </c>
      <c r="P126" s="45">
        <f>IF(P36=0,"",1000000*P36/[1]TrRoad_act!P96)</f>
        <v>20898.590498906393</v>
      </c>
      <c r="Q126" s="45">
        <f>IF(Q36=0,"",1000000*Q36/[1]TrRoad_act!Q96)</f>
        <v>20839.612997437438</v>
      </c>
    </row>
    <row r="127" spans="1:17" ht="11.45" customHeight="1" x14ac:dyDescent="0.45">
      <c r="A127" s="19" t="s">
        <v>43</v>
      </c>
      <c r="B127" s="45">
        <f>IF(B38=0,"",1000000*B38/[1]TrRoad_act!B97)</f>
        <v>10795.353782334059</v>
      </c>
      <c r="C127" s="45">
        <f>IF(C38=0,"",1000000*C38/[1]TrRoad_act!C97)</f>
        <v>10708.864356891949</v>
      </c>
      <c r="D127" s="45">
        <f>IF(D38=0,"",1000000*D38/[1]TrRoad_act!D97)</f>
        <v>10747.610201081547</v>
      </c>
      <c r="E127" s="45">
        <f>IF(E38=0,"",1000000*E38/[1]TrRoad_act!E97)</f>
        <v>10749.305734067188</v>
      </c>
      <c r="F127" s="45">
        <f>IF(F38=0,"",1000000*F38/[1]TrRoad_act!F97)</f>
        <v>10276.449005586854</v>
      </c>
      <c r="G127" s="45">
        <f>IF(G38=0,"",1000000*G38/[1]TrRoad_act!G97)</f>
        <v>10410.480511182383</v>
      </c>
      <c r="H127" s="45">
        <f>IF(H38=0,"",1000000*H38/[1]TrRoad_act!H97)</f>
        <v>10442.913755324877</v>
      </c>
      <c r="I127" s="45">
        <f>IF(I38=0,"",1000000*I38/[1]TrRoad_act!I97)</f>
        <v>10551.917179022485</v>
      </c>
      <c r="J127" s="45">
        <f>IF(J38=0,"",1000000*J38/[1]TrRoad_act!J97)</f>
        <v>10639.069997620163</v>
      </c>
      <c r="K127" s="45">
        <f>IF(K38=0,"",1000000*K38/[1]TrRoad_act!K97)</f>
        <v>10619.780460778018</v>
      </c>
      <c r="L127" s="45">
        <f>IF(L38=0,"",1000000*L38/[1]TrRoad_act!L97)</f>
        <v>10854.548354556959</v>
      </c>
      <c r="M127" s="45">
        <f>IF(M38=0,"",1000000*M38/[1]TrRoad_act!M97)</f>
        <v>10932.177145846452</v>
      </c>
      <c r="N127" s="45">
        <f>IF(N38=0,"",1000000*N38/[1]TrRoad_act!N97)</f>
        <v>10927.898310559522</v>
      </c>
      <c r="O127" s="45">
        <f>IF(O38=0,"",1000000*O38/[1]TrRoad_act!O97)</f>
        <v>10955.103816872919</v>
      </c>
      <c r="P127" s="45">
        <f>IF(P38=0,"",1000000*P38/[1]TrRoad_act!P97)</f>
        <v>10951.660949928533</v>
      </c>
      <c r="Q127" s="45">
        <f>IF(Q38=0,"",1000000*Q38/[1]TrRoad_act!Q97)</f>
        <v>10940.890026420728</v>
      </c>
    </row>
    <row r="128" spans="1:17" ht="11.45" customHeight="1" x14ac:dyDescent="0.45">
      <c r="A128" s="19" t="s">
        <v>44</v>
      </c>
      <c r="B128" s="45">
        <f>IF(B39=0,"",1000000*B39/[1]TrRoad_act!B98)</f>
        <v>19891.365517497328</v>
      </c>
      <c r="C128" s="45">
        <f>IF(C39=0,"",1000000*C39/[1]TrRoad_act!C98)</f>
        <v>19447.059587964617</v>
      </c>
      <c r="D128" s="45">
        <f>IF(D39=0,"",1000000*D39/[1]TrRoad_act!D98)</f>
        <v>19789.695162067746</v>
      </c>
      <c r="E128" s="45">
        <f>IF(E39=0,"",1000000*E39/[1]TrRoad_act!E98)</f>
        <v>20578.386353879981</v>
      </c>
      <c r="F128" s="45">
        <f>IF(F39=0,"",1000000*F39/[1]TrRoad_act!F98)</f>
        <v>21120.017926372875</v>
      </c>
      <c r="G128" s="45">
        <f>IF(G39=0,"",1000000*G39/[1]TrRoad_act!G98)</f>
        <v>19392.589594222427</v>
      </c>
      <c r="H128" s="45">
        <f>IF(H39=0,"",1000000*H39/[1]TrRoad_act!H98)</f>
        <v>20884.316006775109</v>
      </c>
      <c r="I128" s="45">
        <f>IF(I39=0,"",1000000*I39/[1]TrRoad_act!I98)</f>
        <v>20011.032832024724</v>
      </c>
      <c r="J128" s="45">
        <f>IF(J39=0,"",1000000*J39/[1]TrRoad_act!J98)</f>
        <v>18912.154986519738</v>
      </c>
      <c r="K128" s="45">
        <f>IF(K39=0,"",1000000*K39/[1]TrRoad_act!K98)</f>
        <v>20202.025410878337</v>
      </c>
      <c r="L128" s="45">
        <f>IF(L39=0,"",1000000*L39/[1]TrRoad_act!L98)</f>
        <v>21055.651498476618</v>
      </c>
      <c r="M128" s="45">
        <f>IF(M39=0,"",1000000*M39/[1]TrRoad_act!M98)</f>
        <v>22143.218852978778</v>
      </c>
      <c r="N128" s="45">
        <f>IF(N39=0,"",1000000*N39/[1]TrRoad_act!N98)</f>
        <v>23885.543851325405</v>
      </c>
      <c r="O128" s="45">
        <f>IF(O39=0,"",1000000*O39/[1]TrRoad_act!O98)</f>
        <v>22740.454952270291</v>
      </c>
      <c r="P128" s="45">
        <f>IF(P39=0,"",1000000*P39/[1]TrRoad_act!P98)</f>
        <v>21117.236496895457</v>
      </c>
      <c r="Q128" s="45">
        <f>IF(Q39=0,"",1000000*Q39/[1]TrRoad_act!Q98)</f>
        <v>22205.23003964829</v>
      </c>
    </row>
    <row r="129" spans="1:17" ht="11.45" customHeight="1" x14ac:dyDescent="0.45">
      <c r="A129" s="19" t="s">
        <v>48</v>
      </c>
      <c r="B129" s="45">
        <f>IF(B41=0,"",1000000*B41/[1]TrRoad_act!B99)</f>
        <v>13732.785709557855</v>
      </c>
      <c r="C129" s="45">
        <f>IF(C41=0,"",1000000*C41/[1]TrRoad_act!C99)</f>
        <v>13638.700456584498</v>
      </c>
      <c r="D129" s="45">
        <f>IF(D41=0,"",1000000*D41/[1]TrRoad_act!D99)</f>
        <v>13644.323928215568</v>
      </c>
      <c r="E129" s="45">
        <f>IF(E41=0,"",1000000*E41/[1]TrRoad_act!E99)</f>
        <v>13666.113139268165</v>
      </c>
      <c r="F129" s="45">
        <f>IF(F41=0,"",1000000*F41/[1]TrRoad_act!F99)</f>
        <v>13699.917334225314</v>
      </c>
      <c r="G129" s="45">
        <f>IF(G41=0,"",1000000*G41/[1]TrRoad_act!G99)</f>
        <v>13235.962691405921</v>
      </c>
      <c r="H129" s="45">
        <f>IF(H41=0,"",1000000*H41/[1]TrRoad_act!H99)</f>
        <v>13124.894469717561</v>
      </c>
      <c r="I129" s="45">
        <f>IF(I41=0,"",1000000*I41/[1]TrRoad_act!I99)</f>
        <v>13149.736529919093</v>
      </c>
      <c r="J129" s="45">
        <f>IF(J41=0,"",1000000*J41/[1]TrRoad_act!J99)</f>
        <v>13191.764986300925</v>
      </c>
      <c r="K129" s="45">
        <f>IF(K41=0,"",1000000*K41/[1]TrRoad_act!K99)</f>
        <v>13232.010766659205</v>
      </c>
      <c r="L129" s="45">
        <f>IF(L41=0,"",1000000*L41/[1]TrRoad_act!L99)</f>
        <v>13243.652473446553</v>
      </c>
      <c r="M129" s="45">
        <f>IF(M41=0,"",1000000*M41/[1]TrRoad_act!M99)</f>
        <v>13177.558764271276</v>
      </c>
      <c r="N129" s="45">
        <f>IF(N41=0,"",1000000*N41/[1]TrRoad_act!N99)</f>
        <v>13194.89170801665</v>
      </c>
      <c r="O129" s="45">
        <f>IF(O41=0,"",1000000*O41/[1]TrRoad_act!O99)</f>
        <v>12381.768477592388</v>
      </c>
      <c r="P129" s="45">
        <f>IF(P41=0,"",1000000*P41/[1]TrRoad_act!P99)</f>
        <v>12089.116982196039</v>
      </c>
      <c r="Q129" s="45">
        <f>IF(Q41=0,"",1000000*Q41/[1]TrRoad_act!Q99)</f>
        <v>12132.807542122269</v>
      </c>
    </row>
    <row r="130" spans="1:17" ht="11.45" customHeight="1" x14ac:dyDescent="0.45">
      <c r="A130" s="23" t="s">
        <v>22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</row>
    <row r="131" spans="1:17" ht="11.45" customHeight="1" x14ac:dyDescent="0.45">
      <c r="A131" s="33" t="s">
        <v>50</v>
      </c>
      <c r="B131" s="43">
        <f>IF(B43=0,"",1000000*B43/[1]TrRoad_act!B101)</f>
        <v>1325.1961048886189</v>
      </c>
      <c r="C131" s="43">
        <f>IF(C43=0,"",1000000*C43/[1]TrRoad_act!C101)</f>
        <v>1302.7877332428682</v>
      </c>
      <c r="D131" s="43">
        <f>IF(D43=0,"",1000000*D43/[1]TrRoad_act!D101)</f>
        <v>1295.9650308947184</v>
      </c>
      <c r="E131" s="43">
        <f>IF(E43=0,"",1000000*E43/[1]TrRoad_act!E101)</f>
        <v>1310.2981728868613</v>
      </c>
      <c r="F131" s="43">
        <f>IF(F43=0,"",1000000*F43/[1]TrRoad_act!F101)</f>
        <v>1304.7687287134111</v>
      </c>
      <c r="G131" s="43">
        <f>IF(G43=0,"",1000000*G43/[1]TrRoad_act!G101)</f>
        <v>1306.8991103986029</v>
      </c>
      <c r="H131" s="43">
        <f>IF(H43=0,"",1000000*H43/[1]TrRoad_act!H101)</f>
        <v>1273.4420465049889</v>
      </c>
      <c r="I131" s="43">
        <f>IF(I43=0,"",1000000*I43/[1]TrRoad_act!I101)</f>
        <v>1267.8970921458565</v>
      </c>
      <c r="J131" s="43">
        <f>IF(J43=0,"",1000000*J43/[1]TrRoad_act!J101)</f>
        <v>1241.0034590898663</v>
      </c>
      <c r="K131" s="43">
        <f>IF(K43=0,"",1000000*K43/[1]TrRoad_act!K101)</f>
        <v>1237.9257859524855</v>
      </c>
      <c r="L131" s="43">
        <f>IF(L43=0,"",1000000*L43/[1]TrRoad_act!L101)</f>
        <v>1258.4164973897241</v>
      </c>
      <c r="M131" s="43">
        <f>IF(M43=0,"",1000000*M43/[1]TrRoad_act!M101)</f>
        <v>1257.9786935862462</v>
      </c>
      <c r="N131" s="43">
        <f>IF(N43=0,"",1000000*N43/[1]TrRoad_act!N101)</f>
        <v>1224.3647755163299</v>
      </c>
      <c r="O131" s="43">
        <f>IF(O43=0,"",1000000*O43/[1]TrRoad_act!O101)</f>
        <v>1194.1050668355256</v>
      </c>
      <c r="P131" s="43">
        <f>IF(P43=0,"",1000000*P43/[1]TrRoad_act!P101)</f>
        <v>1194.8881581167086</v>
      </c>
      <c r="Q131" s="43">
        <f>IF(Q43=0,"",1000000*Q43/[1]TrRoad_act!Q101)</f>
        <v>1170.0976113659226</v>
      </c>
    </row>
    <row r="132" spans="1:17" ht="11.45" customHeight="1" x14ac:dyDescent="0.45">
      <c r="A132" s="19" t="s">
        <v>41</v>
      </c>
      <c r="B132" s="45">
        <f>IF(B44=0,"",1000000*B44/[1]TrRoad_act!B102)</f>
        <v>1116.351269156414</v>
      </c>
      <c r="C132" s="45">
        <f>IF(C44=0,"",1000000*C44/[1]TrRoad_act!C102)</f>
        <v>1086.4481819589012</v>
      </c>
      <c r="D132" s="45">
        <f>IF(D44=0,"",1000000*D44/[1]TrRoad_act!D102)</f>
        <v>1077.5757775161005</v>
      </c>
      <c r="E132" s="45">
        <f>IF(E44=0,"",1000000*E44/[1]TrRoad_act!E102)</f>
        <v>1061.9269708243769</v>
      </c>
      <c r="F132" s="45">
        <f>IF(F44=0,"",1000000*F44/[1]TrRoad_act!F102)</f>
        <v>1034.1676749254264</v>
      </c>
      <c r="G132" s="45">
        <f>IF(G44=0,"",1000000*G44/[1]TrRoad_act!G102)</f>
        <v>1012.986886782565</v>
      </c>
      <c r="H132" s="45">
        <f>IF(H44=0,"",1000000*H44/[1]TrRoad_act!H102)</f>
        <v>989.28942914598895</v>
      </c>
      <c r="I132" s="45">
        <f>IF(I44=0,"",1000000*I44/[1]TrRoad_act!I102)</f>
        <v>967.2164906195344</v>
      </c>
      <c r="J132" s="45">
        <f>IF(J44=0,"",1000000*J44/[1]TrRoad_act!J102)</f>
        <v>901.85934527841994</v>
      </c>
      <c r="K132" s="45">
        <f>IF(K44=0,"",1000000*K44/[1]TrRoad_act!K102)</f>
        <v>883.48548852970214</v>
      </c>
      <c r="L132" s="45">
        <f>IF(L44=0,"",1000000*L44/[1]TrRoad_act!L102)</f>
        <v>849.77325959019902</v>
      </c>
      <c r="M132" s="45">
        <f>IF(M44=0,"",1000000*M44/[1]TrRoad_act!M102)</f>
        <v>826.75030453868749</v>
      </c>
      <c r="N132" s="45">
        <f>IF(N44=0,"",1000000*N44/[1]TrRoad_act!N102)</f>
        <v>796.94825516696017</v>
      </c>
      <c r="O132" s="45">
        <f>IF(O44=0,"",1000000*O44/[1]TrRoad_act!O102)</f>
        <v>781.56740072089394</v>
      </c>
      <c r="P132" s="45">
        <f>IF(P44=0,"",1000000*P44/[1]TrRoad_act!P102)</f>
        <v>776.96847230879609</v>
      </c>
      <c r="Q132" s="45">
        <f>IF(Q44=0,"",1000000*Q44/[1]TrRoad_act!Q102)</f>
        <v>763.81602056883094</v>
      </c>
    </row>
    <row r="133" spans="1:17" ht="11.45" customHeight="1" x14ac:dyDescent="0.45">
      <c r="A133" s="19" t="s">
        <v>42</v>
      </c>
      <c r="B133" s="45">
        <f>IF(B46=0,"",1000000*B46/[1]TrRoad_act!B103)</f>
        <v>1377.2164473792059</v>
      </c>
      <c r="C133" s="45">
        <f>IF(C46=0,"",1000000*C46/[1]TrRoad_act!C103)</f>
        <v>1352.439002042159</v>
      </c>
      <c r="D133" s="45">
        <f>IF(D46=0,"",1000000*D46/[1]TrRoad_act!D103)</f>
        <v>1342.0892122745638</v>
      </c>
      <c r="E133" s="45">
        <f>IF(E46=0,"",1000000*E46/[1]TrRoad_act!E103)</f>
        <v>1358.8161628526691</v>
      </c>
      <c r="F133" s="45">
        <f>IF(F46=0,"",1000000*F46/[1]TrRoad_act!F103)</f>
        <v>1352.2591281144948</v>
      </c>
      <c r="G133" s="45">
        <f>IF(G46=0,"",1000000*G46/[1]TrRoad_act!G103)</f>
        <v>1354.435925431063</v>
      </c>
      <c r="H133" s="45">
        <f>IF(H46=0,"",1000000*H46/[1]TrRoad_act!H103)</f>
        <v>1316.1820200980965</v>
      </c>
      <c r="I133" s="45">
        <f>IF(I46=0,"",1000000*I46/[1]TrRoad_act!I103)</f>
        <v>1308.7177447021461</v>
      </c>
      <c r="J133" s="45">
        <f>IF(J46=0,"",1000000*J46/[1]TrRoad_act!J103)</f>
        <v>1285.1012451174674</v>
      </c>
      <c r="K133" s="45">
        <f>IF(K46=0,"",1000000*K46/[1]TrRoad_act!K103)</f>
        <v>1282.2118292276034</v>
      </c>
      <c r="L133" s="45">
        <f>IF(L46=0,"",1000000*L46/[1]TrRoad_act!L103)</f>
        <v>1307.0353062956376</v>
      </c>
      <c r="M133" s="45">
        <f>IF(M46=0,"",1000000*M46/[1]TrRoad_act!M103)</f>
        <v>1306.7122567700244</v>
      </c>
      <c r="N133" s="45">
        <f>IF(N46=0,"",1000000*N46/[1]TrRoad_act!N103)</f>
        <v>1270.716810901775</v>
      </c>
      <c r="O133" s="45">
        <f>IF(O46=0,"",1000000*O46/[1]TrRoad_act!O103)</f>
        <v>1237.0844534143644</v>
      </c>
      <c r="P133" s="45">
        <f>IF(P46=0,"",1000000*P46/[1]TrRoad_act!P103)</f>
        <v>1236.4065977528533</v>
      </c>
      <c r="Q133" s="45">
        <f>IF(Q46=0,"",1000000*Q46/[1]TrRoad_act!Q103)</f>
        <v>1209.4337895679389</v>
      </c>
    </row>
    <row r="134" spans="1:17" ht="11.45" customHeight="1" x14ac:dyDescent="0.45">
      <c r="A134" s="19" t="s">
        <v>43</v>
      </c>
      <c r="B134" s="45">
        <f>IF(B48=0,"",1000000*B48/[1]TrRoad_act!B104)</f>
        <v>876.12467775022515</v>
      </c>
      <c r="C134" s="45">
        <f>IF(C48=0,"",1000000*C48/[1]TrRoad_act!C104)</f>
        <v>963.05326637751671</v>
      </c>
      <c r="D134" s="45">
        <f>IF(D48=0,"",1000000*D48/[1]TrRoad_act!D104)</f>
        <v>997.20436127642654</v>
      </c>
      <c r="E134" s="45">
        <f>IF(E48=0,"",1000000*E48/[1]TrRoad_act!E104)</f>
        <v>1007.5599104876239</v>
      </c>
      <c r="F134" s="45">
        <f>IF(F48=0,"",1000000*F48/[1]TrRoad_act!F104)</f>
        <v>1018.1343858800496</v>
      </c>
      <c r="G134" s="45">
        <f>IF(G48=0,"",1000000*G48/[1]TrRoad_act!G104)</f>
        <v>1005.1899637900367</v>
      </c>
      <c r="H134" s="45">
        <f>IF(H48=0,"",1000000*H48/[1]TrRoad_act!H104)</f>
        <v>991.73442928965051</v>
      </c>
      <c r="I134" s="45">
        <f>IF(I48=0,"",1000000*I48/[1]TrRoad_act!I104)</f>
        <v>985.45842341875948</v>
      </c>
      <c r="J134" s="45">
        <f>IF(J48=0,"",1000000*J48/[1]TrRoad_act!J104)</f>
        <v>959.45857573495334</v>
      </c>
      <c r="K134" s="45">
        <f>IF(K48=0,"",1000000*K48/[1]TrRoad_act!K104)</f>
        <v>923.37000301119758</v>
      </c>
      <c r="L134" s="45">
        <f>IF(L48=0,"",1000000*L48/[1]TrRoad_act!L104)</f>
        <v>921.59176725113207</v>
      </c>
      <c r="M134" s="45">
        <f>IF(M48=0,"",1000000*M48/[1]TrRoad_act!M104)</f>
        <v>910.39312468370133</v>
      </c>
      <c r="N134" s="45">
        <f>IF(N48=0,"",1000000*N48/[1]TrRoad_act!N104)</f>
        <v>909.55224481519156</v>
      </c>
      <c r="O134" s="45">
        <f>IF(O48=0,"",1000000*O48/[1]TrRoad_act!O104)</f>
        <v>915.22430208731146</v>
      </c>
      <c r="P134" s="45">
        <f>IF(P48=0,"",1000000*P48/[1]TrRoad_act!P104)</f>
        <v>899.19050903740401</v>
      </c>
      <c r="Q134" s="45">
        <f>IF(Q48=0,"",1000000*Q48/[1]TrRoad_act!Q104)</f>
        <v>889.73899002771168</v>
      </c>
    </row>
    <row r="135" spans="1:17" ht="11.45" customHeight="1" x14ac:dyDescent="0.45">
      <c r="A135" s="19" t="s">
        <v>44</v>
      </c>
      <c r="B135" s="45">
        <f>IF(B49=0,"",1000000*B49/[1]TrRoad_act!B105)</f>
        <v>1415.7331833266578</v>
      </c>
      <c r="C135" s="45">
        <f>IF(C49=0,"",1000000*C49/[1]TrRoad_act!C105)</f>
        <v>1386.182798075188</v>
      </c>
      <c r="D135" s="45">
        <f>IF(D49=0,"",1000000*D49/[1]TrRoad_act!D105)</f>
        <v>1357.5768079711738</v>
      </c>
      <c r="E135" s="45">
        <f>IF(E49=0,"",1000000*E49/[1]TrRoad_act!E105)</f>
        <v>1327.4042170379696</v>
      </c>
      <c r="F135" s="45">
        <f>IF(F49=0,"",1000000*F49/[1]TrRoad_act!F105)</f>
        <v>1314.4685503888099</v>
      </c>
      <c r="G135" s="45">
        <f>IF(G49=0,"",1000000*G49/[1]TrRoad_act!G105)</f>
        <v>1298.8848464799523</v>
      </c>
      <c r="H135" s="45">
        <f>IF(H49=0,"",1000000*H49/[1]TrRoad_act!H105)</f>
        <v>1287.5419573871409</v>
      </c>
      <c r="I135" s="45">
        <f>IF(I49=0,"",1000000*I49/[1]TrRoad_act!I105)</f>
        <v>1321.5283514588555</v>
      </c>
      <c r="J135" s="45">
        <f>IF(J49=0,"",1000000*J49/[1]TrRoad_act!J105)</f>
        <v>1286.3531456294818</v>
      </c>
      <c r="K135" s="45">
        <f>IF(K49=0,"",1000000*K49/[1]TrRoad_act!K105)</f>
        <v>1237.7694207690306</v>
      </c>
      <c r="L135" s="45">
        <f>IF(L49=0,"",1000000*L49/[1]TrRoad_act!L105)</f>
        <v>1214.9061342292525</v>
      </c>
      <c r="M135" s="45">
        <f>IF(M49=0,"",1000000*M49/[1]TrRoad_act!M105)</f>
        <v>1192.0007487115588</v>
      </c>
      <c r="N135" s="45">
        <f>IF(N49=0,"",1000000*N49/[1]TrRoad_act!N105)</f>
        <v>1136.765678184511</v>
      </c>
      <c r="O135" s="45">
        <f>IF(O49=0,"",1000000*O49/[1]TrRoad_act!O105)</f>
        <v>1107.0009903177615</v>
      </c>
      <c r="P135" s="45">
        <f>IF(P49=0,"",1000000*P49/[1]TrRoad_act!P105)</f>
        <v>1096.3052938608184</v>
      </c>
      <c r="Q135" s="45">
        <f>IF(Q49=0,"",1000000*Q49/[1]TrRoad_act!Q105)</f>
        <v>1049.7814044140212</v>
      </c>
    </row>
    <row r="136" spans="1:17" ht="11.45" customHeight="1" x14ac:dyDescent="0.45">
      <c r="A136" s="19" t="s">
        <v>48</v>
      </c>
      <c r="B136" s="45">
        <f>IF(B51=0,"",1000000*B51/[1]TrRoad_act!B106)</f>
        <v>451.20769792208034</v>
      </c>
      <c r="C136" s="45">
        <f>IF(C51=0,"",1000000*C51/[1]TrRoad_act!C106)</f>
        <v>435.53588383662054</v>
      </c>
      <c r="D136" s="45">
        <f>IF(D51=0,"",1000000*D51/[1]TrRoad_act!D106)</f>
        <v>432.86454229381536</v>
      </c>
      <c r="E136" s="45">
        <f>IF(E51=0,"",1000000*E51/[1]TrRoad_act!E106)</f>
        <v>430.86276008021014</v>
      </c>
      <c r="F136" s="45">
        <f>IF(F51=0,"",1000000*F51/[1]TrRoad_act!F106)</f>
        <v>450.10664933624463</v>
      </c>
      <c r="G136" s="45">
        <f>IF(G51=0,"",1000000*G51/[1]TrRoad_act!G106)</f>
        <v>448.90685978385119</v>
      </c>
      <c r="H136" s="45">
        <f>IF(H51=0,"",1000000*H51/[1]TrRoad_act!H106)</f>
        <v>444.15618900972964</v>
      </c>
      <c r="I136" s="45">
        <f>IF(I51=0,"",1000000*I51/[1]TrRoad_act!I106)</f>
        <v>440.00351451179966</v>
      </c>
      <c r="J136" s="45">
        <f>IF(J51=0,"",1000000*J51/[1]TrRoad_act!J106)</f>
        <v>437.59129811069852</v>
      </c>
      <c r="K136" s="45">
        <f>IF(K51=0,"",1000000*K51/[1]TrRoad_act!K106)</f>
        <v>434.17611516230795</v>
      </c>
      <c r="L136" s="45">
        <f>IF(L51=0,"",1000000*L51/[1]TrRoad_act!L106)</f>
        <v>433.91818999046245</v>
      </c>
      <c r="M136" s="45">
        <f>IF(M51=0,"",1000000*M51/[1]TrRoad_act!M106)</f>
        <v>441.59083533431408</v>
      </c>
      <c r="N136" s="45">
        <f>IF(N51=0,"",1000000*N51/[1]TrRoad_act!N106)</f>
        <v>435.83027163870986</v>
      </c>
      <c r="O136" s="45">
        <f>IF(O51=0,"",1000000*O51/[1]TrRoad_act!O106)</f>
        <v>429.96232326693155</v>
      </c>
      <c r="P136" s="45">
        <f>IF(P51=0,"",1000000*P51/[1]TrRoad_act!P106)</f>
        <v>438.88137781966742</v>
      </c>
      <c r="Q136" s="45">
        <f>IF(Q51=0,"",1000000*Q51/[1]TrRoad_act!Q106)</f>
        <v>443.29531131523561</v>
      </c>
    </row>
    <row r="137" spans="1:17" ht="11.45" customHeight="1" x14ac:dyDescent="0.45">
      <c r="A137" s="29" t="s">
        <v>58</v>
      </c>
      <c r="B137" s="44">
        <f>IF(B52=0,"",1000000*B52/[1]TrRoad_act!B107)</f>
        <v>11786.920819947671</v>
      </c>
      <c r="C137" s="44">
        <f>IF(C52=0,"",1000000*C52/[1]TrRoad_act!C107)</f>
        <v>11955.302045657532</v>
      </c>
      <c r="D137" s="44">
        <f>IF(D52=0,"",1000000*D52/[1]TrRoad_act!D107)</f>
        <v>11931.290856992764</v>
      </c>
      <c r="E137" s="44">
        <f>IF(E52=0,"",1000000*E52/[1]TrRoad_act!E107)</f>
        <v>12264.548740017621</v>
      </c>
      <c r="F137" s="44">
        <f>IF(F52=0,"",1000000*F52/[1]TrRoad_act!F107)</f>
        <v>12809.677380668616</v>
      </c>
      <c r="G137" s="44">
        <f>IF(G52=0,"",1000000*G52/[1]TrRoad_act!G107)</f>
        <v>13098.679336102412</v>
      </c>
      <c r="H137" s="44">
        <f>IF(H52=0,"",1000000*H52/[1]TrRoad_act!H107)</f>
        <v>13205.768311488509</v>
      </c>
      <c r="I137" s="44">
        <f>IF(I52=0,"",1000000*I52/[1]TrRoad_act!I107)</f>
        <v>13646.796523262754</v>
      </c>
      <c r="J137" s="44">
        <f>IF(J52=0,"",1000000*J52/[1]TrRoad_act!J107)</f>
        <v>13064.638780415644</v>
      </c>
      <c r="K137" s="44">
        <f>IF(K52=0,"",1000000*K52/[1]TrRoad_act!K107)</f>
        <v>12265.323492093108</v>
      </c>
      <c r="L137" s="44">
        <f>IF(L52=0,"",1000000*L52/[1]TrRoad_act!L107)</f>
        <v>12649.557697813923</v>
      </c>
      <c r="M137" s="44">
        <f>IF(M52=0,"",1000000*M52/[1]TrRoad_act!M107)</f>
        <v>12357.015453079111</v>
      </c>
      <c r="N137" s="44">
        <f>IF(N52=0,"",1000000*N52/[1]TrRoad_act!N107)</f>
        <v>12044.696014046405</v>
      </c>
      <c r="O137" s="44">
        <f>IF(O52=0,"",1000000*O52/[1]TrRoad_act!O107)</f>
        <v>11856.839069835965</v>
      </c>
      <c r="P137" s="44">
        <f>IF(P52=0,"",1000000*P52/[1]TrRoad_act!P107)</f>
        <v>11590.525498108105</v>
      </c>
      <c r="Q137" s="44">
        <f>IF(Q52=0,"",1000000*Q52/[1]TrRoad_act!Q107)</f>
        <v>11572.419346126189</v>
      </c>
    </row>
    <row r="138" spans="1:17" ht="11.45" customHeight="1" x14ac:dyDescent="0.45">
      <c r="A138" s="19" t="s">
        <v>52</v>
      </c>
      <c r="B138" s="45">
        <f>IF(B53=0,"",1000000*B53/[1]TrRoad_act!B108)</f>
        <v>9436.2196148632793</v>
      </c>
      <c r="C138" s="45">
        <f>IF(C53=0,"",1000000*C53/[1]TrRoad_act!C108)</f>
        <v>9618.3619780838471</v>
      </c>
      <c r="D138" s="45">
        <f>IF(D53=0,"",1000000*D53/[1]TrRoad_act!D108)</f>
        <v>9547.9492750343506</v>
      </c>
      <c r="E138" s="45">
        <f>IF(E53=0,"",1000000*E53/[1]TrRoad_act!E108)</f>
        <v>9768.5693032532508</v>
      </c>
      <c r="F138" s="45">
        <f>IF(F53=0,"",1000000*F53/[1]TrRoad_act!F108)</f>
        <v>10341.54696521436</v>
      </c>
      <c r="G138" s="45">
        <f>IF(G53=0,"",1000000*G53/[1]TrRoad_act!G108)</f>
        <v>10595.258327373906</v>
      </c>
      <c r="H138" s="45">
        <f>IF(H53=0,"",1000000*H53/[1]TrRoad_act!H108)</f>
        <v>10558.993046560852</v>
      </c>
      <c r="I138" s="45">
        <f>IF(I53=0,"",1000000*I53/[1]TrRoad_act!I108)</f>
        <v>11056.299274447871</v>
      </c>
      <c r="J138" s="45">
        <f>IF(J53=0,"",1000000*J53/[1]TrRoad_act!J108)</f>
        <v>10569.778356040193</v>
      </c>
      <c r="K138" s="45">
        <f>IF(K53=0,"",1000000*K53/[1]TrRoad_act!K108)</f>
        <v>9890.9116690904084</v>
      </c>
      <c r="L138" s="45">
        <f>IF(L53=0,"",1000000*L53/[1]TrRoad_act!L108)</f>
        <v>9950.2123348799378</v>
      </c>
      <c r="M138" s="45">
        <f>IF(M53=0,"",1000000*M53/[1]TrRoad_act!M108)</f>
        <v>9706.5938224238762</v>
      </c>
      <c r="N138" s="45">
        <f>IF(N53=0,"",1000000*N53/[1]TrRoad_act!N108)</f>
        <v>9224.4640555789611</v>
      </c>
      <c r="O138" s="45">
        <f>IF(O53=0,"",1000000*O53/[1]TrRoad_act!O108)</f>
        <v>8958.7585883310148</v>
      </c>
      <c r="P138" s="45">
        <f>IF(P53=0,"",1000000*P53/[1]TrRoad_act!P108)</f>
        <v>8938.6967260280144</v>
      </c>
      <c r="Q138" s="45">
        <f>IF(Q53=0,"",1000000*Q53/[1]TrRoad_act!Q108)</f>
        <v>8857.4260184169052</v>
      </c>
    </row>
    <row r="139" spans="1:17" ht="11.45" customHeight="1" x14ac:dyDescent="0.45">
      <c r="A139" s="40" t="s">
        <v>53</v>
      </c>
      <c r="B139" s="46">
        <f>IF(B55=0,"",1000000*B55/[1]TrRoad_act!B109)</f>
        <v>47234.307474498317</v>
      </c>
      <c r="C139" s="46">
        <f>IF(C55=0,"",1000000*C55/[1]TrRoad_act!C109)</f>
        <v>45564.088176458165</v>
      </c>
      <c r="D139" s="46">
        <f>IF(D55=0,"",1000000*D55/[1]TrRoad_act!D109)</f>
        <v>45152.040957916171</v>
      </c>
      <c r="E139" s="46">
        <f>IF(E55=0,"",1000000*E55/[1]TrRoad_act!E109)</f>
        <v>46610.410680830944</v>
      </c>
      <c r="F139" s="46">
        <f>IF(F55=0,"",1000000*F55/[1]TrRoad_act!F109)</f>
        <v>41793.775654033627</v>
      </c>
      <c r="G139" s="46">
        <f>IF(G55=0,"",1000000*G55/[1]TrRoad_act!G109)</f>
        <v>41722.026693005035</v>
      </c>
      <c r="H139" s="46">
        <f>IF(H55=0,"",1000000*H55/[1]TrRoad_act!H109)</f>
        <v>42731.239954633224</v>
      </c>
      <c r="I139" s="46">
        <f>IF(I55=0,"",1000000*I55/[1]TrRoad_act!I109)</f>
        <v>41596.58119941911</v>
      </c>
      <c r="J139" s="46">
        <f>IF(J55=0,"",1000000*J55/[1]TrRoad_act!J109)</f>
        <v>40504.524542129089</v>
      </c>
      <c r="K139" s="46">
        <f>IF(K55=0,"",1000000*K55/[1]TrRoad_act!K109)</f>
        <v>41469.116290953367</v>
      </c>
      <c r="L139" s="46">
        <f>IF(L55=0,"",1000000*L55/[1]TrRoad_act!L109)</f>
        <v>44429.081565612323</v>
      </c>
      <c r="M139" s="46">
        <f>IF(M55=0,"",1000000*M55/[1]TrRoad_act!M109)</f>
        <v>43833.554663096649</v>
      </c>
      <c r="N139" s="46">
        <f>IF(N55=0,"",1000000*N55/[1]TrRoad_act!N109)</f>
        <v>44951.68270036875</v>
      </c>
      <c r="O139" s="46">
        <f>IF(O55=0,"",1000000*O55/[1]TrRoad_act!O109)</f>
        <v>43818.504454827656</v>
      </c>
      <c r="P139" s="46">
        <f>IF(P55=0,"",1000000*P55/[1]TrRoad_act!P109)</f>
        <v>41057.943438351242</v>
      </c>
      <c r="Q139" s="46">
        <f>IF(Q55=0,"",1000000*Q55/[1]TrRoad_act!Q109)</f>
        <v>41750.104798789325</v>
      </c>
    </row>
    <row r="141" spans="1:17" ht="11.45" customHeight="1" x14ac:dyDescent="0.45">
      <c r="A141" s="13" t="s">
        <v>63</v>
      </c>
      <c r="B141" s="47">
        <f t="shared" ref="B141:Q143" si="18">IF(B17=0,0,B17/B$17)</f>
        <v>1</v>
      </c>
      <c r="C141" s="47">
        <f t="shared" si="18"/>
        <v>1</v>
      </c>
      <c r="D141" s="47">
        <f t="shared" si="18"/>
        <v>1</v>
      </c>
      <c r="E141" s="47">
        <f t="shared" si="18"/>
        <v>1</v>
      </c>
      <c r="F141" s="47">
        <f t="shared" si="18"/>
        <v>1</v>
      </c>
      <c r="G141" s="47">
        <f t="shared" si="18"/>
        <v>1</v>
      </c>
      <c r="H141" s="47">
        <f t="shared" si="18"/>
        <v>1</v>
      </c>
      <c r="I141" s="47">
        <f t="shared" si="18"/>
        <v>1</v>
      </c>
      <c r="J141" s="47">
        <f t="shared" si="18"/>
        <v>1</v>
      </c>
      <c r="K141" s="47">
        <f t="shared" si="18"/>
        <v>1</v>
      </c>
      <c r="L141" s="47">
        <f t="shared" si="18"/>
        <v>1</v>
      </c>
      <c r="M141" s="47">
        <f t="shared" si="18"/>
        <v>1</v>
      </c>
      <c r="N141" s="47">
        <f t="shared" si="18"/>
        <v>1</v>
      </c>
      <c r="O141" s="47">
        <f t="shared" si="18"/>
        <v>1</v>
      </c>
      <c r="P141" s="47">
        <f t="shared" si="18"/>
        <v>1</v>
      </c>
      <c r="Q141" s="47">
        <f t="shared" si="18"/>
        <v>1</v>
      </c>
    </row>
    <row r="142" spans="1:17" ht="11.45" customHeight="1" x14ac:dyDescent="0.45">
      <c r="A142" s="23" t="s">
        <v>21</v>
      </c>
      <c r="B142" s="48">
        <f t="shared" si="18"/>
        <v>0.67256100232382932</v>
      </c>
      <c r="C142" s="48">
        <f t="shared" si="18"/>
        <v>0.66884203223960326</v>
      </c>
      <c r="D142" s="48">
        <f t="shared" si="18"/>
        <v>0.66838879421143127</v>
      </c>
      <c r="E142" s="48">
        <f t="shared" si="18"/>
        <v>0.6599752005384113</v>
      </c>
      <c r="F142" s="48">
        <f t="shared" si="18"/>
        <v>0.65321253154195236</v>
      </c>
      <c r="G142" s="48">
        <f t="shared" si="18"/>
        <v>0.64429422233893807</v>
      </c>
      <c r="H142" s="48">
        <f t="shared" si="18"/>
        <v>0.64421545448017692</v>
      </c>
      <c r="I142" s="48">
        <f t="shared" si="18"/>
        <v>0.63638668809099552</v>
      </c>
      <c r="J142" s="48">
        <f t="shared" si="18"/>
        <v>0.63953404830574856</v>
      </c>
      <c r="K142" s="48">
        <f t="shared" si="18"/>
        <v>0.65055840231287942</v>
      </c>
      <c r="L142" s="48">
        <f t="shared" si="18"/>
        <v>0.64050987389220904</v>
      </c>
      <c r="M142" s="48">
        <f t="shared" si="18"/>
        <v>0.64059972425919387</v>
      </c>
      <c r="N142" s="48">
        <f t="shared" si="18"/>
        <v>0.64310200036596155</v>
      </c>
      <c r="O142" s="48">
        <f t="shared" si="18"/>
        <v>0.64501658405029061</v>
      </c>
      <c r="P142" s="48">
        <f t="shared" si="18"/>
        <v>0.65122452709150735</v>
      </c>
      <c r="Q142" s="48">
        <f t="shared" si="18"/>
        <v>0.65027870503893048</v>
      </c>
    </row>
    <row r="143" spans="1:17" ht="11.45" customHeight="1" x14ac:dyDescent="0.45">
      <c r="A143" s="49" t="s">
        <v>56</v>
      </c>
      <c r="B143" s="50">
        <f t="shared" si="18"/>
        <v>1.2685874781740476E-2</v>
      </c>
      <c r="C143" s="50">
        <f t="shared" si="18"/>
        <v>1.2843624367618019E-2</v>
      </c>
      <c r="D143" s="50">
        <f t="shared" si="18"/>
        <v>1.281327735353977E-2</v>
      </c>
      <c r="E143" s="50">
        <f t="shared" si="18"/>
        <v>1.2994606665525996E-2</v>
      </c>
      <c r="F143" s="50">
        <f t="shared" si="18"/>
        <v>1.2887473551458778E-2</v>
      </c>
      <c r="G143" s="50">
        <f t="shared" si="18"/>
        <v>1.3158342147015419E-2</v>
      </c>
      <c r="H143" s="50">
        <f t="shared" si="18"/>
        <v>1.2613921509126078E-2</v>
      </c>
      <c r="I143" s="50">
        <f t="shared" si="18"/>
        <v>1.1989751098681625E-2</v>
      </c>
      <c r="J143" s="50">
        <f t="shared" si="18"/>
        <v>1.2487860256804055E-2</v>
      </c>
      <c r="K143" s="50">
        <f t="shared" si="18"/>
        <v>1.2652429905666198E-2</v>
      </c>
      <c r="L143" s="50">
        <f t="shared" si="18"/>
        <v>1.2880343183847082E-2</v>
      </c>
      <c r="M143" s="50">
        <f t="shared" si="18"/>
        <v>1.3025366492918002E-2</v>
      </c>
      <c r="N143" s="50">
        <f t="shared" si="18"/>
        <v>1.3120858324520443E-2</v>
      </c>
      <c r="O143" s="50">
        <f t="shared" si="18"/>
        <v>1.3040819338745511E-2</v>
      </c>
      <c r="P143" s="50">
        <f t="shared" si="18"/>
        <v>1.3144895919764933E-2</v>
      </c>
      <c r="Q143" s="50">
        <f t="shared" si="18"/>
        <v>1.308345820707927E-2</v>
      </c>
    </row>
    <row r="144" spans="1:17" ht="11.45" customHeight="1" x14ac:dyDescent="0.45">
      <c r="A144" s="51" t="s">
        <v>40</v>
      </c>
      <c r="B144" s="52">
        <f t="shared" ref="B144:Q145" si="19">IF(B21=0,0,B21/B$17)</f>
        <v>0.60749015845512577</v>
      </c>
      <c r="C144" s="52">
        <f t="shared" si="19"/>
        <v>0.60436348903477621</v>
      </c>
      <c r="D144" s="52">
        <f t="shared" si="19"/>
        <v>0.60487837227845409</v>
      </c>
      <c r="E144" s="52">
        <f t="shared" si="19"/>
        <v>0.59671088206586609</v>
      </c>
      <c r="F144" s="52">
        <f t="shared" si="19"/>
        <v>0.59093150353932888</v>
      </c>
      <c r="G144" s="52">
        <f t="shared" si="19"/>
        <v>0.58261986919685282</v>
      </c>
      <c r="H144" s="52">
        <f t="shared" si="19"/>
        <v>0.58361008827520455</v>
      </c>
      <c r="I144" s="52">
        <f t="shared" si="19"/>
        <v>0.57711015631253026</v>
      </c>
      <c r="J144" s="52">
        <f t="shared" si="19"/>
        <v>0.57892487161639272</v>
      </c>
      <c r="K144" s="52">
        <f t="shared" si="19"/>
        <v>0.58943348609717661</v>
      </c>
      <c r="L144" s="52">
        <f t="shared" si="19"/>
        <v>0.57916821253165729</v>
      </c>
      <c r="M144" s="52">
        <f t="shared" si="19"/>
        <v>0.5789514333871153</v>
      </c>
      <c r="N144" s="52">
        <f t="shared" si="19"/>
        <v>0.58111604305792264</v>
      </c>
      <c r="O144" s="52">
        <f t="shared" si="19"/>
        <v>0.58257830405195676</v>
      </c>
      <c r="P144" s="52">
        <f t="shared" si="19"/>
        <v>0.58898257967838374</v>
      </c>
      <c r="Q144" s="52">
        <f t="shared" si="19"/>
        <v>0.58713848864956608</v>
      </c>
    </row>
    <row r="145" spans="1:17" ht="11.45" customHeight="1" x14ac:dyDescent="0.45">
      <c r="A145" s="53" t="s">
        <v>41</v>
      </c>
      <c r="B145" s="54">
        <f t="shared" si="19"/>
        <v>0.44197498686159847</v>
      </c>
      <c r="C145" s="54">
        <f t="shared" si="19"/>
        <v>0.42800674970198593</v>
      </c>
      <c r="D145" s="54">
        <f t="shared" si="19"/>
        <v>0.41678991955780631</v>
      </c>
      <c r="E145" s="54">
        <f t="shared" si="19"/>
        <v>0.39685738515772062</v>
      </c>
      <c r="F145" s="54">
        <f t="shared" si="19"/>
        <v>0.37661992646854281</v>
      </c>
      <c r="G145" s="54">
        <f t="shared" si="19"/>
        <v>0.35875755134865939</v>
      </c>
      <c r="H145" s="54">
        <f t="shared" si="19"/>
        <v>0.34102645551188321</v>
      </c>
      <c r="I145" s="54">
        <f t="shared" si="19"/>
        <v>0.3255370564419594</v>
      </c>
      <c r="J145" s="54">
        <f t="shared" si="19"/>
        <v>0.31439544215322918</v>
      </c>
      <c r="K145" s="54">
        <f t="shared" si="19"/>
        <v>0.30983821776341786</v>
      </c>
      <c r="L145" s="54">
        <f t="shared" si="19"/>
        <v>0.29411790232533397</v>
      </c>
      <c r="M145" s="54">
        <f t="shared" si="19"/>
        <v>0.28481086116870996</v>
      </c>
      <c r="N145" s="54">
        <f t="shared" si="19"/>
        <v>0.27381938580800969</v>
      </c>
      <c r="O145" s="54">
        <f t="shared" si="19"/>
        <v>0.26669616300672994</v>
      </c>
      <c r="P145" s="54">
        <f t="shared" si="19"/>
        <v>0.26099926377105148</v>
      </c>
      <c r="Q145" s="54">
        <f t="shared" si="19"/>
        <v>0.25232416556154735</v>
      </c>
    </row>
    <row r="146" spans="1:17" ht="11.45" customHeight="1" x14ac:dyDescent="0.45">
      <c r="A146" s="53" t="s">
        <v>42</v>
      </c>
      <c r="B146" s="54">
        <f t="shared" ref="B146:Q146" si="20">IF(B24=0,0,B24/B$17)</f>
        <v>0.15210176588740421</v>
      </c>
      <c r="C146" s="54">
        <f t="shared" si="20"/>
        <v>0.16237310349167547</v>
      </c>
      <c r="D146" s="54">
        <f t="shared" si="20"/>
        <v>0.17357851078528563</v>
      </c>
      <c r="E146" s="54">
        <f t="shared" si="20"/>
        <v>0.1850362977286743</v>
      </c>
      <c r="F146" s="54">
        <f t="shared" si="20"/>
        <v>0.19871957958967676</v>
      </c>
      <c r="G146" s="54">
        <f t="shared" si="20"/>
        <v>0.20763607601054618</v>
      </c>
      <c r="H146" s="54">
        <f t="shared" si="20"/>
        <v>0.2260326961043406</v>
      </c>
      <c r="I146" s="54">
        <f t="shared" si="20"/>
        <v>0.23523979324556135</v>
      </c>
      <c r="J146" s="54">
        <f t="shared" si="20"/>
        <v>0.24731054689607615</v>
      </c>
      <c r="K146" s="54">
        <f t="shared" si="20"/>
        <v>0.26091586882938472</v>
      </c>
      <c r="L146" s="54">
        <f t="shared" si="20"/>
        <v>0.26585283193266079</v>
      </c>
      <c r="M146" s="54">
        <f t="shared" si="20"/>
        <v>0.27396389452099146</v>
      </c>
      <c r="N146" s="54">
        <f t="shared" si="20"/>
        <v>0.2863369961335685</v>
      </c>
      <c r="O146" s="54">
        <f t="shared" si="20"/>
        <v>0.29330101572704081</v>
      </c>
      <c r="P146" s="54">
        <f t="shared" si="20"/>
        <v>0.30523631019228409</v>
      </c>
      <c r="Q146" s="54">
        <f t="shared" si="20"/>
        <v>0.31184082753832004</v>
      </c>
    </row>
    <row r="147" spans="1:17" ht="11.45" customHeight="1" x14ac:dyDescent="0.45">
      <c r="A147" s="53" t="s">
        <v>43</v>
      </c>
      <c r="B147" s="54">
        <f t="shared" ref="B147:Q148" si="21">IF(B26=0,0,B26/B$17)</f>
        <v>1.2358658240781891E-2</v>
      </c>
      <c r="C147" s="54">
        <f t="shared" si="21"/>
        <v>1.2790995344896843E-2</v>
      </c>
      <c r="D147" s="54">
        <f t="shared" si="21"/>
        <v>1.333750428896693E-2</v>
      </c>
      <c r="E147" s="54">
        <f t="shared" si="21"/>
        <v>1.3681073474692291E-2</v>
      </c>
      <c r="F147" s="54">
        <f t="shared" si="21"/>
        <v>1.4438052723269479E-2</v>
      </c>
      <c r="G147" s="54">
        <f t="shared" si="21"/>
        <v>1.4831791534107042E-2</v>
      </c>
      <c r="H147" s="54">
        <f t="shared" si="21"/>
        <v>1.5000525578679339E-2</v>
      </c>
      <c r="I147" s="54">
        <f t="shared" si="21"/>
        <v>1.4629988799561081E-2</v>
      </c>
      <c r="J147" s="54">
        <f t="shared" si="21"/>
        <v>1.5330071709766727E-2</v>
      </c>
      <c r="K147" s="54">
        <f t="shared" si="21"/>
        <v>1.6473076166017654E-2</v>
      </c>
      <c r="L147" s="54">
        <f t="shared" si="21"/>
        <v>1.6665253921203202E-2</v>
      </c>
      <c r="M147" s="54">
        <f t="shared" si="21"/>
        <v>1.7496178009115872E-2</v>
      </c>
      <c r="N147" s="54">
        <f t="shared" si="21"/>
        <v>1.7947673791532441E-2</v>
      </c>
      <c r="O147" s="54">
        <f t="shared" si="21"/>
        <v>1.922681183114186E-2</v>
      </c>
      <c r="P147" s="54">
        <f t="shared" si="21"/>
        <v>1.9045845611278537E-2</v>
      </c>
      <c r="Q147" s="54">
        <f t="shared" si="21"/>
        <v>1.8989852419426762E-2</v>
      </c>
    </row>
    <row r="148" spans="1:17" ht="11.45" customHeight="1" x14ac:dyDescent="0.45">
      <c r="A148" s="53" t="s">
        <v>44</v>
      </c>
      <c r="B148" s="54">
        <f t="shared" si="21"/>
        <v>1.0547474653412492E-3</v>
      </c>
      <c r="C148" s="54">
        <f t="shared" si="21"/>
        <v>1.1926404962180593E-3</v>
      </c>
      <c r="D148" s="54">
        <f t="shared" si="21"/>
        <v>1.1724376463952259E-3</v>
      </c>
      <c r="E148" s="54">
        <f t="shared" si="21"/>
        <v>1.1361182240609792E-3</v>
      </c>
      <c r="F148" s="54">
        <f t="shared" si="21"/>
        <v>1.1539340480966867E-3</v>
      </c>
      <c r="G148" s="54">
        <f t="shared" si="21"/>
        <v>1.3944375671682378E-3</v>
      </c>
      <c r="H148" s="54">
        <f t="shared" si="21"/>
        <v>1.5503502309312204E-3</v>
      </c>
      <c r="I148" s="54">
        <f t="shared" si="21"/>
        <v>1.7032275944118657E-3</v>
      </c>
      <c r="J148" s="54">
        <f t="shared" si="21"/>
        <v>1.8869607237259711E-3</v>
      </c>
      <c r="K148" s="54">
        <f t="shared" si="21"/>
        <v>2.2026544685932567E-3</v>
      </c>
      <c r="L148" s="54">
        <f t="shared" si="21"/>
        <v>2.520707759532509E-3</v>
      </c>
      <c r="M148" s="54">
        <f t="shared" si="21"/>
        <v>2.6469121132196866E-3</v>
      </c>
      <c r="N148" s="54">
        <f t="shared" si="21"/>
        <v>2.947120873452517E-3</v>
      </c>
      <c r="O148" s="54">
        <f t="shared" si="21"/>
        <v>3.2212825039789777E-3</v>
      </c>
      <c r="P148" s="54">
        <f t="shared" si="21"/>
        <v>3.4287631365437369E-3</v>
      </c>
      <c r="Q148" s="54">
        <f t="shared" si="21"/>
        <v>3.5132634258406453E-3</v>
      </c>
    </row>
    <row r="149" spans="1:17" ht="11.45" customHeight="1" x14ac:dyDescent="0.45">
      <c r="A149" s="53" t="s">
        <v>57</v>
      </c>
      <c r="B149" s="54">
        <f t="shared" ref="B149:Q149" si="22">IF(B29=0,0,B29/B$17)</f>
        <v>0</v>
      </c>
      <c r="C149" s="54">
        <f t="shared" si="22"/>
        <v>0</v>
      </c>
      <c r="D149" s="54">
        <f t="shared" si="22"/>
        <v>0</v>
      </c>
      <c r="E149" s="54">
        <f t="shared" si="22"/>
        <v>0</v>
      </c>
      <c r="F149" s="54">
        <f t="shared" si="22"/>
        <v>0</v>
      </c>
      <c r="G149" s="54">
        <f t="shared" si="22"/>
        <v>0</v>
      </c>
      <c r="H149" s="54">
        <f t="shared" si="22"/>
        <v>0</v>
      </c>
      <c r="I149" s="54">
        <f t="shared" si="22"/>
        <v>0</v>
      </c>
      <c r="J149" s="54">
        <f t="shared" si="22"/>
        <v>1.9270408104354962E-7</v>
      </c>
      <c r="K149" s="54">
        <f t="shared" si="22"/>
        <v>2.5007683567392925E-7</v>
      </c>
      <c r="L149" s="54">
        <f t="shared" si="22"/>
        <v>6.5996103598860088E-7</v>
      </c>
      <c r="M149" s="54">
        <f t="shared" si="22"/>
        <v>9.3571145913348906E-7</v>
      </c>
      <c r="N149" s="54">
        <f t="shared" si="22"/>
        <v>9.9402211596885339E-6</v>
      </c>
      <c r="O149" s="54">
        <f t="shared" si="22"/>
        <v>4.1112380054965142E-5</v>
      </c>
      <c r="P149" s="54">
        <f t="shared" si="22"/>
        <v>1.3019435620463719E-4</v>
      </c>
      <c r="Q149" s="54">
        <f t="shared" si="22"/>
        <v>2.5216810319875438E-4</v>
      </c>
    </row>
    <row r="150" spans="1:17" ht="11.45" customHeight="1" x14ac:dyDescent="0.45">
      <c r="A150" s="53" t="s">
        <v>48</v>
      </c>
      <c r="B150" s="54">
        <f t="shared" ref="B150:Q152" si="23">IF(B32=0,0,B32/B$17)</f>
        <v>0</v>
      </c>
      <c r="C150" s="54">
        <f t="shared" si="23"/>
        <v>0</v>
      </c>
      <c r="D150" s="54">
        <f t="shared" si="23"/>
        <v>0</v>
      </c>
      <c r="E150" s="54">
        <f t="shared" si="23"/>
        <v>7.4807178418476647E-9</v>
      </c>
      <c r="F150" s="54">
        <f t="shared" si="23"/>
        <v>1.070974310132201E-8</v>
      </c>
      <c r="G150" s="54">
        <f t="shared" si="23"/>
        <v>1.2736371950667051E-8</v>
      </c>
      <c r="H150" s="54">
        <f t="shared" si="23"/>
        <v>6.0849370099984083E-8</v>
      </c>
      <c r="I150" s="54">
        <f t="shared" si="23"/>
        <v>9.0231036632133589E-8</v>
      </c>
      <c r="J150" s="54">
        <f t="shared" si="23"/>
        <v>1.657429513754639E-6</v>
      </c>
      <c r="K150" s="54">
        <f t="shared" si="23"/>
        <v>3.4187929274774717E-6</v>
      </c>
      <c r="L150" s="54">
        <f t="shared" si="23"/>
        <v>1.0856631890818183E-5</v>
      </c>
      <c r="M150" s="54">
        <f t="shared" si="23"/>
        <v>3.2651863619310528E-5</v>
      </c>
      <c r="N150" s="54">
        <f t="shared" si="23"/>
        <v>5.4926230199899557E-5</v>
      </c>
      <c r="O150" s="54">
        <f t="shared" si="23"/>
        <v>9.1918603010130798E-5</v>
      </c>
      <c r="P150" s="54">
        <f t="shared" si="23"/>
        <v>1.4220261102120563E-4</v>
      </c>
      <c r="Q150" s="54">
        <f t="shared" si="23"/>
        <v>2.1821160123246301E-4</v>
      </c>
    </row>
    <row r="151" spans="1:17" ht="11.45" customHeight="1" x14ac:dyDescent="0.45">
      <c r="A151" s="51" t="s">
        <v>49</v>
      </c>
      <c r="B151" s="52">
        <f t="shared" si="23"/>
        <v>5.238496908696301E-2</v>
      </c>
      <c r="C151" s="52">
        <f t="shared" si="23"/>
        <v>5.1634918837208964E-2</v>
      </c>
      <c r="D151" s="52">
        <f t="shared" si="23"/>
        <v>5.0697144579437414E-2</v>
      </c>
      <c r="E151" s="52">
        <f t="shared" si="23"/>
        <v>5.0269711807019266E-2</v>
      </c>
      <c r="F151" s="52">
        <f t="shared" si="23"/>
        <v>4.9393554451164667E-2</v>
      </c>
      <c r="G151" s="52">
        <f t="shared" si="23"/>
        <v>4.8516010995069733E-2</v>
      </c>
      <c r="H151" s="52">
        <f t="shared" si="23"/>
        <v>4.7991444695846361E-2</v>
      </c>
      <c r="I151" s="52">
        <f t="shared" si="23"/>
        <v>4.7286780679783577E-2</v>
      </c>
      <c r="J151" s="52">
        <f t="shared" si="23"/>
        <v>4.8121316432551756E-2</v>
      </c>
      <c r="K151" s="52">
        <f t="shared" si="23"/>
        <v>4.8472486310036693E-2</v>
      </c>
      <c r="L151" s="52">
        <f t="shared" si="23"/>
        <v>4.8461318176704682E-2</v>
      </c>
      <c r="M151" s="52">
        <f t="shared" si="23"/>
        <v>4.8622924379160451E-2</v>
      </c>
      <c r="N151" s="52">
        <f t="shared" si="23"/>
        <v>4.8865098983518498E-2</v>
      </c>
      <c r="O151" s="52">
        <f t="shared" si="23"/>
        <v>4.9397460659588333E-2</v>
      </c>
      <c r="P151" s="52">
        <f t="shared" si="23"/>
        <v>4.9097051493358648E-2</v>
      </c>
      <c r="Q151" s="52">
        <f t="shared" si="23"/>
        <v>5.0056758182285166E-2</v>
      </c>
    </row>
    <row r="152" spans="1:17" ht="11.45" customHeight="1" x14ac:dyDescent="0.45">
      <c r="A152" s="53" t="s">
        <v>41</v>
      </c>
      <c r="B152" s="54">
        <f t="shared" si="23"/>
        <v>2.2304499871477981E-4</v>
      </c>
      <c r="C152" s="54">
        <f t="shared" si="23"/>
        <v>2.0783283520167033E-4</v>
      </c>
      <c r="D152" s="54">
        <f t="shared" si="23"/>
        <v>1.9472513666761042E-4</v>
      </c>
      <c r="E152" s="54">
        <f t="shared" si="23"/>
        <v>1.5976490329997305E-4</v>
      </c>
      <c r="F152" s="54">
        <f t="shared" si="23"/>
        <v>1.382349541976297E-4</v>
      </c>
      <c r="G152" s="54">
        <f t="shared" si="23"/>
        <v>1.2106267910540818E-4</v>
      </c>
      <c r="H152" s="54">
        <f t="shared" si="23"/>
        <v>1.0928481431021105E-4</v>
      </c>
      <c r="I152" s="54">
        <f t="shared" si="23"/>
        <v>9.3531526196358238E-5</v>
      </c>
      <c r="J152" s="54">
        <f t="shared" si="23"/>
        <v>8.6291961583910321E-5</v>
      </c>
      <c r="K152" s="54">
        <f t="shared" si="23"/>
        <v>7.7387774803886587E-5</v>
      </c>
      <c r="L152" s="54">
        <f t="shared" si="23"/>
        <v>6.9260034693206272E-5</v>
      </c>
      <c r="M152" s="54">
        <f t="shared" si="23"/>
        <v>6.1884261422519773E-5</v>
      </c>
      <c r="N152" s="54">
        <f t="shared" si="23"/>
        <v>5.6538798822404518E-5</v>
      </c>
      <c r="O152" s="54">
        <f t="shared" si="23"/>
        <v>5.7040272626874326E-5</v>
      </c>
      <c r="P152" s="54">
        <f t="shared" si="23"/>
        <v>4.7955437898566086E-5</v>
      </c>
      <c r="Q152" s="54">
        <f t="shared" si="23"/>
        <v>4.3185440699896119E-5</v>
      </c>
    </row>
    <row r="153" spans="1:17" ht="11.45" customHeight="1" x14ac:dyDescent="0.45">
      <c r="A153" s="53" t="s">
        <v>42</v>
      </c>
      <c r="B153" s="54">
        <f t="shared" ref="B153:Q153" si="24">IF(B36=0,0,B36/B$17)</f>
        <v>5.1791371041505704E-2</v>
      </c>
      <c r="C153" s="54">
        <f t="shared" si="24"/>
        <v>5.0929683855135632E-2</v>
      </c>
      <c r="D153" s="54">
        <f t="shared" si="24"/>
        <v>5.0001585448060583E-2</v>
      </c>
      <c r="E153" s="54">
        <f t="shared" si="24"/>
        <v>4.9439055332428615E-2</v>
      </c>
      <c r="F153" s="54">
        <f t="shared" si="24"/>
        <v>4.8501055232735561E-2</v>
      </c>
      <c r="G153" s="54">
        <f t="shared" si="24"/>
        <v>4.7609802317933193E-2</v>
      </c>
      <c r="H153" s="54">
        <f t="shared" si="24"/>
        <v>4.6919071506758059E-2</v>
      </c>
      <c r="I153" s="54">
        <f t="shared" si="24"/>
        <v>4.6167267123905842E-2</v>
      </c>
      <c r="J153" s="54">
        <f t="shared" si="24"/>
        <v>4.6934211803994992E-2</v>
      </c>
      <c r="K153" s="54">
        <f t="shared" si="24"/>
        <v>4.7116722645615505E-2</v>
      </c>
      <c r="L153" s="54">
        <f t="shared" si="24"/>
        <v>4.6983263739564816E-2</v>
      </c>
      <c r="M153" s="54">
        <f t="shared" si="24"/>
        <v>4.689947038482397E-2</v>
      </c>
      <c r="N153" s="54">
        <f t="shared" si="24"/>
        <v>4.6864667420189306E-2</v>
      </c>
      <c r="O153" s="54">
        <f t="shared" si="24"/>
        <v>4.7273146370600989E-2</v>
      </c>
      <c r="P153" s="54">
        <f t="shared" si="24"/>
        <v>4.6950375463217821E-2</v>
      </c>
      <c r="Q153" s="54">
        <f t="shared" si="24"/>
        <v>4.7132370685919446E-2</v>
      </c>
    </row>
    <row r="154" spans="1:17" ht="11.45" customHeight="1" x14ac:dyDescent="0.45">
      <c r="A154" s="53" t="s">
        <v>43</v>
      </c>
      <c r="B154" s="54">
        <f t="shared" ref="B154:Q155" si="25">IF(B38=0,0,B38/B$17)</f>
        <v>4.6613211435915565E-5</v>
      </c>
      <c r="C154" s="54">
        <f t="shared" si="25"/>
        <v>4.4738088114047625E-5</v>
      </c>
      <c r="D154" s="54">
        <f t="shared" si="25"/>
        <v>4.1926819318433165E-5</v>
      </c>
      <c r="E154" s="54">
        <f t="shared" si="25"/>
        <v>4.0277556745369974E-5</v>
      </c>
      <c r="F154" s="54">
        <f t="shared" si="25"/>
        <v>7.6804582924036954E-5</v>
      </c>
      <c r="G154" s="54">
        <f t="shared" si="25"/>
        <v>7.7540735573581096E-5</v>
      </c>
      <c r="H154" s="54">
        <f t="shared" si="25"/>
        <v>7.3538620610220522E-5</v>
      </c>
      <c r="I154" s="54">
        <f t="shared" si="25"/>
        <v>7.6398288653750068E-5</v>
      </c>
      <c r="J154" s="54">
        <f t="shared" si="25"/>
        <v>7.8927613276417915E-5</v>
      </c>
      <c r="K154" s="54">
        <f t="shared" si="25"/>
        <v>8.4647696430341433E-5</v>
      </c>
      <c r="L154" s="54">
        <f t="shared" si="25"/>
        <v>8.6080014121499572E-5</v>
      </c>
      <c r="M154" s="54">
        <f t="shared" si="25"/>
        <v>8.5315042374653583E-5</v>
      </c>
      <c r="N154" s="54">
        <f t="shared" si="25"/>
        <v>8.4039170399681113E-5</v>
      </c>
      <c r="O154" s="54">
        <f t="shared" si="25"/>
        <v>8.2795316336427643E-5</v>
      </c>
      <c r="P154" s="54">
        <f t="shared" si="25"/>
        <v>7.9897891471268249E-5</v>
      </c>
      <c r="Q154" s="54">
        <f t="shared" si="25"/>
        <v>7.4582577626933845E-5</v>
      </c>
    </row>
    <row r="155" spans="1:17" ht="11.45" customHeight="1" x14ac:dyDescent="0.45">
      <c r="A155" s="53" t="s">
        <v>44</v>
      </c>
      <c r="B155" s="54">
        <f t="shared" si="25"/>
        <v>2.4048875533600137E-4</v>
      </c>
      <c r="C155" s="54">
        <f t="shared" si="25"/>
        <v>3.6826277226297254E-4</v>
      </c>
      <c r="D155" s="54">
        <f t="shared" si="25"/>
        <v>3.7406201947445469E-4</v>
      </c>
      <c r="E155" s="54">
        <f t="shared" si="25"/>
        <v>5.4862740983298568E-4</v>
      </c>
      <c r="F155" s="54">
        <f t="shared" si="25"/>
        <v>5.9670374832580515E-4</v>
      </c>
      <c r="G155" s="54">
        <f t="shared" si="25"/>
        <v>6.1235384956407311E-4</v>
      </c>
      <c r="H155" s="54">
        <f t="shared" si="25"/>
        <v>7.987881171239422E-4</v>
      </c>
      <c r="I155" s="54">
        <f t="shared" si="25"/>
        <v>8.6085560999604261E-4</v>
      </c>
      <c r="J155" s="54">
        <f t="shared" si="25"/>
        <v>9.2955212749858747E-4</v>
      </c>
      <c r="K155" s="54">
        <f t="shared" si="25"/>
        <v>1.0966666413198382E-3</v>
      </c>
      <c r="L155" s="54">
        <f t="shared" si="25"/>
        <v>1.2099050134905646E-3</v>
      </c>
      <c r="M155" s="54">
        <f t="shared" si="25"/>
        <v>1.457950914013731E-3</v>
      </c>
      <c r="N155" s="54">
        <f t="shared" si="25"/>
        <v>1.738058345958001E-3</v>
      </c>
      <c r="O155" s="54">
        <f t="shared" si="25"/>
        <v>1.8202723774742133E-3</v>
      </c>
      <c r="P155" s="54">
        <f t="shared" si="25"/>
        <v>1.8637290871535135E-3</v>
      </c>
      <c r="Q155" s="54">
        <f t="shared" si="25"/>
        <v>2.6366641947276029E-3</v>
      </c>
    </row>
    <row r="156" spans="1:17" ht="11.45" customHeight="1" x14ac:dyDescent="0.45">
      <c r="A156" s="53" t="s">
        <v>48</v>
      </c>
      <c r="B156" s="54">
        <f t="shared" ref="B156:Q159" si="26">IF(B41=0,0,B41/B$17)</f>
        <v>8.3451079970598582E-5</v>
      </c>
      <c r="C156" s="54">
        <f t="shared" si="26"/>
        <v>8.4401286494642755E-5</v>
      </c>
      <c r="D156" s="54">
        <f t="shared" si="26"/>
        <v>8.4845155916333763E-5</v>
      </c>
      <c r="E156" s="54">
        <f t="shared" si="26"/>
        <v>8.1986604712325892E-5</v>
      </c>
      <c r="F156" s="54">
        <f t="shared" si="26"/>
        <v>8.0755932981637607E-5</v>
      </c>
      <c r="G156" s="54">
        <f t="shared" si="26"/>
        <v>9.5251412893477641E-5</v>
      </c>
      <c r="H156" s="54">
        <f t="shared" si="26"/>
        <v>9.0761637043932736E-5</v>
      </c>
      <c r="I156" s="54">
        <f t="shared" si="26"/>
        <v>8.8728131031593326E-5</v>
      </c>
      <c r="J156" s="54">
        <f t="shared" si="26"/>
        <v>9.2332926197848312E-5</v>
      </c>
      <c r="K156" s="54">
        <f t="shared" si="26"/>
        <v>9.7061551867118895E-5</v>
      </c>
      <c r="L156" s="54">
        <f t="shared" si="26"/>
        <v>1.1280937483459463E-4</v>
      </c>
      <c r="M156" s="54">
        <f t="shared" si="26"/>
        <v>1.1830377652557066E-4</v>
      </c>
      <c r="N156" s="54">
        <f t="shared" si="26"/>
        <v>1.2179524814910674E-4</v>
      </c>
      <c r="O156" s="54">
        <f t="shared" si="26"/>
        <v>1.6420632254982896E-4</v>
      </c>
      <c r="P156" s="54">
        <f t="shared" si="26"/>
        <v>1.5509361361748113E-4</v>
      </c>
      <c r="Q156" s="54">
        <f t="shared" si="26"/>
        <v>1.6995528331128663E-4</v>
      </c>
    </row>
    <row r="157" spans="1:17" ht="11.45" customHeight="1" x14ac:dyDescent="0.45">
      <c r="A157" s="23" t="s">
        <v>22</v>
      </c>
      <c r="B157" s="48">
        <f t="shared" si="26"/>
        <v>0.32743899767617057</v>
      </c>
      <c r="C157" s="48">
        <f t="shared" si="26"/>
        <v>0.33115796776039658</v>
      </c>
      <c r="D157" s="48">
        <f t="shared" si="26"/>
        <v>0.33161120578856873</v>
      </c>
      <c r="E157" s="48">
        <f t="shared" si="26"/>
        <v>0.34002479946158859</v>
      </c>
      <c r="F157" s="48">
        <f t="shared" si="26"/>
        <v>0.3467874684580477</v>
      </c>
      <c r="G157" s="48">
        <f t="shared" si="26"/>
        <v>0.35570577766106187</v>
      </c>
      <c r="H157" s="48">
        <f t="shared" si="26"/>
        <v>0.35578454551982314</v>
      </c>
      <c r="I157" s="48">
        <f t="shared" si="26"/>
        <v>0.36361331190900442</v>
      </c>
      <c r="J157" s="48">
        <f t="shared" si="26"/>
        <v>0.36046595169425139</v>
      </c>
      <c r="K157" s="48">
        <f t="shared" si="26"/>
        <v>0.34944159768712052</v>
      </c>
      <c r="L157" s="48">
        <f t="shared" si="26"/>
        <v>0.35949012610779102</v>
      </c>
      <c r="M157" s="48">
        <f t="shared" si="26"/>
        <v>0.35940027574080619</v>
      </c>
      <c r="N157" s="48">
        <f t="shared" si="26"/>
        <v>0.35689799963403845</v>
      </c>
      <c r="O157" s="48">
        <f t="shared" si="26"/>
        <v>0.35498341594970939</v>
      </c>
      <c r="P157" s="48">
        <f t="shared" si="26"/>
        <v>0.3487754729084927</v>
      </c>
      <c r="Q157" s="48">
        <f t="shared" si="26"/>
        <v>0.34972129496106957</v>
      </c>
    </row>
    <row r="158" spans="1:17" ht="11.45" customHeight="1" x14ac:dyDescent="0.45">
      <c r="A158" s="49" t="s">
        <v>50</v>
      </c>
      <c r="B158" s="50">
        <f t="shared" si="26"/>
        <v>0.10694036469648836</v>
      </c>
      <c r="C158" s="50">
        <f t="shared" si="26"/>
        <v>0.10700321198712964</v>
      </c>
      <c r="D158" s="50">
        <f t="shared" si="26"/>
        <v>0.10681564773709713</v>
      </c>
      <c r="E158" s="50">
        <f t="shared" si="26"/>
        <v>0.10938417742146529</v>
      </c>
      <c r="F158" s="50">
        <f t="shared" si="26"/>
        <v>0.10955790415620988</v>
      </c>
      <c r="G158" s="50">
        <f t="shared" si="26"/>
        <v>0.11227264257666818</v>
      </c>
      <c r="H158" s="50">
        <f t="shared" si="26"/>
        <v>0.10989334028411879</v>
      </c>
      <c r="I158" s="50">
        <f t="shared" si="26"/>
        <v>0.11284992186203884</v>
      </c>
      <c r="J158" s="50">
        <f t="shared" si="26"/>
        <v>0.11323570423350994</v>
      </c>
      <c r="K158" s="50">
        <f t="shared" si="26"/>
        <v>0.11421154315920586</v>
      </c>
      <c r="L158" s="50">
        <f t="shared" si="26"/>
        <v>0.11719605746585376</v>
      </c>
      <c r="M158" s="50">
        <f t="shared" si="26"/>
        <v>0.11877453268604429</v>
      </c>
      <c r="N158" s="50">
        <f t="shared" si="26"/>
        <v>0.11805545285118287</v>
      </c>
      <c r="O158" s="50">
        <f t="shared" si="26"/>
        <v>0.11689700750337001</v>
      </c>
      <c r="P158" s="50">
        <f t="shared" si="26"/>
        <v>0.11700352556428173</v>
      </c>
      <c r="Q158" s="50">
        <f t="shared" si="26"/>
        <v>0.11601350828212223</v>
      </c>
    </row>
    <row r="159" spans="1:17" ht="11.45" customHeight="1" x14ac:dyDescent="0.45">
      <c r="A159" s="53" t="s">
        <v>41</v>
      </c>
      <c r="B159" s="54">
        <f t="shared" si="26"/>
        <v>1.6748026841085235E-2</v>
      </c>
      <c r="C159" s="54">
        <f t="shared" si="26"/>
        <v>1.5578601980737246E-2</v>
      </c>
      <c r="D159" s="54">
        <f t="shared" si="26"/>
        <v>1.4318039841543773E-2</v>
      </c>
      <c r="E159" s="54">
        <f t="shared" si="26"/>
        <v>1.3341987716447267E-2</v>
      </c>
      <c r="F159" s="54">
        <f t="shared" si="26"/>
        <v>1.1940770997094088E-2</v>
      </c>
      <c r="G159" s="54">
        <f t="shared" si="26"/>
        <v>1.1092967583428211E-2</v>
      </c>
      <c r="H159" s="54">
        <f t="shared" si="26"/>
        <v>1.0129548982288792E-2</v>
      </c>
      <c r="I159" s="54">
        <f t="shared" si="26"/>
        <v>9.3408018186511305E-3</v>
      </c>
      <c r="J159" s="54">
        <f t="shared" si="26"/>
        <v>8.635777726026644E-3</v>
      </c>
      <c r="K159" s="54">
        <f t="shared" si="26"/>
        <v>8.1545924924719682E-3</v>
      </c>
      <c r="L159" s="54">
        <f t="shared" si="26"/>
        <v>7.5581497508270031E-3</v>
      </c>
      <c r="M159" s="54">
        <f t="shared" si="26"/>
        <v>7.0690914212729076E-3</v>
      </c>
      <c r="N159" s="54">
        <f t="shared" si="26"/>
        <v>6.6896179280343327E-3</v>
      </c>
      <c r="O159" s="54">
        <f t="shared" si="26"/>
        <v>6.4199907664347156E-3</v>
      </c>
      <c r="P159" s="54">
        <f t="shared" si="26"/>
        <v>5.9983134739771959E-3</v>
      </c>
      <c r="Q159" s="54">
        <f t="shared" si="26"/>
        <v>5.7862314851375067E-3</v>
      </c>
    </row>
    <row r="160" spans="1:17" ht="11.45" customHeight="1" x14ac:dyDescent="0.45">
      <c r="A160" s="53" t="s">
        <v>42</v>
      </c>
      <c r="B160" s="54">
        <f t="shared" ref="B160:Q160" si="27">IF(B46=0,0,B46/B$17)</f>
        <v>8.9677388355362375E-2</v>
      </c>
      <c r="C160" s="54">
        <f t="shared" si="27"/>
        <v>9.0763860231631896E-2</v>
      </c>
      <c r="D160" s="54">
        <f t="shared" si="27"/>
        <v>9.1662785529733004E-2</v>
      </c>
      <c r="E160" s="54">
        <f t="shared" si="27"/>
        <v>9.5116831484031369E-2</v>
      </c>
      <c r="F160" s="54">
        <f t="shared" si="27"/>
        <v>9.6655296042171587E-2</v>
      </c>
      <c r="G160" s="54">
        <f t="shared" si="27"/>
        <v>0.10017429278642699</v>
      </c>
      <c r="H160" s="54">
        <f t="shared" si="27"/>
        <v>9.8654377094442983E-2</v>
      </c>
      <c r="I160" s="54">
        <f t="shared" si="27"/>
        <v>0.10238642058084903</v>
      </c>
      <c r="J160" s="54">
        <f t="shared" si="27"/>
        <v>0.10340341880557445</v>
      </c>
      <c r="K160" s="54">
        <f t="shared" si="27"/>
        <v>0.10480853240073323</v>
      </c>
      <c r="L160" s="54">
        <f t="shared" si="27"/>
        <v>0.10828052961582242</v>
      </c>
      <c r="M160" s="54">
        <f t="shared" si="27"/>
        <v>0.11030542660865342</v>
      </c>
      <c r="N160" s="54">
        <f t="shared" si="27"/>
        <v>0.10993584183798127</v>
      </c>
      <c r="O160" s="54">
        <f t="shared" si="27"/>
        <v>0.10902255062713535</v>
      </c>
      <c r="P160" s="54">
        <f t="shared" si="27"/>
        <v>0.1095119466924209</v>
      </c>
      <c r="Q160" s="54">
        <f t="shared" si="27"/>
        <v>0.10873512189367</v>
      </c>
    </row>
    <row r="161" spans="1:17" ht="11.45" customHeight="1" x14ac:dyDescent="0.45">
      <c r="A161" s="53" t="s">
        <v>43</v>
      </c>
      <c r="B161" s="54">
        <f t="shared" ref="B161:Q162" si="28">IF(B48=0,0,B48/B$17)</f>
        <v>4.6921429378174022E-4</v>
      </c>
      <c r="C161" s="54">
        <f t="shared" si="28"/>
        <v>6.0904934224897803E-4</v>
      </c>
      <c r="D161" s="54">
        <f t="shared" si="28"/>
        <v>7.7575288454813189E-4</v>
      </c>
      <c r="E161" s="54">
        <f t="shared" si="28"/>
        <v>8.5756545167482874E-4</v>
      </c>
      <c r="F161" s="54">
        <f t="shared" si="28"/>
        <v>8.8536198351859207E-4</v>
      </c>
      <c r="G161" s="54">
        <f t="shared" si="28"/>
        <v>9.1904724868659181E-4</v>
      </c>
      <c r="H161" s="54">
        <f t="shared" si="28"/>
        <v>9.6926954567765067E-4</v>
      </c>
      <c r="I161" s="54">
        <f t="shared" si="28"/>
        <v>9.6151172377736125E-4</v>
      </c>
      <c r="J161" s="54">
        <f t="shared" si="28"/>
        <v>9.8525755302914962E-4</v>
      </c>
      <c r="K161" s="54">
        <f t="shared" si="28"/>
        <v>9.6372759053677437E-4</v>
      </c>
      <c r="L161" s="54">
        <f t="shared" si="28"/>
        <v>9.8515400769788575E-4</v>
      </c>
      <c r="M161" s="54">
        <f t="shared" si="28"/>
        <v>1.0004167740751285E-3</v>
      </c>
      <c r="N161" s="54">
        <f t="shared" si="28"/>
        <v>1.0136107933308811E-3</v>
      </c>
      <c r="O161" s="54">
        <f t="shared" si="28"/>
        <v>1.0038366427701875E-3</v>
      </c>
      <c r="P161" s="54">
        <f t="shared" si="28"/>
        <v>1.0047879777864829E-3</v>
      </c>
      <c r="Q161" s="54">
        <f t="shared" si="28"/>
        <v>9.7081228205196765E-4</v>
      </c>
    </row>
    <row r="162" spans="1:17" ht="11.45" customHeight="1" x14ac:dyDescent="0.45">
      <c r="A162" s="53" t="s">
        <v>44</v>
      </c>
      <c r="B162" s="54">
        <f t="shared" si="28"/>
        <v>3.7471370074809265E-5</v>
      </c>
      <c r="C162" s="54">
        <f t="shared" si="28"/>
        <v>4.2770695540558626E-5</v>
      </c>
      <c r="D162" s="54">
        <f t="shared" si="28"/>
        <v>4.9906712599003974E-5</v>
      </c>
      <c r="E162" s="54">
        <f t="shared" si="28"/>
        <v>5.8575976118880827E-5</v>
      </c>
      <c r="F162" s="54">
        <f t="shared" si="28"/>
        <v>6.5277172939357989E-5</v>
      </c>
      <c r="G162" s="54">
        <f t="shared" si="28"/>
        <v>7.5372625377748552E-5</v>
      </c>
      <c r="H162" s="54">
        <f t="shared" si="28"/>
        <v>1.2934554340989361E-4</v>
      </c>
      <c r="I162" s="54">
        <f t="shared" si="28"/>
        <v>1.5039737695158082E-4</v>
      </c>
      <c r="J162" s="54">
        <f t="shared" si="28"/>
        <v>2.0104309878210221E-4</v>
      </c>
      <c r="K162" s="54">
        <f t="shared" si="28"/>
        <v>2.7381745158537688E-4</v>
      </c>
      <c r="L162" s="54">
        <f t="shared" si="28"/>
        <v>3.6159939583428835E-4</v>
      </c>
      <c r="M162" s="54">
        <f t="shared" si="28"/>
        <v>3.8702689011176463E-4</v>
      </c>
      <c r="N162" s="54">
        <f t="shared" si="28"/>
        <v>3.9359632498053799E-4</v>
      </c>
      <c r="O162" s="54">
        <f t="shared" si="28"/>
        <v>4.1666719285552128E-4</v>
      </c>
      <c r="P162" s="54">
        <f t="shared" si="28"/>
        <v>4.4152839222205394E-4</v>
      </c>
      <c r="Q162" s="54">
        <f t="shared" si="28"/>
        <v>4.6026556865851791E-4</v>
      </c>
    </row>
    <row r="163" spans="1:17" ht="11.45" customHeight="1" x14ac:dyDescent="0.45">
      <c r="A163" s="53" t="s">
        <v>48</v>
      </c>
      <c r="B163" s="54">
        <f t="shared" ref="B163:Q165" si="29">IF(B51=0,0,B51/B$17)</f>
        <v>8.2638361842001373E-6</v>
      </c>
      <c r="C163" s="54">
        <f t="shared" si="29"/>
        <v>8.9297369709677354E-6</v>
      </c>
      <c r="D163" s="54">
        <f t="shared" si="29"/>
        <v>9.1627686732245585E-6</v>
      </c>
      <c r="E163" s="54">
        <f t="shared" si="29"/>
        <v>9.2167931929537094E-6</v>
      </c>
      <c r="F163" s="54">
        <f t="shared" si="29"/>
        <v>1.1197960486244387E-5</v>
      </c>
      <c r="G163" s="54">
        <f t="shared" si="29"/>
        <v>1.0962332748645394E-5</v>
      </c>
      <c r="H163" s="54">
        <f t="shared" si="29"/>
        <v>1.0799118299438707E-5</v>
      </c>
      <c r="I163" s="54">
        <f t="shared" si="29"/>
        <v>1.0790361809725966E-5</v>
      </c>
      <c r="J163" s="54">
        <f t="shared" si="29"/>
        <v>1.0207050097598652E-5</v>
      </c>
      <c r="K163" s="54">
        <f t="shared" si="29"/>
        <v>1.0873223878506671E-5</v>
      </c>
      <c r="L163" s="54">
        <f t="shared" si="29"/>
        <v>1.0624695672185208E-5</v>
      </c>
      <c r="M163" s="54">
        <f t="shared" si="29"/>
        <v>1.2570991931090949E-5</v>
      </c>
      <c r="N163" s="54">
        <f t="shared" si="29"/>
        <v>2.2785966855856959E-5</v>
      </c>
      <c r="O163" s="54">
        <f t="shared" si="29"/>
        <v>3.3962274174211876E-5</v>
      </c>
      <c r="P163" s="54">
        <f t="shared" si="29"/>
        <v>4.694902787508239E-5</v>
      </c>
      <c r="Q163" s="54">
        <f t="shared" si="29"/>
        <v>6.1077052604250367E-5</v>
      </c>
    </row>
    <row r="164" spans="1:17" ht="11.45" customHeight="1" x14ac:dyDescent="0.45">
      <c r="A164" s="51" t="s">
        <v>58</v>
      </c>
      <c r="B164" s="52">
        <f t="shared" si="29"/>
        <v>0.22049863297968225</v>
      </c>
      <c r="C164" s="52">
        <f t="shared" si="29"/>
        <v>0.22415475577326693</v>
      </c>
      <c r="D164" s="52">
        <f t="shared" si="29"/>
        <v>0.22479555805147161</v>
      </c>
      <c r="E164" s="52">
        <f t="shared" si="29"/>
        <v>0.23064062204012331</v>
      </c>
      <c r="F164" s="52">
        <f t="shared" si="29"/>
        <v>0.23722956430183784</v>
      </c>
      <c r="G164" s="52">
        <f t="shared" si="29"/>
        <v>0.24343313508439371</v>
      </c>
      <c r="H164" s="52">
        <f t="shared" si="29"/>
        <v>0.24589120523570435</v>
      </c>
      <c r="I164" s="52">
        <f t="shared" si="29"/>
        <v>0.25076339004696563</v>
      </c>
      <c r="J164" s="52">
        <f t="shared" si="29"/>
        <v>0.24723024746074146</v>
      </c>
      <c r="K164" s="52">
        <f t="shared" si="29"/>
        <v>0.23523005452791465</v>
      </c>
      <c r="L164" s="52">
        <f t="shared" si="29"/>
        <v>0.2422940686419372</v>
      </c>
      <c r="M164" s="52">
        <f t="shared" si="29"/>
        <v>0.24062574305476189</v>
      </c>
      <c r="N164" s="52">
        <f t="shared" si="29"/>
        <v>0.2388425467828556</v>
      </c>
      <c r="O164" s="52">
        <f t="shared" si="29"/>
        <v>0.23808640844633938</v>
      </c>
      <c r="P164" s="52">
        <f t="shared" si="29"/>
        <v>0.23177194734421097</v>
      </c>
      <c r="Q164" s="52">
        <f t="shared" si="29"/>
        <v>0.23370778667894732</v>
      </c>
    </row>
    <row r="165" spans="1:17" ht="11.45" customHeight="1" x14ac:dyDescent="0.45">
      <c r="A165" s="55" t="s">
        <v>52</v>
      </c>
      <c r="B165" s="56">
        <f t="shared" si="29"/>
        <v>0.16554572397412803</v>
      </c>
      <c r="C165" s="56">
        <f t="shared" si="29"/>
        <v>0.16861417699910877</v>
      </c>
      <c r="D165" s="56">
        <f t="shared" si="29"/>
        <v>0.16784944867828497</v>
      </c>
      <c r="E165" s="56">
        <f t="shared" si="29"/>
        <v>0.17125697976256699</v>
      </c>
      <c r="F165" s="56">
        <f t="shared" si="29"/>
        <v>0.17649178549085345</v>
      </c>
      <c r="G165" s="56">
        <f t="shared" si="29"/>
        <v>0.18107150812056974</v>
      </c>
      <c r="H165" s="56">
        <f t="shared" si="29"/>
        <v>0.18043354288447869</v>
      </c>
      <c r="I165" s="56">
        <f t="shared" si="29"/>
        <v>0.18592963923677458</v>
      </c>
      <c r="J165" s="56">
        <f t="shared" si="29"/>
        <v>0.18334826144657271</v>
      </c>
      <c r="K165" s="56">
        <f t="shared" si="29"/>
        <v>0.17542922692085666</v>
      </c>
      <c r="L165" s="56">
        <f t="shared" si="29"/>
        <v>0.17566860919213023</v>
      </c>
      <c r="M165" s="56">
        <f t="shared" si="29"/>
        <v>0.17433505262239304</v>
      </c>
      <c r="N165" s="56">
        <f t="shared" si="29"/>
        <v>0.1684790481964899</v>
      </c>
      <c r="O165" s="56">
        <f t="shared" si="29"/>
        <v>0.16493722973481778</v>
      </c>
      <c r="P165" s="56">
        <f t="shared" si="29"/>
        <v>0.16398671918809221</v>
      </c>
      <c r="Q165" s="56">
        <f t="shared" si="29"/>
        <v>0.1641130954224157</v>
      </c>
    </row>
    <row r="166" spans="1:17" ht="11.45" customHeight="1" x14ac:dyDescent="0.45">
      <c r="A166" s="57" t="s">
        <v>53</v>
      </c>
      <c r="B166" s="58">
        <f t="shared" ref="B166:Q166" si="30">IF(B55=0,0,B55/B$17)</f>
        <v>5.4952909005554211E-2</v>
      </c>
      <c r="C166" s="58">
        <f t="shared" si="30"/>
        <v>5.5540578774158141E-2</v>
      </c>
      <c r="D166" s="58">
        <f t="shared" si="30"/>
        <v>5.6946109373186657E-2</v>
      </c>
      <c r="E166" s="58">
        <f t="shared" si="30"/>
        <v>5.9383642277556312E-2</v>
      </c>
      <c r="F166" s="58">
        <f t="shared" si="30"/>
        <v>6.0737778810984369E-2</v>
      </c>
      <c r="G166" s="58">
        <f t="shared" si="30"/>
        <v>6.2361626963823996E-2</v>
      </c>
      <c r="H166" s="58">
        <f t="shared" si="30"/>
        <v>6.5457662351225632E-2</v>
      </c>
      <c r="I166" s="58">
        <f t="shared" si="30"/>
        <v>6.4833750810191049E-2</v>
      </c>
      <c r="J166" s="58">
        <f t="shared" si="30"/>
        <v>6.3881986014168751E-2</v>
      </c>
      <c r="K166" s="58">
        <f t="shared" si="30"/>
        <v>5.9800827607058002E-2</v>
      </c>
      <c r="L166" s="58">
        <f t="shared" si="30"/>
        <v>6.6625459449806981E-2</v>
      </c>
      <c r="M166" s="58">
        <f t="shared" si="30"/>
        <v>6.6290690432368862E-2</v>
      </c>
      <c r="N166" s="58">
        <f t="shared" si="30"/>
        <v>7.0363498586365689E-2</v>
      </c>
      <c r="O166" s="58">
        <f t="shared" si="30"/>
        <v>7.3149178711521629E-2</v>
      </c>
      <c r="P166" s="58">
        <f t="shared" si="30"/>
        <v>6.7785228156118746E-2</v>
      </c>
      <c r="Q166" s="58">
        <f t="shared" si="30"/>
        <v>6.9594691256531643E-2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K11"/>
  <sheetViews>
    <sheetView workbookViewId="0">
      <selection activeCell="E20" sqref="E20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L11"/>
  <sheetViews>
    <sheetView workbookViewId="0">
      <selection activeCell="D13" sqref="D13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8" ht="28.5" x14ac:dyDescent="0.4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45">
      <c r="A4" t="s">
        <v>5</v>
      </c>
      <c r="B4" s="2">
        <f>C4</f>
        <v>0.95751692564832946</v>
      </c>
      <c r="C4" s="2">
        <f>'TrRoad_ene - Summary'!R87/'TrRoad_ene - Summary'!R86</f>
        <v>0.95751692564832946</v>
      </c>
      <c r="D4" s="2">
        <f>'TrRoad_ene - Summary'!S87/'TrRoad_ene - Summary'!S86</f>
        <v>0.95852368661746445</v>
      </c>
      <c r="E4" s="2">
        <f>'TrRoad_ene - Summary'!T87/'TrRoad_ene - Summary'!T86</f>
        <v>0.95848309221860262</v>
      </c>
      <c r="F4" s="2">
        <f>'TrRoad_ene - Summary'!U87/'TrRoad_ene - Summary'!U86</f>
        <v>0.95838122057210651</v>
      </c>
      <c r="G4" s="2">
        <f>'TrRoad_ene - Summary'!V87/'TrRoad_ene - Summary'!V86</f>
        <v>0.95916310389935588</v>
      </c>
      <c r="H4" s="2">
        <f>'TrRoad_ene - Summary'!W87/'TrRoad_ene - Summary'!W86</f>
        <v>0.95914243345931538</v>
      </c>
      <c r="I4" s="2">
        <f>'TrRoad_ene - Summary'!X87/'TrRoad_ene - Summary'!X86</f>
        <v>0.95913063530100673</v>
      </c>
      <c r="J4" s="2">
        <f>'TrRoad_ene - Summary'!Y87/'TrRoad_ene - Summary'!Y86</f>
        <v>0.95891229140559908</v>
      </c>
      <c r="K4" s="2">
        <f>'TrRoad_ene - Summary'!Z87/'TrRoad_ene - Summary'!Z86</f>
        <v>0.95855193788777404</v>
      </c>
      <c r="L4" s="2">
        <f>'TrRoad_ene - Summary'!AA87/'TrRoad_ene - Summary'!AA86</f>
        <v>0.95816319916299941</v>
      </c>
      <c r="M4" s="2">
        <f>'TrRoad_ene - Summary'!AB87/'TrRoad_ene - Summary'!AB86</f>
        <v>0.95764148531197679</v>
      </c>
      <c r="N4" s="2">
        <f>'TrRoad_ene - Summary'!AC87/'TrRoad_ene - Summary'!AC86</f>
        <v>0.95709683450791205</v>
      </c>
      <c r="O4" s="2">
        <f>'TrRoad_ene - Summary'!AD87/'TrRoad_ene - Summary'!AD86</f>
        <v>0.95652800504811819</v>
      </c>
      <c r="P4" s="2">
        <f>'TrRoad_ene - Summary'!AE87/'TrRoad_ene - Summary'!AE86</f>
        <v>0.95593896971118075</v>
      </c>
      <c r="Q4" s="2">
        <f>'TrRoad_ene - Summary'!AF87/'TrRoad_ene - Summary'!AF86</f>
        <v>0.95535983458535634</v>
      </c>
      <c r="R4" s="2">
        <f>'TrRoad_ene - Summary'!AG87/'TrRoad_ene - Summary'!AG86</f>
        <v>0.95505225387919823</v>
      </c>
      <c r="S4" s="2">
        <f>'TrRoad_ene - Summary'!AH87/'TrRoad_ene - Summary'!AH86</f>
        <v>0.95470558597451249</v>
      </c>
      <c r="T4" s="2">
        <f>'TrRoad_ene - Summary'!AI87/'TrRoad_ene - Summary'!AI86</f>
        <v>0.95435207078551498</v>
      </c>
      <c r="U4" s="2">
        <f>'TrRoad_ene - Summary'!AJ87/'TrRoad_ene - Summary'!AJ86</f>
        <v>0.95402439689703988</v>
      </c>
      <c r="V4" s="2">
        <f>'TrRoad_ene - Summary'!AK87/'TrRoad_ene - Summary'!AK86</f>
        <v>0.95361241413715059</v>
      </c>
      <c r="W4" s="2">
        <f>'TrRoad_ene - Summary'!AL87/'TrRoad_ene - Summary'!AL86</f>
        <v>0.95319248461332939</v>
      </c>
      <c r="X4" s="2">
        <f>'TrRoad_ene - Summary'!AM87/'TrRoad_ene - Summary'!AM86</f>
        <v>0.95275241970732161</v>
      </c>
      <c r="Y4" s="2">
        <f>'TrRoad_ene - Summary'!AN87/'TrRoad_ene - Summary'!AN86</f>
        <v>0.95227938625227204</v>
      </c>
      <c r="Z4" s="2">
        <f>'TrRoad_ene - Summary'!AO87/'TrRoad_ene - Summary'!AO86</f>
        <v>0.95182239706479566</v>
      </c>
      <c r="AA4" s="2">
        <f>'TrRoad_ene - Summary'!AP87/'TrRoad_ene - Summary'!AP86</f>
        <v>0.95135120049374144</v>
      </c>
      <c r="AB4" s="2">
        <f>'TrRoad_ene - Summary'!AQ87/'TrRoad_ene - Summary'!AQ86</f>
        <v>0.95089390711682009</v>
      </c>
      <c r="AC4" s="2">
        <f>'TrRoad_ene - Summary'!AR87/'TrRoad_ene - Summary'!AR86</f>
        <v>0.95044150158759377</v>
      </c>
      <c r="AD4" s="2">
        <f>'TrRoad_ene - Summary'!AS87/'TrRoad_ene - Summary'!AS86</f>
        <v>0.94998939904213742</v>
      </c>
      <c r="AE4" s="2">
        <f>'TrRoad_ene - Summary'!AT87/'TrRoad_ene - Summary'!AT86</f>
        <v>0.94954466546294558</v>
      </c>
      <c r="AF4" s="2">
        <f>'TrRoad_ene - Summary'!AU87/'TrRoad_ene - Summary'!AU86</f>
        <v>0.94908966828157693</v>
      </c>
      <c r="AG4" s="2">
        <f>'TrRoad_ene - Summary'!AV87/'TrRoad_ene - Summary'!AV86</f>
        <v>0.9486232598443427</v>
      </c>
      <c r="AH4" s="2">
        <f>'TrRoad_ene - Summary'!AW87/'TrRoad_ene - Summary'!AW86</f>
        <v>0.94814822622889594</v>
      </c>
      <c r="AI4" s="2">
        <f>'TrRoad_ene - Summary'!AX87/'TrRoad_ene - Summary'!AX86</f>
        <v>0.94766562149058053</v>
      </c>
      <c r="AJ4" s="2">
        <f>'TrRoad_ene - Summary'!AY87/'TrRoad_ene - Summary'!AY86</f>
        <v>0.94717436757142193</v>
      </c>
      <c r="AK4" s="2">
        <f>'TrRoad_ene - Summary'!AZ87/'TrRoad_ene - Summary'!AZ86</f>
        <v>0.94667619436527428</v>
      </c>
      <c r="AL4" s="2"/>
    </row>
    <row r="5" spans="1:38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45">
      <c r="A6" t="s">
        <v>7</v>
      </c>
      <c r="B6" s="2">
        <f>C6</f>
        <v>4.2483074351670556E-2</v>
      </c>
      <c r="C6" s="2">
        <f>'TrRoad_ene - Summary'!R88/'TrRoad_ene - Summary'!R86</f>
        <v>4.2483074351670556E-2</v>
      </c>
      <c r="D6" s="2">
        <f>'TrRoad_ene - Summary'!S88/'TrRoad_ene - Summary'!S86</f>
        <v>4.1476313382535455E-2</v>
      </c>
      <c r="E6" s="2">
        <f>'TrRoad_ene - Summary'!T88/'TrRoad_ene - Summary'!T86</f>
        <v>4.1516907781397334E-2</v>
      </c>
      <c r="F6" s="2">
        <f>'TrRoad_ene - Summary'!U88/'TrRoad_ene - Summary'!U86</f>
        <v>4.1618779427893521E-2</v>
      </c>
      <c r="G6" s="2">
        <f>'TrRoad_ene - Summary'!V88/'TrRoad_ene - Summary'!V86</f>
        <v>4.0836896100644136E-2</v>
      </c>
      <c r="H6" s="2">
        <f>'TrRoad_ene - Summary'!W88/'TrRoad_ene - Summary'!W86</f>
        <v>4.085756654068462E-2</v>
      </c>
      <c r="I6" s="2">
        <f>'TrRoad_ene - Summary'!X88/'TrRoad_ene - Summary'!X86</f>
        <v>4.0869364698993174E-2</v>
      </c>
      <c r="J6" s="2">
        <f>'TrRoad_ene - Summary'!Y88/'TrRoad_ene - Summary'!Y86</f>
        <v>4.1087708594401036E-2</v>
      </c>
      <c r="K6" s="2">
        <f>'TrRoad_ene - Summary'!Z88/'TrRoad_ene - Summary'!Z86</f>
        <v>4.1448062112226056E-2</v>
      </c>
      <c r="L6" s="2">
        <f>'TrRoad_ene - Summary'!AA88/'TrRoad_ene - Summary'!AA86</f>
        <v>4.1836800837000546E-2</v>
      </c>
      <c r="M6" s="2">
        <f>'TrRoad_ene - Summary'!AB88/'TrRoad_ene - Summary'!AB86</f>
        <v>4.2358514688023222E-2</v>
      </c>
      <c r="N6" s="2">
        <f>'TrRoad_ene - Summary'!AC88/'TrRoad_ene - Summary'!AC86</f>
        <v>4.2903165492087995E-2</v>
      </c>
      <c r="O6" s="2">
        <f>'TrRoad_ene - Summary'!AD88/'TrRoad_ene - Summary'!AD86</f>
        <v>4.3471994951881823E-2</v>
      </c>
      <c r="P6" s="2">
        <f>'TrRoad_ene - Summary'!AE88/'TrRoad_ene - Summary'!AE86</f>
        <v>4.4061030288819351E-2</v>
      </c>
      <c r="Q6" s="2">
        <f>'TrRoad_ene - Summary'!AF88/'TrRoad_ene - Summary'!AF86</f>
        <v>4.46401654146436E-2</v>
      </c>
      <c r="R6" s="2">
        <f>'TrRoad_ene - Summary'!AG88/'TrRoad_ene - Summary'!AG86</f>
        <v>4.4947746120801796E-2</v>
      </c>
      <c r="S6" s="2">
        <f>'TrRoad_ene - Summary'!AH88/'TrRoad_ene - Summary'!AH86</f>
        <v>4.5294414025487562E-2</v>
      </c>
      <c r="T6" s="2">
        <f>'TrRoad_ene - Summary'!AI88/'TrRoad_ene - Summary'!AI86</f>
        <v>4.5647929214485135E-2</v>
      </c>
      <c r="U6" s="2">
        <f>'TrRoad_ene - Summary'!AJ88/'TrRoad_ene - Summary'!AJ86</f>
        <v>4.5975603102960165E-2</v>
      </c>
      <c r="V6" s="2">
        <f>'TrRoad_ene - Summary'!AK88/'TrRoad_ene - Summary'!AK86</f>
        <v>4.6387585862849412E-2</v>
      </c>
      <c r="W6" s="2">
        <f>'TrRoad_ene - Summary'!AL88/'TrRoad_ene - Summary'!AL86</f>
        <v>4.6807515386670565E-2</v>
      </c>
      <c r="X6" s="2">
        <f>'TrRoad_ene - Summary'!AM88/'TrRoad_ene - Summary'!AM86</f>
        <v>4.7247580292678483E-2</v>
      </c>
      <c r="Y6" s="2">
        <f>'TrRoad_ene - Summary'!AN88/'TrRoad_ene - Summary'!AN86</f>
        <v>4.7720613747728048E-2</v>
      </c>
      <c r="Z6" s="2">
        <f>'TrRoad_ene - Summary'!AO88/'TrRoad_ene - Summary'!AO86</f>
        <v>4.8177602935204254E-2</v>
      </c>
      <c r="AA6" s="2">
        <f>'TrRoad_ene - Summary'!AP88/'TrRoad_ene - Summary'!AP86</f>
        <v>4.8648799506258444E-2</v>
      </c>
      <c r="AB6" s="2">
        <f>'TrRoad_ene - Summary'!AQ88/'TrRoad_ene - Summary'!AQ86</f>
        <v>4.9106092883179964E-2</v>
      </c>
      <c r="AC6" s="2">
        <f>'TrRoad_ene - Summary'!AR88/'TrRoad_ene - Summary'!AR86</f>
        <v>4.9558498412406282E-2</v>
      </c>
      <c r="AD6" s="2">
        <f>'TrRoad_ene - Summary'!AS88/'TrRoad_ene - Summary'!AS86</f>
        <v>5.0010600957862493E-2</v>
      </c>
      <c r="AE6" s="2">
        <f>'TrRoad_ene - Summary'!AT88/'TrRoad_ene - Summary'!AT86</f>
        <v>5.045533453705435E-2</v>
      </c>
      <c r="AF6" s="2">
        <f>'TrRoad_ene - Summary'!AU88/'TrRoad_ene - Summary'!AU86</f>
        <v>5.0910331718422998E-2</v>
      </c>
      <c r="AG6" s="2">
        <f>'TrRoad_ene - Summary'!AV88/'TrRoad_ene - Summary'!AV86</f>
        <v>5.1376740155657283E-2</v>
      </c>
      <c r="AH6" s="2">
        <f>'TrRoad_ene - Summary'!AW88/'TrRoad_ene - Summary'!AW86</f>
        <v>5.1851773771104046E-2</v>
      </c>
      <c r="AI6" s="2">
        <f>'TrRoad_ene - Summary'!AX88/'TrRoad_ene - Summary'!AX86</f>
        <v>5.2334378509419487E-2</v>
      </c>
      <c r="AJ6" s="2">
        <f>'TrRoad_ene - Summary'!AY88/'TrRoad_ene - Summary'!AY86</f>
        <v>5.2825632428578032E-2</v>
      </c>
      <c r="AK6" s="2">
        <f>'TrRoad_ene - Summary'!AZ88/'TrRoad_ene - Summary'!AZ86</f>
        <v>5.3323805634725788E-2</v>
      </c>
      <c r="AL6" s="2"/>
    </row>
    <row r="7" spans="1:38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L11"/>
  <sheetViews>
    <sheetView workbookViewId="0">
      <selection activeCell="H16" sqref="H16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8" ht="28.5" x14ac:dyDescent="0.4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45">
      <c r="A5" t="s">
        <v>6</v>
      </c>
      <c r="B5" s="2">
        <f>'TrRoad_ene - Summary'!Q84/'TrRoad_ene - Summary'!Q83</f>
        <v>0.94623961066780649</v>
      </c>
      <c r="C5" s="2">
        <f>'TrRoad_ene - Summary'!R84/'TrRoad_ene - Summary'!R83</f>
        <v>0.94537854171097291</v>
      </c>
      <c r="D5" s="2">
        <f>'TrRoad_ene - Summary'!S84/'TrRoad_ene - Summary'!S83</f>
        <v>0.94378287171009878</v>
      </c>
      <c r="E5" s="2">
        <f>'TrRoad_ene - Summary'!T84/'TrRoad_ene - Summary'!T83</f>
        <v>0.94249743671792807</v>
      </c>
      <c r="F5" s="2">
        <f>'TrRoad_ene - Summary'!U84/'TrRoad_ene - Summary'!U83</f>
        <v>0.94104853230189389</v>
      </c>
      <c r="G5" s="2">
        <f>'TrRoad_ene - Summary'!V84/'TrRoad_ene - Summary'!V83</f>
        <v>0.93959099737348617</v>
      </c>
      <c r="H5" s="2">
        <f>'TrRoad_ene - Summary'!W84/'TrRoad_ene - Summary'!W83</f>
        <v>0.93867163709926804</v>
      </c>
      <c r="I5" s="2">
        <f>'TrRoad_ene - Summary'!X84/'TrRoad_ene - Summary'!X83</f>
        <v>0.93775474615648247</v>
      </c>
      <c r="J5" s="2">
        <f>'TrRoad_ene - Summary'!Y84/'TrRoad_ene - Summary'!Y83</f>
        <v>0.93710005412945985</v>
      </c>
      <c r="K5" s="2">
        <f>'TrRoad_ene - Summary'!Z84/'TrRoad_ene - Summary'!Z83</f>
        <v>0.93643768164072794</v>
      </c>
      <c r="L5" s="2">
        <f>'TrRoad_ene - Summary'!AA84/'TrRoad_ene - Summary'!AA83</f>
        <v>0.93576934561213032</v>
      </c>
      <c r="M5" s="2">
        <f>'TrRoad_ene - Summary'!AB84/'TrRoad_ene - Summary'!AB83</f>
        <v>0.93509524939010047</v>
      </c>
      <c r="N5" s="2">
        <f>'TrRoad_ene - Summary'!AC84/'TrRoad_ene - Summary'!AC83</f>
        <v>0.93441480199757276</v>
      </c>
      <c r="O5" s="2">
        <f>'TrRoad_ene - Summary'!AD84/'TrRoad_ene - Summary'!AD83</f>
        <v>0.93372379870189415</v>
      </c>
      <c r="P5" s="2">
        <f>'TrRoad_ene - Summary'!AE84/'TrRoad_ene - Summary'!AE83</f>
        <v>0.93302121307449193</v>
      </c>
      <c r="Q5" s="2">
        <f>'TrRoad_ene - Summary'!AF84/'TrRoad_ene - Summary'!AF83</f>
        <v>0.93230850471095861</v>
      </c>
      <c r="R5" s="2">
        <f>'TrRoad_ene - Summary'!AG84/'TrRoad_ene - Summary'!AG83</f>
        <v>0.93175702324632104</v>
      </c>
      <c r="S5" s="2">
        <f>'TrRoad_ene - Summary'!AH84/'TrRoad_ene - Summary'!AH83</f>
        <v>0.9312149016004192</v>
      </c>
      <c r="T5" s="2">
        <f>'TrRoad_ene - Summary'!AI84/'TrRoad_ene - Summary'!AI83</f>
        <v>0.93067672464351847</v>
      </c>
      <c r="U5" s="2">
        <f>'TrRoad_ene - Summary'!AJ84/'TrRoad_ene - Summary'!AJ83</f>
        <v>0.93013230112427692</v>
      </c>
      <c r="V5" s="2">
        <f>'TrRoad_ene - Summary'!AK84/'TrRoad_ene - Summary'!AK83</f>
        <v>0.92958145425743544</v>
      </c>
      <c r="W5" s="2">
        <f>'TrRoad_ene - Summary'!AL84/'TrRoad_ene - Summary'!AL83</f>
        <v>0.92902522825238143</v>
      </c>
      <c r="X5" s="2">
        <f>'TrRoad_ene - Summary'!AM84/'TrRoad_ene - Summary'!AM83</f>
        <v>0.92846361255751564</v>
      </c>
      <c r="Y5" s="2">
        <f>'TrRoad_ene - Summary'!AN84/'TrRoad_ene - Summary'!AN83</f>
        <v>0.92789560953161832</v>
      </c>
      <c r="Z5" s="2">
        <f>'TrRoad_ene - Summary'!AO84/'TrRoad_ene - Summary'!AO83</f>
        <v>0.92732638107421583</v>
      </c>
      <c r="AA5" s="2">
        <f>'TrRoad_ene - Summary'!AP84/'TrRoad_ene - Summary'!AP83</f>
        <v>0.92675420727958158</v>
      </c>
      <c r="AB5" s="2">
        <f>'TrRoad_ene - Summary'!AQ84/'TrRoad_ene - Summary'!AQ83</f>
        <v>0.92617707171939068</v>
      </c>
      <c r="AC5" s="2">
        <f>'TrRoad_ene - Summary'!AR84/'TrRoad_ene - Summary'!AR83</f>
        <v>0.92559544451366083</v>
      </c>
      <c r="AD5" s="2">
        <f>'TrRoad_ene - Summary'!AS84/'TrRoad_ene - Summary'!AS83</f>
        <v>0.92501605508377605</v>
      </c>
      <c r="AE5" s="2">
        <f>'TrRoad_ene - Summary'!AT84/'TrRoad_ene - Summary'!AT83</f>
        <v>0.92443343501020692</v>
      </c>
      <c r="AF5" s="2">
        <f>'TrRoad_ene - Summary'!AU84/'TrRoad_ene - Summary'!AU83</f>
        <v>0.92385217675019948</v>
      </c>
      <c r="AG5" s="2">
        <f>'TrRoad_ene - Summary'!AV84/'TrRoad_ene - Summary'!AV83</f>
        <v>0.92326477705221377</v>
      </c>
      <c r="AH5" s="2">
        <f>'TrRoad_ene - Summary'!AW84/'TrRoad_ene - Summary'!AW83</f>
        <v>0.92267236293283927</v>
      </c>
      <c r="AI5" s="2">
        <f>'TrRoad_ene - Summary'!AX84/'TrRoad_ene - Summary'!AX83</f>
        <v>0.92207599416646135</v>
      </c>
      <c r="AJ5" s="2">
        <f>'TrRoad_ene - Summary'!AY84/'TrRoad_ene - Summary'!AY83</f>
        <v>0.92147680763655448</v>
      </c>
      <c r="AK5" s="2">
        <f>'TrRoad_ene - Summary'!AZ84/'TrRoad_ene - Summary'!AZ83</f>
        <v>0.92087488893270086</v>
      </c>
    </row>
    <row r="6" spans="1:38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45">
      <c r="A7" t="s">
        <v>9</v>
      </c>
      <c r="B7" s="2">
        <f>'TrRoad_ene - Summary'!Q85/'TrRoad_ene - Summary'!Q83</f>
        <v>5.3710159871911398E-2</v>
      </c>
      <c r="C7" s="2">
        <f>'TrRoad_ene - Summary'!R85/'TrRoad_ene - Summary'!R83</f>
        <v>5.4621458289027085E-2</v>
      </c>
      <c r="D7" s="2">
        <f>'TrRoad_ene - Summary'!S85/'TrRoad_ene - Summary'!S83</f>
        <v>5.6217128289901212E-2</v>
      </c>
      <c r="E7" s="2">
        <f>'TrRoad_ene - Summary'!T85/'TrRoad_ene - Summary'!T83</f>
        <v>5.7502563282071907E-2</v>
      </c>
      <c r="F7" s="2">
        <f>'TrRoad_ene - Summary'!U85/'TrRoad_ene - Summary'!U83</f>
        <v>5.8951467698106191E-2</v>
      </c>
      <c r="G7" s="2">
        <f>'TrRoad_ene - Summary'!V85/'TrRoad_ene - Summary'!V83</f>
        <v>6.0409002626513816E-2</v>
      </c>
      <c r="H7" s="2">
        <f>'TrRoad_ene - Summary'!W85/'TrRoad_ene - Summary'!W83</f>
        <v>6.1328362900731938E-2</v>
      </c>
      <c r="I7" s="2">
        <f>'TrRoad_ene - Summary'!X85/'TrRoad_ene - Summary'!X83</f>
        <v>6.2245253843517472E-2</v>
      </c>
      <c r="J7" s="2">
        <f>'TrRoad_ene - Summary'!Y85/'TrRoad_ene - Summary'!Y83</f>
        <v>6.2899945870540083E-2</v>
      </c>
      <c r="K7" s="2">
        <f>'TrRoad_ene - Summary'!Z85/'TrRoad_ene - Summary'!Z83</f>
        <v>6.3562318359272008E-2</v>
      </c>
      <c r="L7" s="2">
        <f>'TrRoad_ene - Summary'!AA85/'TrRoad_ene - Summary'!AA83</f>
        <v>6.4230654387869623E-2</v>
      </c>
      <c r="M7" s="2">
        <f>'TrRoad_ene - Summary'!AB85/'TrRoad_ene - Summary'!AB83</f>
        <v>6.4904750609899489E-2</v>
      </c>
      <c r="N7" s="2">
        <f>'TrRoad_ene - Summary'!AC85/'TrRoad_ene - Summary'!AC83</f>
        <v>6.5585198002427222E-2</v>
      </c>
      <c r="O7" s="2">
        <f>'TrRoad_ene - Summary'!AD85/'TrRoad_ene - Summary'!AD83</f>
        <v>6.6276201298105783E-2</v>
      </c>
      <c r="P7" s="2">
        <f>'TrRoad_ene - Summary'!AE85/'TrRoad_ene - Summary'!AE83</f>
        <v>6.6978786925508155E-2</v>
      </c>
      <c r="Q7" s="2">
        <f>'TrRoad_ene - Summary'!AF85/'TrRoad_ene - Summary'!AF83</f>
        <v>6.7691495289041462E-2</v>
      </c>
      <c r="R7" s="2">
        <f>'TrRoad_ene - Summary'!AG85/'TrRoad_ene - Summary'!AG83</f>
        <v>6.8242976753678852E-2</v>
      </c>
      <c r="S7" s="2">
        <f>'TrRoad_ene - Summary'!AH85/'TrRoad_ene - Summary'!AH83</f>
        <v>6.8785098399580816E-2</v>
      </c>
      <c r="T7" s="2">
        <f>'TrRoad_ene - Summary'!AI85/'TrRoad_ene - Summary'!AI83</f>
        <v>6.9323275356481556E-2</v>
      </c>
      <c r="U7" s="2">
        <f>'TrRoad_ene - Summary'!AJ85/'TrRoad_ene - Summary'!AJ83</f>
        <v>6.9867698875723125E-2</v>
      </c>
      <c r="V7" s="2">
        <f>'TrRoad_ene - Summary'!AK85/'TrRoad_ene - Summary'!AK83</f>
        <v>7.0418545742564523E-2</v>
      </c>
      <c r="W7" s="2">
        <f>'TrRoad_ene - Summary'!AL85/'TrRoad_ene - Summary'!AL83</f>
        <v>7.0974771747618529E-2</v>
      </c>
      <c r="X7" s="2">
        <f>'TrRoad_ene - Summary'!AM85/'TrRoad_ene - Summary'!AM83</f>
        <v>7.1536387442484375E-2</v>
      </c>
      <c r="Y7" s="2">
        <f>'TrRoad_ene - Summary'!AN85/'TrRoad_ene - Summary'!AN83</f>
        <v>7.2104390468381699E-2</v>
      </c>
      <c r="Z7" s="2">
        <f>'TrRoad_ene - Summary'!AO85/'TrRoad_ene - Summary'!AO83</f>
        <v>7.2673618925784139E-2</v>
      </c>
      <c r="AA7" s="2">
        <f>'TrRoad_ene - Summary'!AP85/'TrRoad_ene - Summary'!AP83</f>
        <v>7.3245792720418451E-2</v>
      </c>
      <c r="AB7" s="2">
        <f>'TrRoad_ene - Summary'!AQ85/'TrRoad_ene - Summary'!AQ83</f>
        <v>7.3822928280609337E-2</v>
      </c>
      <c r="AC7" s="2">
        <f>'TrRoad_ene - Summary'!AR85/'TrRoad_ene - Summary'!AR83</f>
        <v>7.4404555486339161E-2</v>
      </c>
      <c r="AD7" s="2">
        <f>'TrRoad_ene - Summary'!AS85/'TrRoad_ene - Summary'!AS83</f>
        <v>7.4983944916223927E-2</v>
      </c>
      <c r="AE7" s="2">
        <f>'TrRoad_ene - Summary'!AT85/'TrRoad_ene - Summary'!AT83</f>
        <v>7.5566564989793E-2</v>
      </c>
      <c r="AF7" s="2">
        <f>'TrRoad_ene - Summary'!AU85/'TrRoad_ene - Summary'!AU83</f>
        <v>7.6147823249800531E-2</v>
      </c>
      <c r="AG7" s="2">
        <f>'TrRoad_ene - Summary'!AV85/'TrRoad_ene - Summary'!AV83</f>
        <v>7.6735222947786272E-2</v>
      </c>
      <c r="AH7" s="2">
        <f>'TrRoad_ene - Summary'!AW85/'TrRoad_ene - Summary'!AW83</f>
        <v>7.7327637067160782E-2</v>
      </c>
      <c r="AI7" s="2">
        <f>'TrRoad_ene - Summary'!AX85/'TrRoad_ene - Summary'!AX83</f>
        <v>7.7924005833538645E-2</v>
      </c>
      <c r="AJ7" s="2">
        <f>'TrRoad_ene - Summary'!AY85/'TrRoad_ene - Summary'!AY83</f>
        <v>7.8523192363445543E-2</v>
      </c>
      <c r="AK7" s="2">
        <f>'TrRoad_ene - Summary'!AZ85/'TrRoad_ene - Summary'!AZ83</f>
        <v>7.9125111067299164E-2</v>
      </c>
    </row>
    <row r="8" spans="1:38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L11"/>
  <sheetViews>
    <sheetView workbookViewId="0">
      <selection activeCell="G13" sqref="G13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8" ht="28.5" x14ac:dyDescent="0.4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45">
      <c r="A2" t="s">
        <v>3</v>
      </c>
      <c r="B2">
        <v>0.25727352788693197</v>
      </c>
      <c r="C2">
        <v>0.25727352788693197</v>
      </c>
      <c r="D2">
        <v>0.25780600092369998</v>
      </c>
      <c r="E2">
        <v>0.25804356238189252</v>
      </c>
      <c r="F2">
        <v>0.25812790669059332</v>
      </c>
      <c r="G2">
        <v>0.25809131927809464</v>
      </c>
      <c r="H2">
        <v>0.2580427137142759</v>
      </c>
      <c r="I2">
        <v>0.25796843429493871</v>
      </c>
      <c r="J2">
        <v>0.25790879797188432</v>
      </c>
      <c r="K2">
        <v>0.25807693682588789</v>
      </c>
      <c r="L2">
        <v>0.25825823552835825</v>
      </c>
      <c r="M2">
        <v>0.25854777343975488</v>
      </c>
      <c r="N2">
        <v>0.25907883653115898</v>
      </c>
      <c r="O2">
        <v>0.26004869611035586</v>
      </c>
      <c r="P2">
        <v>0.26125320919107331</v>
      </c>
      <c r="Q2">
        <v>0.26299243115150922</v>
      </c>
      <c r="R2">
        <v>0.26531219402355993</v>
      </c>
      <c r="S2">
        <v>0.26822083001610897</v>
      </c>
      <c r="T2">
        <v>0.27199992366152009</v>
      </c>
      <c r="U2">
        <v>0.27682873782100853</v>
      </c>
      <c r="V2">
        <v>0.28288133799560128</v>
      </c>
      <c r="W2">
        <v>0.29011173132392676</v>
      </c>
      <c r="X2">
        <v>0.29894196246043714</v>
      </c>
      <c r="Y2">
        <v>0.30954792399856151</v>
      </c>
      <c r="Z2">
        <v>0.32206273362763377</v>
      </c>
      <c r="AA2">
        <v>0.33614863340503198</v>
      </c>
      <c r="AB2">
        <v>0.35239308511072198</v>
      </c>
      <c r="AC2">
        <v>0.37059248314911358</v>
      </c>
      <c r="AD2">
        <v>0.39113304426510437</v>
      </c>
      <c r="AE2">
        <v>0.41344856261775098</v>
      </c>
      <c r="AF2">
        <v>0.43733287177550689</v>
      </c>
      <c r="AG2">
        <v>0.46216738861733225</v>
      </c>
      <c r="AH2">
        <v>0.48782865987816593</v>
      </c>
      <c r="AI2">
        <v>0.51426458717224066</v>
      </c>
      <c r="AJ2">
        <v>0.54024368472788842</v>
      </c>
      <c r="AK2">
        <v>0.56548539452436564</v>
      </c>
    </row>
    <row r="3" spans="1:38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45">
      <c r="A5" t="s">
        <v>6</v>
      </c>
      <c r="B5" s="2">
        <v>0.74272647211306808</v>
      </c>
      <c r="C5" s="2">
        <v>0.74272647211306808</v>
      </c>
      <c r="D5" s="2">
        <v>0.74219399907630002</v>
      </c>
      <c r="E5" s="2">
        <v>0.74195643761810748</v>
      </c>
      <c r="F5" s="2">
        <v>0.74187209330940673</v>
      </c>
      <c r="G5" s="2">
        <v>0.7419086807219053</v>
      </c>
      <c r="H5" s="2">
        <v>0.7419572862857241</v>
      </c>
      <c r="I5" s="2">
        <v>0.74203156570506146</v>
      </c>
      <c r="J5" s="2">
        <v>0.74209120202811574</v>
      </c>
      <c r="K5" s="2">
        <v>0.74192306317411216</v>
      </c>
      <c r="L5" s="2">
        <v>0.74174176447164175</v>
      </c>
      <c r="M5" s="2">
        <v>0.74145222656024512</v>
      </c>
      <c r="N5" s="2">
        <v>0.74092116346884107</v>
      </c>
      <c r="O5" s="2">
        <v>0.73995130388964414</v>
      </c>
      <c r="P5" s="2">
        <v>0.73874679080892669</v>
      </c>
      <c r="Q5" s="2">
        <v>0.73700756884849072</v>
      </c>
      <c r="R5" s="2">
        <v>0.73468780597644001</v>
      </c>
      <c r="S5" s="2">
        <v>0.73177916998389092</v>
      </c>
      <c r="T5" s="2">
        <v>0.72800007633847985</v>
      </c>
      <c r="U5" s="2">
        <v>0.72317126217899141</v>
      </c>
      <c r="V5" s="2">
        <v>0.71711866200439878</v>
      </c>
      <c r="W5" s="2">
        <v>0.70988826867607324</v>
      </c>
      <c r="X5" s="2">
        <v>0.70105803753956286</v>
      </c>
      <c r="Y5" s="2">
        <v>0.69045207600143843</v>
      </c>
      <c r="Z5" s="2">
        <v>0.67793726637236618</v>
      </c>
      <c r="AA5" s="2">
        <v>0.66385136659496802</v>
      </c>
      <c r="AB5" s="2">
        <v>0.64760691488927802</v>
      </c>
      <c r="AC5" s="2">
        <v>0.62940751685088636</v>
      </c>
      <c r="AD5" s="2">
        <v>0.60886695573489558</v>
      </c>
      <c r="AE5" s="2">
        <v>0.58655143738224891</v>
      </c>
      <c r="AF5" s="2">
        <v>0.56266712822449316</v>
      </c>
      <c r="AG5" s="2">
        <v>0.5378326113826678</v>
      </c>
      <c r="AH5" s="2">
        <v>0.51217134012183407</v>
      </c>
      <c r="AI5" s="2">
        <v>0.48573541282775939</v>
      </c>
      <c r="AJ5" s="2">
        <v>0.45975631527211164</v>
      </c>
      <c r="AK5" s="2">
        <v>0.43451460547563436</v>
      </c>
    </row>
    <row r="6" spans="1:38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L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8" ht="28.5" x14ac:dyDescent="0.4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4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8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L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8" ht="28.5" x14ac:dyDescent="0.4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4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  <sheetView workbookViewId="1"/>
  </sheetViews>
  <sheetFormatPr defaultColWidth="9.1328125" defaultRowHeight="14.25" x14ac:dyDescent="0.4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K11"/>
  <sheetViews>
    <sheetView workbookViewId="0">
      <selection activeCell="C1" sqref="C1"/>
    </sheetView>
    <sheetView workbookViewId="1"/>
  </sheetViews>
  <sheetFormatPr defaultColWidth="9.1328125" defaultRowHeight="14.25" x14ac:dyDescent="0.45"/>
  <cols>
    <col min="1" max="3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K11"/>
  <sheetViews>
    <sheetView workbookViewId="0">
      <selection activeCell="D14" sqref="D14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K11"/>
  <sheetViews>
    <sheetView workbookViewId="0">
      <selection activeCell="F16" sqref="F16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  <sheetView workbookViewId="1"/>
  </sheetViews>
  <sheetFormatPr defaultColWidth="9.1328125" defaultRowHeight="14.25" x14ac:dyDescent="0.4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K11"/>
  <sheetViews>
    <sheetView workbookViewId="0">
      <selection activeCell="E13" sqref="E13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K11"/>
  <sheetViews>
    <sheetView workbookViewId="0">
      <selection activeCell="F27" sqref="F27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  <sheetView workbookViewId="1"/>
  </sheetViews>
  <sheetFormatPr defaultColWidth="9.1328125" defaultRowHeight="14.25" x14ac:dyDescent="0.4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K11"/>
  <sheetViews>
    <sheetView workbookViewId="0">
      <selection activeCell="I19" sqref="I19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K11"/>
  <sheetViews>
    <sheetView workbookViewId="0">
      <selection activeCell="M22" sqref="M22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K11"/>
  <sheetViews>
    <sheetView workbookViewId="0">
      <selection activeCell="J18" sqref="J18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K11"/>
  <sheetViews>
    <sheetView workbookViewId="0">
      <selection activeCell="J21" sqref="J21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K11"/>
  <sheetViews>
    <sheetView workbookViewId="0">
      <selection activeCell="J20" sqref="J20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  <sheetView workbookViewId="1"/>
  </sheetViews>
  <sheetFormatPr defaultColWidth="9.1328125" defaultRowHeight="14.25" x14ac:dyDescent="0.4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K11"/>
  <sheetViews>
    <sheetView workbookViewId="0">
      <selection activeCell="H17" sqref="H17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1"/>
  <sheetViews>
    <sheetView workbookViewId="0"/>
    <sheetView workbookViewId="1"/>
  </sheetViews>
  <sheetFormatPr defaultColWidth="9.1328125" defaultRowHeight="14.25" x14ac:dyDescent="0.45"/>
  <cols>
    <col min="1" max="1" width="25.1328125" customWidth="1"/>
  </cols>
  <sheetData>
    <row r="1" spans="1:35" ht="28.5" x14ac:dyDescent="0.45">
      <c r="A1" s="5" t="s">
        <v>20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K11"/>
  <sheetViews>
    <sheetView workbookViewId="0">
      <selection activeCell="H16" sqref="H16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K11"/>
  <sheetViews>
    <sheetView workbookViewId="0">
      <selection activeCell="I16" sqref="I16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K11"/>
  <sheetViews>
    <sheetView workbookViewId="0">
      <selection activeCell="K19" sqref="K19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K11"/>
  <sheetViews>
    <sheetView workbookViewId="0">
      <selection activeCell="J19" sqref="J19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  <sheetView workbookViewId="1"/>
  </sheetViews>
  <sheetFormatPr defaultColWidth="9.1328125" defaultRowHeight="14.25" x14ac:dyDescent="0.4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K11"/>
  <sheetViews>
    <sheetView workbookViewId="0">
      <selection activeCell="G14" sqref="G14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K11"/>
  <sheetViews>
    <sheetView workbookViewId="0">
      <selection activeCell="I15" sqref="I15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K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K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K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1"/>
  <sheetViews>
    <sheetView workbookViewId="0"/>
    <sheetView workbookViewId="1"/>
  </sheetViews>
  <sheetFormatPr defaultColWidth="9.1328125" defaultRowHeight="14.25" x14ac:dyDescent="0.45"/>
  <cols>
    <col min="1" max="1" width="22.59765625" customWidth="1"/>
  </cols>
  <sheetData>
    <row r="1" spans="1:35" ht="28.5" x14ac:dyDescent="0.45">
      <c r="A1" s="5" t="s">
        <v>20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  <sheetView workbookViewId="1"/>
  </sheetViews>
  <sheetFormatPr defaultColWidth="9.1328125" defaultRowHeight="14.25" x14ac:dyDescent="0.4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K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K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K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K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K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  <sheetView workbookViewId="1"/>
  </sheetViews>
  <sheetFormatPr defaultColWidth="9.1328125" defaultRowHeight="14.25" x14ac:dyDescent="0.4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K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K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K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L11"/>
  <sheetViews>
    <sheetView workbookViewId="0">
      <selection activeCell="C14" sqref="C14"/>
    </sheetView>
    <sheetView workbookViewId="1"/>
  </sheetViews>
  <sheetFormatPr defaultColWidth="9.1328125" defaultRowHeight="14.25" x14ac:dyDescent="0.45"/>
  <cols>
    <col min="1" max="1" width="22.59765625" customWidth="1"/>
    <col min="2" max="3" width="8.3984375" bestFit="1" customWidth="1"/>
  </cols>
  <sheetData>
    <row r="1" spans="1:38" ht="28.5" x14ac:dyDescent="0.4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45">
      <c r="A4" t="s">
        <v>5</v>
      </c>
      <c r="B4" s="2">
        <f>'TrRoad_ene - Summary'!Q25/'TrRoad_ene - Summary'!Q24</f>
        <v>0.96670457998114678</v>
      </c>
      <c r="C4" s="2">
        <f>'TrRoad_ene - Summary'!R25/'TrRoad_ene - Summary'!R24</f>
        <v>0.96571502742997062</v>
      </c>
      <c r="D4" s="2">
        <f>'TrRoad_ene - Summary'!S25/'TrRoad_ene - Summary'!S24</f>
        <v>0.9653116480405346</v>
      </c>
      <c r="E4" s="2">
        <f>'TrRoad_ene - Summary'!T25/'TrRoad_ene - Summary'!T24</f>
        <v>0.96486634966692753</v>
      </c>
      <c r="F4" s="2">
        <f>'TrRoad_ene - Summary'!U25/'TrRoad_ene - Summary'!U24</f>
        <v>0.96438281651072333</v>
      </c>
      <c r="G4" s="2">
        <f>'TrRoad_ene - Summary'!V25/'TrRoad_ene - Summary'!V24</f>
        <v>0.96379908344209575</v>
      </c>
      <c r="H4" s="2">
        <f>'TrRoad_ene - Summary'!W25/'TrRoad_ene - Summary'!W24</f>
        <v>0.96320256110723301</v>
      </c>
      <c r="I4" s="2">
        <f>'TrRoad_ene - Summary'!X25/'TrRoad_ene - Summary'!X24</f>
        <v>0.96259273410517376</v>
      </c>
      <c r="J4" s="2">
        <f>'TrRoad_ene - Summary'!Y25/'TrRoad_ene - Summary'!Y24</f>
        <v>0.96194075625603248</v>
      </c>
      <c r="K4" s="2">
        <f>'TrRoad_ene - Summary'!Z25/'TrRoad_ene - Summary'!Z24</f>
        <v>0.96124103247016368</v>
      </c>
      <c r="L4" s="2">
        <f>'TrRoad_ene - Summary'!AA25/'TrRoad_ene - Summary'!AA24</f>
        <v>0.96050300646607445</v>
      </c>
      <c r="M4" s="2">
        <f>'TrRoad_ene - Summary'!AB25/'TrRoad_ene - Summary'!AB24</f>
        <v>0.95973800738867543</v>
      </c>
      <c r="N4" s="2">
        <f>'TrRoad_ene - Summary'!AC25/'TrRoad_ene - Summary'!AC24</f>
        <v>0.9589497064795508</v>
      </c>
      <c r="O4" s="2">
        <f>'TrRoad_ene - Summary'!AD25/'TrRoad_ene - Summary'!AD24</f>
        <v>0.95813460296515585</v>
      </c>
      <c r="P4" s="2">
        <f>'TrRoad_ene - Summary'!AE25/'TrRoad_ene - Summary'!AE24</f>
        <v>0.95727345539120234</v>
      </c>
      <c r="Q4" s="2">
        <f>'TrRoad_ene - Summary'!AF25/'TrRoad_ene - Summary'!AF24</f>
        <v>0.95635817128139378</v>
      </c>
      <c r="R4" s="2">
        <f>'TrRoad_ene - Summary'!AG25/'TrRoad_ene - Summary'!AG24</f>
        <v>0.95571573797221232</v>
      </c>
      <c r="S4" s="2">
        <f>'TrRoad_ene - Summary'!AH25/'TrRoad_ene - Summary'!AH24</f>
        <v>0.95504484661848887</v>
      </c>
      <c r="T4" s="2">
        <f>'TrRoad_ene - Summary'!AI25/'TrRoad_ene - Summary'!AI24</f>
        <v>0.95434019385114766</v>
      </c>
      <c r="U4" s="2">
        <f>'TrRoad_ene - Summary'!AJ25/'TrRoad_ene - Summary'!AJ24</f>
        <v>0.95359701429925392</v>
      </c>
      <c r="V4" s="2">
        <f>'TrRoad_ene - Summary'!AK25/'TrRoad_ene - Summary'!AK24</f>
        <v>0.9528119437351098</v>
      </c>
      <c r="W4" s="2">
        <f>'TrRoad_ene - Summary'!AL25/'TrRoad_ene - Summary'!AL24</f>
        <v>0.95198167460027927</v>
      </c>
      <c r="X4" s="2">
        <f>'TrRoad_ene - Summary'!AM25/'TrRoad_ene - Summary'!AM24</f>
        <v>0.95110201495352298</v>
      </c>
      <c r="Y4" s="2">
        <f>'TrRoad_ene - Summary'!AN25/'TrRoad_ene - Summary'!AN24</f>
        <v>0.95017160600479555</v>
      </c>
      <c r="Z4" s="2">
        <f>'TrRoad_ene - Summary'!AO25/'TrRoad_ene - Summary'!AO24</f>
        <v>0.94918660071754879</v>
      </c>
      <c r="AA4" s="2">
        <f>'TrRoad_ene - Summary'!AP25/'TrRoad_ene - Summary'!AP24</f>
        <v>0.94814130002920016</v>
      </c>
      <c r="AB4" s="2">
        <f>'TrRoad_ene - Summary'!AQ25/'TrRoad_ene - Summary'!AQ24</f>
        <v>0.94703149311892743</v>
      </c>
      <c r="AC4" s="2">
        <f>'TrRoad_ene - Summary'!AR25/'TrRoad_ene - Summary'!AR24</f>
        <v>0.94585525784527413</v>
      </c>
      <c r="AD4" s="2">
        <f>'TrRoad_ene - Summary'!AS25/'TrRoad_ene - Summary'!AS24</f>
        <v>0.94460769815466428</v>
      </c>
      <c r="AE4" s="2">
        <f>'TrRoad_ene - Summary'!AT25/'TrRoad_ene - Summary'!AT24</f>
        <v>0.94328553719691077</v>
      </c>
      <c r="AF4" s="2">
        <f>'TrRoad_ene - Summary'!AU25/'TrRoad_ene - Summary'!AU24</f>
        <v>0.94188500917378559</v>
      </c>
      <c r="AG4" s="2">
        <f>'TrRoad_ene - Summary'!AV25/'TrRoad_ene - Summary'!AV24</f>
        <v>0.94040448951421174</v>
      </c>
      <c r="AH4" s="2">
        <f>'TrRoad_ene - Summary'!AW25/'TrRoad_ene - Summary'!AW24</f>
        <v>0.93884163404941312</v>
      </c>
      <c r="AI4" s="2">
        <f>'TrRoad_ene - Summary'!AX25/'TrRoad_ene - Summary'!AX24</f>
        <v>0.93719304715500695</v>
      </c>
      <c r="AJ4" s="2">
        <f>'TrRoad_ene - Summary'!AY25/'TrRoad_ene - Summary'!AY24</f>
        <v>0.9354597439318284</v>
      </c>
      <c r="AK4" s="2">
        <f>'TrRoad_ene - Summary'!AZ25/'TrRoad_ene - Summary'!AZ24</f>
        <v>0.93364239320421838</v>
      </c>
      <c r="AL4" s="2"/>
    </row>
    <row r="5" spans="1:38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45">
      <c r="A6" t="s">
        <v>7</v>
      </c>
      <c r="B6" s="2">
        <f>'TrRoad_ene - Summary'!Q26/'TrRoad_ene - Summary'!Q24</f>
        <v>3.3939492399671353E-2</v>
      </c>
      <c r="C6" s="2">
        <f>'TrRoad_ene - Summary'!R26/'TrRoad_ene - Summary'!R24</f>
        <v>3.4284972570029361E-2</v>
      </c>
      <c r="D6" s="2">
        <f>'TrRoad_ene - Summary'!S26/'TrRoad_ene - Summary'!S24</f>
        <v>3.4688351959465395E-2</v>
      </c>
      <c r="E6" s="2">
        <f>'TrRoad_ene - Summary'!T26/'TrRoad_ene - Summary'!T24</f>
        <v>3.5133650333072516E-2</v>
      </c>
      <c r="F6" s="2">
        <f>'TrRoad_ene - Summary'!U26/'TrRoad_ene - Summary'!U24</f>
        <v>3.5617183489276769E-2</v>
      </c>
      <c r="G6" s="2">
        <f>'TrRoad_ene - Summary'!V26/'TrRoad_ene - Summary'!V24</f>
        <v>3.6200916557904292E-2</v>
      </c>
      <c r="H6" s="2">
        <f>'TrRoad_ene - Summary'!W26/'TrRoad_ene - Summary'!W24</f>
        <v>3.6797438892766973E-2</v>
      </c>
      <c r="I6" s="2">
        <f>'TrRoad_ene - Summary'!X26/'TrRoad_ene - Summary'!X24</f>
        <v>3.7407265894826326E-2</v>
      </c>
      <c r="J6" s="2">
        <f>'TrRoad_ene - Summary'!Y26/'TrRoad_ene - Summary'!Y24</f>
        <v>3.805924374396745E-2</v>
      </c>
      <c r="K6" s="2">
        <f>'TrRoad_ene - Summary'!Z26/'TrRoad_ene - Summary'!Z24</f>
        <v>3.8758967529836374E-2</v>
      </c>
      <c r="L6" s="2">
        <f>'TrRoad_ene - Summary'!AA26/'TrRoad_ene - Summary'!AA24</f>
        <v>3.9496993533925551E-2</v>
      </c>
      <c r="M6" s="2">
        <f>'TrRoad_ene - Summary'!AB26/'TrRoad_ene - Summary'!AB24</f>
        <v>4.0261992611324592E-2</v>
      </c>
      <c r="N6" s="2">
        <f>'TrRoad_ene - Summary'!AC26/'TrRoad_ene - Summary'!AC24</f>
        <v>4.1050293520449185E-2</v>
      </c>
      <c r="O6" s="2">
        <f>'TrRoad_ene - Summary'!AD26/'TrRoad_ene - Summary'!AD24</f>
        <v>4.1865397034844223E-2</v>
      </c>
      <c r="P6" s="2">
        <f>'TrRoad_ene - Summary'!AE26/'TrRoad_ene - Summary'!AE24</f>
        <v>4.2726544608797726E-2</v>
      </c>
      <c r="Q6" s="2">
        <f>'TrRoad_ene - Summary'!AF26/'TrRoad_ene - Summary'!AF24</f>
        <v>4.3641828718606238E-2</v>
      </c>
      <c r="R6" s="2">
        <f>'TrRoad_ene - Summary'!AG26/'TrRoad_ene - Summary'!AG24</f>
        <v>4.4284262027787645E-2</v>
      </c>
      <c r="S6" s="2">
        <f>'TrRoad_ene - Summary'!AH26/'TrRoad_ene - Summary'!AH24</f>
        <v>4.4955153381511147E-2</v>
      </c>
      <c r="T6" s="2">
        <f>'TrRoad_ene - Summary'!AI26/'TrRoad_ene - Summary'!AI24</f>
        <v>4.5659806148852289E-2</v>
      </c>
      <c r="U6" s="2">
        <f>'TrRoad_ene - Summary'!AJ26/'TrRoad_ene - Summary'!AJ24</f>
        <v>4.6402985700746052E-2</v>
      </c>
      <c r="V6" s="2">
        <f>'TrRoad_ene - Summary'!AK26/'TrRoad_ene - Summary'!AK24</f>
        <v>4.7188056264890157E-2</v>
      </c>
      <c r="W6" s="2">
        <f>'TrRoad_ene - Summary'!AL26/'TrRoad_ene - Summary'!AL24</f>
        <v>4.8018325399720667E-2</v>
      </c>
      <c r="X6" s="2">
        <f>'TrRoad_ene - Summary'!AM26/'TrRoad_ene - Summary'!AM24</f>
        <v>4.8897985046477035E-2</v>
      </c>
      <c r="Y6" s="2">
        <f>'TrRoad_ene - Summary'!AN26/'TrRoad_ene - Summary'!AN24</f>
        <v>4.9828393995204411E-2</v>
      </c>
      <c r="Z6" s="2">
        <f>'TrRoad_ene - Summary'!AO26/'TrRoad_ene - Summary'!AO24</f>
        <v>5.081339928245128E-2</v>
      </c>
      <c r="AA6" s="2">
        <f>'TrRoad_ene - Summary'!AP26/'TrRoad_ene - Summary'!AP24</f>
        <v>5.1858699970799893E-2</v>
      </c>
      <c r="AB6" s="2">
        <f>'TrRoad_ene - Summary'!AQ26/'TrRoad_ene - Summary'!AQ24</f>
        <v>5.2968506881072616E-2</v>
      </c>
      <c r="AC6" s="2">
        <f>'TrRoad_ene - Summary'!AR26/'TrRoad_ene - Summary'!AR24</f>
        <v>5.4144742154725846E-2</v>
      </c>
      <c r="AD6" s="2">
        <f>'TrRoad_ene - Summary'!AS26/'TrRoad_ene - Summary'!AS24</f>
        <v>5.5392301845335702E-2</v>
      </c>
      <c r="AE6" s="2">
        <f>'TrRoad_ene - Summary'!AT26/'TrRoad_ene - Summary'!AT24</f>
        <v>5.6714462803089186E-2</v>
      </c>
      <c r="AF6" s="2">
        <f>'TrRoad_ene - Summary'!AU26/'TrRoad_ene - Summary'!AU24</f>
        <v>5.8114990826214394E-2</v>
      </c>
      <c r="AG6" s="2">
        <f>'TrRoad_ene - Summary'!AV26/'TrRoad_ene - Summary'!AV24</f>
        <v>5.959551048578824E-2</v>
      </c>
      <c r="AH6" s="2">
        <f>'TrRoad_ene - Summary'!AW26/'TrRoad_ene - Summary'!AW24</f>
        <v>6.1158365950586872E-2</v>
      </c>
      <c r="AI6" s="2">
        <f>'TrRoad_ene - Summary'!AX26/'TrRoad_ene - Summary'!AX24</f>
        <v>6.2806952844993061E-2</v>
      </c>
      <c r="AJ6" s="2">
        <f>'TrRoad_ene - Summary'!AY26/'TrRoad_ene - Summary'!AY24</f>
        <v>6.4540256068171709E-2</v>
      </c>
      <c r="AK6" s="2">
        <f>'TrRoad_ene - Summary'!AZ26/'TrRoad_ene - Summary'!AZ24</f>
        <v>6.6357606795781565E-2</v>
      </c>
      <c r="AL6" s="2"/>
    </row>
    <row r="7" spans="1:38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K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K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  <sheetView workbookViewId="1"/>
  </sheetViews>
  <sheetFormatPr defaultColWidth="9.1328125" defaultRowHeight="14.25" x14ac:dyDescent="0.4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K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  <col min="2" max="3" width="5" bestFit="1" customWidth="1"/>
  </cols>
  <sheetData>
    <row r="1" spans="1:37" ht="28.5" x14ac:dyDescent="0.4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K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  <col min="2" max="3" width="5" bestFit="1" customWidth="1"/>
  </cols>
  <sheetData>
    <row r="1" spans="1:37" ht="28.5" x14ac:dyDescent="0.4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K11"/>
  <sheetViews>
    <sheetView workbookViewId="0">
      <selection activeCell="E16" sqref="E16"/>
    </sheetView>
    <sheetView workbookViewId="1"/>
  </sheetViews>
  <sheetFormatPr defaultColWidth="9.1328125" defaultRowHeight="14.25" x14ac:dyDescent="0.45"/>
  <cols>
    <col min="1" max="1" width="22.59765625" customWidth="1"/>
    <col min="2" max="2" width="7" bestFit="1" customWidth="1"/>
    <col min="3" max="3" width="7.265625" bestFit="1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f>'TrRoad_ene - Summary'!Q20/'TrRoad_ene - Summary'!Q19</f>
        <v>0.97200208161877821</v>
      </c>
      <c r="C4">
        <f>'TrRoad_ene - Summary'!R20/'TrRoad_ene - Summary'!R19</f>
        <v>0.97142863369465693</v>
      </c>
      <c r="D4">
        <f>'TrRoad_ene - Summary'!S20/'TrRoad_ene - Summary'!S19</f>
        <v>0.97087600272230257</v>
      </c>
      <c r="E4">
        <f>'TrRoad_ene - Summary'!T20/'TrRoad_ene - Summary'!T19</f>
        <v>0.97032249545353699</v>
      </c>
      <c r="F4">
        <f>'TrRoad_ene - Summary'!U20/'TrRoad_ene - Summary'!U19</f>
        <v>0.96977010558322541</v>
      </c>
      <c r="G4">
        <f>'TrRoad_ene - Summary'!V20/'TrRoad_ene - Summary'!V19</f>
        <v>0.9691747225692845</v>
      </c>
      <c r="H4">
        <f>'TrRoad_ene - Summary'!W20/'TrRoad_ene - Summary'!W19</f>
        <v>0.9686119761155888</v>
      </c>
      <c r="I4">
        <f>'TrRoad_ene - Summary'!X20/'TrRoad_ene - Summary'!X19</f>
        <v>0.96799593525584504</v>
      </c>
      <c r="J4">
        <f>'TrRoad_ene - Summary'!Y20/'TrRoad_ene - Summary'!Y19</f>
        <v>0.96734783469524732</v>
      </c>
      <c r="K4">
        <f>'TrRoad_ene - Summary'!Z20/'TrRoad_ene - Summary'!Z19</f>
        <v>0.96666121907257718</v>
      </c>
      <c r="L4">
        <f>'TrRoad_ene - Summary'!AA20/'TrRoad_ene - Summary'!AA19</f>
        <v>0.96592359204456724</v>
      </c>
      <c r="M4">
        <f>'TrRoad_ene - Summary'!AB20/'TrRoad_ene - Summary'!AB19</f>
        <v>0.96514801451701426</v>
      </c>
      <c r="N4">
        <f>'TrRoad_ene - Summary'!AC20/'TrRoad_ene - Summary'!AC19</f>
        <v>0.9643596722541441</v>
      </c>
      <c r="O4">
        <f>'TrRoad_ene - Summary'!AD20/'TrRoad_ene - Summary'!AD19</f>
        <v>0.96357144983677645</v>
      </c>
      <c r="P4">
        <f>'TrRoad_ene - Summary'!AE20/'TrRoad_ene - Summary'!AE19</f>
        <v>0.96275931702041084</v>
      </c>
      <c r="Q4">
        <f>'TrRoad_ene - Summary'!AF20/'TrRoad_ene - Summary'!AF19</f>
        <v>0.96191998863751582</v>
      </c>
      <c r="R4">
        <f>'TrRoad_ene - Summary'!AG20/'TrRoad_ene - Summary'!AG19</f>
        <v>0.96148157988478666</v>
      </c>
      <c r="S4">
        <f>'TrRoad_ene - Summary'!AH20/'TrRoad_ene - Summary'!AH19</f>
        <v>0.96105523489052902</v>
      </c>
      <c r="T4">
        <f>'TrRoad_ene - Summary'!AI20/'TrRoad_ene - Summary'!AI19</f>
        <v>0.96063894822065532</v>
      </c>
      <c r="U4">
        <f>'TrRoad_ene - Summary'!AJ20/'TrRoad_ene - Summary'!AJ19</f>
        <v>0.96022113300223333</v>
      </c>
      <c r="V4">
        <f>'TrRoad_ene - Summary'!AK20/'TrRoad_ene - Summary'!AK19</f>
        <v>0.95979924218058243</v>
      </c>
      <c r="W4">
        <f>'TrRoad_ene - Summary'!AL20/'TrRoad_ene - Summary'!AL19</f>
        <v>0.95936956603124679</v>
      </c>
      <c r="X4">
        <f>'TrRoad_ene - Summary'!AM20/'TrRoad_ene - Summary'!AM19</f>
        <v>0.95894305939867208</v>
      </c>
      <c r="Y4">
        <f>'TrRoad_ene - Summary'!AN20/'TrRoad_ene - Summary'!AN19</f>
        <v>0.95850468950132228</v>
      </c>
      <c r="Z4">
        <f>'TrRoad_ene - Summary'!AO20/'TrRoad_ene - Summary'!AO19</f>
        <v>0.95805592555259789</v>
      </c>
      <c r="AA4">
        <f>'TrRoad_ene - Summary'!AP20/'TrRoad_ene - Summary'!AP19</f>
        <v>0.95759105858629412</v>
      </c>
      <c r="AB4">
        <f>'TrRoad_ene - Summary'!AQ20/'TrRoad_ene - Summary'!AQ19</f>
        <v>0.95711195767426827</v>
      </c>
      <c r="AC4">
        <f>'TrRoad_ene - Summary'!AR20/'TrRoad_ene - Summary'!AR19</f>
        <v>0.95662396782423609</v>
      </c>
      <c r="AD4">
        <f>'TrRoad_ene - Summary'!AS20/'TrRoad_ene - Summary'!AS19</f>
        <v>0.95613295605882898</v>
      </c>
      <c r="AE4">
        <f>'TrRoad_ene - Summary'!AT20/'TrRoad_ene - Summary'!AT19</f>
        <v>0.95563926970844426</v>
      </c>
      <c r="AF4">
        <f>'TrRoad_ene - Summary'!AU20/'TrRoad_ene - Summary'!AU19</f>
        <v>0.95514674738371341</v>
      </c>
      <c r="AG4">
        <f>'TrRoad_ene - Summary'!AV20/'TrRoad_ene - Summary'!AV19</f>
        <v>0.95465045144241445</v>
      </c>
      <c r="AH4">
        <f>'TrRoad_ene - Summary'!AW20/'TrRoad_ene - Summary'!AW19</f>
        <v>0.95414904623225516</v>
      </c>
      <c r="AI4">
        <f>'TrRoad_ene - Summary'!AX20/'TrRoad_ene - Summary'!AX19</f>
        <v>0.95364611235528318</v>
      </c>
      <c r="AJ4">
        <f>'TrRoad_ene - Summary'!AY20/'TrRoad_ene - Summary'!AY19</f>
        <v>0.95314087168995587</v>
      </c>
      <c r="AK4">
        <f>'TrRoad_ene - Summary'!AZ20/'TrRoad_ene - Summary'!AZ19</f>
        <v>0.95263713903654457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f>'TrRoad_ene - Summary'!Q22/'TrRoad_ene - Summary'!Q19</f>
        <v>2.7997918381222134E-2</v>
      </c>
      <c r="C6">
        <f>'TrRoad_ene - Summary'!R22/'TrRoad_ene - Summary'!R19</f>
        <v>2.8571366305343081E-2</v>
      </c>
      <c r="D6">
        <f>'TrRoad_ene - Summary'!S22/'TrRoad_ene - Summary'!S19</f>
        <v>2.912399727769743E-2</v>
      </c>
      <c r="E6">
        <f>'TrRoad_ene - Summary'!T22/'TrRoad_ene - Summary'!T19</f>
        <v>2.9677504546463018E-2</v>
      </c>
      <c r="F6">
        <f>'TrRoad_ene - Summary'!U22/'TrRoad_ene - Summary'!U19</f>
        <v>3.0229894416774535E-2</v>
      </c>
      <c r="G6">
        <f>'TrRoad_ene - Summary'!V22/'TrRoad_ene - Summary'!V19</f>
        <v>3.0825277430715559E-2</v>
      </c>
      <c r="H6">
        <f>'TrRoad_ene - Summary'!W22/'TrRoad_ene - Summary'!W19</f>
        <v>3.1388023884411288E-2</v>
      </c>
      <c r="I6">
        <f>'TrRoad_ene - Summary'!X22/'TrRoad_ene - Summary'!X19</f>
        <v>3.2004064744155E-2</v>
      </c>
      <c r="J6">
        <f>'TrRoad_ene - Summary'!Y22/'TrRoad_ene - Summary'!Y19</f>
        <v>3.2652165304752671E-2</v>
      </c>
      <c r="K6">
        <f>'TrRoad_ene - Summary'!Z22/'TrRoad_ene - Summary'!Z19</f>
        <v>3.3338780927422887E-2</v>
      </c>
      <c r="L6">
        <f>'TrRoad_ene - Summary'!AA22/'TrRoad_ene - Summary'!AA19</f>
        <v>3.4076407955432785E-2</v>
      </c>
      <c r="M6">
        <f>'TrRoad_ene - Summary'!AB22/'TrRoad_ene - Summary'!AB19</f>
        <v>3.4851985482985619E-2</v>
      </c>
      <c r="N6">
        <f>'TrRoad_ene - Summary'!AC22/'TrRoad_ene - Summary'!AC19</f>
        <v>3.5640327745855925E-2</v>
      </c>
      <c r="O6">
        <f>'TrRoad_ene - Summary'!AD22/'TrRoad_ene - Summary'!AD19</f>
        <v>3.6428550163223584E-2</v>
      </c>
      <c r="P6">
        <f>'TrRoad_ene - Summary'!AE22/'TrRoad_ene - Summary'!AE19</f>
        <v>3.7240682979589185E-2</v>
      </c>
      <c r="Q6">
        <f>'TrRoad_ene - Summary'!AF22/'TrRoad_ene - Summary'!AF19</f>
        <v>3.8080011362484158E-2</v>
      </c>
      <c r="R6">
        <f>'TrRoad_ene - Summary'!AG22/'TrRoad_ene - Summary'!AG19</f>
        <v>3.8518420115213274E-2</v>
      </c>
      <c r="S6">
        <f>'TrRoad_ene - Summary'!AH22/'TrRoad_ene - Summary'!AH19</f>
        <v>3.8944765109471063E-2</v>
      </c>
      <c r="T6">
        <f>'TrRoad_ene - Summary'!AI22/'TrRoad_ene - Summary'!AI19</f>
        <v>3.9361051779344708E-2</v>
      </c>
      <c r="U6">
        <f>'TrRoad_ene - Summary'!AJ22/'TrRoad_ene - Summary'!AJ19</f>
        <v>3.9778866997766595E-2</v>
      </c>
      <c r="V6">
        <f>'TrRoad_ene - Summary'!AK22/'TrRoad_ene - Summary'!AK19</f>
        <v>4.0200757819417475E-2</v>
      </c>
      <c r="W6">
        <f>'TrRoad_ene - Summary'!AL22/'TrRoad_ene - Summary'!AL19</f>
        <v>4.0630433968753203E-2</v>
      </c>
      <c r="X6">
        <f>'TrRoad_ene - Summary'!AM22/'TrRoad_ene - Summary'!AM19</f>
        <v>4.1056940601327883E-2</v>
      </c>
      <c r="Y6">
        <f>'TrRoad_ene - Summary'!AN22/'TrRoad_ene - Summary'!AN19</f>
        <v>4.1495310498677607E-2</v>
      </c>
      <c r="Z6">
        <f>'TrRoad_ene - Summary'!AO22/'TrRoad_ene - Summary'!AO19</f>
        <v>4.1944074447402092E-2</v>
      </c>
      <c r="AA6">
        <f>'TrRoad_ene - Summary'!AP22/'TrRoad_ene - Summary'!AP19</f>
        <v>4.2408941413705922E-2</v>
      </c>
      <c r="AB6">
        <f>'TrRoad_ene - Summary'!AQ22/'TrRoad_ene - Summary'!AQ19</f>
        <v>4.2888042325731797E-2</v>
      </c>
      <c r="AC6">
        <f>'TrRoad_ene - Summary'!AR22/'TrRoad_ene - Summary'!AR19</f>
        <v>4.3376032175763864E-2</v>
      </c>
      <c r="AD6">
        <f>'TrRoad_ene - Summary'!AS22/'TrRoad_ene - Summary'!AS19</f>
        <v>4.3867043941171059E-2</v>
      </c>
      <c r="AE6">
        <f>'TrRoad_ene - Summary'!AT22/'TrRoad_ene - Summary'!AT19</f>
        <v>4.4360730291555753E-2</v>
      </c>
      <c r="AF6">
        <f>'TrRoad_ene - Summary'!AU22/'TrRoad_ene - Summary'!AU19</f>
        <v>4.4853252616286539E-2</v>
      </c>
      <c r="AG6">
        <f>'TrRoad_ene - Summary'!AV22/'TrRoad_ene - Summary'!AV19</f>
        <v>4.5349548557585537E-2</v>
      </c>
      <c r="AH6">
        <f>'TrRoad_ene - Summary'!AW22/'TrRoad_ene - Summary'!AW19</f>
        <v>4.5850953767744909E-2</v>
      </c>
      <c r="AI6">
        <f>'TrRoad_ene - Summary'!AX22/'TrRoad_ene - Summary'!AX19</f>
        <v>4.6353887644716742E-2</v>
      </c>
      <c r="AJ6">
        <f>'TrRoad_ene - Summary'!AY22/'TrRoad_ene - Summary'!AY19</f>
        <v>4.6859128310044025E-2</v>
      </c>
      <c r="AK6">
        <f>'TrRoad_ene - Summary'!AZ22/'TrRoad_ene - Summary'!AZ19</f>
        <v>4.7362860963455468E-2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K11"/>
  <sheetViews>
    <sheetView workbookViewId="0">
      <selection activeCell="G15" sqref="G15"/>
    </sheetView>
    <sheetView workbookViewId="1"/>
  </sheetViews>
  <sheetFormatPr defaultColWidth="9.1328125" defaultRowHeight="14.25" x14ac:dyDescent="0.45"/>
  <cols>
    <col min="1" max="1" width="22.59765625" customWidth="1"/>
    <col min="2" max="3" width="5" bestFit="1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0.97200208161877821</v>
      </c>
      <c r="C4">
        <v>0.97142863369465693</v>
      </c>
      <c r="D4">
        <v>0.97087600272230257</v>
      </c>
      <c r="E4">
        <v>0.97032249545353699</v>
      </c>
      <c r="F4">
        <v>0.96977010558322541</v>
      </c>
      <c r="G4">
        <v>0.9691747225692845</v>
      </c>
      <c r="H4">
        <v>0.9686119761155888</v>
      </c>
      <c r="I4">
        <v>0.96799593525584504</v>
      </c>
      <c r="J4">
        <v>0.96734783469524732</v>
      </c>
      <c r="K4">
        <v>0.96666121907257718</v>
      </c>
      <c r="L4">
        <v>0.96592359204456724</v>
      </c>
      <c r="M4">
        <v>0.96514801451701426</v>
      </c>
      <c r="N4">
        <v>0.9643596722541441</v>
      </c>
      <c r="O4">
        <v>0.96357144983677645</v>
      </c>
      <c r="P4">
        <v>0.96275931702041084</v>
      </c>
      <c r="Q4">
        <v>0.96191998863751582</v>
      </c>
      <c r="R4">
        <v>0.96148157988478666</v>
      </c>
      <c r="S4">
        <v>0.96105523489052902</v>
      </c>
      <c r="T4">
        <v>0.96063894822065532</v>
      </c>
      <c r="U4">
        <v>0.96022113300223333</v>
      </c>
      <c r="V4">
        <v>0.95979924218058243</v>
      </c>
      <c r="W4">
        <v>0.95936956603124679</v>
      </c>
      <c r="X4">
        <v>0.95894305939867208</v>
      </c>
      <c r="Y4">
        <v>0.95850468950132228</v>
      </c>
      <c r="Z4">
        <v>0.95805592555259789</v>
      </c>
      <c r="AA4">
        <v>0.95759105858629412</v>
      </c>
      <c r="AB4">
        <v>0.95711195767426827</v>
      </c>
      <c r="AC4">
        <v>0.95662396782423609</v>
      </c>
      <c r="AD4">
        <v>0.95613295605882898</v>
      </c>
      <c r="AE4">
        <v>0.95563926970844426</v>
      </c>
      <c r="AF4">
        <v>0.95514674738371341</v>
      </c>
      <c r="AG4">
        <v>0.95465045144241445</v>
      </c>
      <c r="AH4">
        <v>0.95414904623225516</v>
      </c>
      <c r="AI4">
        <v>0.95364611235528318</v>
      </c>
      <c r="AJ4">
        <v>0.95314087168995587</v>
      </c>
      <c r="AK4">
        <v>0.95263713903654457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2.7997918381222134E-2</v>
      </c>
      <c r="C6">
        <v>2.8571366305343081E-2</v>
      </c>
      <c r="D6">
        <v>2.912399727769743E-2</v>
      </c>
      <c r="E6">
        <v>2.9677504546463018E-2</v>
      </c>
      <c r="F6">
        <v>3.0229894416774535E-2</v>
      </c>
      <c r="G6">
        <v>3.0825277430715559E-2</v>
      </c>
      <c r="H6">
        <v>3.1388023884411288E-2</v>
      </c>
      <c r="I6">
        <v>3.2004064744155E-2</v>
      </c>
      <c r="J6">
        <v>3.2652165304752671E-2</v>
      </c>
      <c r="K6">
        <v>3.3338780927422887E-2</v>
      </c>
      <c r="L6">
        <v>3.4076407955432785E-2</v>
      </c>
      <c r="M6">
        <v>3.4851985482985619E-2</v>
      </c>
      <c r="N6">
        <v>3.5640327745855925E-2</v>
      </c>
      <c r="O6">
        <v>3.6428550163223584E-2</v>
      </c>
      <c r="P6">
        <v>3.7240682979589185E-2</v>
      </c>
      <c r="Q6">
        <v>3.8080011362484158E-2</v>
      </c>
      <c r="R6">
        <v>3.8518420115213274E-2</v>
      </c>
      <c r="S6">
        <v>3.8944765109471063E-2</v>
      </c>
      <c r="T6">
        <v>3.9361051779344708E-2</v>
      </c>
      <c r="U6">
        <v>3.9778866997766595E-2</v>
      </c>
      <c r="V6">
        <v>4.0200757819417475E-2</v>
      </c>
      <c r="W6">
        <v>4.0630433968753203E-2</v>
      </c>
      <c r="X6">
        <v>4.1056940601327883E-2</v>
      </c>
      <c r="Y6">
        <v>4.1495310498677607E-2</v>
      </c>
      <c r="Z6">
        <v>4.1944074447402092E-2</v>
      </c>
      <c r="AA6">
        <v>4.2408941413705922E-2</v>
      </c>
      <c r="AB6">
        <v>4.2888042325731797E-2</v>
      </c>
      <c r="AC6">
        <v>4.3376032175763864E-2</v>
      </c>
      <c r="AD6">
        <v>4.3867043941171059E-2</v>
      </c>
      <c r="AE6">
        <v>4.4360730291555753E-2</v>
      </c>
      <c r="AF6">
        <v>4.4853252616286539E-2</v>
      </c>
      <c r="AG6">
        <v>4.5349548557585537E-2</v>
      </c>
      <c r="AH6">
        <v>4.5850953767744909E-2</v>
      </c>
      <c r="AI6">
        <v>4.6353887644716742E-2</v>
      </c>
      <c r="AJ6">
        <v>4.6859128310044025E-2</v>
      </c>
      <c r="AK6">
        <v>4.7362860963455468E-2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K11"/>
  <sheetViews>
    <sheetView workbookViewId="0">
      <selection activeCell="I29" sqref="I29"/>
    </sheetView>
    <sheetView workbookViewId="1"/>
  </sheetViews>
  <sheetFormatPr defaultColWidth="9.1328125" defaultRowHeight="14.25" x14ac:dyDescent="0.45"/>
  <cols>
    <col min="1" max="1" width="22.59765625" customWidth="1"/>
    <col min="2" max="2" width="5" customWidth="1"/>
    <col min="3" max="3" width="5" bestFit="1" customWidth="1"/>
  </cols>
  <sheetData>
    <row r="1" spans="1:37" ht="28.5" x14ac:dyDescent="0.4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0.24805315691689736</v>
      </c>
      <c r="C2">
        <v>0.24805315691689736</v>
      </c>
      <c r="D2">
        <v>0.2481050142161946</v>
      </c>
      <c r="E2">
        <v>0.24810272976369338</v>
      </c>
      <c r="F2">
        <v>0.2480611726236838</v>
      </c>
      <c r="G2">
        <v>0.24771450851818627</v>
      </c>
      <c r="H2">
        <v>0.24747651434974044</v>
      </c>
      <c r="I2">
        <v>0.24723453159570991</v>
      </c>
      <c r="J2">
        <v>0.24693190624447817</v>
      </c>
      <c r="K2">
        <v>0.2464416353261521</v>
      </c>
      <c r="L2">
        <v>0.24559524972211136</v>
      </c>
      <c r="M2">
        <v>0.24431474061877653</v>
      </c>
      <c r="N2">
        <v>0.24253213485163427</v>
      </c>
      <c r="O2">
        <v>0.24017972782413397</v>
      </c>
      <c r="P2">
        <v>0.23723285563282934</v>
      </c>
      <c r="Q2">
        <v>0.23366650571755343</v>
      </c>
      <c r="R2">
        <v>0.22953099832977122</v>
      </c>
      <c r="S2">
        <v>0.22493454958175127</v>
      </c>
      <c r="T2">
        <v>0.22007503699864972</v>
      </c>
      <c r="U2">
        <v>0.21506857547000613</v>
      </c>
      <c r="V2">
        <v>0.21005044229240247</v>
      </c>
      <c r="W2">
        <v>0.20511314460848429</v>
      </c>
      <c r="X2">
        <v>0.2003177683749752</v>
      </c>
      <c r="Y2">
        <v>0.19569583375471525</v>
      </c>
      <c r="Z2">
        <v>0.19123608175044096</v>
      </c>
      <c r="AA2">
        <v>0.18691476408210217</v>
      </c>
      <c r="AB2">
        <v>0.182650464647543</v>
      </c>
      <c r="AC2">
        <v>0.17835132052625641</v>
      </c>
      <c r="AD2">
        <v>0.17394353827624637</v>
      </c>
      <c r="AE2">
        <v>0.16935859513264795</v>
      </c>
      <c r="AF2">
        <v>0.16452135266697854</v>
      </c>
      <c r="AG2">
        <v>0.15938337211830492</v>
      </c>
      <c r="AH2">
        <v>0.15388629331785617</v>
      </c>
      <c r="AI2">
        <v>0.14797671882767899</v>
      </c>
      <c r="AJ2">
        <v>0.14161058080243796</v>
      </c>
      <c r="AK2">
        <v>0.13482641345652482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0.75194684308310267</v>
      </c>
      <c r="C5">
        <v>0.75194684308310267</v>
      </c>
      <c r="D5">
        <v>0.75189498578380543</v>
      </c>
      <c r="E5">
        <v>0.75189727023630659</v>
      </c>
      <c r="F5">
        <v>0.75193882737631623</v>
      </c>
      <c r="G5">
        <v>0.75228549148181378</v>
      </c>
      <c r="H5">
        <v>0.7525234856502595</v>
      </c>
      <c r="I5">
        <v>0.75276546840429015</v>
      </c>
      <c r="J5">
        <v>0.75306809375552186</v>
      </c>
      <c r="K5">
        <v>0.75355836467384785</v>
      </c>
      <c r="L5">
        <v>0.75440475027788878</v>
      </c>
      <c r="M5">
        <v>0.75568525938122355</v>
      </c>
      <c r="N5">
        <v>0.75746786514836573</v>
      </c>
      <c r="O5">
        <v>0.75982027217586601</v>
      </c>
      <c r="P5">
        <v>0.76276714436717075</v>
      </c>
      <c r="Q5">
        <v>0.76633349428244668</v>
      </c>
      <c r="R5">
        <v>0.7704690016702288</v>
      </c>
      <c r="S5">
        <v>0.7750654504182487</v>
      </c>
      <c r="T5">
        <v>0.77992496300135039</v>
      </c>
      <c r="U5">
        <v>0.78493142452999387</v>
      </c>
      <c r="V5">
        <v>0.78994955770759767</v>
      </c>
      <c r="W5">
        <v>0.79488685539151571</v>
      </c>
      <c r="X5">
        <v>0.79968223162502483</v>
      </c>
      <c r="Y5">
        <v>0.80430416624528478</v>
      </c>
      <c r="Z5">
        <v>0.80876391824955907</v>
      </c>
      <c r="AA5">
        <v>0.81308523591789783</v>
      </c>
      <c r="AB5">
        <v>0.81734953535245702</v>
      </c>
      <c r="AC5">
        <v>0.82164867947374354</v>
      </c>
      <c r="AD5">
        <v>0.82605646172375369</v>
      </c>
      <c r="AE5">
        <v>0.83064140486735205</v>
      </c>
      <c r="AF5">
        <v>0.83547864733302135</v>
      </c>
      <c r="AG5">
        <v>0.84061662788169511</v>
      </c>
      <c r="AH5">
        <v>0.84611370668214381</v>
      </c>
      <c r="AI5">
        <v>0.85202328117232096</v>
      </c>
      <c r="AJ5">
        <v>0.85838941919756206</v>
      </c>
      <c r="AK5">
        <v>0.8651735865434752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L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  <col min="2" max="2" width="5" customWidth="1"/>
    <col min="3" max="3" width="5" bestFit="1" customWidth="1"/>
  </cols>
  <sheetData>
    <row r="1" spans="1:38" ht="28.5" x14ac:dyDescent="0.4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4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8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L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  <col min="2" max="2" width="5" customWidth="1"/>
    <col min="3" max="3" width="5" bestFit="1" customWidth="1"/>
  </cols>
  <sheetData>
    <row r="1" spans="1:38" ht="28.5" x14ac:dyDescent="0.4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4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K11"/>
  <sheetViews>
    <sheetView workbookViewId="0">
      <selection activeCell="C13" sqref="C13"/>
    </sheetView>
    <sheetView workbookViewId="1"/>
  </sheetViews>
  <sheetFormatPr defaultColWidth="9.1328125" defaultRowHeight="14.25" x14ac:dyDescent="0.45"/>
  <cols>
    <col min="1" max="1" width="22.59765625" customWidth="1"/>
    <col min="2" max="2" width="8.3984375" bestFit="1" customWidth="1"/>
    <col min="3" max="3" width="12" bestFit="1" customWidth="1"/>
  </cols>
  <sheetData>
    <row r="1" spans="1:37" ht="28.5" x14ac:dyDescent="0.4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f>'TrRoad_ene - Summary'!Q28/'TrRoad_ene - Summary'!Q27</f>
        <v>0.94556654068999435</v>
      </c>
      <c r="C5">
        <f>'TrRoad_ene - Summary'!R28/'TrRoad_ene - Summary'!R27</f>
        <v>0.94466956944088332</v>
      </c>
      <c r="D5">
        <f>'TrRoad_ene - Summary'!S28/'TrRoad_ene - Summary'!S27</f>
        <v>0.94302983139607066</v>
      </c>
      <c r="E5">
        <f>'TrRoad_ene - Summary'!T28/'TrRoad_ene - Summary'!T27</f>
        <v>0.94180864554284449</v>
      </c>
      <c r="F5">
        <f>'TrRoad_ene - Summary'!U28/'TrRoad_ene - Summary'!U27</f>
        <v>0.94022219234629711</v>
      </c>
      <c r="G5">
        <f>'TrRoad_ene - Summary'!V28/'TrRoad_ene - Summary'!V27</f>
        <v>0.93864900216590319</v>
      </c>
      <c r="H5">
        <f>'TrRoad_ene - Summary'!W28/'TrRoad_ene - Summary'!W27</f>
        <v>0.93745743734398623</v>
      </c>
      <c r="I5">
        <f>'TrRoad_ene - Summary'!X28/'TrRoad_ene - Summary'!X27</f>
        <v>0.93624441798760194</v>
      </c>
      <c r="J5">
        <f>'TrRoad_ene - Summary'!Y28/'TrRoad_ene - Summary'!Y27</f>
        <v>0.93564595872062084</v>
      </c>
      <c r="K5">
        <f>'TrRoad_ene - Summary'!Z28/'TrRoad_ene - Summary'!Z27</f>
        <v>0.93505483438979475</v>
      </c>
      <c r="L5">
        <f>'TrRoad_ene - Summary'!AA28/'TrRoad_ene - Summary'!AA27</f>
        <v>0.93446884734830438</v>
      </c>
      <c r="M5">
        <f>'TrRoad_ene - Summary'!AB28/'TrRoad_ene - Summary'!AB27</f>
        <v>0.93389270425054094</v>
      </c>
      <c r="N5">
        <f>'TrRoad_ene - Summary'!AC28/'TrRoad_ene - Summary'!AC27</f>
        <v>0.93331817432476905</v>
      </c>
      <c r="O5">
        <f>'TrRoad_ene - Summary'!AD28/'TrRoad_ene - Summary'!AD27</f>
        <v>0.93274425537518024</v>
      </c>
      <c r="P5">
        <f>'TrRoad_ene - Summary'!AE28/'TrRoad_ene - Summary'!AE27</f>
        <v>0.932174580902978</v>
      </c>
      <c r="Q5">
        <f>'TrRoad_ene - Summary'!AF28/'TrRoad_ene - Summary'!AF27</f>
        <v>0.93159535323506981</v>
      </c>
      <c r="R5">
        <f>'TrRoad_ene - Summary'!AG28/'TrRoad_ene - Summary'!AG27</f>
        <v>0.9312051281566629</v>
      </c>
      <c r="S5">
        <f>'TrRoad_ene - Summary'!AH28/'TrRoad_ene - Summary'!AH27</f>
        <v>0.93080986967260271</v>
      </c>
      <c r="T5">
        <f>'TrRoad_ene - Summary'!AI28/'TrRoad_ene - Summary'!AI27</f>
        <v>0.93040621482378705</v>
      </c>
      <c r="U5">
        <f>'TrRoad_ene - Summary'!AJ28/'TrRoad_ene - Summary'!AJ27</f>
        <v>0.92999536197754296</v>
      </c>
      <c r="V5">
        <f>'TrRoad_ene - Summary'!AK28/'TrRoad_ene - Summary'!AK27</f>
        <v>0.92957731807286215</v>
      </c>
      <c r="W5">
        <f>'TrRoad_ene - Summary'!AL28/'TrRoad_ene - Summary'!AL27</f>
        <v>0.92915325964401019</v>
      </c>
      <c r="X5">
        <f>'TrRoad_ene - Summary'!AM28/'TrRoad_ene - Summary'!AM27</f>
        <v>0.92872203392753527</v>
      </c>
      <c r="Y5">
        <f>'TrRoad_ene - Summary'!AN28/'TrRoad_ene - Summary'!AN27</f>
        <v>0.92828379143000661</v>
      </c>
      <c r="Z5">
        <f>'TrRoad_ene - Summary'!AO28/'TrRoad_ene - Summary'!AO27</f>
        <v>0.92783762763080735</v>
      </c>
      <c r="AA5">
        <f>'TrRoad_ene - Summary'!AP28/'TrRoad_ene - Summary'!AP27</f>
        <v>0.92738579223417761</v>
      </c>
      <c r="AB5">
        <f>'TrRoad_ene - Summary'!AQ28/'TrRoad_ene - Summary'!AQ27</f>
        <v>0.92692916775803014</v>
      </c>
      <c r="AC5">
        <f>'TrRoad_ene - Summary'!AR28/'TrRoad_ene - Summary'!AR27</f>
        <v>0.92646663890029912</v>
      </c>
      <c r="AD5">
        <f>'TrRoad_ene - Summary'!AS28/'TrRoad_ene - Summary'!AS27</f>
        <v>0.92599983638228756</v>
      </c>
      <c r="AE5">
        <f>'TrRoad_ene - Summary'!AT28/'TrRoad_ene - Summary'!AT27</f>
        <v>0.92552944835696982</v>
      </c>
      <c r="AF5">
        <f>'TrRoad_ene - Summary'!AU28/'TrRoad_ene - Summary'!AU27</f>
        <v>0.92505745116607041</v>
      </c>
      <c r="AG5">
        <f>'TrRoad_ene - Summary'!AV28/'TrRoad_ene - Summary'!AV27</f>
        <v>0.92458190925470751</v>
      </c>
      <c r="AH5">
        <f>'TrRoad_ene - Summary'!AW28/'TrRoad_ene - Summary'!AW27</f>
        <v>0.92410170762166033</v>
      </c>
      <c r="AI5">
        <f>'TrRoad_ene - Summary'!AX28/'TrRoad_ene - Summary'!AX27</f>
        <v>0.92362055720314773</v>
      </c>
      <c r="AJ5">
        <f>'TrRoad_ene - Summary'!AY28/'TrRoad_ene - Summary'!AY27</f>
        <v>0.92313963853395065</v>
      </c>
      <c r="AK5">
        <f>'TrRoad_ene - Summary'!AZ28/'TrRoad_ene - Summary'!AZ27</f>
        <v>0.92265921103342596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f>'TrRoad_ene - Summary'!Q29/'TrRoad_ene - Summary'!Q27</f>
        <v>5.4358392298213105E-2</v>
      </c>
      <c r="C7">
        <f>'TrRoad_ene - Summary'!R29/'TrRoad_ene - Summary'!R27</f>
        <v>5.5330430559116642E-2</v>
      </c>
      <c r="D7">
        <f>'TrRoad_ene - Summary'!S29/'TrRoad_ene - Summary'!S27</f>
        <v>5.6970168603929339E-2</v>
      </c>
      <c r="E7">
        <f>'TrRoad_ene - Summary'!T29/'TrRoad_ene - Summary'!T27</f>
        <v>5.8191354457155543E-2</v>
      </c>
      <c r="F7">
        <f>'TrRoad_ene - Summary'!U29/'TrRoad_ene - Summary'!U27</f>
        <v>5.9777807653702858E-2</v>
      </c>
      <c r="G7">
        <f>'TrRoad_ene - Summary'!V29/'TrRoad_ene - Summary'!V27</f>
        <v>6.1350997834096782E-2</v>
      </c>
      <c r="H7">
        <f>'TrRoad_ene - Summary'!W29/'TrRoad_ene - Summary'!W27</f>
        <v>6.254256265601367E-2</v>
      </c>
      <c r="I7">
        <f>'TrRoad_ene - Summary'!X29/'TrRoad_ene - Summary'!X27</f>
        <v>6.3755582012398046E-2</v>
      </c>
      <c r="J7">
        <f>'TrRoad_ene - Summary'!Y29/'TrRoad_ene - Summary'!Y27</f>
        <v>6.4354041279379048E-2</v>
      </c>
      <c r="K7">
        <f>'TrRoad_ene - Summary'!Z29/'TrRoad_ene - Summary'!Z27</f>
        <v>6.4945165610205288E-2</v>
      </c>
      <c r="L7">
        <f>'TrRoad_ene - Summary'!AA29/'TrRoad_ene - Summary'!AA27</f>
        <v>6.5531152651695609E-2</v>
      </c>
      <c r="M7">
        <f>'TrRoad_ene - Summary'!AB29/'TrRoad_ene - Summary'!AB27</f>
        <v>6.6107295749459088E-2</v>
      </c>
      <c r="N7">
        <f>'TrRoad_ene - Summary'!AC29/'TrRoad_ene - Summary'!AC27</f>
        <v>6.6681825675230913E-2</v>
      </c>
      <c r="O7">
        <f>'TrRoad_ene - Summary'!AD29/'TrRoad_ene - Summary'!AD27</f>
        <v>6.7255744624819647E-2</v>
      </c>
      <c r="P7">
        <f>'TrRoad_ene - Summary'!AE29/'TrRoad_ene - Summary'!AE27</f>
        <v>6.7825419097022013E-2</v>
      </c>
      <c r="Q7">
        <f>'TrRoad_ene - Summary'!AF29/'TrRoad_ene - Summary'!AF27</f>
        <v>6.840464676493023E-2</v>
      </c>
      <c r="R7">
        <f>'TrRoad_ene - Summary'!AG29/'TrRoad_ene - Summary'!AG27</f>
        <v>6.8794871843337019E-2</v>
      </c>
      <c r="S7">
        <f>'TrRoad_ene - Summary'!AH29/'TrRoad_ene - Summary'!AH27</f>
        <v>6.9190130327397306E-2</v>
      </c>
      <c r="T7">
        <f>'TrRoad_ene - Summary'!AI29/'TrRoad_ene - Summary'!AI27</f>
        <v>6.9593785176213049E-2</v>
      </c>
      <c r="U7">
        <f>'TrRoad_ene - Summary'!AJ29/'TrRoad_ene - Summary'!AJ27</f>
        <v>7.0004638022457003E-2</v>
      </c>
      <c r="V7">
        <f>'TrRoad_ene - Summary'!AK29/'TrRoad_ene - Summary'!AK27</f>
        <v>7.0422681927137937E-2</v>
      </c>
      <c r="W7">
        <f>'TrRoad_ene - Summary'!AL29/'TrRoad_ene - Summary'!AL27</f>
        <v>7.0846740355989785E-2</v>
      </c>
      <c r="X7">
        <f>'TrRoad_ene - Summary'!AM29/'TrRoad_ene - Summary'!AM27</f>
        <v>7.1277966072464782E-2</v>
      </c>
      <c r="Y7">
        <f>'TrRoad_ene - Summary'!AN29/'TrRoad_ene - Summary'!AN27</f>
        <v>7.1716208569993445E-2</v>
      </c>
      <c r="Z7">
        <f>'TrRoad_ene - Summary'!AO29/'TrRoad_ene - Summary'!AO27</f>
        <v>7.2162372369192582E-2</v>
      </c>
      <c r="AA7">
        <f>'TrRoad_ene - Summary'!AP29/'TrRoad_ene - Summary'!AP27</f>
        <v>7.261420776582235E-2</v>
      </c>
      <c r="AB7">
        <f>'TrRoad_ene - Summary'!AQ29/'TrRoad_ene - Summary'!AQ27</f>
        <v>7.3070832241969932E-2</v>
      </c>
      <c r="AC7">
        <f>'TrRoad_ene - Summary'!AR29/'TrRoad_ene - Summary'!AR27</f>
        <v>7.3533361099700933E-2</v>
      </c>
      <c r="AD7">
        <f>'TrRoad_ene - Summary'!AS29/'TrRoad_ene - Summary'!AS27</f>
        <v>7.4000163617712486E-2</v>
      </c>
      <c r="AE7">
        <f>'TrRoad_ene - Summary'!AT29/'TrRoad_ene - Summary'!AT27</f>
        <v>7.4470551643030222E-2</v>
      </c>
      <c r="AF7">
        <f>'TrRoad_ene - Summary'!AU29/'TrRoad_ene - Summary'!AU27</f>
        <v>7.4942548833929507E-2</v>
      </c>
      <c r="AG7">
        <f>'TrRoad_ene - Summary'!AV29/'TrRoad_ene - Summary'!AV27</f>
        <v>7.5418090745292501E-2</v>
      </c>
      <c r="AH7">
        <f>'TrRoad_ene - Summary'!AW29/'TrRoad_ene - Summary'!AW27</f>
        <v>7.5898292378339741E-2</v>
      </c>
      <c r="AI7">
        <f>'TrRoad_ene - Summary'!AX29/'TrRoad_ene - Summary'!AX27</f>
        <v>7.6379442796852354E-2</v>
      </c>
      <c r="AJ7">
        <f>'TrRoad_ene - Summary'!AY29/'TrRoad_ene - Summary'!AY27</f>
        <v>7.6860361466049479E-2</v>
      </c>
      <c r="AK7">
        <f>'TrRoad_ene - Summary'!AZ29/'TrRoad_ene - Summary'!AZ27</f>
        <v>7.7340788966574078E-2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  <sheetView workbookViewId="1"/>
  </sheetViews>
  <sheetFormatPr defaultColWidth="9.1328125" defaultRowHeight="14.25" x14ac:dyDescent="0.45"/>
  <sheetData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K11"/>
  <sheetViews>
    <sheetView tabSelected="1" workbookViewId="0">
      <selection activeCell="D13" sqref="D13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K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K11"/>
  <sheetViews>
    <sheetView workbookViewId="0">
      <selection activeCell="E15" sqref="E15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0.97200208161877821</v>
      </c>
      <c r="C4">
        <v>0.97142863369465693</v>
      </c>
      <c r="D4">
        <v>0.97087600272230257</v>
      </c>
      <c r="E4">
        <v>0.97032249545353699</v>
      </c>
      <c r="F4">
        <v>0.96977010558322541</v>
      </c>
      <c r="G4">
        <v>0.9691747225692845</v>
      </c>
      <c r="H4">
        <v>0.9686119761155888</v>
      </c>
      <c r="I4">
        <v>0.96799593525584504</v>
      </c>
      <c r="J4">
        <v>0.96734783469524732</v>
      </c>
      <c r="K4">
        <v>0.96666121907257718</v>
      </c>
      <c r="L4">
        <v>0.96592359204456724</v>
      </c>
      <c r="M4">
        <v>0.96514801451701426</v>
      </c>
      <c r="N4">
        <v>0.9643596722541441</v>
      </c>
      <c r="O4">
        <v>0.96357144983677645</v>
      </c>
      <c r="P4">
        <v>0.96275931702041084</v>
      </c>
      <c r="Q4">
        <v>0.96191998863751582</v>
      </c>
      <c r="R4">
        <v>0.96148157988478666</v>
      </c>
      <c r="S4">
        <v>0.96105523489052902</v>
      </c>
      <c r="T4">
        <v>0.96063894822065532</v>
      </c>
      <c r="U4">
        <v>0.96022113300223333</v>
      </c>
      <c r="V4">
        <v>0.95979924218058243</v>
      </c>
      <c r="W4">
        <v>0.95936956603124679</v>
      </c>
      <c r="X4">
        <v>0.95894305939867208</v>
      </c>
      <c r="Y4">
        <v>0.95850468950132228</v>
      </c>
      <c r="Z4">
        <v>0.95805592555259789</v>
      </c>
      <c r="AA4">
        <v>0.95759105858629412</v>
      </c>
      <c r="AB4">
        <v>0.95711195767426827</v>
      </c>
      <c r="AC4">
        <v>0.95662396782423609</v>
      </c>
      <c r="AD4">
        <v>0.95613295605882898</v>
      </c>
      <c r="AE4">
        <v>0.95563926970844426</v>
      </c>
      <c r="AF4">
        <v>0.95514674738371341</v>
      </c>
      <c r="AG4">
        <v>0.95465045144241445</v>
      </c>
      <c r="AH4">
        <v>0.95414904623225516</v>
      </c>
      <c r="AI4">
        <v>0.95364611235528318</v>
      </c>
      <c r="AJ4">
        <v>0.95314087168995587</v>
      </c>
      <c r="AK4">
        <v>0.95263713903654457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2.7997918381222134E-2</v>
      </c>
      <c r="C6">
        <v>2.8571366305343081E-2</v>
      </c>
      <c r="D6">
        <v>2.912399727769743E-2</v>
      </c>
      <c r="E6">
        <v>2.9677504546463018E-2</v>
      </c>
      <c r="F6">
        <v>3.0229894416774535E-2</v>
      </c>
      <c r="G6">
        <v>3.0825277430715559E-2</v>
      </c>
      <c r="H6">
        <v>3.1388023884411288E-2</v>
      </c>
      <c r="I6">
        <v>3.2004064744155E-2</v>
      </c>
      <c r="J6">
        <v>3.2652165304752671E-2</v>
      </c>
      <c r="K6">
        <v>3.3338780927422887E-2</v>
      </c>
      <c r="L6">
        <v>3.4076407955432785E-2</v>
      </c>
      <c r="M6">
        <v>3.4851985482985619E-2</v>
      </c>
      <c r="N6">
        <v>3.5640327745855925E-2</v>
      </c>
      <c r="O6">
        <v>3.6428550163223584E-2</v>
      </c>
      <c r="P6">
        <v>3.7240682979589185E-2</v>
      </c>
      <c r="Q6">
        <v>3.8080011362484158E-2</v>
      </c>
      <c r="R6">
        <v>3.8518420115213274E-2</v>
      </c>
      <c r="S6">
        <v>3.8944765109471063E-2</v>
      </c>
      <c r="T6">
        <v>3.9361051779344708E-2</v>
      </c>
      <c r="U6">
        <v>3.9778866997766595E-2</v>
      </c>
      <c r="V6">
        <v>4.0200757819417475E-2</v>
      </c>
      <c r="W6">
        <v>4.0630433968753203E-2</v>
      </c>
      <c r="X6">
        <v>4.1056940601327883E-2</v>
      </c>
      <c r="Y6">
        <v>4.1495310498677607E-2</v>
      </c>
      <c r="Z6">
        <v>4.1944074447402092E-2</v>
      </c>
      <c r="AA6">
        <v>4.2408941413705922E-2</v>
      </c>
      <c r="AB6">
        <v>4.2888042325731797E-2</v>
      </c>
      <c r="AC6">
        <v>4.3376032175763864E-2</v>
      </c>
      <c r="AD6">
        <v>4.3867043941171059E-2</v>
      </c>
      <c r="AE6">
        <v>4.4360730291555753E-2</v>
      </c>
      <c r="AF6">
        <v>4.4853252616286539E-2</v>
      </c>
      <c r="AG6">
        <v>4.5349548557585537E-2</v>
      </c>
      <c r="AH6">
        <v>4.5850953767744909E-2</v>
      </c>
      <c r="AI6">
        <v>4.6353887644716742E-2</v>
      </c>
      <c r="AJ6">
        <v>4.6859128310044025E-2</v>
      </c>
      <c r="AK6">
        <v>4.7362860963455468E-2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K11"/>
  <sheetViews>
    <sheetView workbookViewId="0">
      <selection activeCell="H24" sqref="H24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0.97200208161877821</v>
      </c>
      <c r="C4">
        <v>0.97142863369465693</v>
      </c>
      <c r="D4">
        <v>0.97087600272230257</v>
      </c>
      <c r="E4">
        <v>0.97032249545353699</v>
      </c>
      <c r="F4">
        <v>0.96977010558322541</v>
      </c>
      <c r="G4">
        <v>0.9691747225692845</v>
      </c>
      <c r="H4">
        <v>0.9686119761155888</v>
      </c>
      <c r="I4">
        <v>0.96799593525584504</v>
      </c>
      <c r="J4">
        <v>0.96734783469524732</v>
      </c>
      <c r="K4">
        <v>0.96666121907257718</v>
      </c>
      <c r="L4">
        <v>0.96592359204456724</v>
      </c>
      <c r="M4">
        <v>0.96514801451701426</v>
      </c>
      <c r="N4">
        <v>0.9643596722541441</v>
      </c>
      <c r="O4">
        <v>0.96357144983677645</v>
      </c>
      <c r="P4">
        <v>0.96275931702041084</v>
      </c>
      <c r="Q4">
        <v>0.96191998863751582</v>
      </c>
      <c r="R4">
        <v>0.96148157988478666</v>
      </c>
      <c r="S4">
        <v>0.96105523489052902</v>
      </c>
      <c r="T4">
        <v>0.96063894822065532</v>
      </c>
      <c r="U4">
        <v>0.96022113300223333</v>
      </c>
      <c r="V4">
        <v>0.95979924218058243</v>
      </c>
      <c r="W4">
        <v>0.95936956603124679</v>
      </c>
      <c r="X4">
        <v>0.95894305939867208</v>
      </c>
      <c r="Y4">
        <v>0.95850468950132228</v>
      </c>
      <c r="Z4">
        <v>0.95805592555259789</v>
      </c>
      <c r="AA4">
        <v>0.95759105858629412</v>
      </c>
      <c r="AB4">
        <v>0.95711195767426827</v>
      </c>
      <c r="AC4">
        <v>0.95662396782423609</v>
      </c>
      <c r="AD4">
        <v>0.95613295605882898</v>
      </c>
      <c r="AE4">
        <v>0.95563926970844426</v>
      </c>
      <c r="AF4">
        <v>0.95514674738371341</v>
      </c>
      <c r="AG4">
        <v>0.95465045144241445</v>
      </c>
      <c r="AH4">
        <v>0.95414904623225516</v>
      </c>
      <c r="AI4">
        <v>0.95364611235528318</v>
      </c>
      <c r="AJ4">
        <v>0.95314087168995587</v>
      </c>
      <c r="AK4">
        <v>0.95263713903654457</v>
      </c>
    </row>
    <row r="5" spans="1:37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7</v>
      </c>
      <c r="B6">
        <v>2.7997918381222134E-2</v>
      </c>
      <c r="C6">
        <v>2.8571366305343081E-2</v>
      </c>
      <c r="D6">
        <v>2.912399727769743E-2</v>
      </c>
      <c r="E6">
        <v>2.9677504546463018E-2</v>
      </c>
      <c r="F6">
        <v>3.0229894416774535E-2</v>
      </c>
      <c r="G6">
        <v>3.0825277430715559E-2</v>
      </c>
      <c r="H6">
        <v>3.1388023884411288E-2</v>
      </c>
      <c r="I6">
        <v>3.2004064744155E-2</v>
      </c>
      <c r="J6">
        <v>3.2652165304752671E-2</v>
      </c>
      <c r="K6">
        <v>3.3338780927422887E-2</v>
      </c>
      <c r="L6">
        <v>3.4076407955432785E-2</v>
      </c>
      <c r="M6">
        <v>3.4851985482985619E-2</v>
      </c>
      <c r="N6">
        <v>3.5640327745855925E-2</v>
      </c>
      <c r="O6">
        <v>3.6428550163223584E-2</v>
      </c>
      <c r="P6">
        <v>3.7240682979589185E-2</v>
      </c>
      <c r="Q6">
        <v>3.8080011362484158E-2</v>
      </c>
      <c r="R6">
        <v>3.8518420115213274E-2</v>
      </c>
      <c r="S6">
        <v>3.8944765109471063E-2</v>
      </c>
      <c r="T6">
        <v>3.9361051779344708E-2</v>
      </c>
      <c r="U6">
        <v>3.9778866997766595E-2</v>
      </c>
      <c r="V6">
        <v>4.0200757819417475E-2</v>
      </c>
      <c r="W6">
        <v>4.0630433968753203E-2</v>
      </c>
      <c r="X6">
        <v>4.1056940601327883E-2</v>
      </c>
      <c r="Y6">
        <v>4.1495310498677607E-2</v>
      </c>
      <c r="Z6">
        <v>4.1944074447402092E-2</v>
      </c>
      <c r="AA6">
        <v>4.2408941413705922E-2</v>
      </c>
      <c r="AB6">
        <v>4.2888042325731797E-2</v>
      </c>
      <c r="AC6">
        <v>4.3376032175763864E-2</v>
      </c>
      <c r="AD6">
        <v>4.3867043941171059E-2</v>
      </c>
      <c r="AE6">
        <v>4.4360730291555753E-2</v>
      </c>
      <c r="AF6">
        <v>4.4853252616286539E-2</v>
      </c>
      <c r="AG6">
        <v>4.5349548557585537E-2</v>
      </c>
      <c r="AH6">
        <v>4.5850953767744909E-2</v>
      </c>
      <c r="AI6">
        <v>4.6353887644716742E-2</v>
      </c>
      <c r="AJ6">
        <v>4.6859128310044025E-2</v>
      </c>
      <c r="AK6">
        <v>4.7362860963455468E-2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K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7" ht="28.5" x14ac:dyDescent="0.4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</v>
      </c>
      <c r="B2">
        <v>0.24805315691689736</v>
      </c>
      <c r="C2">
        <v>0.24805315691689736</v>
      </c>
      <c r="D2">
        <v>0.2481050142161946</v>
      </c>
      <c r="E2">
        <v>0.24810272976369338</v>
      </c>
      <c r="F2">
        <v>0.2480611726236838</v>
      </c>
      <c r="G2">
        <v>0.24771450851818627</v>
      </c>
      <c r="H2">
        <v>0.24747651434974044</v>
      </c>
      <c r="I2">
        <v>0.24723453159570991</v>
      </c>
      <c r="J2">
        <v>0.24693190624447817</v>
      </c>
      <c r="K2">
        <v>0.2464416353261521</v>
      </c>
      <c r="L2">
        <v>0.24559524972211136</v>
      </c>
      <c r="M2">
        <v>0.24431474061877653</v>
      </c>
      <c r="N2">
        <v>0.24253213485163427</v>
      </c>
      <c r="O2">
        <v>0.24017972782413397</v>
      </c>
      <c r="P2">
        <v>0.23723285563282934</v>
      </c>
      <c r="Q2">
        <v>0.23366650571755343</v>
      </c>
      <c r="R2">
        <v>0.22953099832977122</v>
      </c>
      <c r="S2">
        <v>0.22493454958175127</v>
      </c>
      <c r="T2">
        <v>0.22007503699864972</v>
      </c>
      <c r="U2">
        <v>0.21506857547000613</v>
      </c>
      <c r="V2">
        <v>0.21005044229240247</v>
      </c>
      <c r="W2">
        <v>0.20511314460848429</v>
      </c>
      <c r="X2">
        <v>0.2003177683749752</v>
      </c>
      <c r="Y2">
        <v>0.19569583375471525</v>
      </c>
      <c r="Z2">
        <v>0.19123608175044096</v>
      </c>
      <c r="AA2">
        <v>0.18691476408210217</v>
      </c>
      <c r="AB2">
        <v>0.182650464647543</v>
      </c>
      <c r="AC2">
        <v>0.17835132052625641</v>
      </c>
      <c r="AD2">
        <v>0.17394353827624637</v>
      </c>
      <c r="AE2">
        <v>0.16935859513264795</v>
      </c>
      <c r="AF2">
        <v>0.16452135266697854</v>
      </c>
      <c r="AG2">
        <v>0.15938337211830492</v>
      </c>
      <c r="AH2">
        <v>0.15388629331785617</v>
      </c>
      <c r="AI2">
        <v>0.14797671882767899</v>
      </c>
      <c r="AJ2">
        <v>0.14161058080243796</v>
      </c>
      <c r="AK2">
        <v>0.13482641345652482</v>
      </c>
    </row>
    <row r="3" spans="1:37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6</v>
      </c>
      <c r="B5">
        <v>0.75194684308310267</v>
      </c>
      <c r="C5">
        <v>0.75194684308310267</v>
      </c>
      <c r="D5">
        <v>0.75189498578380543</v>
      </c>
      <c r="E5">
        <v>0.75189727023630659</v>
      </c>
      <c r="F5">
        <v>0.75193882737631623</v>
      </c>
      <c r="G5">
        <v>0.75228549148181378</v>
      </c>
      <c r="H5">
        <v>0.7525234856502595</v>
      </c>
      <c r="I5">
        <v>0.75276546840429015</v>
      </c>
      <c r="J5">
        <v>0.75306809375552186</v>
      </c>
      <c r="K5">
        <v>0.75355836467384785</v>
      </c>
      <c r="L5">
        <v>0.75440475027788878</v>
      </c>
      <c r="M5">
        <v>0.75568525938122355</v>
      </c>
      <c r="N5">
        <v>0.75746786514836573</v>
      </c>
      <c r="O5">
        <v>0.75982027217586601</v>
      </c>
      <c r="P5">
        <v>0.76276714436717075</v>
      </c>
      <c r="Q5">
        <v>0.76633349428244668</v>
      </c>
      <c r="R5">
        <v>0.7704690016702288</v>
      </c>
      <c r="S5">
        <v>0.7750654504182487</v>
      </c>
      <c r="T5">
        <v>0.77992496300135039</v>
      </c>
      <c r="U5">
        <v>0.78493142452999387</v>
      </c>
      <c r="V5">
        <v>0.78994955770759767</v>
      </c>
      <c r="W5">
        <v>0.79488685539151571</v>
      </c>
      <c r="X5">
        <v>0.79968223162502483</v>
      </c>
      <c r="Y5">
        <v>0.80430416624528478</v>
      </c>
      <c r="Z5">
        <v>0.80876391824955907</v>
      </c>
      <c r="AA5">
        <v>0.81308523591789783</v>
      </c>
      <c r="AB5">
        <v>0.81734953535245702</v>
      </c>
      <c r="AC5">
        <v>0.82164867947374354</v>
      </c>
      <c r="AD5">
        <v>0.82605646172375369</v>
      </c>
      <c r="AE5">
        <v>0.83064140486735205</v>
      </c>
      <c r="AF5">
        <v>0.83547864733302135</v>
      </c>
      <c r="AG5">
        <v>0.84061662788169511</v>
      </c>
      <c r="AH5">
        <v>0.84611370668214381</v>
      </c>
      <c r="AI5">
        <v>0.85202328117232096</v>
      </c>
      <c r="AJ5">
        <v>0.85838941919756206</v>
      </c>
      <c r="AK5">
        <v>0.8651735865434752</v>
      </c>
    </row>
    <row r="6" spans="1:37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L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8" ht="28.5" x14ac:dyDescent="0.4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4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8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L11"/>
  <sheetViews>
    <sheetView workbookViewId="0">
      <selection sqref="A1:XFD11"/>
    </sheetView>
    <sheetView workbookViewId="1"/>
  </sheetViews>
  <sheetFormatPr defaultColWidth="9.1328125" defaultRowHeight="14.25" x14ac:dyDescent="0.45"/>
  <cols>
    <col min="1" max="1" width="22.59765625" customWidth="1"/>
  </cols>
  <sheetData>
    <row r="1" spans="1:38" ht="28.5" x14ac:dyDescent="0.4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4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L11"/>
  <sheetViews>
    <sheetView zoomScaleNormal="100" workbookViewId="0">
      <selection activeCell="D14" sqref="D14"/>
    </sheetView>
    <sheetView workbookViewId="1"/>
  </sheetViews>
  <sheetFormatPr defaultColWidth="9.1328125" defaultRowHeight="14.25" x14ac:dyDescent="0.45"/>
  <cols>
    <col min="1" max="1" width="22.59765625" customWidth="1"/>
    <col min="2" max="2" width="11" bestFit="1" customWidth="1"/>
    <col min="3" max="3" width="9.19921875" bestFit="1" customWidth="1"/>
  </cols>
  <sheetData>
    <row r="1" spans="1:38" ht="28.5" x14ac:dyDescent="0.4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45">
      <c r="A2" t="s">
        <v>3</v>
      </c>
      <c r="B2" s="89">
        <f>'TrRoad_ene - Summary'!Q37/SUM('TrRoad_ene - Summary'!Q35,'TrRoad_ene - Summary'!Q37)</f>
        <v>0.26228063766191956</v>
      </c>
      <c r="C2" s="89">
        <f>'TrRoad_ene - Summary'!R37/SUM('TrRoad_ene - Summary'!R35,'TrRoad_ene - Summary'!R37)</f>
        <v>0.26359319390798519</v>
      </c>
      <c r="D2" s="89">
        <f>'TrRoad_ene - Summary'!S37/SUM('TrRoad_ene - Summary'!S35,'TrRoad_ene - Summary'!S37)</f>
        <v>0.2643112018155846</v>
      </c>
      <c r="E2" s="89">
        <f>'TrRoad_ene - Summary'!T37/SUM('TrRoad_ene - Summary'!T35,'TrRoad_ene - Summary'!T37)</f>
        <v>0.26463209321580722</v>
      </c>
      <c r="F2" s="89">
        <f>'TrRoad_ene - Summary'!U37/SUM('TrRoad_ene - Summary'!U35,'TrRoad_ene - Summary'!U37)</f>
        <v>0.26453042754932155</v>
      </c>
      <c r="G2" s="89">
        <f>'TrRoad_ene - Summary'!V37/SUM('TrRoad_ene - Summary'!V35,'TrRoad_ene - Summary'!V37)</f>
        <v>0.26415015087812083</v>
      </c>
      <c r="H2" s="89">
        <f>'TrRoad_ene - Summary'!W37/SUM('TrRoad_ene - Summary'!W35,'TrRoad_ene - Summary'!W37)</f>
        <v>0.26277507616159357</v>
      </c>
      <c r="I2" s="89">
        <f>'TrRoad_ene - Summary'!X37/SUM('TrRoad_ene - Summary'!X35,'TrRoad_ene - Summary'!X37)</f>
        <v>0.26178790797394536</v>
      </c>
      <c r="J2" s="89">
        <f>'TrRoad_ene - Summary'!Y37/SUM('TrRoad_ene - Summary'!Y35,'TrRoad_ene - Summary'!Y37)</f>
        <v>0.2611870205028925</v>
      </c>
      <c r="K2" s="89">
        <f>'TrRoad_ene - Summary'!Z37/SUM('TrRoad_ene - Summary'!Z35,'TrRoad_ene - Summary'!Z37)</f>
        <v>0.26088942569552509</v>
      </c>
      <c r="L2" s="89">
        <f>'TrRoad_ene - Summary'!AA37/SUM('TrRoad_ene - Summary'!AA35,'TrRoad_ene - Summary'!AA37)</f>
        <v>0.2608131576849273</v>
      </c>
      <c r="M2" s="89">
        <f>'TrRoad_ene - Summary'!AB37/SUM('TrRoad_ene - Summary'!AB35,'TrRoad_ene - Summary'!AB37)</f>
        <v>0.26091657633982862</v>
      </c>
      <c r="N2" s="89">
        <f>'TrRoad_ene - Summary'!AC37/SUM('TrRoad_ene - Summary'!AC35,'TrRoad_ene - Summary'!AC37)</f>
        <v>0.26118951646492472</v>
      </c>
      <c r="O2" s="89">
        <f>'TrRoad_ene - Summary'!AD37/SUM('TrRoad_ene - Summary'!AD35,'TrRoad_ene - Summary'!AD37)</f>
        <v>0.26159403200673342</v>
      </c>
      <c r="P2" s="89">
        <f>'TrRoad_ene - Summary'!AE37/SUM('TrRoad_ene - Summary'!AE35,'TrRoad_ene - Summary'!AE37)</f>
        <v>0.26216674008371382</v>
      </c>
      <c r="Q2" s="89">
        <f>'TrRoad_ene - Summary'!AF37/SUM('TrRoad_ene - Summary'!AF35,'TrRoad_ene - Summary'!AF37)</f>
        <v>0.2629757919279001</v>
      </c>
      <c r="R2" s="89">
        <f>'TrRoad_ene - Summary'!AG37/SUM('TrRoad_ene - Summary'!AG35,'TrRoad_ene - Summary'!AG37)</f>
        <v>0.26401144531548526</v>
      </c>
      <c r="S2" s="89">
        <f>'TrRoad_ene - Summary'!AH37/SUM('TrRoad_ene - Summary'!AH35,'TrRoad_ene - Summary'!AH37)</f>
        <v>0.26525209998156529</v>
      </c>
      <c r="T2" s="89">
        <f>'TrRoad_ene - Summary'!AI37/SUM('TrRoad_ene - Summary'!AI35,'TrRoad_ene - Summary'!AI37)</f>
        <v>0.26666514392802393</v>
      </c>
      <c r="U2" s="89">
        <f>'TrRoad_ene - Summary'!AJ37/SUM('TrRoad_ene - Summary'!AJ35,'TrRoad_ene - Summary'!AJ37)</f>
        <v>0.26820271129058149</v>
      </c>
      <c r="V2" s="89">
        <f>'TrRoad_ene - Summary'!AK37/SUM('TrRoad_ene - Summary'!AK35,'TrRoad_ene - Summary'!AK37)</f>
        <v>0.26981254834693658</v>
      </c>
      <c r="W2" s="89">
        <f>'TrRoad_ene - Summary'!AL37/SUM('TrRoad_ene - Summary'!AL35,'TrRoad_ene - Summary'!AL37)</f>
        <v>0.27146269973192827</v>
      </c>
      <c r="X2" s="89">
        <f>'TrRoad_ene - Summary'!AM37/SUM('TrRoad_ene - Summary'!AM35,'TrRoad_ene - Summary'!AM37)</f>
        <v>0.27311531616819679</v>
      </c>
      <c r="Y2" s="89">
        <f>'TrRoad_ene - Summary'!AN37/SUM('TrRoad_ene - Summary'!AN35,'TrRoad_ene - Summary'!AN37)</f>
        <v>0.2747552379590269</v>
      </c>
      <c r="Z2" s="89">
        <f>'TrRoad_ene - Summary'!AO37/SUM('TrRoad_ene - Summary'!AO35,'TrRoad_ene - Summary'!AO37)</f>
        <v>0.27636329820396216</v>
      </c>
      <c r="AA2" s="89">
        <f>'TrRoad_ene - Summary'!AP37/SUM('TrRoad_ene - Summary'!AP35,'TrRoad_ene - Summary'!AP37)</f>
        <v>0.27794981030361521</v>
      </c>
      <c r="AB2" s="89">
        <f>'TrRoad_ene - Summary'!AQ37/SUM('TrRoad_ene - Summary'!AQ35,'TrRoad_ene - Summary'!AQ37)</f>
        <v>0.27951864758500633</v>
      </c>
      <c r="AC2" s="89">
        <f>'TrRoad_ene - Summary'!AR37/SUM('TrRoad_ene - Summary'!AR35,'TrRoad_ene - Summary'!AR37)</f>
        <v>0.28110467442254372</v>
      </c>
      <c r="AD2" s="89">
        <f>'TrRoad_ene - Summary'!AS37/SUM('TrRoad_ene - Summary'!AS35,'TrRoad_ene - Summary'!AS37)</f>
        <v>0.28272547791656338</v>
      </c>
      <c r="AE2" s="89">
        <f>'TrRoad_ene - Summary'!AT37/SUM('TrRoad_ene - Summary'!AT35,'TrRoad_ene - Summary'!AT37)</f>
        <v>0.28440997829981302</v>
      </c>
      <c r="AF2" s="89">
        <f>'TrRoad_ene - Summary'!AU37/SUM('TrRoad_ene - Summary'!AU35,'TrRoad_ene - Summary'!AU37)</f>
        <v>0.28617803690150306</v>
      </c>
      <c r="AG2" s="89">
        <f>'TrRoad_ene - Summary'!AV37/SUM('TrRoad_ene - Summary'!AV35,'TrRoad_ene - Summary'!AV37)</f>
        <v>0.28806035896558918</v>
      </c>
      <c r="AH2" s="89">
        <f>'TrRoad_ene - Summary'!AW37/SUM('TrRoad_ene - Summary'!AW35,'TrRoad_ene - Summary'!AW37)</f>
        <v>0.29007245805231663</v>
      </c>
      <c r="AI2" s="89">
        <f>'TrRoad_ene - Summary'!AX37/SUM('TrRoad_ene - Summary'!AX35,'TrRoad_ene - Summary'!AX37)</f>
        <v>0.29225969775458571</v>
      </c>
      <c r="AJ2" s="89">
        <f>'TrRoad_ene - Summary'!AY37/SUM('TrRoad_ene - Summary'!AY35,'TrRoad_ene - Summary'!AY37)</f>
        <v>0.29462468103135731</v>
      </c>
      <c r="AK2" s="89">
        <f>'TrRoad_ene - Summary'!AZ37/SUM('TrRoad_ene - Summary'!AZ35,'TrRoad_ene - Summary'!AZ37)</f>
        <v>0.29719291440125567</v>
      </c>
    </row>
    <row r="3" spans="1:38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45">
      <c r="A4" t="s">
        <v>5</v>
      </c>
      <c r="B4">
        <f>'TrRoad_ene - Summary'!Q35/SUM('TrRoad_ene - Summary'!Q35,'TrRoad_ene - Summary'!Q37)</f>
        <v>0.73771936233808033</v>
      </c>
      <c r="C4">
        <f>'TrRoad_ene - Summary'!R35/SUM('TrRoad_ene - Summary'!R35,'TrRoad_ene - Summary'!R37)</f>
        <v>0.73640680609201481</v>
      </c>
      <c r="D4">
        <f>'TrRoad_ene - Summary'!S35/SUM('TrRoad_ene - Summary'!S35,'TrRoad_ene - Summary'!S37)</f>
        <v>0.73568879818441535</v>
      </c>
      <c r="E4">
        <f>'TrRoad_ene - Summary'!T35/SUM('TrRoad_ene - Summary'!T35,'TrRoad_ene - Summary'!T37)</f>
        <v>0.73536790678419284</v>
      </c>
      <c r="F4">
        <f>'TrRoad_ene - Summary'!U35/SUM('TrRoad_ene - Summary'!U35,'TrRoad_ene - Summary'!U37)</f>
        <v>0.73546957245067845</v>
      </c>
      <c r="G4">
        <f>'TrRoad_ene - Summary'!V35/SUM('TrRoad_ene - Summary'!V35,'TrRoad_ene - Summary'!V37)</f>
        <v>0.73584984912187923</v>
      </c>
      <c r="H4">
        <f>'TrRoad_ene - Summary'!W35/SUM('TrRoad_ene - Summary'!W35,'TrRoad_ene - Summary'!W37)</f>
        <v>0.73722492383840643</v>
      </c>
      <c r="I4">
        <f>'TrRoad_ene - Summary'!X35/SUM('TrRoad_ene - Summary'!X35,'TrRoad_ene - Summary'!X37)</f>
        <v>0.73821209202605464</v>
      </c>
      <c r="J4">
        <f>'TrRoad_ene - Summary'!Y35/SUM('TrRoad_ene - Summary'!Y35,'TrRoad_ene - Summary'!Y37)</f>
        <v>0.73881297949710745</v>
      </c>
      <c r="K4">
        <f>'TrRoad_ene - Summary'!Z35/SUM('TrRoad_ene - Summary'!Z35,'TrRoad_ene - Summary'!Z37)</f>
        <v>0.73911057430447491</v>
      </c>
      <c r="L4">
        <f>'TrRoad_ene - Summary'!AA35/SUM('TrRoad_ene - Summary'!AA35,'TrRoad_ene - Summary'!AA37)</f>
        <v>0.7391868423150727</v>
      </c>
      <c r="M4">
        <f>'TrRoad_ene - Summary'!AB35/SUM('TrRoad_ene - Summary'!AB35,'TrRoad_ene - Summary'!AB37)</f>
        <v>0.73908342366017132</v>
      </c>
      <c r="N4">
        <f>'TrRoad_ene - Summary'!AC35/SUM('TrRoad_ene - Summary'!AC35,'TrRoad_ene - Summary'!AC37)</f>
        <v>0.73881048353507528</v>
      </c>
      <c r="O4">
        <f>'TrRoad_ene - Summary'!AD35/SUM('TrRoad_ene - Summary'!AD35,'TrRoad_ene - Summary'!AD37)</f>
        <v>0.73840596799326652</v>
      </c>
      <c r="P4">
        <f>'TrRoad_ene - Summary'!AE35/SUM('TrRoad_ene - Summary'!AE35,'TrRoad_ene - Summary'!AE37)</f>
        <v>0.73783325991628612</v>
      </c>
      <c r="Q4">
        <f>'TrRoad_ene - Summary'!AF35/SUM('TrRoad_ene - Summary'!AF35,'TrRoad_ene - Summary'!AF37)</f>
        <v>0.7370242080720999</v>
      </c>
      <c r="R4">
        <f>'TrRoad_ene - Summary'!AG35/SUM('TrRoad_ene - Summary'!AG35,'TrRoad_ene - Summary'!AG37)</f>
        <v>0.73598855468451474</v>
      </c>
      <c r="S4">
        <f>'TrRoad_ene - Summary'!AH35/SUM('TrRoad_ene - Summary'!AH35,'TrRoad_ene - Summary'!AH37)</f>
        <v>0.73474790001843471</v>
      </c>
      <c r="T4">
        <f>'TrRoad_ene - Summary'!AI35/SUM('TrRoad_ene - Summary'!AI35,'TrRoad_ene - Summary'!AI37)</f>
        <v>0.73333485607197602</v>
      </c>
      <c r="U4">
        <f>'TrRoad_ene - Summary'!AJ35/SUM('TrRoad_ene - Summary'!AJ35,'TrRoad_ene - Summary'!AJ37)</f>
        <v>0.7317972887094184</v>
      </c>
      <c r="V4">
        <f>'TrRoad_ene - Summary'!AK35/SUM('TrRoad_ene - Summary'!AK35,'TrRoad_ene - Summary'!AK37)</f>
        <v>0.73018745165306331</v>
      </c>
      <c r="W4">
        <f>'TrRoad_ene - Summary'!AL35/SUM('TrRoad_ene - Summary'!AL35,'TrRoad_ene - Summary'!AL37)</f>
        <v>0.72853730026807173</v>
      </c>
      <c r="X4">
        <f>'TrRoad_ene - Summary'!AM35/SUM('TrRoad_ene - Summary'!AM35,'TrRoad_ene - Summary'!AM37)</f>
        <v>0.72688468383180327</v>
      </c>
      <c r="Y4">
        <f>'TrRoad_ene - Summary'!AN35/SUM('TrRoad_ene - Summary'!AN35,'TrRoad_ene - Summary'!AN37)</f>
        <v>0.7252447620409731</v>
      </c>
      <c r="Z4">
        <f>'TrRoad_ene - Summary'!AO35/SUM('TrRoad_ene - Summary'!AO35,'TrRoad_ene - Summary'!AO37)</f>
        <v>0.72363670179603778</v>
      </c>
      <c r="AA4">
        <f>'TrRoad_ene - Summary'!AP35/SUM('TrRoad_ene - Summary'!AP35,'TrRoad_ene - Summary'!AP37)</f>
        <v>0.72205018969638479</v>
      </c>
      <c r="AB4">
        <f>'TrRoad_ene - Summary'!AQ35/SUM('TrRoad_ene - Summary'!AQ35,'TrRoad_ene - Summary'!AQ37)</f>
        <v>0.72048135241499367</v>
      </c>
      <c r="AC4">
        <f>'TrRoad_ene - Summary'!AR35/SUM('TrRoad_ene - Summary'!AR35,'TrRoad_ene - Summary'!AR37)</f>
        <v>0.71889532557745628</v>
      </c>
      <c r="AD4">
        <f>'TrRoad_ene - Summary'!AS35/SUM('TrRoad_ene - Summary'!AS35,'TrRoad_ene - Summary'!AS37)</f>
        <v>0.71727452208343667</v>
      </c>
      <c r="AE4">
        <f>'TrRoad_ene - Summary'!AT35/SUM('TrRoad_ene - Summary'!AT35,'TrRoad_ene - Summary'!AT37)</f>
        <v>0.71559002170018704</v>
      </c>
      <c r="AF4">
        <f>'TrRoad_ene - Summary'!AU35/SUM('TrRoad_ene - Summary'!AU35,'TrRoad_ene - Summary'!AU37)</f>
        <v>0.71382196309849677</v>
      </c>
      <c r="AG4">
        <f>'TrRoad_ene - Summary'!AV35/SUM('TrRoad_ene - Summary'!AV35,'TrRoad_ene - Summary'!AV37)</f>
        <v>0.71193964103441065</v>
      </c>
      <c r="AH4">
        <f>'TrRoad_ene - Summary'!AW35/SUM('TrRoad_ene - Summary'!AW35,'TrRoad_ene - Summary'!AW37)</f>
        <v>0.70992754194768337</v>
      </c>
      <c r="AI4">
        <f>'TrRoad_ene - Summary'!AX35/SUM('TrRoad_ene - Summary'!AX35,'TrRoad_ene - Summary'!AX37)</f>
        <v>0.70774030224541429</v>
      </c>
      <c r="AJ4">
        <f>'TrRoad_ene - Summary'!AY35/SUM('TrRoad_ene - Summary'!AY35,'TrRoad_ene - Summary'!AY37)</f>
        <v>0.70537531896864269</v>
      </c>
      <c r="AK4">
        <f>'TrRoad_ene - Summary'!AZ35/SUM('TrRoad_ene - Summary'!AZ35,'TrRoad_ene - Summary'!AZ37)</f>
        <v>0.70280708559874427</v>
      </c>
      <c r="AL4" s="2"/>
    </row>
    <row r="5" spans="1:38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4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4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  <ignoredErrors>
    <ignoredError sqref="D5:AK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87</vt:i4>
      </vt:variant>
      <vt:variant>
        <vt:lpstr>Named Ranges</vt:lpstr>
      </vt:variant>
      <vt:variant>
        <vt:i4>2</vt:i4>
      </vt:variant>
    </vt:vector>
  </HeadingPairs>
  <TitlesOfParts>
    <vt:vector size="89" baseType="lpstr">
      <vt:lpstr>About</vt:lpstr>
      <vt:lpstr>TrRoad_ene - Summary</vt:lpstr>
      <vt:lpstr>TrRoad_ene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  <vt:lpstr>TrRoad_ene!Print_Titles</vt:lpstr>
      <vt:lpstr>'TrRoad_ene - Summary'!Print_Titles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2020-06-26T18:36:18Z</dcterms:modified>
</cp:coreProperties>
</file>