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FL\bldgs\BDESC\"/>
    </mc:Choice>
  </mc:AlternateContent>
  <xr:revisionPtr revIDLastSave="0" documentId="8_{A57443B8-5AA6-439D-B5A4-320A5A8F2998}"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S13" i="20" s="1"/>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0" i="20" l="1"/>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<sst xmlns="http://schemas.openxmlformats.org/spreadsheetml/2006/main" count="50991" uniqueCount="1390">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</sst>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49</v>
      </c>
      <c r="C1" s="17">
        <v>45330</v>
      </c>
      <c r="D1" s="2"/>
      <c r="E1" s="2"/>
      <c r="F1" s="19" t="s">
        <v>146</v>
      </c>
      <c r="G1" s="19" t="s">
        <v>146</v>
      </c>
    </row>
    <row r="2" spans="1:7" ht="14.25" customHeight="1" x14ac:dyDescent="0.25">
      <c r="A2" s="1" t="s">
        <v>1</v>
      </c>
      <c r="B2" s="18" t="str">
        <f>LOOKUP(B1,F2:G51,G2:G51)</f>
        <v>FL</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b">
        <f>IF(A13=About!$B$1,SUM('BDESC-rural-residential'!$AF$8,'BDESC-urban-residential'!$AF$8,'BDESC-commercial'!$AF$8)='REEDS calc'!Q13,"NA")</f>
        <v>1</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FLORIDA</v>
      </c>
    </row>
    <row r="3" spans="1:7" x14ac:dyDescent="0.2">
      <c r="A3" s="18" t="s">
        <v>95</v>
      </c>
      <c r="B3" s="18">
        <v>0.59</v>
      </c>
      <c r="C3" s="18">
        <v>0.41</v>
      </c>
      <c r="F3" s="14" t="s">
        <v>14</v>
      </c>
      <c r="G3">
        <f>SUMIFS(B:B,A:A,G2)</f>
        <v>0.91200000000000003</v>
      </c>
    </row>
    <row r="4" spans="1:7" x14ac:dyDescent="0.2">
      <c r="A4" s="18" t="s">
        <v>96</v>
      </c>
      <c r="B4" s="18">
        <v>0.66</v>
      </c>
      <c r="C4" s="18">
        <v>0.33999999999999903</v>
      </c>
      <c r="F4" s="14" t="s">
        <v>15</v>
      </c>
      <c r="G4">
        <f>SUMIFS(C:C,A:A,G2)</f>
        <v>8.7999999999999898E-2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86.900225830207603</v>
      </c>
      <c r="C8" s="71">
        <f>INDEX('REEDS calc'!$C$64:$AG$113,MATCH(About!$B$2,'REEDS calc'!$B$64:$B$113,0),MATCH(C$1,'REEDS calc'!$C$63:$AG$63,0))*SUMIFS('res v com'!$E$3:$E$52,'res v com'!$B$3:$B$52,About!$B$2)*SUMIFS('Urban and Rural'!$C$2:$C$53,'Urban and Rural'!$A$2:$A$53,About!$B$1)</f>
        <v>86.900225830207603</v>
      </c>
      <c r="D8" s="71">
        <f>INDEX('REEDS calc'!$C$64:$AG$113,MATCH(About!$B$2,'REEDS calc'!$B$64:$B$113,0),MATCH(D$1,'REEDS calc'!$C$63:$AG$63,0))*SUMIFS('res v com'!$E$3:$E$52,'res v com'!$B$3:$B$52,About!$B$2)*SUMIFS('Urban and Rural'!$C$2:$C$53,'Urban and Rural'!$A$2:$A$53,About!$B$1)</f>
        <v>86.900225830207603</v>
      </c>
      <c r="E8" s="71">
        <f>INDEX('REEDS calc'!$C$64:$AG$113,MATCH(About!$B$2,'REEDS calc'!$B$64:$B$113,0),MATCH(E$1,'REEDS calc'!$C$63:$AG$63,0))*SUMIFS('res v com'!$E$3:$E$52,'res v com'!$B$3:$B$52,About!$B$2)*SUMIFS('Urban and Rural'!$C$2:$C$53,'Urban and Rural'!$A$2:$A$53,About!$B$1)</f>
        <v>121.30750197968473</v>
      </c>
      <c r="F8" s="71">
        <f>INDEX('REEDS calc'!$C$64:$AG$113,MATCH(About!$B$2,'REEDS calc'!$B$64:$B$113,0),MATCH(F$1,'REEDS calc'!$C$63:$AG$63,0))*SUMIFS('res v com'!$E$3:$E$52,'res v com'!$B$3:$B$52,About!$B$2)*SUMIFS('Urban and Rural'!$C$2:$C$53,'Urban and Rural'!$A$2:$A$53,About!$B$1)</f>
        <v>155.71477812916191</v>
      </c>
      <c r="G8" s="71">
        <f>INDEX('REEDS calc'!$C$64:$AG$113,MATCH(About!$B$2,'REEDS calc'!$B$64:$B$113,0),MATCH(G$1,'REEDS calc'!$C$63:$AG$63,0))*SUMIFS('res v com'!$E$3:$E$52,'res v com'!$B$3:$B$52,About!$B$2)*SUMIFS('Urban and Rural'!$C$2:$C$53,'Urban and Rural'!$A$2:$A$53,About!$B$1)</f>
        <v>213.44450356503432</v>
      </c>
      <c r="H8" s="71">
        <f>INDEX('REEDS calc'!$C$64:$AG$113,MATCH(About!$B$2,'REEDS calc'!$B$64:$B$113,0),MATCH(H$1,'REEDS calc'!$C$63:$AG$63,0))*SUMIFS('res v com'!$E$3:$E$52,'res v com'!$B$3:$B$52,About!$B$2)*SUMIFS('Urban and Rural'!$C$2:$C$53,'Urban and Rural'!$A$2:$A$53,About!$B$1)</f>
        <v>271.17422900090679</v>
      </c>
      <c r="I8" s="71">
        <f>INDEX('REEDS calc'!$C$64:$AG$113,MATCH(About!$B$2,'REEDS calc'!$B$64:$B$113,0),MATCH(I$1,'REEDS calc'!$C$63:$AG$63,0))*SUMIFS('res v com'!$E$3:$E$52,'res v com'!$B$3:$B$52,About!$B$2)*SUMIFS('Urban and Rural'!$C$2:$C$53,'Urban and Rural'!$A$2:$A$53,About!$B$1)</f>
        <v>358.50987379112547</v>
      </c>
      <c r="J8" s="71">
        <f>INDEX('REEDS calc'!$C$64:$AG$113,MATCH(About!$B$2,'REEDS calc'!$B$64:$B$113,0),MATCH(J$1,'REEDS calc'!$C$63:$AG$63,0))*SUMIFS('res v com'!$E$3:$E$52,'res v com'!$B$3:$B$52,About!$B$2)*SUMIFS('Urban and Rural'!$C$2:$C$53,'Urban and Rural'!$A$2:$A$53,About!$B$1)</f>
        <v>445.84551858134421</v>
      </c>
      <c r="K8" s="71">
        <f>INDEX('REEDS calc'!$C$64:$AG$113,MATCH(About!$B$2,'REEDS calc'!$B$64:$B$113,0),MATCH(K$1,'REEDS calc'!$C$63:$AG$63,0))*SUMIFS('res v com'!$E$3:$E$52,'res v com'!$B$3:$B$52,About!$B$2)*SUMIFS('Urban and Rural'!$C$2:$C$53,'Urban and Rural'!$A$2:$A$53,About!$B$1)</f>
        <v>573.13360644516115</v>
      </c>
      <c r="L8" s="71">
        <f>INDEX('REEDS calc'!$C$64:$AG$113,MATCH(About!$B$2,'REEDS calc'!$B$64:$B$113,0),MATCH(L$1,'REEDS calc'!$C$63:$AG$63,0))*SUMIFS('res v com'!$E$3:$E$52,'res v com'!$B$3:$B$52,About!$B$2)*SUMIFS('Urban and Rural'!$C$2:$C$53,'Urban and Rural'!$A$2:$A$53,About!$B$1)</f>
        <v>700.42169430897809</v>
      </c>
      <c r="M8" s="71">
        <f>INDEX('REEDS calc'!$C$64:$AG$113,MATCH(About!$B$2,'REEDS calc'!$B$64:$B$113,0),MATCH(M$1,'REEDS calc'!$C$63:$AG$63,0))*SUMIFS('res v com'!$E$3:$E$52,'res v com'!$B$3:$B$52,About!$B$2)*SUMIFS('Urban and Rural'!$C$2:$C$53,'Urban and Rural'!$A$2:$A$53,About!$B$1)</f>
        <v>772.99274475197399</v>
      </c>
      <c r="N8" s="71">
        <f>INDEX('REEDS calc'!$C$64:$AG$113,MATCH(About!$B$2,'REEDS calc'!$B$64:$B$113,0),MATCH(N$1,'REEDS calc'!$C$63:$AG$63,0))*SUMIFS('res v com'!$E$3:$E$52,'res v com'!$B$3:$B$52,About!$B$2)*SUMIFS('Urban and Rural'!$C$2:$C$53,'Urban and Rural'!$A$2:$A$53,About!$B$1)</f>
        <v>845.56379519497011</v>
      </c>
      <c r="O8" s="71">
        <f>INDEX('REEDS calc'!$C$64:$AG$113,MATCH(About!$B$2,'REEDS calc'!$B$64:$B$113,0),MATCH(O$1,'REEDS calc'!$C$63:$AG$63,0))*SUMIFS('res v com'!$E$3:$E$52,'res v com'!$B$3:$B$52,About!$B$2)*SUMIFS('Urban and Rural'!$C$2:$C$53,'Urban and Rural'!$A$2:$A$53,About!$B$1)</f>
        <v>887.32142800412862</v>
      </c>
      <c r="P8" s="71">
        <f>INDEX('REEDS calc'!$C$64:$AG$113,MATCH(About!$B$2,'REEDS calc'!$B$64:$B$113,0),MATCH(P$1,'REEDS calc'!$C$63:$AG$63,0))*SUMIFS('res v com'!$E$3:$E$52,'res v com'!$B$3:$B$52,About!$B$2)*SUMIFS('Urban and Rural'!$C$2:$C$53,'Urban and Rural'!$A$2:$A$53,About!$B$1)</f>
        <v>929.07906081328701</v>
      </c>
      <c r="Q8" s="71">
        <f>INDEX('REEDS calc'!$C$64:$AG$113,MATCH(About!$B$2,'REEDS calc'!$B$64:$B$113,0),MATCH(Q$1,'REEDS calc'!$C$63:$AG$63,0))*SUMIFS('res v com'!$E$3:$E$52,'res v com'!$B$3:$B$52,About!$B$2)*SUMIFS('Urban and Rural'!$C$2:$C$53,'Urban and Rural'!$A$2:$A$53,About!$B$1)</f>
        <v>933.61424665900131</v>
      </c>
      <c r="R8" s="71">
        <f>INDEX('REEDS calc'!$C$64:$AG$113,MATCH(About!$B$2,'REEDS calc'!$B$64:$B$113,0),MATCH(R$1,'REEDS calc'!$C$63:$AG$63,0))*SUMIFS('res v com'!$E$3:$E$52,'res v com'!$B$3:$B$52,About!$B$2)*SUMIFS('Urban and Rural'!$C$2:$C$53,'Urban and Rural'!$A$2:$A$53,About!$B$1)</f>
        <v>938.14943250471572</v>
      </c>
      <c r="S8" s="71">
        <f>INDEX('REEDS calc'!$C$64:$AG$113,MATCH(About!$B$2,'REEDS calc'!$B$64:$B$113,0),MATCH(S$1,'REEDS calc'!$C$63:$AG$63,0))*SUMIFS('res v com'!$E$3:$E$52,'res v com'!$B$3:$B$52,About!$B$2)*SUMIFS('Urban and Rural'!$C$2:$C$53,'Urban and Rural'!$A$2:$A$53,About!$B$1)</f>
        <v>942.90673341856359</v>
      </c>
      <c r="T8" s="71">
        <f>INDEX('REEDS calc'!$C$64:$AG$113,MATCH(About!$B$2,'REEDS calc'!$B$64:$B$113,0),MATCH(T$1,'REEDS calc'!$C$63:$AG$63,0))*SUMIFS('res v com'!$E$3:$E$52,'res v com'!$B$3:$B$52,About!$B$2)*SUMIFS('Urban and Rural'!$C$2:$C$53,'Urban and Rural'!$A$2:$A$53,About!$B$1)</f>
        <v>947.66403433241157</v>
      </c>
      <c r="U8" s="71">
        <f>INDEX('REEDS calc'!$C$64:$AG$113,MATCH(About!$B$2,'REEDS calc'!$B$64:$B$113,0),MATCH(U$1,'REEDS calc'!$C$63:$AG$63,0))*SUMIFS('res v com'!$E$3:$E$52,'res v com'!$B$3:$B$52,About!$B$2)*SUMIFS('Urban and Rural'!$C$2:$C$53,'Urban and Rural'!$A$2:$A$53,About!$B$1)</f>
        <v>952.93421913085956</v>
      </c>
      <c r="V8" s="71">
        <f>INDEX('REEDS calc'!$C$64:$AG$113,MATCH(About!$B$2,'REEDS calc'!$B$64:$B$113,0),MATCH(V$1,'REEDS calc'!$C$63:$AG$63,0))*SUMIFS('res v com'!$E$3:$E$52,'res v com'!$B$3:$B$52,About!$B$2)*SUMIFS('Urban and Rural'!$C$2:$C$53,'Urban and Rural'!$A$2:$A$53,About!$B$1)</f>
        <v>958.20440392930755</v>
      </c>
      <c r="W8" s="71">
        <f>INDEX('REEDS calc'!$C$64:$AG$113,MATCH(About!$B$2,'REEDS calc'!$B$64:$B$113,0),MATCH(W$1,'REEDS calc'!$C$63:$AG$63,0))*SUMIFS('res v com'!$E$3:$E$52,'res v com'!$B$3:$B$52,About!$B$2)*SUMIFS('Urban and Rural'!$C$2:$C$53,'Urban and Rural'!$A$2:$A$53,About!$B$1)</f>
        <v>963.93901114294442</v>
      </c>
      <c r="X8" s="71">
        <f>INDEX('REEDS calc'!$C$64:$AG$113,MATCH(About!$B$2,'REEDS calc'!$B$64:$B$113,0),MATCH(X$1,'REEDS calc'!$C$63:$AG$63,0))*SUMIFS('res v com'!$E$3:$E$52,'res v com'!$B$3:$B$52,About!$B$2)*SUMIFS('Urban and Rural'!$C$2:$C$53,'Urban and Rural'!$A$2:$A$53,About!$B$1)</f>
        <v>969.6736183565813</v>
      </c>
      <c r="Y8" s="71">
        <f>INDEX('REEDS calc'!$C$64:$AG$113,MATCH(About!$B$2,'REEDS calc'!$B$64:$B$113,0),MATCH(Y$1,'REEDS calc'!$C$63:$AG$63,0))*SUMIFS('res v com'!$E$3:$E$52,'res v com'!$B$3:$B$52,About!$B$2)*SUMIFS('Urban and Rural'!$C$2:$C$53,'Urban and Rural'!$A$2:$A$53,About!$B$1)</f>
        <v>976.74899289058965</v>
      </c>
      <c r="Z8" s="71">
        <f>INDEX('REEDS calc'!$C$64:$AG$113,MATCH(About!$B$2,'REEDS calc'!$B$64:$B$113,0),MATCH(Z$1,'REEDS calc'!$C$63:$AG$63,0))*SUMIFS('res v com'!$E$3:$E$52,'res v com'!$B$3:$B$52,About!$B$2)*SUMIFS('Urban and Rural'!$C$2:$C$53,'Urban and Rural'!$A$2:$A$53,About!$B$1)</f>
        <v>983.82436742459799</v>
      </c>
      <c r="AA8" s="71">
        <f>INDEX('REEDS calc'!$C$64:$AG$113,MATCH(About!$B$2,'REEDS calc'!$B$64:$B$113,0),MATCH(AA$1,'REEDS calc'!$C$63:$AG$63,0))*SUMIFS('res v com'!$E$3:$E$52,'res v com'!$B$3:$B$52,About!$B$2)*SUMIFS('Urban and Rural'!$C$2:$C$53,'Urban and Rural'!$A$2:$A$53,About!$B$1)</f>
        <v>993.41166145641057</v>
      </c>
      <c r="AB8" s="71">
        <f>INDEX('REEDS calc'!$C$64:$AG$113,MATCH(About!$B$2,'REEDS calc'!$B$64:$B$113,0),MATCH(AB$1,'REEDS calc'!$C$63:$AG$63,0))*SUMIFS('res v com'!$E$3:$E$52,'res v com'!$B$3:$B$52,About!$B$2)*SUMIFS('Urban and Rural'!$C$2:$C$53,'Urban and Rural'!$A$2:$A$53,About!$B$1)</f>
        <v>1002.998955488223</v>
      </c>
      <c r="AC8" s="71">
        <f>INDEX('REEDS calc'!$C$64:$AG$113,MATCH(About!$B$2,'REEDS calc'!$B$64:$B$113,0),MATCH(AC$1,'REEDS calc'!$C$63:$AG$63,0))*SUMIFS('res v com'!$E$3:$E$52,'res v com'!$B$3:$B$52,About!$B$2)*SUMIFS('Urban and Rural'!$C$2:$C$53,'Urban and Rural'!$A$2:$A$53,About!$B$1)</f>
        <v>1017.4727810189796</v>
      </c>
      <c r="AD8" s="71">
        <f>INDEX('REEDS calc'!$C$64:$AG$113,MATCH(About!$B$2,'REEDS calc'!$B$64:$B$113,0),MATCH(AD$1,'REEDS calc'!$C$63:$AG$63,0))*SUMIFS('res v com'!$E$3:$E$52,'res v com'!$B$3:$B$52,About!$B$2)*SUMIFS('Urban and Rural'!$C$2:$C$53,'Urban and Rural'!$A$2:$A$53,About!$B$1)</f>
        <v>1031.9466065497365</v>
      </c>
      <c r="AE8" s="71">
        <f>INDEX('REEDS calc'!$C$64:$AG$113,MATCH(About!$B$2,'REEDS calc'!$B$64:$B$113,0),MATCH(AE$1,'REEDS calc'!$C$63:$AG$63,0))*SUMIFS('res v com'!$E$3:$E$52,'res v com'!$B$3:$B$52,About!$B$2)*SUMIFS('Urban and Rural'!$C$2:$C$53,'Urban and Rural'!$A$2:$A$53,About!$B$1)</f>
        <v>1052.0460009879553</v>
      </c>
      <c r="AF8" s="71">
        <f>INDEX('REEDS calc'!$C$64:$AG$113,MATCH(About!$B$2,'REEDS calc'!$B$64:$B$113,0),MATCH(AF$1,'REEDS calc'!$C$63:$AG$63,0))*SUMIFS('res v com'!$E$3:$E$52,'res v com'!$B$3:$B$52,About!$B$2)*SUMIFS('Urban and Rural'!$C$2:$C$53,'Urban and Rural'!$A$2:$A$53,About!$B$1)</f>
        <v>1072.145395426174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900.60234042215257</v>
      </c>
      <c r="C8" s="71">
        <f>INDEX('REEDS calc'!$C$64:$AG$113,MATCH(About!$B$2,'REEDS calc'!$B$64:$B$113,0),MATCH(C$1,'REEDS calc'!$C$63:$AG$63,0))*SUMIFS('res v com'!$E$3:$E$52,'res v com'!$B$3:$B$52,About!$B$2)*SUMIFS('Urban and Rural'!$B$2:$B$53,'Urban and Rural'!$A$2:$A$53,About!$B$1)</f>
        <v>900.60234042215257</v>
      </c>
      <c r="D8" s="71">
        <f>INDEX('REEDS calc'!$C$64:$AG$113,MATCH(About!$B$2,'REEDS calc'!$B$64:$B$113,0),MATCH(D$1,'REEDS calc'!$C$63:$AG$63,0))*SUMIFS('res v com'!$E$3:$E$52,'res v com'!$B$3:$B$52,About!$B$2)*SUMIFS('Urban and Rural'!$B$2:$B$53,'Urban and Rural'!$A$2:$A$53,About!$B$1)</f>
        <v>900.60234042215257</v>
      </c>
      <c r="E8" s="71">
        <f>INDEX('REEDS calc'!$C$64:$AG$113,MATCH(About!$B$2,'REEDS calc'!$B$64:$B$113,0),MATCH(E$1,'REEDS calc'!$C$63:$AG$63,0))*SUMIFS('res v com'!$E$3:$E$52,'res v com'!$B$3:$B$52,About!$B$2)*SUMIFS('Urban and Rural'!$B$2:$B$53,'Urban and Rural'!$A$2:$A$53,About!$B$1)</f>
        <v>1257.1868386985525</v>
      </c>
      <c r="F8" s="71">
        <f>INDEX('REEDS calc'!$C$64:$AG$113,MATCH(About!$B$2,'REEDS calc'!$B$64:$B$113,0),MATCH(F$1,'REEDS calc'!$C$63:$AG$63,0))*SUMIFS('res v com'!$E$3:$E$52,'res v com'!$B$3:$B$52,About!$B$2)*SUMIFS('Urban and Rural'!$B$2:$B$53,'Urban and Rural'!$A$2:$A$53,About!$B$1)</f>
        <v>1613.7713369749526</v>
      </c>
      <c r="G8" s="71">
        <f>INDEX('REEDS calc'!$C$64:$AG$113,MATCH(About!$B$2,'REEDS calc'!$B$64:$B$113,0),MATCH(G$1,'REEDS calc'!$C$63:$AG$63,0))*SUMIFS('res v com'!$E$3:$E$52,'res v com'!$B$3:$B$52,About!$B$2)*SUMIFS('Urban and Rural'!$B$2:$B$53,'Urban and Rural'!$A$2:$A$53,About!$B$1)</f>
        <v>2212.0612187649035</v>
      </c>
      <c r="H8" s="71">
        <f>INDEX('REEDS calc'!$C$64:$AG$113,MATCH(About!$B$2,'REEDS calc'!$B$64:$B$113,0),MATCH(H$1,'REEDS calc'!$C$63:$AG$63,0))*SUMIFS('res v com'!$E$3:$E$52,'res v com'!$B$3:$B$52,About!$B$2)*SUMIFS('Urban and Rural'!$B$2:$B$53,'Urban and Rural'!$A$2:$A$53,About!$B$1)</f>
        <v>2810.3511005548553</v>
      </c>
      <c r="I8" s="71">
        <f>INDEX('REEDS calc'!$C$64:$AG$113,MATCH(About!$B$2,'REEDS calc'!$B$64:$B$113,0),MATCH(I$1,'REEDS calc'!$C$63:$AG$63,0))*SUMIFS('res v com'!$E$3:$E$52,'res v com'!$B$3:$B$52,About!$B$2)*SUMIFS('Urban and Rural'!$B$2:$B$53,'Urban and Rural'!$A$2:$A$53,About!$B$1)</f>
        <v>3715.4659647443959</v>
      </c>
      <c r="J8" s="71">
        <f>INDEX('REEDS calc'!$C$64:$AG$113,MATCH(About!$B$2,'REEDS calc'!$B$64:$B$113,0),MATCH(J$1,'REEDS calc'!$C$63:$AG$63,0))*SUMIFS('res v com'!$E$3:$E$52,'res v com'!$B$3:$B$52,About!$B$2)*SUMIFS('Urban and Rural'!$B$2:$B$53,'Urban and Rural'!$A$2:$A$53,About!$B$1)</f>
        <v>4620.5808289339366</v>
      </c>
      <c r="K8" s="71">
        <f>INDEX('REEDS calc'!$C$64:$AG$113,MATCH(About!$B$2,'REEDS calc'!$B$64:$B$113,0),MATCH(K$1,'REEDS calc'!$C$63:$AG$63,0))*SUMIFS('res v com'!$E$3:$E$52,'res v com'!$B$3:$B$52,About!$B$2)*SUMIFS('Urban and Rural'!$B$2:$B$53,'Urban and Rural'!$A$2:$A$53,About!$B$1)</f>
        <v>5939.7482849771322</v>
      </c>
      <c r="L8" s="71">
        <f>INDEX('REEDS calc'!$C$64:$AG$113,MATCH(About!$B$2,'REEDS calc'!$B$64:$B$113,0),MATCH(L$1,'REEDS calc'!$C$63:$AG$63,0))*SUMIFS('res v com'!$E$3:$E$52,'res v com'!$B$3:$B$52,About!$B$2)*SUMIFS('Urban and Rural'!$B$2:$B$53,'Urban and Rural'!$A$2:$A$53,About!$B$1)</f>
        <v>7258.915741020327</v>
      </c>
      <c r="M8" s="71">
        <f>INDEX('REEDS calc'!$C$64:$AG$113,MATCH(About!$B$2,'REEDS calc'!$B$64:$B$113,0),MATCH(M$1,'REEDS calc'!$C$63:$AG$63,0))*SUMIFS('res v com'!$E$3:$E$52,'res v com'!$B$3:$B$52,About!$B$2)*SUMIFS('Urban and Rural'!$B$2:$B$53,'Urban and Rural'!$A$2:$A$53,About!$B$1)</f>
        <v>8011.0157183386491</v>
      </c>
      <c r="N8" s="71">
        <f>INDEX('REEDS calc'!$C$64:$AG$113,MATCH(About!$B$2,'REEDS calc'!$B$64:$B$113,0),MATCH(N$1,'REEDS calc'!$C$63:$AG$63,0))*SUMIFS('res v com'!$E$3:$E$52,'res v com'!$B$3:$B$52,About!$B$2)*SUMIFS('Urban and Rural'!$B$2:$B$53,'Urban and Rural'!$A$2:$A$53,About!$B$1)</f>
        <v>8763.1156956569739</v>
      </c>
      <c r="O8" s="71">
        <f>INDEX('REEDS calc'!$C$64:$AG$113,MATCH(About!$B$2,'REEDS calc'!$B$64:$B$113,0),MATCH(O$1,'REEDS calc'!$C$63:$AG$63,0))*SUMIFS('res v com'!$E$3:$E$52,'res v com'!$B$3:$B$52,About!$B$2)*SUMIFS('Urban and Rural'!$B$2:$B$53,'Urban and Rural'!$A$2:$A$53,About!$B$1)</f>
        <v>9195.8766174973443</v>
      </c>
      <c r="P8" s="71">
        <f>INDEX('REEDS calc'!$C$64:$AG$113,MATCH(About!$B$2,'REEDS calc'!$B$64:$B$113,0),MATCH(P$1,'REEDS calc'!$C$63:$AG$63,0))*SUMIFS('res v com'!$E$3:$E$52,'res v com'!$B$3:$B$52,About!$B$2)*SUMIFS('Urban and Rural'!$B$2:$B$53,'Urban and Rural'!$A$2:$A$53,About!$B$1)</f>
        <v>9628.637539337713</v>
      </c>
      <c r="Q8" s="71">
        <f>INDEX('REEDS calc'!$C$64:$AG$113,MATCH(About!$B$2,'REEDS calc'!$B$64:$B$113,0),MATCH(Q$1,'REEDS calc'!$C$63:$AG$63,0))*SUMIFS('res v com'!$E$3:$E$52,'res v com'!$B$3:$B$52,About!$B$2)*SUMIFS('Urban and Rural'!$B$2:$B$53,'Urban and Rural'!$A$2:$A$53,About!$B$1)</f>
        <v>9675.6385562842061</v>
      </c>
      <c r="R8" s="71">
        <f>INDEX('REEDS calc'!$C$64:$AG$113,MATCH(About!$B$2,'REEDS calc'!$B$64:$B$113,0),MATCH(R$1,'REEDS calc'!$C$63:$AG$63,0))*SUMIFS('res v com'!$E$3:$E$52,'res v com'!$B$3:$B$52,About!$B$2)*SUMIFS('Urban and Rural'!$B$2:$B$53,'Urban and Rural'!$A$2:$A$53,About!$B$1)</f>
        <v>9722.639573230701</v>
      </c>
      <c r="S8" s="71">
        <f>INDEX('REEDS calc'!$C$64:$AG$113,MATCH(About!$B$2,'REEDS calc'!$B$64:$B$113,0),MATCH(S$1,'REEDS calc'!$C$63:$AG$63,0))*SUMIFS('res v com'!$E$3:$E$52,'res v com'!$B$3:$B$52,About!$B$2)*SUMIFS('Urban and Rural'!$B$2:$B$53,'Urban and Rural'!$A$2:$A$53,About!$B$1)</f>
        <v>9771.9425099742166</v>
      </c>
      <c r="T8" s="71">
        <f>INDEX('REEDS calc'!$C$64:$AG$113,MATCH(About!$B$2,'REEDS calc'!$B$64:$B$113,0),MATCH(T$1,'REEDS calc'!$C$63:$AG$63,0))*SUMIFS('res v com'!$E$3:$E$52,'res v com'!$B$3:$B$52,About!$B$2)*SUMIFS('Urban and Rural'!$B$2:$B$53,'Urban and Rural'!$A$2:$A$53,About!$B$1)</f>
        <v>9821.2454467177322</v>
      </c>
      <c r="U8" s="71">
        <f>INDEX('REEDS calc'!$C$64:$AG$113,MATCH(About!$B$2,'REEDS calc'!$B$64:$B$113,0),MATCH(U$1,'REEDS calc'!$C$63:$AG$63,0))*SUMIFS('res v com'!$E$3:$E$52,'res v com'!$B$3:$B$52,About!$B$2)*SUMIFS('Urban and Rural'!$B$2:$B$53,'Urban and Rural'!$A$2:$A$53,About!$B$1)</f>
        <v>9875.8637255380108</v>
      </c>
      <c r="V8" s="71">
        <f>INDEX('REEDS calc'!$C$64:$AG$113,MATCH(About!$B$2,'REEDS calc'!$B$64:$B$113,0),MATCH(V$1,'REEDS calc'!$C$63:$AG$63,0))*SUMIFS('res v com'!$E$3:$E$52,'res v com'!$B$3:$B$52,About!$B$2)*SUMIFS('Urban and Rural'!$B$2:$B$53,'Urban and Rural'!$A$2:$A$53,About!$B$1)</f>
        <v>9930.4820043582895</v>
      </c>
      <c r="W8" s="71">
        <f>INDEX('REEDS calc'!$C$64:$AG$113,MATCH(About!$B$2,'REEDS calc'!$B$64:$B$113,0),MATCH(W$1,'REEDS calc'!$C$63:$AG$63,0))*SUMIFS('res v com'!$E$3:$E$52,'res v com'!$B$3:$B$52,About!$B$2)*SUMIFS('Urban and Rural'!$B$2:$B$53,'Urban and Rural'!$A$2:$A$53,About!$B$1)</f>
        <v>9989.9133882087081</v>
      </c>
      <c r="X8" s="71">
        <f>INDEX('REEDS calc'!$C$64:$AG$113,MATCH(About!$B$2,'REEDS calc'!$B$64:$B$113,0),MATCH(X$1,'REEDS calc'!$C$63:$AG$63,0))*SUMIFS('res v com'!$E$3:$E$52,'res v com'!$B$3:$B$52,About!$B$2)*SUMIFS('Urban and Rural'!$B$2:$B$53,'Urban and Rural'!$A$2:$A$53,About!$B$1)</f>
        <v>10049.344772059127</v>
      </c>
      <c r="Y8" s="71">
        <f>INDEX('REEDS calc'!$C$64:$AG$113,MATCH(About!$B$2,'REEDS calc'!$B$64:$B$113,0),MATCH(Y$1,'REEDS calc'!$C$63:$AG$63,0))*SUMIFS('res v com'!$E$3:$E$52,'res v com'!$B$3:$B$52,About!$B$2)*SUMIFS('Urban and Rural'!$B$2:$B$53,'Urban and Rural'!$A$2:$A$53,About!$B$1)</f>
        <v>10122.671380866122</v>
      </c>
      <c r="Z8" s="71">
        <f>INDEX('REEDS calc'!$C$64:$AG$113,MATCH(About!$B$2,'REEDS calc'!$B$64:$B$113,0),MATCH(Z$1,'REEDS calc'!$C$63:$AG$63,0))*SUMIFS('res v com'!$E$3:$E$52,'res v com'!$B$3:$B$52,About!$B$2)*SUMIFS('Urban and Rural'!$B$2:$B$53,'Urban and Rural'!$A$2:$A$53,About!$B$1)</f>
        <v>10195.997989673118</v>
      </c>
      <c r="AA8" s="71">
        <f>INDEX('REEDS calc'!$C$64:$AG$113,MATCH(About!$B$2,'REEDS calc'!$B$64:$B$113,0),MATCH(AA$1,'REEDS calc'!$C$63:$AG$63,0))*SUMIFS('res v com'!$E$3:$E$52,'res v com'!$B$3:$B$52,About!$B$2)*SUMIFS('Urban and Rural'!$B$2:$B$53,'Urban and Rural'!$A$2:$A$53,About!$B$1)</f>
        <v>10295.357218730085</v>
      </c>
      <c r="AB8" s="71">
        <f>INDEX('REEDS calc'!$C$64:$AG$113,MATCH(About!$B$2,'REEDS calc'!$B$64:$B$113,0),MATCH(AB$1,'REEDS calc'!$C$63:$AG$63,0))*SUMIFS('res v com'!$E$3:$E$52,'res v com'!$B$3:$B$52,About!$B$2)*SUMIFS('Urban and Rural'!$B$2:$B$53,'Urban and Rural'!$A$2:$A$53,About!$B$1)</f>
        <v>10394.716447787052</v>
      </c>
      <c r="AC8" s="71">
        <f>INDEX('REEDS calc'!$C$64:$AG$113,MATCH(About!$B$2,'REEDS calc'!$B$64:$B$113,0),MATCH(AC$1,'REEDS calc'!$C$63:$AG$63,0))*SUMIFS('res v com'!$E$3:$E$52,'res v com'!$B$3:$B$52,About!$B$2)*SUMIFS('Urban and Rural'!$B$2:$B$53,'Urban and Rural'!$A$2:$A$53,About!$B$1)</f>
        <v>10544.71791237853</v>
      </c>
      <c r="AD8" s="71">
        <f>INDEX('REEDS calc'!$C$64:$AG$113,MATCH(About!$B$2,'REEDS calc'!$B$64:$B$113,0),MATCH(AD$1,'REEDS calc'!$C$63:$AG$63,0))*SUMIFS('res v com'!$E$3:$E$52,'res v com'!$B$3:$B$52,About!$B$2)*SUMIFS('Urban and Rural'!$B$2:$B$53,'Urban and Rural'!$A$2:$A$53,About!$B$1)</f>
        <v>10694.719376970008</v>
      </c>
      <c r="AE8" s="71">
        <f>INDEX('REEDS calc'!$C$64:$AG$113,MATCH(About!$B$2,'REEDS calc'!$B$64:$B$113,0),MATCH(AE$1,'REEDS calc'!$C$63:$AG$63,0))*SUMIFS('res v com'!$E$3:$E$52,'res v com'!$B$3:$B$52,About!$B$2)*SUMIFS('Urban and Rural'!$B$2:$B$53,'Urban and Rural'!$A$2:$A$53,About!$B$1)</f>
        <v>10903.022192057004</v>
      </c>
      <c r="AF8" s="71">
        <f>INDEX('REEDS calc'!$C$64:$AG$113,MATCH(About!$B$2,'REEDS calc'!$B$64:$B$113,0),MATCH(AF$1,'REEDS calc'!$C$63:$AG$63,0))*SUMIFS('res v com'!$E$3:$E$52,'res v com'!$B$3:$B$52,About!$B$2)*SUMIFS('Urban and Rural'!$B$2:$B$53,'Urban and Rural'!$A$2:$A$53,About!$B$1)</f>
        <v>11111.325007143998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88.406524656729886</v>
      </c>
      <c r="C8" s="71">
        <f>INDEX('REEDS calc'!$C$64:$AG$113,MATCH(About!$B$2,'REEDS calc'!$B$64:$B$113,0),MATCH(C$1,'REEDS calc'!$C$63:$AG$63,0))*SUMIFS('res v com'!$F$3:$F$52,'res v com'!$B$3:$B$52,About!$B$2)</f>
        <v>88.406524656729886</v>
      </c>
      <c r="D8" s="71">
        <f>INDEX('REEDS calc'!$C$64:$AG$113,MATCH(About!$B$2,'REEDS calc'!$B$64:$B$113,0),MATCH(D$1,'REEDS calc'!$C$63:$AG$63,0))*SUMIFS('res v com'!$F$3:$F$52,'res v com'!$B$3:$B$52,About!$B$2)</f>
        <v>88.406524656729886</v>
      </c>
      <c r="E8" s="71">
        <f>INDEX('REEDS calc'!$C$64:$AG$113,MATCH(About!$B$2,'REEDS calc'!$B$64:$B$113,0),MATCH(E$1,'REEDS calc'!$C$63:$AG$63,0))*SUMIFS('res v com'!$F$3:$F$52,'res v com'!$B$3:$B$52,About!$B$2)</f>
        <v>123.41020477630776</v>
      </c>
      <c r="F8" s="71">
        <f>INDEX('REEDS calc'!$C$64:$AG$113,MATCH(About!$B$2,'REEDS calc'!$B$64:$B$113,0),MATCH(F$1,'REEDS calc'!$C$63:$AG$63,0))*SUMIFS('res v com'!$F$3:$F$52,'res v com'!$B$3:$B$52,About!$B$2)</f>
        <v>158.41388489588564</v>
      </c>
      <c r="G8" s="71">
        <f>INDEX('REEDS calc'!$C$64:$AG$113,MATCH(About!$B$2,'REEDS calc'!$B$64:$B$113,0),MATCH(G$1,'REEDS calc'!$C$63:$AG$63,0))*SUMIFS('res v com'!$F$3:$F$52,'res v com'!$B$3:$B$52,About!$B$2)</f>
        <v>217.1442776700618</v>
      </c>
      <c r="H8" s="71">
        <f>INDEX('REEDS calc'!$C$64:$AG$113,MATCH(About!$B$2,'REEDS calc'!$B$64:$B$113,0),MATCH(H$1,'REEDS calc'!$C$63:$AG$63,0))*SUMIFS('res v com'!$F$3:$F$52,'res v com'!$B$3:$B$52,About!$B$2)</f>
        <v>275.87467044423801</v>
      </c>
      <c r="I8" s="71">
        <f>INDEX('REEDS calc'!$C$64:$AG$113,MATCH(About!$B$2,'REEDS calc'!$B$64:$B$113,0),MATCH(I$1,'REEDS calc'!$C$63:$AG$63,0))*SUMIFS('res v com'!$F$3:$F$52,'res v com'!$B$3:$B$52,About!$B$2)</f>
        <v>364.72416146447819</v>
      </c>
      <c r="J8" s="71">
        <f>INDEX('REEDS calc'!$C$64:$AG$113,MATCH(About!$B$2,'REEDS calc'!$B$64:$B$113,0),MATCH(J$1,'REEDS calc'!$C$63:$AG$63,0))*SUMIFS('res v com'!$F$3:$F$52,'res v com'!$B$3:$B$52,About!$B$2)</f>
        <v>453.57365248471842</v>
      </c>
      <c r="K8" s="71">
        <f>INDEX('REEDS calc'!$C$64:$AG$113,MATCH(About!$B$2,'REEDS calc'!$B$64:$B$113,0),MATCH(K$1,'REEDS calc'!$C$63:$AG$63,0))*SUMIFS('res v com'!$F$3:$F$52,'res v com'!$B$3:$B$52,About!$B$2)</f>
        <v>583.06810857770608</v>
      </c>
      <c r="L8" s="71">
        <f>INDEX('REEDS calc'!$C$64:$AG$113,MATCH(About!$B$2,'REEDS calc'!$B$64:$B$113,0),MATCH(L$1,'REEDS calc'!$C$63:$AG$63,0))*SUMIFS('res v com'!$F$3:$F$52,'res v com'!$B$3:$B$52,About!$B$2)</f>
        <v>712.56256467069375</v>
      </c>
      <c r="M8" s="71">
        <f>INDEX('REEDS calc'!$C$64:$AG$113,MATCH(About!$B$2,'REEDS calc'!$B$64:$B$113,0),MATCH(M$1,'REEDS calc'!$C$63:$AG$63,0))*SUMIFS('res v com'!$F$3:$F$52,'res v com'!$B$3:$B$52,About!$B$2)</f>
        <v>786.39153690937485</v>
      </c>
      <c r="N8" s="71">
        <f>INDEX('REEDS calc'!$C$64:$AG$113,MATCH(About!$B$2,'REEDS calc'!$B$64:$B$113,0),MATCH(N$1,'REEDS calc'!$C$63:$AG$63,0))*SUMIFS('res v com'!$F$3:$F$52,'res v com'!$B$3:$B$52,About!$B$2)</f>
        <v>860.22050914805595</v>
      </c>
      <c r="O8" s="71">
        <f>INDEX('REEDS calc'!$C$64:$AG$113,MATCH(About!$B$2,'REEDS calc'!$B$64:$B$113,0),MATCH(O$1,'REEDS calc'!$C$63:$AG$63,0))*SUMIFS('res v com'!$F$3:$F$52,'res v com'!$B$3:$B$52,About!$B$2)</f>
        <v>902.70195449852679</v>
      </c>
      <c r="P8" s="71">
        <f>INDEX('REEDS calc'!$C$64:$AG$113,MATCH(About!$B$2,'REEDS calc'!$B$64:$B$113,0),MATCH(P$1,'REEDS calc'!$C$63:$AG$63,0))*SUMIFS('res v com'!$F$3:$F$52,'res v com'!$B$3:$B$52,About!$B$2)</f>
        <v>945.18339984899774</v>
      </c>
      <c r="Q8" s="71">
        <f>INDEX('REEDS calc'!$C$64:$AG$113,MATCH(About!$B$2,'REEDS calc'!$B$64:$B$113,0),MATCH(Q$1,'REEDS calc'!$C$63:$AG$63,0))*SUMIFS('res v com'!$F$3:$F$52,'res v com'!$B$3:$B$52,About!$B$2)</f>
        <v>949.79719705679065</v>
      </c>
      <c r="R8" s="71">
        <f>INDEX('REEDS calc'!$C$64:$AG$113,MATCH(About!$B$2,'REEDS calc'!$B$64:$B$113,0),MATCH(R$1,'REEDS calc'!$C$63:$AG$63,0))*SUMIFS('res v com'!$F$3:$F$52,'res v com'!$B$3:$B$52,About!$B$2)</f>
        <v>954.41099426458368</v>
      </c>
      <c r="S8" s="71">
        <f>INDEX('REEDS calc'!$C$64:$AG$113,MATCH(About!$B$2,'REEDS calc'!$B$64:$B$113,0),MATCH(S$1,'REEDS calc'!$C$63:$AG$63,0))*SUMIFS('res v com'!$F$3:$F$52,'res v com'!$B$3:$B$52,About!$B$2)</f>
        <v>959.2507566072195</v>
      </c>
      <c r="T8" s="71">
        <f>INDEX('REEDS calc'!$C$64:$AG$113,MATCH(About!$B$2,'REEDS calc'!$B$64:$B$113,0),MATCH(T$1,'REEDS calc'!$C$63:$AG$63,0))*SUMIFS('res v com'!$F$3:$F$52,'res v com'!$B$3:$B$52,About!$B$2)</f>
        <v>964.09051894985532</v>
      </c>
      <c r="U8" s="71">
        <f>INDEX('REEDS calc'!$C$64:$AG$113,MATCH(About!$B$2,'REEDS calc'!$B$64:$B$113,0),MATCH(U$1,'REEDS calc'!$C$63:$AG$63,0))*SUMIFS('res v com'!$F$3:$F$52,'res v com'!$B$3:$B$52,About!$B$2)</f>
        <v>969.45205533112846</v>
      </c>
      <c r="V8" s="71">
        <f>INDEX('REEDS calc'!$C$64:$AG$113,MATCH(About!$B$2,'REEDS calc'!$B$64:$B$113,0),MATCH(V$1,'REEDS calc'!$C$63:$AG$63,0))*SUMIFS('res v com'!$F$3:$F$52,'res v com'!$B$3:$B$52,About!$B$2)</f>
        <v>974.8135917124016</v>
      </c>
      <c r="W8" s="71">
        <f>INDEX('REEDS calc'!$C$64:$AG$113,MATCH(About!$B$2,'REEDS calc'!$B$64:$B$113,0),MATCH(W$1,'REEDS calc'!$C$63:$AG$63,0))*SUMIFS('res v com'!$F$3:$F$52,'res v com'!$B$3:$B$52,About!$B$2)</f>
        <v>980.64760064834638</v>
      </c>
      <c r="X8" s="71">
        <f>INDEX('REEDS calc'!$C$64:$AG$113,MATCH(About!$B$2,'REEDS calc'!$B$64:$B$113,0),MATCH(X$1,'REEDS calc'!$C$63:$AG$63,0))*SUMIFS('res v com'!$F$3:$F$52,'res v com'!$B$3:$B$52,About!$B$2)</f>
        <v>986.48160958429116</v>
      </c>
      <c r="Y8" s="71">
        <f>INDEX('REEDS calc'!$C$64:$AG$113,MATCH(About!$B$2,'REEDS calc'!$B$64:$B$113,0),MATCH(Y$1,'REEDS calc'!$C$63:$AG$63,0))*SUMIFS('res v com'!$F$3:$F$52,'res v com'!$B$3:$B$52,About!$B$2)</f>
        <v>993.67962624328777</v>
      </c>
      <c r="Z8" s="71">
        <f>INDEX('REEDS calc'!$C$64:$AG$113,MATCH(About!$B$2,'REEDS calc'!$B$64:$B$113,0),MATCH(Z$1,'REEDS calc'!$C$63:$AG$63,0))*SUMIFS('res v com'!$F$3:$F$52,'res v com'!$B$3:$B$52,About!$B$2)</f>
        <v>1000.8776429022845</v>
      </c>
      <c r="AA8" s="71">
        <f>INDEX('REEDS calc'!$C$64:$AG$113,MATCH(About!$B$2,'REEDS calc'!$B$64:$B$113,0),MATCH(AA$1,'REEDS calc'!$C$63:$AG$63,0))*SUMIFS('res v com'!$F$3:$F$52,'res v com'!$B$3:$B$52,About!$B$2)</f>
        <v>1010.6311198135048</v>
      </c>
      <c r="AB8" s="71">
        <f>INDEX('REEDS calc'!$C$64:$AG$113,MATCH(About!$B$2,'REEDS calc'!$B$64:$B$113,0),MATCH(AB$1,'REEDS calc'!$C$63:$AG$63,0))*SUMIFS('res v com'!$F$3:$F$52,'res v com'!$B$3:$B$52,About!$B$2)</f>
        <v>1020.384596724725</v>
      </c>
      <c r="AC8" s="71">
        <f>INDEX('REEDS calc'!$C$64:$AG$113,MATCH(About!$B$2,'REEDS calc'!$B$64:$B$113,0),MATCH(AC$1,'REEDS calc'!$C$63:$AG$63,0))*SUMIFS('res v com'!$F$3:$F$52,'res v com'!$B$3:$B$52,About!$B$2)</f>
        <v>1035.1093066024896</v>
      </c>
      <c r="AD8" s="71">
        <f>INDEX('REEDS calc'!$C$64:$AG$113,MATCH(About!$B$2,'REEDS calc'!$B$64:$B$113,0),MATCH(AD$1,'REEDS calc'!$C$63:$AG$63,0))*SUMIFS('res v com'!$F$3:$F$52,'res v com'!$B$3:$B$52,About!$B$2)</f>
        <v>1049.8340164802546</v>
      </c>
      <c r="AE8" s="71">
        <f>INDEX('REEDS calc'!$C$64:$AG$113,MATCH(About!$B$2,'REEDS calc'!$B$64:$B$113,0),MATCH(AE$1,'REEDS calc'!$C$63:$AG$63,0))*SUMIFS('res v com'!$F$3:$F$52,'res v com'!$B$3:$B$52,About!$B$2)</f>
        <v>1070.2818069550412</v>
      </c>
      <c r="AF8" s="71">
        <f>INDEX('REEDS calc'!$C$64:$AG$113,MATCH(About!$B$2,'REEDS calc'!$B$64:$B$113,0),MATCH(AF$1,'REEDS calc'!$C$63:$AG$63,0))*SUMIFS('res v com'!$F$3:$F$52,'res v com'!$B$3:$B$52,About!$B$2)</f>
        <v>1090.7295974298279</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2024-02-08T18:51:24Z</dcterms:modified>
</cp:coreProperties>
</file>