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trans\AVL\"/>
    </mc:Choice>
  </mc:AlternateContent>
  <xr:revisionPtr revIDLastSave="0" documentId="8_{964240D8-17CD-47C7-B412-2C017AD20CF4}" xr6:coauthVersionLast="47" xr6:coauthVersionMax="47" xr10:uidLastSave="{00000000-0000-0000-0000-000000000000}"/>
  <bookViews>
    <workbookView xWindow="335" yWindow="335" windowWidth="12185" windowHeight="7455" firstSheet="7" activeTab="9" xr2:uid="{00000000-000D-0000-FFFF-FFFF00000000}"/>
  </bookViews>
  <sheets>
    <sheet name="About" sheetId="9" r:id="rId1"/>
    <sheet name="Table_38._Light-Duty_Vehicle_Sa" sheetId="13" r:id="rId2"/>
    <sheet name="Table 44" sheetId="18" r:id="rId3"/>
    <sheet name="Table 45" sheetId="19" r:id="rId4"/>
    <sheet name="Table 49" sheetId="17" r:id="rId5"/>
    <sheet name="Sheet1" sheetId="12" r:id="rId6"/>
    <sheet name="NTS 1-20" sheetId="11" r:id="rId7"/>
    <sheet name="Calculations" sheetId="2" r:id="rId8"/>
    <sheet name="Freight and Buses" sheetId="16" r:id="rId9"/>
    <sheet name="AVL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6" l="1"/>
  <c r="B3" i="10"/>
  <c r="B17" i="16"/>
  <c r="C2" i="10"/>
  <c r="B12" i="16"/>
  <c r="B11" i="16"/>
  <c r="B7" i="16"/>
  <c r="B9" i="16" s="1"/>
  <c r="B8" i="16"/>
  <c r="B3" i="16"/>
  <c r="B2" i="16"/>
  <c r="B4" i="16" s="1"/>
  <c r="B13" i="16" l="1"/>
  <c r="C3" i="10" s="1"/>
  <c r="B6" i="10" l="1"/>
  <c r="C6" i="10" s="1"/>
  <c r="B5" i="10"/>
  <c r="C5" i="10" s="1"/>
  <c r="B4" i="10"/>
  <c r="C4" i="10" s="1"/>
  <c r="C3" i="2" l="1"/>
  <c r="D3" i="2"/>
  <c r="C10" i="11"/>
  <c r="B10" i="11"/>
  <c r="D42" i="2" l="1"/>
  <c r="E42" i="2" s="1"/>
  <c r="D41" i="2"/>
  <c r="E41" i="2" s="1"/>
  <c r="D40" i="2"/>
  <c r="E40" i="2" s="1"/>
  <c r="D39" i="2"/>
  <c r="E39" i="2" s="1"/>
  <c r="D38" i="2"/>
  <c r="E38" i="2" s="1"/>
  <c r="D37" i="2"/>
  <c r="E37" i="2" s="1"/>
  <c r="D36" i="2"/>
  <c r="E36" i="2" s="1"/>
  <c r="D35" i="2"/>
  <c r="E35" i="2" s="1"/>
  <c r="D34" i="2"/>
  <c r="E34" i="2" s="1"/>
  <c r="D33" i="2"/>
  <c r="E33" i="2" s="1"/>
  <c r="A45" i="2" l="1"/>
  <c r="A48" i="2" s="1"/>
  <c r="B7" i="10" s="1"/>
  <c r="C7" i="10" s="1"/>
  <c r="E3" i="2" l="1"/>
</calcChain>
</file>

<file path=xl/sharedStrings.xml><?xml version="1.0" encoding="utf-8"?>
<sst xmlns="http://schemas.openxmlformats.org/spreadsheetml/2006/main" count="1129" uniqueCount="617">
  <si>
    <t>Car Avg Lifetime, years (Page 22, Table 7)</t>
  </si>
  <si>
    <t>Light Truck Avg Lifetime, years (Page 25, Table 8)</t>
  </si>
  <si>
    <t>Market Share-Weighted Average LDV Lifetime</t>
  </si>
  <si>
    <t>Bureau of Transportation Statistics</t>
  </si>
  <si>
    <t>http://www.rita.dot.gov/bts/sites/rita.dot.gov.bts/files/publications/national_transportation_statistics/index.html</t>
  </si>
  <si>
    <t>Oak Ridge National Laboratory</t>
  </si>
  <si>
    <t>Table</t>
  </si>
  <si>
    <t>CA Asset Type</t>
  </si>
  <si>
    <t>Lifetime (years)</t>
  </si>
  <si>
    <t>ships</t>
  </si>
  <si>
    <t>3000 - Harbor &amp; Port</t>
  </si>
  <si>
    <t>Motor vessels - diesel, ocean</t>
  </si>
  <si>
    <t>California State Controller's Office</t>
  </si>
  <si>
    <t>1992 (but still current)</t>
  </si>
  <si>
    <t>Audit Guidelines and Uniform Accounting Systems: Special Districts</t>
  </si>
  <si>
    <t>http://www.sco.ca.gov/ard_local_rep_uas_special_dist.html</t>
  </si>
  <si>
    <t>Appendix A: Suggested Useful Lives of Fixed Assets</t>
  </si>
  <si>
    <t>rail</t>
  </si>
  <si>
    <t>2000 - Water Utility</t>
  </si>
  <si>
    <t>railroads</t>
  </si>
  <si>
    <t>5000 - Transit</t>
  </si>
  <si>
    <t>locomotives, electric</t>
  </si>
  <si>
    <t>Value selected for use in model</t>
  </si>
  <si>
    <t>Neither of these asset types is exactly what I'd prefer (which would be something like "locomotives, diesel"</t>
  </si>
  <si>
    <t>or "locomotives, freight"), but they seem like reasonable values and are close to each other.</t>
  </si>
  <si>
    <t>http://www.boeing.com/assets/pdf/commercial/aircraft_economic_life_whitepaper.pdf</t>
  </si>
  <si>
    <t>Jiang, Helen.  Boeing.</t>
  </si>
  <si>
    <t>Key Findings on Airplane Economic Life</t>
  </si>
  <si>
    <t>Exhibits 1-3</t>
  </si>
  <si>
    <t>Exhibits 1-3 illustrate roughly the same results.</t>
  </si>
  <si>
    <t>Exhibit 1:</t>
  </si>
  <si>
    <t>Non-dotted lines (aircraft in service) have been constant at 23-24 years for the last 15 years.</t>
  </si>
  <si>
    <t>Exhibit 2:</t>
  </si>
  <si>
    <t>Non-dashed lines (aircraft age when they leave service) has been 22-26 for Pax (passengers) and 31-36 for freighters over the last 15 years.</t>
  </si>
  <si>
    <t>Exhibit 3:</t>
  </si>
  <si>
    <t>The curves for all aircraft except the 707 Pax and the 737-100/200 Pax cross or are on track to cross 50% survival around age 23-24.</t>
  </si>
  <si>
    <t>Motorcycle Trends in the United States</t>
  </si>
  <si>
    <t>http://www.rita.dot.gov/bts/sites/rita.dot.gov.bts/files/publications/special_reports_and_issue_briefs/special_report/2009_05_14/pdf/entire.pdf</t>
  </si>
  <si>
    <t>Page 3, Table 1</t>
  </si>
  <si>
    <t>Year</t>
  </si>
  <si>
    <t>Registered Motorcycles</t>
  </si>
  <si>
    <t>Motorcycles sold (new)</t>
  </si>
  <si>
    <t>Percentage of Fleet That Retired This Year</t>
  </si>
  <si>
    <t>Average Percent Fleet Retirement per Year</t>
  </si>
  <si>
    <t>Estimated Lifetime of Motorcycle (years)</t>
  </si>
  <si>
    <t>Retiring Motorcycles</t>
  </si>
  <si>
    <t>AVL Avg Vehicle Lifetime</t>
  </si>
  <si>
    <t>Sources:</t>
  </si>
  <si>
    <t>LDVs</t>
  </si>
  <si>
    <t>LDV Lifetimes</t>
  </si>
  <si>
    <t>LDVs: Market Shares of Cars and Light Trucks</t>
  </si>
  <si>
    <t>HDVs</t>
  </si>
  <si>
    <t>aircraft</t>
  </si>
  <si>
    <t>rail and ships</t>
  </si>
  <si>
    <t>motorbikes</t>
  </si>
  <si>
    <t>Heavy Truck Avg Lifetime, years (Table 3-14, Row 43)</t>
  </si>
  <si>
    <t>Transportation Energy Data Book Ed. 34</t>
  </si>
  <si>
    <t>Table 3-14, Row 43</t>
  </si>
  <si>
    <t>http://cta.ornl.gov/data/tedb34/Spreadsheets/Table3_14.xls</t>
  </si>
  <si>
    <t>National Transportation Statistics 2015</t>
  </si>
  <si>
    <t>Table 1-20:  Productions, Production Shares, and Production-Weighted Fuel Economies of New Domestic and Imported Automobiles (Thousands of vehicles)</t>
  </si>
  <si>
    <t>TOTAL productions</t>
  </si>
  <si>
    <t>N</t>
  </si>
  <si>
    <t>Car</t>
  </si>
  <si>
    <t>Car SUV</t>
  </si>
  <si>
    <t>Pickup</t>
  </si>
  <si>
    <t>Van</t>
  </si>
  <si>
    <t>Truck SUV</t>
  </si>
  <si>
    <t>Market share, percent</t>
  </si>
  <si>
    <t>Fuel economy, mpg</t>
  </si>
  <si>
    <r>
      <t>KEY:</t>
    </r>
    <r>
      <rPr>
        <sz val="9"/>
        <rFont val="Arial"/>
        <family val="2"/>
      </rPr>
      <t xml:space="preserve">  mpg = miles per gallon; N = data are not available;  R = revised; SUV = sport utility vehicle.</t>
    </r>
  </si>
  <si>
    <t>NOTES</t>
  </si>
  <si>
    <t>Numbers may not add to totals due to rounding.</t>
  </si>
  <si>
    <t xml:space="preserve">This table is not comparable to previous publication's tables due to changes in the source data. </t>
  </si>
  <si>
    <t>The Environmental Protection Agency changed the vehicle classifications, combining wagons with the rest of the cars and dropping the small, medium, large categories of cars, pickups, sport-utilities, and vans. The fuel economy displayed in those tables has been adjusted to provide the best estimate of real-world performance.</t>
  </si>
  <si>
    <t>SOURCE</t>
  </si>
  <si>
    <r>
      <t xml:space="preserve">U.S. Department of Energy, Office of Energy Efficiency and Renewable Energy, </t>
    </r>
    <r>
      <rPr>
        <i/>
        <sz val="9"/>
        <rFont val="Arial"/>
        <family val="2"/>
      </rPr>
      <t>Transportation Energy Data Book</t>
    </r>
    <r>
      <rPr>
        <sz val="9"/>
        <rFont val="Arial"/>
        <family val="2"/>
      </rPr>
      <t>, Edition 33, tables 4.7, table 4.9 and table 4.11 (Oak Ridge, TN), available at http://cta.ornl.gov/data/index.shtml as of Dec. 8, 2015.</t>
    </r>
  </si>
  <si>
    <t>Avg Light Truck Sales from 2010-2013, thousands of vehicles (Table 1-20, Rows 6-8)</t>
  </si>
  <si>
    <t>Avg Car Sales from 2010-2013, thousands of vehicles (Table 1-20, Rows 4-5)</t>
  </si>
  <si>
    <t>Table 1-20</t>
  </si>
  <si>
    <t>About</t>
  </si>
  <si>
    <t>The model requires the lifetime to be an integer, so we round to the nearest integer.</t>
  </si>
  <si>
    <t>ThoughtCo</t>
  </si>
  <si>
    <t>How Long Do Buses and Other Transit Vehicles Last?</t>
  </si>
  <si>
    <t>https://www.thoughtco.com/buses-and-other-transit-lifetime-2798844</t>
  </si>
  <si>
    <t>Bus Lifetime</t>
  </si>
  <si>
    <t>Heavy Truck Start Year Vehicles</t>
  </si>
  <si>
    <t>Bus Start Year Vehicle</t>
  </si>
  <si>
    <t>Passenger</t>
  </si>
  <si>
    <t>Freight</t>
  </si>
  <si>
    <t>Freight HDVs</t>
  </si>
  <si>
    <t>Passenger HDVs (Buses)</t>
  </si>
  <si>
    <t>We assume passenger and freight modes are the same for aircraft, rail, and ships.</t>
  </si>
  <si>
    <t>There are no freight motorbikes in the U.S. EPS, so we arbitrarily set their lifetime equal to passenger motorbikes.</t>
  </si>
  <si>
    <t>Vehicle Lifetime (years)</t>
  </si>
  <si>
    <t>Table 38.  Light-Duty Vehicle Sales by Technology Type</t>
  </si>
  <si>
    <t>https://www.eia.gov/outlooks/aeo/data/browser/#/?id=48-AEO2022&amp;cases=lowmacro&amp;sourcekey=0</t>
  </si>
  <si>
    <t>Fri Dec 09 2022 10:03:54 GMT-0500 (Eastern Standard Time)</t>
  </si>
  <si>
    <t>Source: U.S. Energy Information Administration</t>
  </si>
  <si>
    <t>full name</t>
  </si>
  <si>
    <t>api key</t>
  </si>
  <si>
    <t>units</t>
  </si>
  <si>
    <t>Growth (2021-2050)</t>
  </si>
  <si>
    <t>New Car Sales</t>
  </si>
  <si>
    <t>Conventional Cars</t>
  </si>
  <si>
    <t>Gasoline ICE Vehicles</t>
  </si>
  <si>
    <t>Light-Duty Vehicle Sales: Conventional Cars: Gasoline: Low economic growth</t>
  </si>
  <si>
    <t>AEO.2022.LOWMACRO.ECI_SAL_TRN_CAR_GSL_NA_NA_TH.A</t>
  </si>
  <si>
    <t>thousands</t>
  </si>
  <si>
    <t>TDI Diesel ICE</t>
  </si>
  <si>
    <t>Light-Duty Vehicle Sales: Conventional Cars: TDI Diesel: Low economic growth</t>
  </si>
  <si>
    <t>AEO.2022.LOWMACRO.ECI_SAL_TRN_CAR_TDS_NA_NA_TH.A</t>
  </si>
  <si>
    <t>Total Conventional Cars</t>
  </si>
  <si>
    <t>Light-Duty Vehicle Sales: Conventional Cars: Total: Low economic growth</t>
  </si>
  <si>
    <t>AEO.2022.LOWMACRO.ECI_SAL_TRN_CAR_CNV_NA_NA_TH.A</t>
  </si>
  <si>
    <t>Alternative-Fuel Cars</t>
  </si>
  <si>
    <t>Ethanol-Flex Fuel ICE</t>
  </si>
  <si>
    <t>Light-Duty Vehicle Sales: Alternative-Fuel Cars: Ethanol-Flex Fuel ICE: Low economic growth</t>
  </si>
  <si>
    <t>AEO.2022.LOWMACRO.ECI_SAL_TRN_CAR_EFFI_NA_NA_TH.A</t>
  </si>
  <si>
    <t>100 Mile Electric Vehicle</t>
  </si>
  <si>
    <t>Light-Duty Vehicle Sales: Alternative-Fuel Cars: 100 Mile Electric Vehicle: Low economic growth</t>
  </si>
  <si>
    <t>AEO.2022.LOWMACRO.ECI_SAL_TRN_CAR_100EV_NA_NA_TH.A</t>
  </si>
  <si>
    <t>200 Mile Electric Vehicle</t>
  </si>
  <si>
    <t>Light-Duty Vehicle Sales: Alternative-Fuel Cars: 200 Mile Electric Vehicle: Low economic growth</t>
  </si>
  <si>
    <t>AEO.2022.LOWMACRO.ECI_SAL_TRN_CAR_200EV_NA_NA_TH.A</t>
  </si>
  <si>
    <t>300 Mile Electric Vehicle</t>
  </si>
  <si>
    <t>Light-Duty Vehicle Sales: Alternative-Fuel Cars: 300 Mile Electric Vehicle: Low economic growth</t>
  </si>
  <si>
    <t>AEO.2022.LOWMACRO.ECI_SAL_TRN_CAR_300EV_NA_NA_TH.A</t>
  </si>
  <si>
    <t>Plug-in 20 Gasoline Hybrid</t>
  </si>
  <si>
    <t>Light-Duty Vehicle Sales: Alternative-Fuel Cars: Plug-in 20 Gasoline Hybrid: Low economic growth</t>
  </si>
  <si>
    <t>AEO.2022.LOWMACRO.#N/A.A</t>
  </si>
  <si>
    <t>Plug-in 50 Gasoline Hybrid</t>
  </si>
  <si>
    <t>Light-Duty Vehicle Sales: Alternative-Fuel Cars: Plug-in 50 Gasoline Hybrid: Low economic growth</t>
  </si>
  <si>
    <t>Electric-Diesel Hybrid</t>
  </si>
  <si>
    <t>Light-Duty Vehicle Sales: Alternative-Fuel Cars: Electric-Diesel Hybrid: Low economic growth</t>
  </si>
  <si>
    <t>AEO.2022.LOWMACRO.ECI_SAL_TRN_CAR_EDH_NA_NA_TH.A</t>
  </si>
  <si>
    <t>- -</t>
  </si>
  <si>
    <t>Electric-Gasoline Hybrid</t>
  </si>
  <si>
    <t>Light-Duty Vehicle Sales: Alternative-Fuel Cars: Electric-Gasoline Hybrid: Low economic growth</t>
  </si>
  <si>
    <t>AEO.2022.LOWMACRO.ECI_SAL_TRN_CAR_EGH_NA_NA_TH.A</t>
  </si>
  <si>
    <t>Natural Gas ICE</t>
  </si>
  <si>
    <t>Light-Duty Vehicle Sales: Alternative-Fuel Cars: Natural Gas ICE: Low economic growth</t>
  </si>
  <si>
    <t>AEO.2022.LOWMACRO.ECI_SAL_TRN_CAR_NGI_NA_NA_TH.A</t>
  </si>
  <si>
    <t>Natural Gas Bi-fuel</t>
  </si>
  <si>
    <t>Light-Duty Vehicle Sales: Alternative-Fuel Cars: Natural Gas Bi-fuel: Low economic growth</t>
  </si>
  <si>
    <t>AEO.2022.LOWMACRO.ECI_SAL_TRN_CAR_NBF_NA_NA_TH.A</t>
  </si>
  <si>
    <t>Propane ICE</t>
  </si>
  <si>
    <t>Light-Duty Vehicle Sales: Alternative-Fuel Cars: Propane: Low economic growth</t>
  </si>
  <si>
    <t>AEO.2022.LOWMACRO.ECI_SAL_TRN_CAR_PROP_NA_NA_TH.A</t>
  </si>
  <si>
    <t>Propane Bi-fuel</t>
  </si>
  <si>
    <t>AEO.2022.LOWMACRO.ECI_SAL_TRN_CAR_PBF_NA_NA_TH.A</t>
  </si>
  <si>
    <t>Fuel Cell Methanol</t>
  </si>
  <si>
    <t>Light-Duty Vehicle Sales: Alternative-Fuel Cars: Fuel Cell Methanol: Low economic growth</t>
  </si>
  <si>
    <t>AEO.2022.LOWMACRO.ECI_SAL_TRN_CAR_FCLMTH_NA_NA_TH.A</t>
  </si>
  <si>
    <t>Fuel Cell Hydrogen</t>
  </si>
  <si>
    <t>Light-Duty Vehicle Sales: Alternative-Fuel cars: Fuel Cell Hydrogen: Low economic growth</t>
  </si>
  <si>
    <t>AEO.2022.LOWMACRO.ECI_SAL_TRN_CAR_FCH_NA_NA_TH.A</t>
  </si>
  <si>
    <t>Total Alternative Cars</t>
  </si>
  <si>
    <t>Light-Duty Vehicle Sales: Alternative-Fuel Cars: Total: Low economic growth</t>
  </si>
  <si>
    <t>AEO.2022.LOWMACRO.ECI_SAL_TRN_CAR_ALT_NA_NA_TH.A</t>
  </si>
  <si>
    <t>Percent Alternative Car Sales</t>
  </si>
  <si>
    <t>Light-Duty Vehicle Sales: Percent Alternative Car: Low economic growth</t>
  </si>
  <si>
    <t>AEO.2022.LOWMACRO.ECI_SAL_TRN_CAR_ALT_NA_NA_PCT.A</t>
  </si>
  <si>
    <t>percent</t>
  </si>
  <si>
    <t>Total New Car Sales</t>
  </si>
  <si>
    <t>Light-Duty Vehicle Sales: Total New Car: Low economic growth</t>
  </si>
  <si>
    <t>AEO.2022.LOWMACRO.ECI_SAL_TRN_CAR_TOT_NA_NA_TH.A</t>
  </si>
  <si>
    <t>New Light Truck Sales</t>
  </si>
  <si>
    <t>Conventional Light Trucks</t>
  </si>
  <si>
    <t>Light-Duty Vehicle Sales: Conventional Light Trucks: Gasoline: Low economic growth</t>
  </si>
  <si>
    <t>AEO.2022.LOWMACRO.ECI_SAL_TRN_LTK_GSL_NA_NA_TH.A</t>
  </si>
  <si>
    <t>Light-Duty Vehicle Sales: Conventional Light Trucks: TDI Diesel: Low economic growth</t>
  </si>
  <si>
    <t>AEO.2022.LOWMACRO.ECI_SAL_TRN_LTK_DSL_NA_NA_TH.A</t>
  </si>
  <si>
    <t>Total Conventional Light Trucks</t>
  </si>
  <si>
    <t>Light-Duty Vehicle Sales: Conventional Light Trucks: Total: Low economic growth</t>
  </si>
  <si>
    <t>AEO.2022.LOWMACRO.ECI_SAL_TRN_LTK_CNV_NA_NA_TH.A</t>
  </si>
  <si>
    <t>Alternative-Fuel Light Trucks</t>
  </si>
  <si>
    <t>Light-Duty Vehicle Sales: Alternative-Fuel Light Trucks: Ethanol-Flex Fuel ICE: Low economic growth</t>
  </si>
  <si>
    <t>AEO.2022.LOWMACRO.ECI_SAL_TRN_LTK_EFFI_NA_NA_TH.A</t>
  </si>
  <si>
    <t>Light-Duty Vehicle Sales: Alternative-Fuel Light Trucks: 100 Mile Electric Vehicle: Low economic growth</t>
  </si>
  <si>
    <t>AEO.2022.LOWMACRO.ECI_SAL_TRN_LTK_100EV_NA_NA_TH.A</t>
  </si>
  <si>
    <t>Light-Duty Vehicle Sales: Alternative-Fuel Light Trucks: 200 Mile Electric Vehicle: Low economic growth</t>
  </si>
  <si>
    <t>AEO.2022.LOWMACRO.ECI_SAL_TRN_LTK_200EV_NA_NA_TH.A</t>
  </si>
  <si>
    <t>Light-Duty Vehicle Sales: Alternative-Fuel Light Trucks: 300 Mile Electric Vehicle: Low economic growth</t>
  </si>
  <si>
    <t>AEO.2022.LOWMACRO.ECI_SAL_TRN_LTK_300EV_NA_NA_TH.A</t>
  </si>
  <si>
    <t>Light-Duty Vehicle Sales: Alternative-Fuel Light Trucks: Plug-in 20 Gasoline Hybrid: Low economic growth</t>
  </si>
  <si>
    <t>Light-Duty Vehicle Sales: Alternative-Fuel Light Trucks: Plug-in 50 Gasoline Hybrid: Low economic growth</t>
  </si>
  <si>
    <t>Light-Duty Vehicle Sales: Alternative-Fuel Light Trucks: Electric-Diesel Hybrid: Low economic growth</t>
  </si>
  <si>
    <t>AEO.2022.LOWMACRO.ECI_SAL_TRN_LTK_EDH_NA_NA_TH.A</t>
  </si>
  <si>
    <t>Light-Duty Vehicle Sales: Alternative-Fuel Light Trucks: Electric-Gasoline Hybrid: Low economic growth</t>
  </si>
  <si>
    <t>AEO.2022.LOWMACRO.ECI_SAL_TRN_LTK_EGH_NA_NA_TH.A</t>
  </si>
  <si>
    <t>Light-Duty Vehicle Sales: Alternative-Fuel Light Trucks: Natural Gas ICE: Low economic growth</t>
  </si>
  <si>
    <t>AEO.2022.LOWMACRO.ECI_SAL_TRN_LTK_NGI_NA_NA_TH.A</t>
  </si>
  <si>
    <t>Light-Duty Vehicle Sales: Alternative-Fuel Light Trucks: Natural Gas Bi-fuel: Low economic growth</t>
  </si>
  <si>
    <t>AEO.2022.LOWMACRO.ECI_SAL_TRN_LTK_NBF_NA_NA_TH.A</t>
  </si>
  <si>
    <t>Light-Duty Vehicle Sales: Alternative-Fuel Light Trucks: Propane ICE: Low economic growth</t>
  </si>
  <si>
    <t>AEO.2022.LOWMACRO.ECI_SAL_TRN_LTK_PROP_NA_NA_TH.A</t>
  </si>
  <si>
    <t>Light-Duty Vehicle Sales: Alternative-Fuel Light Trucks: Propane Bi-fuel: Low economic growth</t>
  </si>
  <si>
    <t>AEO.2022.LOWMACRO.ECI_SAL_TRN_LTK_PBF_NA_NA_TH.A</t>
  </si>
  <si>
    <t>Light-Duty Vehicle Sales: Alternative-Fuel Light Trucks: Fuel Cell Methanol: Low economic growth</t>
  </si>
  <si>
    <t>AEO.2022.LOWMACRO.ECI_SAL_TRN_LTK_FCLMTH_NA_NA_TH.A</t>
  </si>
  <si>
    <t>Light-Duty Vehicle Sales: Alternative-Fuel Light Trucks: Fuel Cell Hydrogen: Low economic growth</t>
  </si>
  <si>
    <t>AEO.2022.LOWMACRO.ECI_SAL_TRN_LTK_FCH_NA_NA_TH.A</t>
  </si>
  <si>
    <t>Total Alternative Light Trucks</t>
  </si>
  <si>
    <t>Light-Duty Vehicle Sales: Alternative-Fuel Light Trucks: Total: Low economic growth</t>
  </si>
  <si>
    <t>AEO.2022.LOWMACRO.ECI_SAL_TRN_LTK_ALT_NA_NA_TH.A</t>
  </si>
  <si>
    <t>Percent Alternative Light Truck Sales</t>
  </si>
  <si>
    <t>Light-Duty Vehicle Sales: Percent Alternative Light Truck Sales: Low economic growth</t>
  </si>
  <si>
    <t>AEO.2022.LOWMACRO.ECI_SAL_TRN_LTK_ALT_NA_NA_PCT.A</t>
  </si>
  <si>
    <t>Total New Light Truck Sales</t>
  </si>
  <si>
    <t>Light-Duty Vehicle Sales: Total New Truck: Low economic growth</t>
  </si>
  <si>
    <t>AEO.2022.LOWMACRO.ECI_SAL_TRN_LTK_NA_NA_NA_TH.A</t>
  </si>
  <si>
    <t>Percent Total Alternative Sales</t>
  </si>
  <si>
    <t>Light-Duty Vehicle Sales: Percent Total Alternative Sales: Low economic growth</t>
  </si>
  <si>
    <t>AEO.2022.LOWMACRO.ECI_SAL_TRN_LDTY_ALT_NA_NA_PCT.A</t>
  </si>
  <si>
    <t>EPACT Legislative  Alternative Sales</t>
  </si>
  <si>
    <t>Light-Duty Vehicle Sales: EPACT Legislative Alternative Sales: Low economic growth</t>
  </si>
  <si>
    <t>AEO.2022.LOWMACRO.ECI_SAL_TRN_LDTY_EPACLEGI_NA_NA_TH.A</t>
  </si>
  <si>
    <t>ZEVP Legislative Alternative Sales</t>
  </si>
  <si>
    <t>Light-Duty Vehicle Sales: ZEVP Legislative Alternative Sales: Low economic growth</t>
  </si>
  <si>
    <t>AEO.2022.LOWMACRO.ECI_SAL_TRN_LDTY_ZVPLG_NA_NA_TH.A</t>
  </si>
  <si>
    <t>Total Sales</t>
  </si>
  <si>
    <t xml:space="preserve"> Cars and Light Trucks</t>
  </si>
  <si>
    <t>Conventional Gasoline</t>
  </si>
  <si>
    <t>Light-Duty Vehicle Sales: Total Sales, Cars and Light Trucks: Conventional Gasoline: Low economic growth</t>
  </si>
  <si>
    <t>AEO.2022.LOWMACRO.ECI_SAL_TRN_LDTY_CVG_NA_NA_TH.A</t>
  </si>
  <si>
    <t>TDI Diesel</t>
  </si>
  <si>
    <t>Light-Duty Vehicle Sales: Total Sales, Cars and Light Trucks: TDI Diesel: Low economic growth</t>
  </si>
  <si>
    <t>AEO.2022.LOWMACRO.ECI_SAL_TRN_LDTY_TDS_NA_NA_TH.A</t>
  </si>
  <si>
    <t>Flex-Fuel</t>
  </si>
  <si>
    <t>Light-Duty Vehicle Sales: Total Sales, Cars and Light Trucks: Flex-Fuel: Low economic growth</t>
  </si>
  <si>
    <t>AEO.2022.LOWMACRO.ECI_SAL_TRN_LDTY_FXF_NA_NA_TH.A</t>
  </si>
  <si>
    <t>Electric</t>
  </si>
  <si>
    <t>Light-Duty Vehicle Sales: Total Sales, Cars and Light Trucks: Electric: Low economic growth</t>
  </si>
  <si>
    <t>AEO.2022.LOWMACRO.ECI_SAL_TRN_LDTY_ELE_NA_NA_TH.A</t>
  </si>
  <si>
    <t>Plug-in Electric Hybrid</t>
  </si>
  <si>
    <t>Light-Duty Vehicle Sales: Total Sales, Cars and Light Trucks: Plug-in Electric Hybrid: Low economic growth</t>
  </si>
  <si>
    <t>AEO.2022.LOWMACRO.ECI_SAL_TRN_LDTY_PIE_NA_NA_TH.A</t>
  </si>
  <si>
    <t>Electric Hybrid</t>
  </si>
  <si>
    <t>Light-Duty Vehicle Sales: Total Sales, Cars and Light Trucks: Electric Hybrid: Low economic growth</t>
  </si>
  <si>
    <t>AEO.2022.LOWMACRO.ECI_SAL_TRN_LDTY_EHY_NA_NA_TH.A</t>
  </si>
  <si>
    <t>Gaseous (Propane and Natural Gas)</t>
  </si>
  <si>
    <t>Light-Duty Vehicle Sales: Total Sales, Cars and Light Trucks: Gaseous: Low economic growth</t>
  </si>
  <si>
    <t>AEO.2022.LOWMACRO.ECI_SAL_TRN_LDTY_GSU_NA_NA_TH.A</t>
  </si>
  <si>
    <t>Fuel Cell</t>
  </si>
  <si>
    <t>Light-Duty Vehicle Sales: Total Sales, Cars and Light Trucks: Fuel Cell: Low economic growth</t>
  </si>
  <si>
    <t>AEO.2022.LOWMACRO.ECI_SAL_TRN_LDTY_FUC_NA_NA_TH.A</t>
  </si>
  <si>
    <t>Total Vehicles Sales</t>
  </si>
  <si>
    <t>Light-Duty Vehicle Sales: Total Vehicles Sales: Low economic growth</t>
  </si>
  <si>
    <t>AEO.2022.LOWMACRO.ECI_SAL_TRN_LDTY_NA_NA_NA_TH.A</t>
  </si>
  <si>
    <t>Conventional Gasoline Microhybrids</t>
  </si>
  <si>
    <t>Light-Duty Vehicle Sales: Microhybrids: Conventional Gasoline: Low economic growth</t>
  </si>
  <si>
    <t>AEO.2022.LOWMACRO.ECI_SAL_TRN_MCHY_CVG_NA_NA_TH.A</t>
  </si>
  <si>
    <t>TDI Diesel Microhybrids</t>
  </si>
  <si>
    <t>Light-Duty Vehicle Sales: Microhybrids: TDI Diesel: Low economic growth</t>
  </si>
  <si>
    <t>AEO.2022.LOWMACRO.ECI_SAL_TRN_MCHY_TDS_NA_NA_TH.A</t>
  </si>
  <si>
    <t>Total Alternative-Fueled Vehicle Sales</t>
  </si>
  <si>
    <t>Light-Duty Vehicle Sales: Alternative-Fueled Vehicles: Low economic growth</t>
  </si>
  <si>
    <t>New Trucks by Size Class</t>
  </si>
  <si>
    <t>Railroads</t>
  </si>
  <si>
    <t>Domestic Shipping</t>
  </si>
  <si>
    <t>International Shipping</t>
  </si>
  <si>
    <t>Total Fleet Vehicles</t>
  </si>
  <si>
    <t>Calibrated</t>
  </si>
  <si>
    <t>We calibrate the value for passenger LDVs to match annual passenger LDV sales in the model, which were roughly 15 million in 2021.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</si>
  <si>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</si>
  <si>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</si>
  <si>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</si>
  <si>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</si>
  <si>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</si>
  <si>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</si>
  <si>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</si>
  <si>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</si>
  <si>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</si>
  <si>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</si>
  <si>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</si>
  <si>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</si>
  <si>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</si>
  <si>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</si>
  <si>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</si>
  <si>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</si>
  <si>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</si>
  <si>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</si>
  <si>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</si>
  <si>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</si>
  <si>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</si>
  <si>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</si>
  <si>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</si>
  <si>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</si>
  <si>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</si>
  <si>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</si>
  <si>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</si>
  <si>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</si>
  <si>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</si>
  <si>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</si>
  <si>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</si>
  <si>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</si>
  <si>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</si>
  <si>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</si>
  <si>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</si>
  <si>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</si>
  <si>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</si>
  <si>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</si>
  <si>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</si>
  <si>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</si>
  <si>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</si>
  <si>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</si>
  <si>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</si>
  <si>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</si>
  <si>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</si>
  <si>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</si>
  <si>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</si>
  <si>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</si>
  <si>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</si>
  <si>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</si>
  <si>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</si>
  <si>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</si>
  <si>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</si>
  <si>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</si>
  <si>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</si>
  <si>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</si>
  <si>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</si>
  <si>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</si>
  <si>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</si>
  <si>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</si>
  <si>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</si>
  <si>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</si>
  <si>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</si>
  <si>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</si>
  <si>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</si>
  <si>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</si>
  <si>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</si>
  <si>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</si>
  <si>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</si>
  <si>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</si>
  <si>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</si>
  <si>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</si>
  <si>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</si>
  <si>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</si>
  <si>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</si>
  <si>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</si>
  <si>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</si>
  <si>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</si>
  <si>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</si>
  <si>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</si>
  <si>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</si>
  <si>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</si>
  <si>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</si>
  <si>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</si>
  <si>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</si>
  <si>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</si>
  <si>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</si>
  <si>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</si>
  <si>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</si>
  <si>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</si>
  <si>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</si>
  <si>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</si>
  <si>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</si>
  <si>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</si>
  <si>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</si>
  <si>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</si>
  <si>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</si>
  <si>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</si>
  <si>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</si>
  <si>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</si>
  <si>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</si>
  <si>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</si>
  <si>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</si>
  <si>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</si>
  <si>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</si>
  <si>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</si>
  <si>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</si>
  <si>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</si>
  <si>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</si>
  <si>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</si>
  <si>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</si>
  <si>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</si>
  <si>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</si>
  <si>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</si>
  <si>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</si>
  <si>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</si>
  <si>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</si>
  <si>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</si>
  <si>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</si>
  <si>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</si>
  <si>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</si>
  <si>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</si>
  <si>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</si>
  <si>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</si>
  <si>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</si>
  <si>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</si>
  <si>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</si>
  <si>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</si>
  <si>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</si>
  <si>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</si>
  <si>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</si>
  <si>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</si>
  <si>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</si>
  <si>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</si>
  <si>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</si>
  <si>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</si>
  <si>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</si>
  <si>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</si>
  <si>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</si>
  <si>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</si>
  <si>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</si>
  <si>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</si>
  <si>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</si>
  <si>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</si>
  <si>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</si>
  <si>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</si>
  <si>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</si>
  <si>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</si>
  <si>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</si>
  <si>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</si>
  <si>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</si>
  <si>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</si>
  <si>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</si>
  <si>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</si>
  <si>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</si>
  <si>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</si>
  <si>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</si>
  <si>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</si>
  <si>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</si>
  <si>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</si>
  <si>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</si>
  <si>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</si>
  <si>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</si>
  <si>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</si>
  <si>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</si>
  <si>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</si>
  <si>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</si>
  <si>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</si>
  <si>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</si>
  <si>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</si>
  <si>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</si>
  <si>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</si>
  <si>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</si>
  <si>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</si>
  <si>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</si>
  <si>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</si>
  <si>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</si>
  <si>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</si>
  <si>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</si>
  <si>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</si>
  <si>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</si>
  <si>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</si>
  <si>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</si>
  <si>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</si>
  <si>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</si>
  <si>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</si>
  <si>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</si>
  <si>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</si>
  <si>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</si>
  <si>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</si>
  <si>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</si>
  <si>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</si>
  <si>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</si>
  <si>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</si>
  <si>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</si>
  <si>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</si>
  <si>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</si>
  <si>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</si>
  <si>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</si>
  <si>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</si>
  <si>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</si>
  <si>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</si>
  <si>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</si>
  <si>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</si>
  <si>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</si>
  <si>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</si>
  <si>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</si>
  <si>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</si>
  <si>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</si>
  <si>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</si>
  <si>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</si>
  <si>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</si>
  <si>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</si>
  <si>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</si>
  <si>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</si>
  <si>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</si>
  <si>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</si>
  <si>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</si>
  <si>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</si>
  <si>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</si>
  <si>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</si>
  <si>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</si>
  <si>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</si>
  <si>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</si>
  <si>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</si>
  <si>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</si>
  <si>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</si>
  <si>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</si>
  <si>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</si>
  <si>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</si>
  <si>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</si>
  <si>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</si>
  <si>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</si>
  <si>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</si>
  <si>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</si>
  <si>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</si>
  <si>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</si>
  <si>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</si>
  <si>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</si>
  <si>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</si>
  <si>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</si>
  <si>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</si>
  <si>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</si>
  <si>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</si>
  <si>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</si>
  <si>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</si>
  <si>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</si>
  <si>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</si>
  <si>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</si>
  <si>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</si>
  <si>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</si>
  <si>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</si>
  <si>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</si>
  <si>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</si>
  <si>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</si>
  <si>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</si>
  <si>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</si>
  <si>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</si>
  <si>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</si>
  <si>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</si>
  <si>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</si>
  <si>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</si>
  <si>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</si>
  <si>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</si>
  <si>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</si>
  <si>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</si>
  <si>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</si>
  <si>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</si>
  <si>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</si>
  <si>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</si>
  <si>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</si>
  <si>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</si>
  <si>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</si>
  <si>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</si>
  <si>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</si>
  <si>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</si>
  <si>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</si>
  <si>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</si>
  <si>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</si>
  <si>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</si>
  <si>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</si>
  <si>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</si>
  <si>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</si>
  <si>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</si>
  <si>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</si>
  <si>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</si>
  <si>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</si>
  <si>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</si>
  <si>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</si>
  <si>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</si>
  <si>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</si>
  <si>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100-Mile Electric Vehicle</t>
  </si>
  <si>
    <t xml:space="preserve">   200-Mile Electric Vehicle</t>
  </si>
  <si>
    <t xml:space="preserve">   300-Mile Electric Vehicle</t>
  </si>
  <si>
    <t xml:space="preserve">   Plug-in 20 Gasoline Hybrid</t>
  </si>
  <si>
    <t xml:space="preserve">   Plug-in 50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</si>
  <si>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</si>
  <si>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</si>
  <si>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</si>
  <si>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</si>
  <si>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</si>
  <si>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</si>
  <si>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Methanol</t>
  </si>
  <si>
    <t xml:space="preserve">   Fuel Cell Hydrogen</t>
  </si>
  <si>
    <t xml:space="preserve">     Total Alternative Cars</t>
  </si>
  <si>
    <t xml:space="preserve"> Percent Alternative Car Sales</t>
  </si>
  <si>
    <t xml:space="preserve"> Total New Car Sales</t>
  </si>
  <si>
    <t>New Light Truck Sales 1/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</si>
  <si>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</si>
  <si>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</si>
  <si>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</si>
  <si>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</si>
  <si>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 xml:space="preserve"> Percent Alternative Light Truck Sales</t>
  </si>
  <si>
    <t xml:space="preserve"> Total New Light Truck Sales</t>
  </si>
  <si>
    <t>Commercial Light Truck Sales 2/</t>
  </si>
  <si>
    <t xml:space="preserve">   Motor Gasoline</t>
  </si>
  <si>
    <t xml:space="preserve">   Diesel</t>
  </si>
  <si>
    <t xml:space="preserve">   Propane</t>
  </si>
  <si>
    <t xml:space="preserve">   Compressed/Liquefied Natural Gas</t>
  </si>
  <si>
    <t xml:space="preserve">   Ethanol-Flex Fuel</t>
  </si>
  <si>
    <t xml:space="preserve">   Electric</t>
  </si>
  <si>
    <t xml:space="preserve">   Plug-in Gasoline Hybrid</t>
  </si>
  <si>
    <t xml:space="preserve">   Plug-in Diesel Hybrid</t>
  </si>
  <si>
    <t xml:space="preserve">   Fuel Cell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</si>
  <si>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</si>
  <si>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</si>
  <si>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</si>
  <si>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</si>
  <si>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</si>
  <si>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</si>
  <si>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Note:  Totals may not equal sum of components due to independent rounding.</t>
  </si>
  <si>
    <t>Data source: U.S. Energy Information Administration, AEO2023 National Energy Modeling System run ref2023.d020623a.</t>
  </si>
  <si>
    <t>45. Transportation Fleet Car and Truck Stock by Type and Technology</t>
  </si>
  <si>
    <t>Car Stock 1/</t>
  </si>
  <si>
    <t xml:space="preserve"> Total Car Stock</t>
  </si>
  <si>
    <t>Light Truck Stock 1/</t>
  </si>
  <si>
    <t xml:space="preserve"> Total Light Truck Stock</t>
  </si>
  <si>
    <t>Commercial Light Truck Stock 2/</t>
  </si>
  <si>
    <t xml:space="preserve">      Total Commercial Light Truck Stock</t>
  </si>
  <si>
    <t>Average replacement time</t>
  </si>
  <si>
    <t>commercial truck sales</t>
  </si>
  <si>
    <t>commercial truck stock</t>
  </si>
  <si>
    <t>LDV/MDV sales</t>
  </si>
  <si>
    <t>LDV/MDV stock</t>
  </si>
  <si>
    <t>HDV sales</t>
  </si>
  <si>
    <t>HDV stock</t>
  </si>
  <si>
    <t>BNEF, bus sales 2021</t>
  </si>
  <si>
    <t>BNEF, bus fleet 2021</t>
  </si>
  <si>
    <t>average replacement time</t>
  </si>
  <si>
    <t>BNEF, LDV sales 2021 (M)</t>
  </si>
  <si>
    <t>BNEF, LDV fleet 2021 (M)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</si>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</sst>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###0.00_)"/>
    <numFmt numFmtId="165" formatCode="\(\R\)General"/>
    <numFmt numFmtId="166" formatCode="\(\R\)\ ###0"/>
    <numFmt numFmtId="167" formatCode="0.0"/>
    <numFmt numFmtId="168" formatCode="\(\R\)0.0"/>
    <numFmt numFmtId="169" formatCode="#,##0_)"/>
    <numFmt numFmtId="170" formatCode="#,##0.0"/>
    <numFmt numFmtId="171" formatCode="0.0%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Helv"/>
    </font>
    <font>
      <b/>
      <sz val="12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0"/>
      <name val="Arial"/>
      <family val="2"/>
    </font>
    <font>
      <sz val="9"/>
      <name val="Helv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0096D7"/>
      </top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4" applyNumberFormat="0" applyFont="0" applyProtection="0">
      <alignment wrapText="1"/>
    </xf>
    <xf numFmtId="0" fontId="3" fillId="0" borderId="9" applyNumberFormat="0" applyProtection="0">
      <alignment horizontal="left" wrapText="1"/>
    </xf>
    <xf numFmtId="0" fontId="3" fillId="0" borderId="8" applyNumberFormat="0" applyFill="0" applyProtection="0">
      <alignment wrapText="1"/>
    </xf>
    <xf numFmtId="0" fontId="3" fillId="0" borderId="6" applyNumberFormat="0" applyProtection="0">
      <alignment wrapText="1"/>
    </xf>
    <xf numFmtId="0" fontId="4" fillId="0" borderId="5" applyNumberFormat="0" applyProtection="0">
      <alignment vertical="top" wrapText="1"/>
    </xf>
    <xf numFmtId="0" fontId="4" fillId="0" borderId="7" applyNumberFormat="0" applyFont="0" applyFill="0" applyProtection="0">
      <alignment wrapText="1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Protection="0">
      <alignment vertical="top" wrapText="1"/>
    </xf>
    <xf numFmtId="0" fontId="7" fillId="0" borderId="0" applyNumberFormat="0" applyProtection="0">
      <alignment horizontal="left"/>
    </xf>
    <xf numFmtId="164" fontId="8" fillId="0" borderId="10" applyNumberFormat="0" applyFill="0">
      <alignment horizontal="right"/>
    </xf>
    <xf numFmtId="0" fontId="9" fillId="0" borderId="10">
      <alignment horizontal="left"/>
    </xf>
    <xf numFmtId="9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4" fillId="0" borderId="13" applyNumberFormat="0" applyFill="0" applyAlignment="0" applyProtection="0"/>
    <xf numFmtId="0" fontId="15" fillId="0" borderId="14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15" applyNumberFormat="0" applyAlignment="0" applyProtection="0"/>
    <xf numFmtId="0" fontId="20" fillId="8" borderId="16" applyNumberFormat="0" applyAlignment="0" applyProtection="0"/>
    <xf numFmtId="0" fontId="21" fillId="8" borderId="15" applyNumberFormat="0" applyAlignment="0" applyProtection="0"/>
    <xf numFmtId="0" fontId="22" fillId="0" borderId="17" applyNumberFormat="0" applyFill="0" applyAlignment="0" applyProtection="0"/>
    <xf numFmtId="0" fontId="23" fillId="9" borderId="18" applyNumberFormat="0" applyAlignment="0" applyProtection="0"/>
    <xf numFmtId="0" fontId="24" fillId="0" borderId="0" applyNumberFormat="0" applyFill="0" applyBorder="0" applyAlignment="0" applyProtection="0"/>
    <xf numFmtId="0" fontId="11" fillId="10" borderId="19" applyNumberFormat="0" applyFont="0" applyAlignment="0" applyProtection="0"/>
    <xf numFmtId="0" fontId="25" fillId="0" borderId="0" applyNumberFormat="0" applyFill="0" applyBorder="0" applyAlignment="0" applyProtection="0"/>
    <xf numFmtId="0" fontId="1" fillId="0" borderId="20" applyNumberFormat="0" applyFill="0" applyAlignment="0" applyProtection="0"/>
    <xf numFmtId="0" fontId="26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26" fillId="34" borderId="0" applyNumberFormat="0" applyBorder="0" applyAlignment="0" applyProtection="0"/>
    <xf numFmtId="0" fontId="28" fillId="0" borderId="0">
      <alignment horizontal="left"/>
    </xf>
    <xf numFmtId="0" fontId="9" fillId="35" borderId="0">
      <alignment horizontal="centerContinuous" wrapText="1"/>
    </xf>
    <xf numFmtId="0" fontId="8" fillId="0" borderId="10">
      <alignment horizontal="left" vertical="center"/>
    </xf>
    <xf numFmtId="169" fontId="33" fillId="0" borderId="10">
      <alignment horizontal="right" vertical="center"/>
    </xf>
    <xf numFmtId="0" fontId="37" fillId="0" borderId="0"/>
  </cellStyleXfs>
  <cellXfs count="1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" fillId="0" borderId="0" xfId="1"/>
    <xf numFmtId="1" fontId="0" fillId="0" borderId="0" xfId="0" applyNumberFormat="1" applyAlignment="1">
      <alignment horizontal="right"/>
    </xf>
    <xf numFmtId="0" fontId="1" fillId="2" borderId="0" xfId="0" applyFont="1" applyFill="1"/>
    <xf numFmtId="0" fontId="1" fillId="3" borderId="2" xfId="0" applyFont="1" applyFill="1" applyBorder="1" applyAlignment="1">
      <alignment horizontal="right" wrapText="1"/>
    </xf>
    <xf numFmtId="2" fontId="0" fillId="3" borderId="3" xfId="0" applyNumberFormat="1" applyFill="1" applyBorder="1" applyAlignment="1">
      <alignment horizontal="righ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0" fillId="3" borderId="11" xfId="0" applyFont="1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1" xfId="0" applyFill="1" applyBorder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10" fillId="3" borderId="2" xfId="0" applyFont="1" applyFill="1" applyBorder="1" applyAlignment="1">
      <alignment horizontal="left"/>
    </xf>
    <xf numFmtId="1" fontId="0" fillId="3" borderId="3" xfId="0" applyNumberFormat="1" applyFill="1" applyBorder="1" applyAlignment="1">
      <alignment horizontal="left"/>
    </xf>
    <xf numFmtId="0" fontId="2" fillId="0" borderId="0" xfId="1" applyFill="1"/>
    <xf numFmtId="0" fontId="0" fillId="0" borderId="24" xfId="0" applyBorder="1" applyAlignment="1">
      <alignment horizontal="left"/>
    </xf>
    <xf numFmtId="0" fontId="0" fillId="0" borderId="21" xfId="0" applyBorder="1" applyAlignment="1">
      <alignment wrapText="1"/>
    </xf>
    <xf numFmtId="3" fontId="0" fillId="0" borderId="28" xfId="0" applyNumberFormat="1" applyBorder="1" applyAlignment="1">
      <alignment horizontal="left"/>
    </xf>
    <xf numFmtId="3" fontId="0" fillId="0" borderId="27" xfId="0" applyNumberFormat="1" applyBorder="1" applyAlignment="1">
      <alignment horizontal="left"/>
    </xf>
    <xf numFmtId="3" fontId="0" fillId="0" borderId="0" xfId="0" applyNumberFormat="1" applyAlignment="1">
      <alignment horizontal="left"/>
    </xf>
    <xf numFmtId="0" fontId="0" fillId="0" borderId="26" xfId="0" applyBorder="1" applyAlignment="1">
      <alignment horizontal="left"/>
    </xf>
    <xf numFmtId="0" fontId="0" fillId="0" borderId="22" xfId="0" applyBorder="1" applyAlignment="1">
      <alignment wrapText="1"/>
    </xf>
    <xf numFmtId="3" fontId="0" fillId="0" borderId="25" xfId="0" applyNumberFormat="1" applyBorder="1" applyAlignment="1">
      <alignment horizontal="left"/>
    </xf>
    <xf numFmtId="10" fontId="0" fillId="0" borderId="0" xfId="0" applyNumberFormat="1" applyAlignment="1">
      <alignment horizontal="left"/>
    </xf>
    <xf numFmtId="0" fontId="0" fillId="0" borderId="23" xfId="0" applyBorder="1" applyAlignment="1">
      <alignment wrapText="1"/>
    </xf>
    <xf numFmtId="0" fontId="0" fillId="0" borderId="0" xfId="0" applyAlignment="1">
      <alignment wrapText="1"/>
    </xf>
    <xf numFmtId="10" fontId="0" fillId="0" borderId="0" xfId="16" applyNumberFormat="1" applyFont="1" applyAlignment="1">
      <alignment horizontal="left"/>
    </xf>
    <xf numFmtId="0" fontId="27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2" fontId="0" fillId="3" borderId="3" xfId="0" applyNumberFormat="1" applyFill="1" applyBorder="1" applyAlignment="1">
      <alignment horizontal="left"/>
    </xf>
    <xf numFmtId="0" fontId="1" fillId="3" borderId="2" xfId="0" applyFont="1" applyFill="1" applyBorder="1" applyAlignment="1">
      <alignment wrapText="1"/>
    </xf>
    <xf numFmtId="1" fontId="0" fillId="0" borderId="0" xfId="0" applyNumberFormat="1"/>
    <xf numFmtId="0" fontId="30" fillId="0" borderId="29" xfId="59" applyFont="1" applyFill="1" applyBorder="1" applyAlignment="1">
      <alignment horizontal="center" wrapText="1"/>
    </xf>
    <xf numFmtId="1" fontId="30" fillId="0" borderId="29" xfId="59" applyNumberFormat="1" applyFont="1" applyFill="1" applyBorder="1" applyAlignment="1">
      <alignment horizontal="center"/>
    </xf>
    <xf numFmtId="165" fontId="30" fillId="0" borderId="29" xfId="59" applyNumberFormat="1" applyFont="1" applyFill="1" applyBorder="1" applyAlignment="1">
      <alignment horizontal="center"/>
    </xf>
    <xf numFmtId="165" fontId="30" fillId="0" borderId="29" xfId="0" applyNumberFormat="1" applyFont="1" applyBorder="1" applyAlignment="1">
      <alignment horizontal="center"/>
    </xf>
    <xf numFmtId="0" fontId="30" fillId="0" borderId="29" xfId="59" applyFont="1" applyFill="1" applyBorder="1" applyAlignment="1">
      <alignment horizontal="center"/>
    </xf>
    <xf numFmtId="0" fontId="30" fillId="0" borderId="0" xfId="59" applyFont="1" applyFill="1" applyAlignment="1">
      <alignment horizontal="center" wrapText="1"/>
    </xf>
    <xf numFmtId="1" fontId="30" fillId="0" borderId="0" xfId="59" applyNumberFormat="1" applyFont="1" applyFill="1" applyAlignment="1">
      <alignment horizontal="center"/>
    </xf>
    <xf numFmtId="166" fontId="30" fillId="0" borderId="0" xfId="59" applyNumberFormat="1" applyFont="1" applyFill="1" applyAlignment="1">
      <alignment horizontal="center"/>
    </xf>
    <xf numFmtId="0" fontId="30" fillId="0" borderId="0" xfId="0" applyFont="1" applyAlignment="1">
      <alignment horizontal="center"/>
    </xf>
    <xf numFmtId="0" fontId="30" fillId="0" borderId="0" xfId="60" applyFont="1" applyBorder="1" applyAlignment="1">
      <alignment horizontal="left"/>
    </xf>
    <xf numFmtId="3" fontId="30" fillId="0" borderId="0" xfId="0" applyNumberFormat="1" applyFont="1"/>
    <xf numFmtId="3" fontId="30" fillId="0" borderId="0" xfId="0" applyNumberFormat="1" applyFont="1" applyAlignment="1">
      <alignment horizontal="right"/>
    </xf>
    <xf numFmtId="0" fontId="31" fillId="0" borderId="0" xfId="60" applyFont="1" applyBorder="1" applyAlignment="1">
      <alignment horizontal="left" indent="1"/>
    </xf>
    <xf numFmtId="3" fontId="31" fillId="0" borderId="0" xfId="0" applyNumberFormat="1" applyFont="1" applyAlignment="1">
      <alignment horizontal="right"/>
    </xf>
    <xf numFmtId="3" fontId="31" fillId="0" borderId="0" xfId="0" applyNumberFormat="1" applyFont="1"/>
    <xf numFmtId="167" fontId="30" fillId="0" borderId="0" xfId="60" applyNumberFormat="1" applyFont="1" applyBorder="1" applyAlignment="1">
      <alignment horizontal="left"/>
    </xf>
    <xf numFmtId="0" fontId="31" fillId="0" borderId="0" xfId="0" applyFont="1"/>
    <xf numFmtId="167" fontId="31" fillId="0" borderId="0" xfId="16" applyNumberFormat="1" applyFont="1" applyFill="1"/>
    <xf numFmtId="167" fontId="31" fillId="0" borderId="0" xfId="16" applyNumberFormat="1" applyFont="1" applyFill="1" applyBorder="1"/>
    <xf numFmtId="168" fontId="31" fillId="0" borderId="0" xfId="16" applyNumberFormat="1" applyFont="1" applyFill="1"/>
    <xf numFmtId="3" fontId="31" fillId="0" borderId="0" xfId="61" applyNumberFormat="1" applyFont="1" applyBorder="1" applyAlignment="1">
      <alignment horizontal="right"/>
    </xf>
    <xf numFmtId="167" fontId="31" fillId="0" borderId="0" xfId="0" applyNumberFormat="1" applyFont="1"/>
    <xf numFmtId="0" fontId="31" fillId="0" borderId="27" xfId="60" applyFont="1" applyBorder="1" applyAlignment="1">
      <alignment horizontal="left" indent="1"/>
    </xf>
    <xf numFmtId="167" fontId="31" fillId="0" borderId="27" xfId="0" applyNumberFormat="1" applyFont="1" applyBorder="1"/>
    <xf numFmtId="0" fontId="31" fillId="0" borderId="27" xfId="0" applyFont="1" applyBorder="1"/>
    <xf numFmtId="0" fontId="32" fillId="0" borderId="0" xfId="0" applyFont="1" applyAlignment="1">
      <alignment horizontal="left" vertical="center"/>
    </xf>
    <xf numFmtId="0" fontId="1" fillId="0" borderId="2" xfId="0" applyFont="1" applyBorder="1" applyAlignment="1">
      <alignment horizontal="right" wrapText="1"/>
    </xf>
    <xf numFmtId="0" fontId="0" fillId="0" borderId="3" xfId="0" applyBorder="1" applyAlignment="1">
      <alignment horizontal="right"/>
    </xf>
    <xf numFmtId="1" fontId="0" fillId="0" borderId="3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3" borderId="3" xfId="0" applyFill="1" applyBorder="1" applyAlignment="1">
      <alignment horizontal="right"/>
    </xf>
    <xf numFmtId="0" fontId="1" fillId="0" borderId="0" xfId="0" applyFont="1" applyAlignment="1">
      <alignment wrapText="1"/>
    </xf>
    <xf numFmtId="0" fontId="0" fillId="36" borderId="0" xfId="0" applyFill="1"/>
    <xf numFmtId="10" fontId="0" fillId="0" borderId="0" xfId="0" applyNumberFormat="1"/>
    <xf numFmtId="0" fontId="0" fillId="0" borderId="0" xfId="0" applyAlignment="1">
      <alignment horizontal="right" wrapText="1"/>
    </xf>
    <xf numFmtId="11" fontId="0" fillId="0" borderId="0" xfId="0" applyNumberFormat="1" applyAlignment="1">
      <alignment horizontal="right" wrapText="1"/>
    </xf>
    <xf numFmtId="1" fontId="0" fillId="36" borderId="0" xfId="0" applyNumberFormat="1" applyFill="1"/>
    <xf numFmtId="0" fontId="10" fillId="0" borderId="0" xfId="0" applyFont="1"/>
    <xf numFmtId="0" fontId="4" fillId="0" borderId="0" xfId="9"/>
    <xf numFmtId="0" fontId="3" fillId="0" borderId="1" xfId="2">
      <alignment wrapText="1"/>
    </xf>
    <xf numFmtId="0" fontId="38" fillId="0" borderId="0" xfId="62" applyFont="1"/>
    <xf numFmtId="0" fontId="39" fillId="0" borderId="0" xfId="62" applyFont="1"/>
    <xf numFmtId="0" fontId="40" fillId="0" borderId="0" xfId="0" applyFont="1"/>
    <xf numFmtId="0" fontId="41" fillId="0" borderId="0" xfId="13" applyFont="1">
      <alignment horizontal="left"/>
    </xf>
    <xf numFmtId="0" fontId="42" fillId="0" borderId="0" xfId="0" applyFont="1"/>
    <xf numFmtId="0" fontId="43" fillId="0" borderId="0" xfId="0" applyFont="1" applyAlignment="1">
      <alignment horizontal="right"/>
    </xf>
    <xf numFmtId="0" fontId="42" fillId="0" borderId="0" xfId="9" applyFont="1"/>
    <xf numFmtId="0" fontId="42" fillId="0" borderId="0" xfId="0" applyFont="1" applyAlignment="1">
      <alignment horizontal="left"/>
    </xf>
    <xf numFmtId="0" fontId="43" fillId="0" borderId="1" xfId="2" applyFont="1">
      <alignment wrapText="1"/>
    </xf>
    <xf numFmtId="0" fontId="43" fillId="0" borderId="1" xfId="2" applyFont="1" applyAlignment="1">
      <alignment horizontal="right"/>
    </xf>
    <xf numFmtId="0" fontId="43" fillId="0" borderId="6" xfId="6" applyFont="1">
      <alignment wrapText="1"/>
    </xf>
    <xf numFmtId="0" fontId="42" fillId="0" borderId="4" xfId="3" applyFont="1">
      <alignment wrapText="1"/>
    </xf>
    <xf numFmtId="170" fontId="42" fillId="0" borderId="4" xfId="3" applyNumberFormat="1" applyFont="1" applyAlignment="1">
      <alignment horizontal="right" wrapText="1"/>
    </xf>
    <xf numFmtId="171" fontId="42" fillId="0" borderId="4" xfId="3" applyNumberFormat="1" applyFont="1" applyAlignment="1">
      <alignment horizontal="right" wrapText="1"/>
    </xf>
    <xf numFmtId="170" fontId="43" fillId="0" borderId="6" xfId="6" applyNumberFormat="1" applyFont="1" applyAlignment="1">
      <alignment horizontal="right" wrapText="1"/>
    </xf>
    <xf numFmtId="171" fontId="43" fillId="0" borderId="6" xfId="6" applyNumberFormat="1" applyFont="1" applyAlignment="1">
      <alignment horizontal="right" wrapText="1"/>
    </xf>
    <xf numFmtId="4" fontId="42" fillId="0" borderId="4" xfId="3" applyNumberFormat="1" applyFont="1" applyAlignment="1">
      <alignment horizontal="right" wrapText="1"/>
    </xf>
    <xf numFmtId="4" fontId="43" fillId="0" borderId="6" xfId="6" applyNumberFormat="1" applyFont="1" applyAlignment="1">
      <alignment horizontal="right" wrapText="1"/>
    </xf>
    <xf numFmtId="3" fontId="42" fillId="0" borderId="4" xfId="3" applyNumberFormat="1" applyFont="1" applyAlignment="1">
      <alignment horizontal="right" wrapText="1"/>
    </xf>
    <xf numFmtId="0" fontId="0" fillId="0" borderId="30" xfId="0" applyBorder="1"/>
    <xf numFmtId="14" fontId="0" fillId="0" borderId="0" xfId="0" applyNumberFormat="1"/>
    <xf numFmtId="0" fontId="44" fillId="0" borderId="5" xfId="7" applyFont="1" applyAlignment="1">
      <alignment wrapText="1"/>
    </xf>
    <xf numFmtId="0" fontId="0" fillId="0" borderId="30" xfId="0" applyBorder="1"/>
    <xf numFmtId="0" fontId="0" fillId="0" borderId="0" xfId="0"/>
    <xf numFmtId="0" fontId="42" fillId="0" borderId="4" xfId="3" applyFont="1">
      <alignment wrapText="1"/>
    </xf>
    <xf numFmtId="170" fontId="42" fillId="0" borderId="4" xfId="3" applyNumberFormat="1" applyFont="1" applyAlignment="1">
      <alignment horizontal="right" wrapText="1"/>
    </xf>
    <xf numFmtId="171" fontId="42" fillId="0" borderId="4" xfId="3" applyNumberFormat="1" applyFont="1" applyAlignment="1">
      <alignment horizontal="right" wrapText="1"/>
    </xf>
    <xf numFmtId="0" fontId="43" fillId="0" borderId="6" xfId="6" applyFont="1">
      <alignment wrapText="1"/>
    </xf>
    <xf numFmtId="0" fontId="42" fillId="0" borderId="0" xfId="0" applyFont="1"/>
    <xf numFmtId="0" fontId="35" fillId="0" borderId="0" xfId="15" applyFont="1" applyBorder="1" applyAlignment="1">
      <alignment horizontal="left" vertical="center" wrapText="1"/>
    </xf>
    <xf numFmtId="0" fontId="32" fillId="0" borderId="0" xfId="0" applyFont="1" applyAlignment="1">
      <alignment horizontal="left" vertical="center" wrapText="1"/>
    </xf>
    <xf numFmtId="0" fontId="34" fillId="0" borderId="0" xfId="0" applyFont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29" fillId="0" borderId="27" xfId="58" applyFont="1" applyBorder="1" applyAlignment="1">
      <alignment horizontal="left" wrapText="1"/>
    </xf>
    <xf numFmtId="0" fontId="29" fillId="0" borderId="0" xfId="58" applyFont="1" applyAlignment="1">
      <alignment horizontal="left" wrapText="1"/>
    </xf>
    <xf numFmtId="0" fontId="34" fillId="0" borderId="22" xfId="15" applyFont="1" applyBorder="1" applyAlignment="1">
      <alignment horizontal="left" vertical="center" wrapText="1"/>
    </xf>
    <xf numFmtId="0" fontId="34" fillId="0" borderId="0" xfId="15" applyFont="1" applyBorder="1" applyAlignment="1">
      <alignment horizontal="left" vertical="center" wrapText="1"/>
    </xf>
  </cellXfs>
  <cellStyles count="63">
    <cellStyle name="20% - Accent1" xfId="35" builtinId="30" customBuiltin="1"/>
    <cellStyle name="20% - Accent2" xfId="39" builtinId="34" customBuiltin="1"/>
    <cellStyle name="20% - Accent3" xfId="43" builtinId="38" customBuiltin="1"/>
    <cellStyle name="20% - Accent4" xfId="47" builtinId="42" customBuiltin="1"/>
    <cellStyle name="20% - Accent5" xfId="51" builtinId="46" customBuiltin="1"/>
    <cellStyle name="20% - Accent6" xfId="55" builtinId="50" customBuiltin="1"/>
    <cellStyle name="40% - Accent1" xfId="36" builtinId="31" customBuiltin="1"/>
    <cellStyle name="40% - Accent2" xfId="40" builtinId="35" customBuiltin="1"/>
    <cellStyle name="40% - Accent3" xfId="44" builtinId="39" customBuiltin="1"/>
    <cellStyle name="40% - Accent4" xfId="48" builtinId="43" customBuiltin="1"/>
    <cellStyle name="40% - Accent5" xfId="52" builtinId="47" customBuiltin="1"/>
    <cellStyle name="40% - Accent6" xfId="56" builtinId="51" customBuiltin="1"/>
    <cellStyle name="60% - Accent1" xfId="37" builtinId="32" customBuiltin="1"/>
    <cellStyle name="60% - Accent2" xfId="41" builtinId="36" customBuiltin="1"/>
    <cellStyle name="60% - Accent3" xfId="45" builtinId="40" customBuiltin="1"/>
    <cellStyle name="60% - Accent4" xfId="49" builtinId="44" customBuiltin="1"/>
    <cellStyle name="60% - Accent5" xfId="53" builtinId="48" customBuiltin="1"/>
    <cellStyle name="60% - Accent6" xfId="57" builtinId="52" customBuiltin="1"/>
    <cellStyle name="Accent1" xfId="34" builtinId="29" customBuiltin="1"/>
    <cellStyle name="Accent2" xfId="38" builtinId="33" customBuiltin="1"/>
    <cellStyle name="Accent3" xfId="42" builtinId="37" customBuiltin="1"/>
    <cellStyle name="Accent4" xfId="46" builtinId="41" customBuiltin="1"/>
    <cellStyle name="Accent5" xfId="50" builtinId="45" customBuiltin="1"/>
    <cellStyle name="Accent6" xfId="54" builtinId="49" customBuiltin="1"/>
    <cellStyle name="Bad" xfId="23" builtinId="27" customBuiltin="1"/>
    <cellStyle name="Body: normal cell" xfId="3" xr:uid="{00000000-0005-0000-0000-000019000000}"/>
    <cellStyle name="Calculation" xfId="27" builtinId="22" customBuiltin="1"/>
    <cellStyle name="Check Cell" xfId="29" builtinId="23" customBuiltin="1"/>
    <cellStyle name="Data" xfId="14" xr:uid="{00000000-0005-0000-0000-00001C000000}"/>
    <cellStyle name="Data no deci" xfId="61" xr:uid="{00000000-0005-0000-0000-00001D000000}"/>
    <cellStyle name="Explanatory Text" xfId="32" builtinId="53" customBuiltin="1"/>
    <cellStyle name="Followed Hyperlink" xfId="11" builtinId="9" customBuiltin="1"/>
    <cellStyle name="Font: Calibri, 9pt regular" xfId="9" xr:uid="{00000000-0005-0000-0000-000020000000}"/>
    <cellStyle name="Footnotes: all except top row" xfId="12" xr:uid="{00000000-0005-0000-0000-000021000000}"/>
    <cellStyle name="Footnotes: top row" xfId="7" xr:uid="{00000000-0005-0000-0000-000022000000}"/>
    <cellStyle name="Good" xfId="22" builtinId="26" customBuiltin="1"/>
    <cellStyle name="Header: bottom row" xfId="2" xr:uid="{00000000-0005-0000-0000-000024000000}"/>
    <cellStyle name="Header: top rows" xfId="4" xr:uid="{00000000-0005-0000-0000-000025000000}"/>
    <cellStyle name="Heading 1" xfId="18" builtinId="16" customBuiltin="1"/>
    <cellStyle name="Heading 2" xfId="19" builtinId="17" customBuiltin="1"/>
    <cellStyle name="Heading 3" xfId="20" builtinId="18" customBuiltin="1"/>
    <cellStyle name="Heading 4" xfId="21" builtinId="19" customBuiltin="1"/>
    <cellStyle name="Hed Side" xfId="15" xr:uid="{00000000-0005-0000-0000-00002A000000}"/>
    <cellStyle name="Hed Side Regular" xfId="60" xr:uid="{00000000-0005-0000-0000-00002B000000}"/>
    <cellStyle name="Hed Top" xfId="59" xr:uid="{00000000-0005-0000-0000-00002C000000}"/>
    <cellStyle name="Hyperlink" xfId="1" builtinId="8"/>
    <cellStyle name="Hyperlink 2" xfId="10" xr:uid="{00000000-0005-0000-0000-00002E000000}"/>
    <cellStyle name="Input" xfId="25" builtinId="20" customBuiltin="1"/>
    <cellStyle name="Linked Cell" xfId="28" builtinId="24" customBuiltin="1"/>
    <cellStyle name="Neutral" xfId="24" builtinId="28" customBuiltin="1"/>
    <cellStyle name="Normal" xfId="0" builtinId="0"/>
    <cellStyle name="Normal 2" xfId="62" xr:uid="{6BD6DE87-5039-4F46-B9F3-CD2F5894CA3D}"/>
    <cellStyle name="Note" xfId="31" builtinId="10" customBuiltin="1"/>
    <cellStyle name="Output" xfId="26" builtinId="21" customBuiltin="1"/>
    <cellStyle name="Parent row" xfId="6" xr:uid="{00000000-0005-0000-0000-000035000000}"/>
    <cellStyle name="Percent" xfId="16" builtinId="5"/>
    <cellStyle name="Section Break" xfId="8" xr:uid="{00000000-0005-0000-0000-000037000000}"/>
    <cellStyle name="Section Break: parent row" xfId="5" xr:uid="{00000000-0005-0000-0000-000038000000}"/>
    <cellStyle name="Table title" xfId="13" xr:uid="{00000000-0005-0000-0000-000039000000}"/>
    <cellStyle name="Title" xfId="17" builtinId="15" customBuiltin="1"/>
    <cellStyle name="Title-2" xfId="58" xr:uid="{00000000-0005-0000-0000-00003B000000}"/>
    <cellStyle name="Total" xfId="33" builtinId="25" customBuiltin="1"/>
    <cellStyle name="Warning Text" xfId="30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oughtco.com/buses-and-other-transit-lifetime-2798844" TargetMode="External"/><Relationship Id="rId2" Type="http://schemas.openxmlformats.org/officeDocument/2006/relationships/hyperlink" Target="http://www.rita.dot.gov/bts/sites/rita.dot.gov.bts/files/publications/special_reports_and_issue_briefs/special_report/2009_05_14/pdf/entire.pdf" TargetMode="External"/><Relationship Id="rId1" Type="http://schemas.openxmlformats.org/officeDocument/2006/relationships/hyperlink" Target="http://www.sco.ca.gov/ard_local_rep_uas_special_dist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opLeftCell="A19" workbookViewId="0">
      <selection activeCell="A51" sqref="A51"/>
    </sheetView>
  </sheetViews>
  <sheetFormatPr defaultRowHeight="14.75" x14ac:dyDescent="0.75"/>
  <cols>
    <col min="2" max="2" width="132.26953125" customWidth="1"/>
  </cols>
  <sheetData>
    <row r="1" spans="1:3" x14ac:dyDescent="0.75">
      <c r="A1" s="1" t="s">
        <v>46</v>
      </c>
      <c r="B1" t="s">
        <v>616</v>
      </c>
      <c r="C1" s="98">
        <v>45450</v>
      </c>
    </row>
    <row r="3" spans="1:3" x14ac:dyDescent="0.75">
      <c r="A3" s="1" t="s">
        <v>47</v>
      </c>
      <c r="B3" s="32" t="s">
        <v>49</v>
      </c>
    </row>
    <row r="4" spans="1:3" x14ac:dyDescent="0.75">
      <c r="B4" s="75" t="s">
        <v>263</v>
      </c>
    </row>
    <row r="6" spans="1:3" x14ac:dyDescent="0.75">
      <c r="B6" s="6" t="s">
        <v>50</v>
      </c>
    </row>
    <row r="7" spans="1:3" x14ac:dyDescent="0.75">
      <c r="B7" t="s">
        <v>3</v>
      </c>
    </row>
    <row r="8" spans="1:3" x14ac:dyDescent="0.75">
      <c r="B8" s="9">
        <v>2016</v>
      </c>
    </row>
    <row r="9" spans="1:3" x14ac:dyDescent="0.75">
      <c r="B9" t="s">
        <v>59</v>
      </c>
    </row>
    <row r="10" spans="1:3" x14ac:dyDescent="0.75">
      <c r="B10" s="4" t="s">
        <v>4</v>
      </c>
    </row>
    <row r="11" spans="1:3" x14ac:dyDescent="0.75">
      <c r="B11" t="s">
        <v>79</v>
      </c>
    </row>
    <row r="13" spans="1:3" x14ac:dyDescent="0.75">
      <c r="B13" s="6" t="s">
        <v>90</v>
      </c>
    </row>
    <row r="14" spans="1:3" x14ac:dyDescent="0.75">
      <c r="B14" t="s">
        <v>5</v>
      </c>
    </row>
    <row r="15" spans="1:3" x14ac:dyDescent="0.75">
      <c r="B15" s="9">
        <v>2015</v>
      </c>
    </row>
    <row r="16" spans="1:3" x14ac:dyDescent="0.75">
      <c r="B16" t="s">
        <v>56</v>
      </c>
    </row>
    <row r="17" spans="2:2" x14ac:dyDescent="0.75">
      <c r="B17" s="4" t="s">
        <v>58</v>
      </c>
    </row>
    <row r="18" spans="2:2" x14ac:dyDescent="0.75">
      <c r="B18" t="s">
        <v>57</v>
      </c>
    </row>
    <row r="20" spans="2:2" x14ac:dyDescent="0.75">
      <c r="B20" s="6" t="s">
        <v>91</v>
      </c>
    </row>
    <row r="21" spans="2:2" x14ac:dyDescent="0.75">
      <c r="B21" t="s">
        <v>82</v>
      </c>
    </row>
    <row r="22" spans="2:2" x14ac:dyDescent="0.75">
      <c r="B22" s="9">
        <v>2019</v>
      </c>
    </row>
    <row r="23" spans="2:2" x14ac:dyDescent="0.75">
      <c r="B23" t="s">
        <v>83</v>
      </c>
    </row>
    <row r="24" spans="2:2" x14ac:dyDescent="0.75">
      <c r="B24" s="4" t="s">
        <v>84</v>
      </c>
    </row>
    <row r="26" spans="2:2" x14ac:dyDescent="0.75">
      <c r="B26" s="6" t="s">
        <v>52</v>
      </c>
    </row>
    <row r="27" spans="2:2" x14ac:dyDescent="0.75">
      <c r="B27" t="s">
        <v>26</v>
      </c>
    </row>
    <row r="28" spans="2:2" x14ac:dyDescent="0.75">
      <c r="B28" s="9">
        <v>2013</v>
      </c>
    </row>
    <row r="29" spans="2:2" x14ac:dyDescent="0.75">
      <c r="B29" t="s">
        <v>27</v>
      </c>
    </row>
    <row r="30" spans="2:2" x14ac:dyDescent="0.75">
      <c r="B30" s="4" t="s">
        <v>25</v>
      </c>
    </row>
    <row r="31" spans="2:2" x14ac:dyDescent="0.75">
      <c r="B31" t="s">
        <v>28</v>
      </c>
    </row>
    <row r="33" spans="1:2" x14ac:dyDescent="0.75">
      <c r="B33" s="6" t="s">
        <v>53</v>
      </c>
    </row>
    <row r="34" spans="1:2" x14ac:dyDescent="0.75">
      <c r="B34" t="s">
        <v>12</v>
      </c>
    </row>
    <row r="35" spans="1:2" x14ac:dyDescent="0.75">
      <c r="B35" t="s">
        <v>13</v>
      </c>
    </row>
    <row r="36" spans="1:2" x14ac:dyDescent="0.75">
      <c r="B36" t="s">
        <v>14</v>
      </c>
    </row>
    <row r="37" spans="1:2" x14ac:dyDescent="0.75">
      <c r="B37" s="19" t="s">
        <v>15</v>
      </c>
    </row>
    <row r="38" spans="1:2" x14ac:dyDescent="0.75">
      <c r="B38" t="s">
        <v>16</v>
      </c>
    </row>
    <row r="40" spans="1:2" x14ac:dyDescent="0.75">
      <c r="B40" s="6" t="s">
        <v>54</v>
      </c>
    </row>
    <row r="41" spans="1:2" x14ac:dyDescent="0.75">
      <c r="B41" t="s">
        <v>3</v>
      </c>
    </row>
    <row r="42" spans="1:2" x14ac:dyDescent="0.75">
      <c r="B42" s="9">
        <v>2009</v>
      </c>
    </row>
    <row r="43" spans="1:2" x14ac:dyDescent="0.75">
      <c r="B43" t="s">
        <v>36</v>
      </c>
    </row>
    <row r="44" spans="1:2" x14ac:dyDescent="0.75">
      <c r="B44" s="19" t="s">
        <v>37</v>
      </c>
    </row>
    <row r="45" spans="1:2" x14ac:dyDescent="0.75">
      <c r="B45" t="s">
        <v>38</v>
      </c>
    </row>
    <row r="47" spans="1:2" x14ac:dyDescent="0.75">
      <c r="A47" s="1" t="s">
        <v>80</v>
      </c>
    </row>
    <row r="48" spans="1:2" x14ac:dyDescent="0.75">
      <c r="A48" t="s">
        <v>81</v>
      </c>
    </row>
    <row r="50" spans="1:1" x14ac:dyDescent="0.75">
      <c r="A50" t="s">
        <v>264</v>
      </c>
    </row>
    <row r="52" spans="1:1" x14ac:dyDescent="0.75">
      <c r="A52" t="s">
        <v>92</v>
      </c>
    </row>
    <row r="54" spans="1:1" x14ac:dyDescent="0.75">
      <c r="A54" t="s">
        <v>93</v>
      </c>
    </row>
  </sheetData>
  <hyperlinks>
    <hyperlink ref="B37" r:id="rId1" xr:uid="{00000000-0004-0000-0000-000001000000}"/>
    <hyperlink ref="B44" r:id="rId2" xr:uid="{00000000-0004-0000-0000-000002000000}"/>
    <hyperlink ref="B24" r:id="rId3" xr:uid="{00000000-0004-0000-0000-000003000000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6C9F-D5CD-49A6-8F43-ABDD7F5942E5}">
  <dimension ref="A1:AJ67"/>
  <sheetViews>
    <sheetView workbookViewId="0">
      <selection sqref="A1:XFD1048576"/>
    </sheetView>
  </sheetViews>
  <sheetFormatPr defaultRowHeight="14.75" x14ac:dyDescent="0.75"/>
  <sheetData>
    <row r="1" spans="1:36" x14ac:dyDescent="0.75">
      <c r="A1" t="s">
        <v>95</v>
      </c>
    </row>
    <row r="2" spans="1:36" x14ac:dyDescent="0.75">
      <c r="A2" t="s">
        <v>96</v>
      </c>
    </row>
    <row r="3" spans="1:36" x14ac:dyDescent="0.75">
      <c r="A3" t="s">
        <v>97</v>
      </c>
    </row>
    <row r="4" spans="1:36" x14ac:dyDescent="0.75">
      <c r="A4" t="s">
        <v>98</v>
      </c>
    </row>
    <row r="5" spans="1:36" x14ac:dyDescent="0.75">
      <c r="B5" t="s">
        <v>99</v>
      </c>
      <c r="C5" t="s">
        <v>100</v>
      </c>
      <c r="D5" t="s">
        <v>101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102</v>
      </c>
    </row>
    <row r="6" spans="1:36" x14ac:dyDescent="0.75">
      <c r="A6" t="s">
        <v>103</v>
      </c>
    </row>
    <row r="7" spans="1:36" x14ac:dyDescent="0.75">
      <c r="A7" t="s">
        <v>104</v>
      </c>
    </row>
    <row r="8" spans="1:36" x14ac:dyDescent="0.75">
      <c r="A8" t="s">
        <v>105</v>
      </c>
      <c r="B8" t="s">
        <v>106</v>
      </c>
      <c r="C8" t="s">
        <v>107</v>
      </c>
      <c r="D8" t="s">
        <v>108</v>
      </c>
      <c r="F8">
        <v>4708.5170900000003</v>
      </c>
      <c r="G8">
        <v>4027.0446780000002</v>
      </c>
      <c r="H8">
        <v>3831.8833009999998</v>
      </c>
      <c r="I8">
        <v>3672.6340329999998</v>
      </c>
      <c r="J8">
        <v>3461.185547</v>
      </c>
      <c r="K8">
        <v>3333.5041500000002</v>
      </c>
      <c r="L8">
        <v>3228.204346</v>
      </c>
      <c r="M8">
        <v>3174.7429200000001</v>
      </c>
      <c r="N8">
        <v>3117.6520999999998</v>
      </c>
      <c r="O8">
        <v>3060.680664</v>
      </c>
      <c r="P8">
        <v>2996.7514649999998</v>
      </c>
      <c r="Q8">
        <v>3020.3459469999998</v>
      </c>
      <c r="R8">
        <v>3005.4482419999999</v>
      </c>
      <c r="S8">
        <v>2916.3522950000001</v>
      </c>
      <c r="T8">
        <v>2828.9541020000001</v>
      </c>
      <c r="U8">
        <v>2771.4672850000002</v>
      </c>
      <c r="V8">
        <v>2742.8405760000001</v>
      </c>
      <c r="W8">
        <v>2741.3857419999999</v>
      </c>
      <c r="X8">
        <v>2738.3291020000001</v>
      </c>
      <c r="Y8">
        <v>2743.7697750000002</v>
      </c>
      <c r="Z8">
        <v>2718.2727049999999</v>
      </c>
      <c r="AA8">
        <v>2685.4128420000002</v>
      </c>
      <c r="AB8">
        <v>2655.9782709999999</v>
      </c>
      <c r="AC8">
        <v>2617.857422</v>
      </c>
      <c r="AD8">
        <v>2571.8244629999999</v>
      </c>
      <c r="AE8">
        <v>2557.7060550000001</v>
      </c>
      <c r="AF8">
        <v>2528.2446289999998</v>
      </c>
      <c r="AG8">
        <v>2487.016846</v>
      </c>
      <c r="AH8">
        <v>2470.873047</v>
      </c>
      <c r="AI8">
        <v>2424.7546390000002</v>
      </c>
      <c r="AJ8" s="71">
        <v>-2.3E-2</v>
      </c>
    </row>
    <row r="9" spans="1:36" x14ac:dyDescent="0.75">
      <c r="A9" t="s">
        <v>109</v>
      </c>
      <c r="B9" t="s">
        <v>110</v>
      </c>
      <c r="C9" t="s">
        <v>111</v>
      </c>
      <c r="D9" t="s">
        <v>108</v>
      </c>
      <c r="F9">
        <v>5.5604000000000001E-2</v>
      </c>
      <c r="G9">
        <v>5.2588000000000003E-2</v>
      </c>
      <c r="H9">
        <v>5.2776000000000003E-2</v>
      </c>
      <c r="I9">
        <v>4.7209000000000001E-2</v>
      </c>
      <c r="J9">
        <v>4.3952999999999999E-2</v>
      </c>
      <c r="K9">
        <v>4.3103000000000002E-2</v>
      </c>
      <c r="L9">
        <v>4.2452999999999998E-2</v>
      </c>
      <c r="M9">
        <v>4.2037999999999999E-2</v>
      </c>
      <c r="N9">
        <v>4.1436000000000001E-2</v>
      </c>
      <c r="O9">
        <v>4.163E-2</v>
      </c>
      <c r="P9">
        <v>4.0842000000000003E-2</v>
      </c>
      <c r="Q9">
        <v>4.2139999999999997E-2</v>
      </c>
      <c r="R9">
        <v>4.2788E-2</v>
      </c>
      <c r="S9">
        <v>4.2153999999999997E-2</v>
      </c>
      <c r="T9">
        <v>4.1222000000000002E-2</v>
      </c>
      <c r="U9">
        <v>4.0598000000000002E-2</v>
      </c>
      <c r="V9">
        <v>4.0149999999999998E-2</v>
      </c>
      <c r="W9">
        <v>4.0506E-2</v>
      </c>
      <c r="X9">
        <v>4.0439000000000003E-2</v>
      </c>
      <c r="Y9">
        <v>4.0958000000000001E-2</v>
      </c>
      <c r="Z9">
        <v>4.0855000000000002E-2</v>
      </c>
      <c r="AA9">
        <v>4.0837999999999999E-2</v>
      </c>
      <c r="AB9">
        <v>4.0575E-2</v>
      </c>
      <c r="AC9">
        <v>3.9878999999999998E-2</v>
      </c>
      <c r="AD9">
        <v>3.9517999999999998E-2</v>
      </c>
      <c r="AE9">
        <v>3.9347E-2</v>
      </c>
      <c r="AF9">
        <v>3.9286000000000001E-2</v>
      </c>
      <c r="AG9">
        <v>3.9098000000000001E-2</v>
      </c>
      <c r="AH9">
        <v>3.8983999999999998E-2</v>
      </c>
      <c r="AI9">
        <v>3.8241999999999998E-2</v>
      </c>
      <c r="AJ9" s="71">
        <v>-1.2999999999999999E-2</v>
      </c>
    </row>
    <row r="10" spans="1:36" x14ac:dyDescent="0.75">
      <c r="A10" t="s">
        <v>112</v>
      </c>
      <c r="B10" t="s">
        <v>113</v>
      </c>
      <c r="C10" t="s">
        <v>114</v>
      </c>
      <c r="D10" t="s">
        <v>108</v>
      </c>
      <c r="F10">
        <v>4708.5727539999998</v>
      </c>
      <c r="G10">
        <v>4027.0971679999998</v>
      </c>
      <c r="H10">
        <v>3831.9360350000002</v>
      </c>
      <c r="I10">
        <v>3672.6811520000001</v>
      </c>
      <c r="J10">
        <v>3461.2294919999999</v>
      </c>
      <c r="K10">
        <v>3333.5473630000001</v>
      </c>
      <c r="L10">
        <v>3228.2468260000001</v>
      </c>
      <c r="M10">
        <v>3174.7849120000001</v>
      </c>
      <c r="N10">
        <v>3117.6936040000001</v>
      </c>
      <c r="O10">
        <v>3060.7224120000001</v>
      </c>
      <c r="P10">
        <v>2996.7922359999998</v>
      </c>
      <c r="Q10">
        <v>3020.3881839999999</v>
      </c>
      <c r="R10">
        <v>3005.4909670000002</v>
      </c>
      <c r="S10">
        <v>2916.3945309999999</v>
      </c>
      <c r="T10">
        <v>2828.9953609999998</v>
      </c>
      <c r="U10">
        <v>2771.5078119999998</v>
      </c>
      <c r="V10">
        <v>2742.880615</v>
      </c>
      <c r="W10">
        <v>2741.4262699999999</v>
      </c>
      <c r="X10">
        <v>2738.3696289999998</v>
      </c>
      <c r="Y10">
        <v>2743.8107909999999</v>
      </c>
      <c r="Z10">
        <v>2718.3134770000001</v>
      </c>
      <c r="AA10">
        <v>2685.4536130000001</v>
      </c>
      <c r="AB10">
        <v>2656.0187989999999</v>
      </c>
      <c r="AC10">
        <v>2617.8972170000002</v>
      </c>
      <c r="AD10">
        <v>2571.8640140000002</v>
      </c>
      <c r="AE10">
        <v>2557.7453609999998</v>
      </c>
      <c r="AF10">
        <v>2528.2839359999998</v>
      </c>
      <c r="AG10">
        <v>2487.0559079999998</v>
      </c>
      <c r="AH10">
        <v>2470.9121089999999</v>
      </c>
      <c r="AI10">
        <v>2424.7929690000001</v>
      </c>
      <c r="AJ10" s="71">
        <v>-2.3E-2</v>
      </c>
    </row>
    <row r="11" spans="1:36" x14ac:dyDescent="0.75">
      <c r="A11" t="s">
        <v>115</v>
      </c>
    </row>
    <row r="12" spans="1:36" x14ac:dyDescent="0.75">
      <c r="A12" t="s">
        <v>116</v>
      </c>
      <c r="B12" t="s">
        <v>117</v>
      </c>
      <c r="C12" t="s">
        <v>118</v>
      </c>
      <c r="D12" t="s">
        <v>108</v>
      </c>
      <c r="F12">
        <v>70.343306999999996</v>
      </c>
      <c r="G12">
        <v>60.549362000000002</v>
      </c>
      <c r="H12">
        <v>58.041054000000003</v>
      </c>
      <c r="I12">
        <v>55.635876000000003</v>
      </c>
      <c r="J12">
        <v>52.402312999999999</v>
      </c>
      <c r="K12">
        <v>50.446724000000003</v>
      </c>
      <c r="L12">
        <v>48.850254</v>
      </c>
      <c r="M12">
        <v>48.098244000000001</v>
      </c>
      <c r="N12">
        <v>47.308959999999999</v>
      </c>
      <c r="O12">
        <v>46.542290000000001</v>
      </c>
      <c r="P12">
        <v>45.684764999999999</v>
      </c>
      <c r="Q12">
        <v>46.060051000000001</v>
      </c>
      <c r="R12">
        <v>46.024467000000001</v>
      </c>
      <c r="S12">
        <v>44.769226000000003</v>
      </c>
      <c r="T12">
        <v>43.527194999999999</v>
      </c>
      <c r="U12">
        <v>42.754539000000001</v>
      </c>
      <c r="V12">
        <v>42.415855000000001</v>
      </c>
      <c r="W12">
        <v>42.501331</v>
      </c>
      <c r="X12">
        <v>42.568268000000003</v>
      </c>
      <c r="Y12">
        <v>42.744872999999998</v>
      </c>
      <c r="Z12">
        <v>42.494694000000003</v>
      </c>
      <c r="AA12">
        <v>42.101706999999998</v>
      </c>
      <c r="AB12">
        <v>41.768360000000001</v>
      </c>
      <c r="AC12">
        <v>41.300837999999999</v>
      </c>
      <c r="AD12">
        <v>40.689475999999999</v>
      </c>
      <c r="AE12">
        <v>40.579242999999998</v>
      </c>
      <c r="AF12">
        <v>40.234856000000001</v>
      </c>
      <c r="AG12">
        <v>39.691223000000001</v>
      </c>
      <c r="AH12">
        <v>39.541573</v>
      </c>
      <c r="AI12">
        <v>38.713805999999998</v>
      </c>
      <c r="AJ12" s="71">
        <v>-0.02</v>
      </c>
    </row>
    <row r="13" spans="1:36" x14ac:dyDescent="0.75">
      <c r="A13" t="s">
        <v>119</v>
      </c>
      <c r="B13" t="s">
        <v>120</v>
      </c>
      <c r="C13" t="s">
        <v>121</v>
      </c>
      <c r="D13" t="s">
        <v>108</v>
      </c>
      <c r="F13">
        <v>1.8893880000000001</v>
      </c>
      <c r="G13">
        <v>1.8535779999999999</v>
      </c>
      <c r="H13">
        <v>2.0109530000000002</v>
      </c>
      <c r="I13">
        <v>2.1309040000000001</v>
      </c>
      <c r="J13">
        <v>2.194248</v>
      </c>
      <c r="K13">
        <v>2.2869069999999998</v>
      </c>
      <c r="L13">
        <v>2.3802180000000002</v>
      </c>
      <c r="M13">
        <v>2.5123880000000001</v>
      </c>
      <c r="N13">
        <v>2.6399349999999999</v>
      </c>
      <c r="O13">
        <v>2.764761</v>
      </c>
      <c r="P13">
        <v>2.882028</v>
      </c>
      <c r="Q13">
        <v>3.07301</v>
      </c>
      <c r="R13">
        <v>3.249978</v>
      </c>
      <c r="S13">
        <v>3.3300109999999998</v>
      </c>
      <c r="T13">
        <v>3.4044590000000001</v>
      </c>
      <c r="U13">
        <v>3.5091039999999998</v>
      </c>
      <c r="V13">
        <v>3.645464</v>
      </c>
      <c r="W13">
        <v>3.8190309999999998</v>
      </c>
      <c r="X13">
        <v>3.9951789999999998</v>
      </c>
      <c r="Y13">
        <v>4.1799140000000001</v>
      </c>
      <c r="Z13">
        <v>4.331512</v>
      </c>
      <c r="AA13">
        <v>4.4636480000000001</v>
      </c>
      <c r="AB13">
        <v>4.6018280000000003</v>
      </c>
      <c r="AC13">
        <v>4.7243890000000004</v>
      </c>
      <c r="AD13">
        <v>4.825278</v>
      </c>
      <c r="AE13">
        <v>4.9845139999999999</v>
      </c>
      <c r="AF13">
        <v>5.1154820000000001</v>
      </c>
      <c r="AG13">
        <v>5.2185459999999999</v>
      </c>
      <c r="AH13">
        <v>5.3715929999999998</v>
      </c>
      <c r="AI13">
        <v>5.4546510000000001</v>
      </c>
      <c r="AJ13" s="71">
        <v>3.6999999999999998E-2</v>
      </c>
    </row>
    <row r="14" spans="1:36" x14ac:dyDescent="0.75">
      <c r="A14" t="s">
        <v>122</v>
      </c>
      <c r="B14" t="s">
        <v>123</v>
      </c>
      <c r="C14" t="s">
        <v>124</v>
      </c>
      <c r="D14" t="s">
        <v>108</v>
      </c>
      <c r="F14">
        <v>23.375468999999999</v>
      </c>
      <c r="G14">
        <v>25.162935000000001</v>
      </c>
      <c r="H14">
        <v>26.887744999999999</v>
      </c>
      <c r="I14">
        <v>28.182168999999998</v>
      </c>
      <c r="J14">
        <v>27.906448000000001</v>
      </c>
      <c r="K14">
        <v>28.487347</v>
      </c>
      <c r="L14">
        <v>29.056843000000001</v>
      </c>
      <c r="M14">
        <v>30.245135999999999</v>
      </c>
      <c r="N14">
        <v>31.850908</v>
      </c>
      <c r="O14">
        <v>33.557735000000001</v>
      </c>
      <c r="P14">
        <v>35.134197</v>
      </c>
      <c r="Q14">
        <v>38.987633000000002</v>
      </c>
      <c r="R14">
        <v>41.828842000000002</v>
      </c>
      <c r="S14">
        <v>43.608128000000001</v>
      </c>
      <c r="T14">
        <v>45.457847999999998</v>
      </c>
      <c r="U14">
        <v>47.452530000000003</v>
      </c>
      <c r="V14">
        <v>49.824115999999997</v>
      </c>
      <c r="W14">
        <v>52.774906000000001</v>
      </c>
      <c r="X14">
        <v>55.452347000000003</v>
      </c>
      <c r="Y14">
        <v>58.692047000000002</v>
      </c>
      <c r="Z14">
        <v>61.099415</v>
      </c>
      <c r="AA14">
        <v>63.306271000000002</v>
      </c>
      <c r="AB14">
        <v>65.701378000000005</v>
      </c>
      <c r="AC14">
        <v>67.526718000000002</v>
      </c>
      <c r="AD14">
        <v>68.845268000000004</v>
      </c>
      <c r="AE14">
        <v>71.151718000000002</v>
      </c>
      <c r="AF14">
        <v>72.830405999999996</v>
      </c>
      <c r="AG14">
        <v>74.054810000000003</v>
      </c>
      <c r="AH14">
        <v>76.022530000000003</v>
      </c>
      <c r="AI14">
        <v>76.511939999999996</v>
      </c>
      <c r="AJ14" s="71">
        <v>4.2000000000000003E-2</v>
      </c>
    </row>
    <row r="15" spans="1:36" x14ac:dyDescent="0.75">
      <c r="A15" t="s">
        <v>125</v>
      </c>
      <c r="B15" t="s">
        <v>126</v>
      </c>
      <c r="C15" t="s">
        <v>127</v>
      </c>
      <c r="D15" t="s">
        <v>108</v>
      </c>
      <c r="F15">
        <v>147.401779</v>
      </c>
      <c r="G15">
        <v>155.99674999999999</v>
      </c>
      <c r="H15">
        <v>171.69786099999999</v>
      </c>
      <c r="I15">
        <v>181.12496899999999</v>
      </c>
      <c r="J15">
        <v>175.221497</v>
      </c>
      <c r="K15">
        <v>171.76187100000001</v>
      </c>
      <c r="L15">
        <v>168.80046100000001</v>
      </c>
      <c r="M15">
        <v>169.34013400000001</v>
      </c>
      <c r="N15">
        <v>172.23846399999999</v>
      </c>
      <c r="O15">
        <v>179.979996</v>
      </c>
      <c r="P15">
        <v>184.512665</v>
      </c>
      <c r="Q15">
        <v>199.95791600000001</v>
      </c>
      <c r="R15">
        <v>212.35974100000001</v>
      </c>
      <c r="S15">
        <v>218.05941799999999</v>
      </c>
      <c r="T15">
        <v>224.15055799999999</v>
      </c>
      <c r="U15">
        <v>230.91040000000001</v>
      </c>
      <c r="V15">
        <v>239.59773300000001</v>
      </c>
      <c r="W15">
        <v>251.35534699999999</v>
      </c>
      <c r="X15">
        <v>262.51718099999999</v>
      </c>
      <c r="Y15">
        <v>275.64163200000002</v>
      </c>
      <c r="Z15">
        <v>286.47796599999998</v>
      </c>
      <c r="AA15">
        <v>296.271027</v>
      </c>
      <c r="AB15">
        <v>307.46560699999998</v>
      </c>
      <c r="AC15">
        <v>316.62567100000001</v>
      </c>
      <c r="AD15">
        <v>323.55627399999997</v>
      </c>
      <c r="AE15">
        <v>335.51574699999998</v>
      </c>
      <c r="AF15">
        <v>345.194458</v>
      </c>
      <c r="AG15">
        <v>353.00534099999999</v>
      </c>
      <c r="AH15">
        <v>364.805115</v>
      </c>
      <c r="AI15">
        <v>370.38699300000002</v>
      </c>
      <c r="AJ15" s="71">
        <v>3.2000000000000001E-2</v>
      </c>
    </row>
    <row r="16" spans="1:36" x14ac:dyDescent="0.75">
      <c r="A16" t="s">
        <v>128</v>
      </c>
      <c r="B16" t="s">
        <v>129</v>
      </c>
      <c r="C16" t="s">
        <v>130</v>
      </c>
      <c r="D16" t="s">
        <v>108</v>
      </c>
      <c r="F16">
        <v>46.07452</v>
      </c>
      <c r="G16">
        <v>41.307822999999999</v>
      </c>
      <c r="H16">
        <v>35.311194999999998</v>
      </c>
      <c r="I16">
        <v>33.157207</v>
      </c>
      <c r="J16">
        <v>32.668339000000003</v>
      </c>
      <c r="K16">
        <v>31.887578999999999</v>
      </c>
      <c r="L16">
        <v>31.637594</v>
      </c>
      <c r="M16">
        <v>31.960208999999999</v>
      </c>
      <c r="N16">
        <v>32.534396999999998</v>
      </c>
      <c r="O16">
        <v>33.628281000000001</v>
      </c>
      <c r="P16">
        <v>34.726852000000001</v>
      </c>
      <c r="Q16">
        <v>38.217216000000001</v>
      </c>
      <c r="R16">
        <v>40.075108</v>
      </c>
      <c r="S16">
        <v>40.901299000000002</v>
      </c>
      <c r="T16">
        <v>41.703311999999997</v>
      </c>
      <c r="U16">
        <v>42.683684999999997</v>
      </c>
      <c r="V16">
        <v>44.039828999999997</v>
      </c>
      <c r="W16">
        <v>45.875613999999999</v>
      </c>
      <c r="X16">
        <v>47.390827000000002</v>
      </c>
      <c r="Y16">
        <v>49.550097999999998</v>
      </c>
      <c r="Z16">
        <v>50.653801000000001</v>
      </c>
      <c r="AA16">
        <v>51.584178999999999</v>
      </c>
      <c r="AB16">
        <v>52.619587000000003</v>
      </c>
      <c r="AC16">
        <v>53.227955000000001</v>
      </c>
      <c r="AD16">
        <v>53.513435000000001</v>
      </c>
      <c r="AE16">
        <v>54.554977000000001</v>
      </c>
      <c r="AF16">
        <v>55.090519</v>
      </c>
      <c r="AG16">
        <v>55.306950000000001</v>
      </c>
      <c r="AH16">
        <v>56.102440000000001</v>
      </c>
      <c r="AI16">
        <v>55.769160999999997</v>
      </c>
      <c r="AJ16" s="71">
        <v>7.0000000000000001E-3</v>
      </c>
    </row>
    <row r="17" spans="1:36" x14ac:dyDescent="0.75">
      <c r="A17" t="s">
        <v>131</v>
      </c>
      <c r="B17" t="s">
        <v>132</v>
      </c>
      <c r="C17" t="s">
        <v>130</v>
      </c>
      <c r="D17" t="s">
        <v>108</v>
      </c>
      <c r="F17">
        <v>2.0510920000000001</v>
      </c>
      <c r="G17">
        <v>1.9805189999999999</v>
      </c>
      <c r="H17">
        <v>2.0723379999999998</v>
      </c>
      <c r="I17">
        <v>2.2677040000000002</v>
      </c>
      <c r="J17">
        <v>2.410676</v>
      </c>
      <c r="K17">
        <v>2.6005690000000001</v>
      </c>
      <c r="L17">
        <v>2.7973720000000002</v>
      </c>
      <c r="M17">
        <v>3.04156</v>
      </c>
      <c r="N17">
        <v>3.288033</v>
      </c>
      <c r="O17">
        <v>3.5496409999999998</v>
      </c>
      <c r="P17">
        <v>3.8025120000000001</v>
      </c>
      <c r="Q17">
        <v>4.2142350000000004</v>
      </c>
      <c r="R17">
        <v>4.5525779999999996</v>
      </c>
      <c r="S17">
        <v>4.7596179999999997</v>
      </c>
      <c r="T17">
        <v>4.9583000000000004</v>
      </c>
      <c r="U17">
        <v>5.187163</v>
      </c>
      <c r="V17">
        <v>5.4601639999999998</v>
      </c>
      <c r="W17">
        <v>5.792198</v>
      </c>
      <c r="X17">
        <v>6.1139840000000003</v>
      </c>
      <c r="Y17">
        <v>6.4750550000000002</v>
      </c>
      <c r="Z17">
        <v>6.7610460000000003</v>
      </c>
      <c r="AA17">
        <v>7.0202429999999998</v>
      </c>
      <c r="AB17">
        <v>7.2933370000000002</v>
      </c>
      <c r="AC17">
        <v>7.5284069999999996</v>
      </c>
      <c r="AD17">
        <v>7.7228120000000002</v>
      </c>
      <c r="AE17">
        <v>8.0182500000000001</v>
      </c>
      <c r="AF17">
        <v>8.2581500000000005</v>
      </c>
      <c r="AG17">
        <v>8.4514969999999998</v>
      </c>
      <c r="AH17">
        <v>8.7284670000000002</v>
      </c>
      <c r="AI17">
        <v>8.8705390000000008</v>
      </c>
      <c r="AJ17" s="71">
        <v>5.1999999999999998E-2</v>
      </c>
    </row>
    <row r="18" spans="1:36" x14ac:dyDescent="0.75">
      <c r="A18" t="s">
        <v>133</v>
      </c>
      <c r="B18" t="s">
        <v>134</v>
      </c>
      <c r="C18" t="s">
        <v>135</v>
      </c>
      <c r="D18" t="s">
        <v>108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136</v>
      </c>
    </row>
    <row r="19" spans="1:36" x14ac:dyDescent="0.75">
      <c r="A19" t="s">
        <v>137</v>
      </c>
      <c r="B19" t="s">
        <v>138</v>
      </c>
      <c r="C19" t="s">
        <v>139</v>
      </c>
      <c r="D19" t="s">
        <v>108</v>
      </c>
      <c r="F19">
        <v>332.48666400000002</v>
      </c>
      <c r="G19">
        <v>337.24652099999997</v>
      </c>
      <c r="H19">
        <v>365.72226000000001</v>
      </c>
      <c r="I19">
        <v>361.76470899999998</v>
      </c>
      <c r="J19">
        <v>343.107574</v>
      </c>
      <c r="K19">
        <v>337.52279700000003</v>
      </c>
      <c r="L19">
        <v>334.77813700000002</v>
      </c>
      <c r="M19">
        <v>336.788544</v>
      </c>
      <c r="N19">
        <v>337.88992300000001</v>
      </c>
      <c r="O19">
        <v>339.16201799999999</v>
      </c>
      <c r="P19">
        <v>338.979218</v>
      </c>
      <c r="Q19">
        <v>350.40441900000002</v>
      </c>
      <c r="R19">
        <v>355.52737400000001</v>
      </c>
      <c r="S19">
        <v>350.95867900000002</v>
      </c>
      <c r="T19">
        <v>346.27304099999998</v>
      </c>
      <c r="U19">
        <v>344.43457000000001</v>
      </c>
      <c r="V19">
        <v>346.00167800000003</v>
      </c>
      <c r="W19">
        <v>351.18691999999999</v>
      </c>
      <c r="X19">
        <v>355.50054899999998</v>
      </c>
      <c r="Y19">
        <v>362.082581</v>
      </c>
      <c r="Z19">
        <v>366.14453099999997</v>
      </c>
      <c r="AA19">
        <v>367.11215199999998</v>
      </c>
      <c r="AB19">
        <v>368.55566399999998</v>
      </c>
      <c r="AC19">
        <v>368.23931900000002</v>
      </c>
      <c r="AD19">
        <v>366.31881700000002</v>
      </c>
      <c r="AE19">
        <v>369.05972300000002</v>
      </c>
      <c r="AF19">
        <v>369.16357399999998</v>
      </c>
      <c r="AG19">
        <v>367.36792000000003</v>
      </c>
      <c r="AH19">
        <v>369.24075299999998</v>
      </c>
      <c r="AI19">
        <v>365.604401</v>
      </c>
      <c r="AJ19" s="71">
        <v>3.0000000000000001E-3</v>
      </c>
    </row>
    <row r="20" spans="1:36" x14ac:dyDescent="0.75">
      <c r="A20" t="s">
        <v>140</v>
      </c>
      <c r="B20" t="s">
        <v>141</v>
      </c>
      <c r="C20" t="s">
        <v>142</v>
      </c>
      <c r="D20" t="s">
        <v>108</v>
      </c>
      <c r="F20">
        <v>0.12579499999999999</v>
      </c>
      <c r="G20">
        <v>0.137188</v>
      </c>
      <c r="H20">
        <v>0.16456000000000001</v>
      </c>
      <c r="I20">
        <v>0.17819399999999999</v>
      </c>
      <c r="J20">
        <v>0.178977</v>
      </c>
      <c r="K20">
        <v>0.17513000000000001</v>
      </c>
      <c r="L20">
        <v>0.16991100000000001</v>
      </c>
      <c r="M20">
        <v>0.166769</v>
      </c>
      <c r="N20">
        <v>0.16133</v>
      </c>
      <c r="O20">
        <v>0.15781400000000001</v>
      </c>
      <c r="P20">
        <v>0.155445</v>
      </c>
      <c r="Q20">
        <v>0.15307200000000001</v>
      </c>
      <c r="R20">
        <v>0.154532</v>
      </c>
      <c r="S20">
        <v>0.15030399999999999</v>
      </c>
      <c r="T20">
        <v>0.14590400000000001</v>
      </c>
      <c r="U20">
        <v>0.14330499999999999</v>
      </c>
      <c r="V20">
        <v>0.141849</v>
      </c>
      <c r="W20">
        <v>0.142148</v>
      </c>
      <c r="X20">
        <v>0.14249500000000001</v>
      </c>
      <c r="Y20">
        <v>0.142984</v>
      </c>
      <c r="Z20">
        <v>0.14338500000000001</v>
      </c>
      <c r="AA20">
        <v>0.14371200000000001</v>
      </c>
      <c r="AB20">
        <v>0.14466599999999999</v>
      </c>
      <c r="AC20">
        <v>0.14494299999999999</v>
      </c>
      <c r="AD20">
        <v>0.143982</v>
      </c>
      <c r="AE20">
        <v>0.14440600000000001</v>
      </c>
      <c r="AF20">
        <v>0.14402599999999999</v>
      </c>
      <c r="AG20">
        <v>0.142705</v>
      </c>
      <c r="AH20">
        <v>0.14289099999999999</v>
      </c>
      <c r="AI20">
        <v>0.14146400000000001</v>
      </c>
      <c r="AJ20" s="71">
        <v>4.0000000000000001E-3</v>
      </c>
    </row>
    <row r="21" spans="1:36" x14ac:dyDescent="0.75">
      <c r="A21" t="s">
        <v>143</v>
      </c>
      <c r="B21" t="s">
        <v>144</v>
      </c>
      <c r="C21" t="s">
        <v>145</v>
      </c>
      <c r="D21" t="s">
        <v>108</v>
      </c>
      <c r="F21">
        <v>8.7209999999999996E-2</v>
      </c>
      <c r="G21">
        <v>8.3796999999999996E-2</v>
      </c>
      <c r="H21">
        <v>8.6701E-2</v>
      </c>
      <c r="I21">
        <v>8.2955000000000001E-2</v>
      </c>
      <c r="J21">
        <v>7.7557000000000001E-2</v>
      </c>
      <c r="K21">
        <v>7.4380000000000002E-2</v>
      </c>
      <c r="L21">
        <v>7.2463E-2</v>
      </c>
      <c r="M21">
        <v>7.1961999999999998E-2</v>
      </c>
      <c r="N21">
        <v>7.1042999999999995E-2</v>
      </c>
      <c r="O21">
        <v>7.0277999999999993E-2</v>
      </c>
      <c r="P21">
        <v>6.9926000000000002E-2</v>
      </c>
      <c r="Q21">
        <v>6.8585999999999994E-2</v>
      </c>
      <c r="R21">
        <v>7.0636000000000004E-2</v>
      </c>
      <c r="S21">
        <v>6.9625999999999993E-2</v>
      </c>
      <c r="T21">
        <v>6.8207000000000004E-2</v>
      </c>
      <c r="U21">
        <v>6.7854999999999999E-2</v>
      </c>
      <c r="V21">
        <v>6.7926E-2</v>
      </c>
      <c r="W21">
        <v>6.8939E-2</v>
      </c>
      <c r="X21">
        <v>6.9968000000000002E-2</v>
      </c>
      <c r="Y21">
        <v>7.1117E-2</v>
      </c>
      <c r="Z21">
        <v>7.2262999999999994E-2</v>
      </c>
      <c r="AA21">
        <v>7.3052000000000006E-2</v>
      </c>
      <c r="AB21">
        <v>7.4276999999999996E-2</v>
      </c>
      <c r="AC21">
        <v>7.5227000000000002E-2</v>
      </c>
      <c r="AD21">
        <v>7.5635999999999995E-2</v>
      </c>
      <c r="AE21">
        <v>7.6905000000000001E-2</v>
      </c>
      <c r="AF21">
        <v>7.7802999999999997E-2</v>
      </c>
      <c r="AG21">
        <v>7.8106999999999996E-2</v>
      </c>
      <c r="AH21">
        <v>7.9106999999999997E-2</v>
      </c>
      <c r="AI21">
        <v>7.9021999999999995E-2</v>
      </c>
      <c r="AJ21" s="71">
        <v>-3.0000000000000001E-3</v>
      </c>
    </row>
    <row r="22" spans="1:36" x14ac:dyDescent="0.75">
      <c r="A22" t="s">
        <v>146</v>
      </c>
      <c r="B22" t="s">
        <v>147</v>
      </c>
      <c r="C22" t="s">
        <v>148</v>
      </c>
      <c r="D22" t="s">
        <v>108</v>
      </c>
      <c r="F22">
        <v>5.824E-2</v>
      </c>
      <c r="G22">
        <v>8.3934999999999996E-2</v>
      </c>
      <c r="H22">
        <v>0.10223400000000001</v>
      </c>
      <c r="I22">
        <v>0.100122</v>
      </c>
      <c r="J22">
        <v>9.4562999999999994E-2</v>
      </c>
      <c r="K22">
        <v>9.1009000000000007E-2</v>
      </c>
      <c r="L22">
        <v>8.8827000000000003E-2</v>
      </c>
      <c r="M22">
        <v>8.8865E-2</v>
      </c>
      <c r="N22">
        <v>8.8482000000000005E-2</v>
      </c>
      <c r="O22">
        <v>8.7889999999999996E-2</v>
      </c>
      <c r="P22">
        <v>8.8635000000000005E-2</v>
      </c>
      <c r="Q22">
        <v>8.9943999999999996E-2</v>
      </c>
      <c r="R22">
        <v>9.5838000000000007E-2</v>
      </c>
      <c r="S22">
        <v>9.5838999999999994E-2</v>
      </c>
      <c r="T22">
        <v>9.5929E-2</v>
      </c>
      <c r="U22">
        <v>9.7351999999999994E-2</v>
      </c>
      <c r="V22">
        <v>9.8850999999999994E-2</v>
      </c>
      <c r="W22">
        <v>0.10141</v>
      </c>
      <c r="X22">
        <v>0.10506699999999999</v>
      </c>
      <c r="Y22">
        <v>0.106972</v>
      </c>
      <c r="Z22">
        <v>0.110404</v>
      </c>
      <c r="AA22">
        <v>0.112637</v>
      </c>
      <c r="AB22">
        <v>0.114746</v>
      </c>
      <c r="AC22">
        <v>0.11737</v>
      </c>
      <c r="AD22">
        <v>0.119959</v>
      </c>
      <c r="AE22">
        <v>0.124351</v>
      </c>
      <c r="AF22">
        <v>0.128778</v>
      </c>
      <c r="AG22">
        <v>0.13200500000000001</v>
      </c>
      <c r="AH22">
        <v>0.13613600000000001</v>
      </c>
      <c r="AI22">
        <v>0.139824</v>
      </c>
      <c r="AJ22" s="71">
        <v>3.1E-2</v>
      </c>
    </row>
    <row r="23" spans="1:36" x14ac:dyDescent="0.75">
      <c r="A23" t="s">
        <v>149</v>
      </c>
      <c r="B23" t="s">
        <v>147</v>
      </c>
      <c r="C23" t="s">
        <v>150</v>
      </c>
      <c r="D23" t="s">
        <v>108</v>
      </c>
      <c r="F23">
        <v>3.4324E-2</v>
      </c>
      <c r="G23">
        <v>3.1629999999999998E-2</v>
      </c>
      <c r="H23">
        <v>3.2663999999999999E-2</v>
      </c>
      <c r="I23">
        <v>3.1067000000000001E-2</v>
      </c>
      <c r="J23">
        <v>2.8989000000000001E-2</v>
      </c>
      <c r="K23">
        <v>2.7803999999999999E-2</v>
      </c>
      <c r="L23">
        <v>2.6821000000000001E-2</v>
      </c>
      <c r="M23">
        <v>2.6294000000000001E-2</v>
      </c>
      <c r="N23">
        <v>2.5703E-2</v>
      </c>
      <c r="O23">
        <v>2.5183000000000001E-2</v>
      </c>
      <c r="P23">
        <v>2.4774999999999998E-2</v>
      </c>
      <c r="Q23">
        <v>2.5118999999999999E-2</v>
      </c>
      <c r="R23">
        <v>2.5592E-2</v>
      </c>
      <c r="S23">
        <v>2.5024999999999999E-2</v>
      </c>
      <c r="T23">
        <v>2.4549000000000001E-2</v>
      </c>
      <c r="U23">
        <v>2.4303000000000002E-2</v>
      </c>
      <c r="V23">
        <v>2.4152E-2</v>
      </c>
      <c r="W23">
        <v>2.4312E-2</v>
      </c>
      <c r="X23">
        <v>2.4516E-2</v>
      </c>
      <c r="Y23">
        <v>2.4691999999999999E-2</v>
      </c>
      <c r="Z23">
        <v>2.4847999999999999E-2</v>
      </c>
      <c r="AA23">
        <v>2.486E-2</v>
      </c>
      <c r="AB23">
        <v>2.4878999999999998E-2</v>
      </c>
      <c r="AC23">
        <v>2.4868999999999999E-2</v>
      </c>
      <c r="AD23">
        <v>2.4892000000000001E-2</v>
      </c>
      <c r="AE23">
        <v>2.5346E-2</v>
      </c>
      <c r="AF23">
        <v>2.5631000000000001E-2</v>
      </c>
      <c r="AG23">
        <v>2.5672E-2</v>
      </c>
      <c r="AH23">
        <v>2.5926000000000001E-2</v>
      </c>
      <c r="AI23">
        <v>2.5838E-2</v>
      </c>
      <c r="AJ23" s="71">
        <v>-0.01</v>
      </c>
    </row>
    <row r="24" spans="1:36" x14ac:dyDescent="0.75">
      <c r="A24" t="s">
        <v>151</v>
      </c>
      <c r="B24" t="s">
        <v>152</v>
      </c>
      <c r="C24" t="s">
        <v>153</v>
      </c>
      <c r="D24" t="s">
        <v>108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136</v>
      </c>
    </row>
    <row r="25" spans="1:36" x14ac:dyDescent="0.75">
      <c r="A25" t="s">
        <v>154</v>
      </c>
      <c r="B25" t="s">
        <v>155</v>
      </c>
      <c r="C25" t="s">
        <v>156</v>
      </c>
      <c r="D25" t="s">
        <v>108</v>
      </c>
      <c r="F25">
        <v>2.810565</v>
      </c>
      <c r="G25">
        <v>2.5792950000000001</v>
      </c>
      <c r="H25">
        <v>2.9005109999999998</v>
      </c>
      <c r="I25">
        <v>3.0991559999999998</v>
      </c>
      <c r="J25">
        <v>3.3652739999999999</v>
      </c>
      <c r="K25">
        <v>3.752151</v>
      </c>
      <c r="L25">
        <v>4.0850790000000003</v>
      </c>
      <c r="M25">
        <v>4.4954919999999996</v>
      </c>
      <c r="N25">
        <v>4.8712819999999999</v>
      </c>
      <c r="O25">
        <v>5.1944819999999998</v>
      </c>
      <c r="P25">
        <v>5.4509059999999998</v>
      </c>
      <c r="Q25">
        <v>5.7987690000000001</v>
      </c>
      <c r="R25">
        <v>6.1745089999999996</v>
      </c>
      <c r="S25">
        <v>6.1894619999999998</v>
      </c>
      <c r="T25">
        <v>6.1413770000000003</v>
      </c>
      <c r="U25">
        <v>6.0972109999999997</v>
      </c>
      <c r="V25">
        <v>6.0469020000000002</v>
      </c>
      <c r="W25">
        <v>6.2551769999999998</v>
      </c>
      <c r="X25">
        <v>6.4857379999999996</v>
      </c>
      <c r="Y25">
        <v>6.689171</v>
      </c>
      <c r="Z25">
        <v>6.8860489999999999</v>
      </c>
      <c r="AA25">
        <v>7.0107549999999996</v>
      </c>
      <c r="AB25">
        <v>7.1375010000000003</v>
      </c>
      <c r="AC25">
        <v>7.2389099999999997</v>
      </c>
      <c r="AD25">
        <v>7.2781450000000003</v>
      </c>
      <c r="AE25">
        <v>7.3882669999999999</v>
      </c>
      <c r="AF25">
        <v>7.4550150000000004</v>
      </c>
      <c r="AG25">
        <v>7.4618539999999998</v>
      </c>
      <c r="AH25">
        <v>7.5268550000000003</v>
      </c>
      <c r="AI25">
        <v>7.5094289999999999</v>
      </c>
      <c r="AJ25" s="71">
        <v>3.4000000000000002E-2</v>
      </c>
    </row>
    <row r="26" spans="1:36" x14ac:dyDescent="0.75">
      <c r="A26" t="s">
        <v>157</v>
      </c>
      <c r="B26" t="s">
        <v>158</v>
      </c>
      <c r="C26" t="s">
        <v>159</v>
      </c>
      <c r="D26" t="s">
        <v>108</v>
      </c>
      <c r="F26">
        <v>626.73834199999999</v>
      </c>
      <c r="G26">
        <v>627.01330600000006</v>
      </c>
      <c r="H26">
        <v>665.03002900000001</v>
      </c>
      <c r="I26">
        <v>667.75506600000006</v>
      </c>
      <c r="J26">
        <v>639.65643299999999</v>
      </c>
      <c r="K26">
        <v>629.11425799999995</v>
      </c>
      <c r="L26">
        <v>622.74401899999998</v>
      </c>
      <c r="M26">
        <v>626.83557099999996</v>
      </c>
      <c r="N26">
        <v>632.96844499999997</v>
      </c>
      <c r="O26">
        <v>644.72033699999997</v>
      </c>
      <c r="P26">
        <v>651.51196300000004</v>
      </c>
      <c r="Q26">
        <v>687.04998799999998</v>
      </c>
      <c r="R26">
        <v>710.13922100000002</v>
      </c>
      <c r="S26">
        <v>712.91662599999995</v>
      </c>
      <c r="T26">
        <v>715.95062299999995</v>
      </c>
      <c r="U26">
        <v>723.36199999999997</v>
      </c>
      <c r="V26">
        <v>737.36444100000006</v>
      </c>
      <c r="W26">
        <v>759.89739999999995</v>
      </c>
      <c r="X26">
        <v>780.36608899999999</v>
      </c>
      <c r="Y26">
        <v>806.40118399999994</v>
      </c>
      <c r="Z26">
        <v>825.19988999999998</v>
      </c>
      <c r="AA26">
        <v>839.224243</v>
      </c>
      <c r="AB26">
        <v>855.501892</v>
      </c>
      <c r="AC26">
        <v>866.77459699999997</v>
      </c>
      <c r="AD26">
        <v>873.11395300000004</v>
      </c>
      <c r="AE26">
        <v>891.62335199999995</v>
      </c>
      <c r="AF26">
        <v>903.71875</v>
      </c>
      <c r="AG26">
        <v>910.93670699999996</v>
      </c>
      <c r="AH26">
        <v>927.72332800000004</v>
      </c>
      <c r="AI26">
        <v>929.20703100000003</v>
      </c>
      <c r="AJ26" s="71">
        <v>1.4E-2</v>
      </c>
    </row>
    <row r="27" spans="1:36" x14ac:dyDescent="0.75">
      <c r="A27" t="s">
        <v>160</v>
      </c>
      <c r="B27" t="s">
        <v>161</v>
      </c>
      <c r="C27" t="s">
        <v>162</v>
      </c>
      <c r="D27" t="s">
        <v>163</v>
      </c>
      <c r="F27">
        <v>11.746987000000001</v>
      </c>
      <c r="G27">
        <v>13.472249</v>
      </c>
      <c r="H27">
        <v>14.788416</v>
      </c>
      <c r="I27">
        <v>15.384516</v>
      </c>
      <c r="J27">
        <v>15.598006</v>
      </c>
      <c r="K27">
        <v>15.876053000000001</v>
      </c>
      <c r="L27">
        <v>16.171009000000002</v>
      </c>
      <c r="M27">
        <v>16.488641999999999</v>
      </c>
      <c r="N27">
        <v>16.876179</v>
      </c>
      <c r="O27">
        <v>17.399279</v>
      </c>
      <c r="P27">
        <v>17.857938999999998</v>
      </c>
      <c r="Q27">
        <v>18.531663999999999</v>
      </c>
      <c r="R27">
        <v>19.112214999999999</v>
      </c>
      <c r="S27">
        <v>19.643305000000002</v>
      </c>
      <c r="T27">
        <v>20.196375</v>
      </c>
      <c r="U27">
        <v>20.697823</v>
      </c>
      <c r="V27">
        <v>21.187141</v>
      </c>
      <c r="W27">
        <v>21.703146</v>
      </c>
      <c r="X27">
        <v>22.177455999999999</v>
      </c>
      <c r="Y27">
        <v>22.714169999999999</v>
      </c>
      <c r="Z27">
        <v>23.287618999999999</v>
      </c>
      <c r="AA27">
        <v>23.809956</v>
      </c>
      <c r="AB27">
        <v>24.362717</v>
      </c>
      <c r="AC27">
        <v>24.873922</v>
      </c>
      <c r="AD27">
        <v>25.344545</v>
      </c>
      <c r="AE27">
        <v>25.848886</v>
      </c>
      <c r="AF27">
        <v>26.332108999999999</v>
      </c>
      <c r="AG27">
        <v>26.808083</v>
      </c>
      <c r="AH27">
        <v>27.296935999999999</v>
      </c>
      <c r="AI27">
        <v>27.704445</v>
      </c>
      <c r="AJ27" s="71">
        <v>0.03</v>
      </c>
    </row>
    <row r="28" spans="1:36" x14ac:dyDescent="0.75">
      <c r="A28" t="s">
        <v>164</v>
      </c>
      <c r="B28" t="s">
        <v>165</v>
      </c>
      <c r="C28" t="s">
        <v>166</v>
      </c>
      <c r="D28" t="s">
        <v>108</v>
      </c>
      <c r="F28">
        <v>5335.3110349999997</v>
      </c>
      <c r="G28">
        <v>4654.1103519999997</v>
      </c>
      <c r="H28">
        <v>4496.9658200000003</v>
      </c>
      <c r="I28">
        <v>4340.4360349999997</v>
      </c>
      <c r="J28">
        <v>4100.8857420000004</v>
      </c>
      <c r="K28">
        <v>3962.6616210000002</v>
      </c>
      <c r="L28">
        <v>3850.9907229999999</v>
      </c>
      <c r="M28">
        <v>3801.6206050000001</v>
      </c>
      <c r="N28">
        <v>3750.6621089999999</v>
      </c>
      <c r="O28">
        <v>3705.4428710000002</v>
      </c>
      <c r="P28">
        <v>3648.3041990000002</v>
      </c>
      <c r="Q28">
        <v>3707.438232</v>
      </c>
      <c r="R28">
        <v>3715.6301269999999</v>
      </c>
      <c r="S28">
        <v>3629.3110350000002</v>
      </c>
      <c r="T28">
        <v>3544.9460450000001</v>
      </c>
      <c r="U28">
        <v>3494.8698730000001</v>
      </c>
      <c r="V28">
        <v>3480.2451169999999</v>
      </c>
      <c r="W28">
        <v>3501.3237300000001</v>
      </c>
      <c r="X28">
        <v>3518.7358399999998</v>
      </c>
      <c r="Y28">
        <v>3550.211914</v>
      </c>
      <c r="Z28">
        <v>3543.5134280000002</v>
      </c>
      <c r="AA28">
        <v>3524.6777339999999</v>
      </c>
      <c r="AB28">
        <v>3511.5207519999999</v>
      </c>
      <c r="AC28">
        <v>3484.671875</v>
      </c>
      <c r="AD28">
        <v>3444.9780270000001</v>
      </c>
      <c r="AE28">
        <v>3449.3686520000001</v>
      </c>
      <c r="AF28">
        <v>3432.0026859999998</v>
      </c>
      <c r="AG28">
        <v>3397.9926759999998</v>
      </c>
      <c r="AH28">
        <v>3398.6354980000001</v>
      </c>
      <c r="AI28">
        <v>3354</v>
      </c>
      <c r="AJ28" s="71">
        <v>-1.6E-2</v>
      </c>
    </row>
    <row r="29" spans="1:36" x14ac:dyDescent="0.75">
      <c r="A29" t="s">
        <v>167</v>
      </c>
    </row>
    <row r="30" spans="1:36" x14ac:dyDescent="0.75">
      <c r="A30" t="s">
        <v>168</v>
      </c>
    </row>
    <row r="31" spans="1:36" x14ac:dyDescent="0.75">
      <c r="A31" t="s">
        <v>105</v>
      </c>
      <c r="B31" t="s">
        <v>169</v>
      </c>
      <c r="C31" t="s">
        <v>170</v>
      </c>
      <c r="D31" t="s">
        <v>108</v>
      </c>
      <c r="F31">
        <v>8724.5283199999994</v>
      </c>
      <c r="G31">
        <v>7939.5649409999996</v>
      </c>
      <c r="H31">
        <v>8116.8813479999999</v>
      </c>
      <c r="I31">
        <v>8314.5390619999998</v>
      </c>
      <c r="J31">
        <v>8323.5039059999999</v>
      </c>
      <c r="K31">
        <v>8322.1757809999999</v>
      </c>
      <c r="L31">
        <v>8213.2363280000009</v>
      </c>
      <c r="M31">
        <v>8182.4931640000004</v>
      </c>
      <c r="N31">
        <v>8148.5395509999998</v>
      </c>
      <c r="O31">
        <v>8039.1225590000004</v>
      </c>
      <c r="P31">
        <v>7956.1635740000002</v>
      </c>
      <c r="Q31">
        <v>7892.4267579999996</v>
      </c>
      <c r="R31">
        <v>7877.8208009999998</v>
      </c>
      <c r="S31">
        <v>7680.5063479999999</v>
      </c>
      <c r="T31">
        <v>7491.6279299999997</v>
      </c>
      <c r="U31">
        <v>7401.828125</v>
      </c>
      <c r="V31">
        <v>7379.4506840000004</v>
      </c>
      <c r="W31">
        <v>7421.5366210000002</v>
      </c>
      <c r="X31">
        <v>7516.1909180000002</v>
      </c>
      <c r="Y31">
        <v>7545.408203</v>
      </c>
      <c r="Z31">
        <v>7531.5078119999998</v>
      </c>
      <c r="AA31">
        <v>7480.3242190000001</v>
      </c>
      <c r="AB31">
        <v>7421.3354490000002</v>
      </c>
      <c r="AC31">
        <v>7365.7758789999998</v>
      </c>
      <c r="AD31">
        <v>7297.7700199999999</v>
      </c>
      <c r="AE31">
        <v>7308.1538090000004</v>
      </c>
      <c r="AF31">
        <v>7296.1381840000004</v>
      </c>
      <c r="AG31">
        <v>7261.7114259999998</v>
      </c>
      <c r="AH31">
        <v>7295.6362300000001</v>
      </c>
      <c r="AI31">
        <v>7308.4360349999997</v>
      </c>
      <c r="AJ31" s="71">
        <v>-6.0000000000000001E-3</v>
      </c>
    </row>
    <row r="32" spans="1:36" x14ac:dyDescent="0.75">
      <c r="A32" t="s">
        <v>109</v>
      </c>
      <c r="B32" t="s">
        <v>171</v>
      </c>
      <c r="C32" t="s">
        <v>172</v>
      </c>
      <c r="D32" t="s">
        <v>108</v>
      </c>
      <c r="F32">
        <v>46.418770000000002</v>
      </c>
      <c r="G32">
        <v>51.253639</v>
      </c>
      <c r="H32">
        <v>54.700763999999999</v>
      </c>
      <c r="I32">
        <v>52.197566999999999</v>
      </c>
      <c r="J32">
        <v>51.239521000000003</v>
      </c>
      <c r="K32">
        <v>51.580734</v>
      </c>
      <c r="L32">
        <v>51.742249000000001</v>
      </c>
      <c r="M32">
        <v>52.058838000000002</v>
      </c>
      <c r="N32">
        <v>51.945</v>
      </c>
      <c r="O32">
        <v>52.957183999999998</v>
      </c>
      <c r="P32">
        <v>52.219420999999997</v>
      </c>
      <c r="Q32">
        <v>53.612389</v>
      </c>
      <c r="R32">
        <v>54.034382000000001</v>
      </c>
      <c r="S32">
        <v>53.363276999999997</v>
      </c>
      <c r="T32">
        <v>52.099303999999997</v>
      </c>
      <c r="U32">
        <v>51.40202</v>
      </c>
      <c r="V32">
        <v>50.977820999999999</v>
      </c>
      <c r="W32">
        <v>51.689278000000002</v>
      </c>
      <c r="X32">
        <v>51.969776000000003</v>
      </c>
      <c r="Y32">
        <v>53.049380999999997</v>
      </c>
      <c r="Z32">
        <v>53.070942000000002</v>
      </c>
      <c r="AA32">
        <v>53.386406000000001</v>
      </c>
      <c r="AB32">
        <v>53.157027999999997</v>
      </c>
      <c r="AC32">
        <v>52.364654999999999</v>
      </c>
      <c r="AD32">
        <v>52.270598999999997</v>
      </c>
      <c r="AE32">
        <v>52.341468999999996</v>
      </c>
      <c r="AF32">
        <v>52.742237000000003</v>
      </c>
      <c r="AG32">
        <v>53.071174999999997</v>
      </c>
      <c r="AH32">
        <v>53.468131999999997</v>
      </c>
      <c r="AI32">
        <v>53.209235999999997</v>
      </c>
      <c r="AJ32" s="71">
        <v>5.0000000000000001E-3</v>
      </c>
    </row>
    <row r="33" spans="1:36" x14ac:dyDescent="0.75">
      <c r="A33" t="s">
        <v>173</v>
      </c>
      <c r="B33" t="s">
        <v>174</v>
      </c>
      <c r="C33" t="s">
        <v>175</v>
      </c>
      <c r="D33" t="s">
        <v>108</v>
      </c>
      <c r="F33">
        <v>8770.9472659999992</v>
      </c>
      <c r="G33">
        <v>7990.8183589999999</v>
      </c>
      <c r="H33">
        <v>8171.5820309999999</v>
      </c>
      <c r="I33">
        <v>8366.7363280000009</v>
      </c>
      <c r="J33">
        <v>8374.7431639999995</v>
      </c>
      <c r="K33">
        <v>8373.7568360000005</v>
      </c>
      <c r="L33">
        <v>8264.9785159999992</v>
      </c>
      <c r="M33">
        <v>8234.5517579999996</v>
      </c>
      <c r="N33">
        <v>8200.484375</v>
      </c>
      <c r="O33">
        <v>8092.0795900000003</v>
      </c>
      <c r="P33">
        <v>8008.3828119999998</v>
      </c>
      <c r="Q33">
        <v>7946.0390619999998</v>
      </c>
      <c r="R33">
        <v>7931.8549800000001</v>
      </c>
      <c r="S33">
        <v>7733.8696289999998</v>
      </c>
      <c r="T33">
        <v>7543.7270509999998</v>
      </c>
      <c r="U33">
        <v>7453.2299800000001</v>
      </c>
      <c r="V33">
        <v>7430.4287109999996</v>
      </c>
      <c r="W33">
        <v>7473.2260740000002</v>
      </c>
      <c r="X33">
        <v>7568.1606449999999</v>
      </c>
      <c r="Y33">
        <v>7598.4575199999999</v>
      </c>
      <c r="Z33">
        <v>7584.5786129999997</v>
      </c>
      <c r="AA33">
        <v>7533.7104490000002</v>
      </c>
      <c r="AB33">
        <v>7474.4926759999998</v>
      </c>
      <c r="AC33">
        <v>7418.140625</v>
      </c>
      <c r="AD33">
        <v>7350.0405270000001</v>
      </c>
      <c r="AE33">
        <v>7360.4951170000004</v>
      </c>
      <c r="AF33">
        <v>7348.8803710000002</v>
      </c>
      <c r="AG33">
        <v>7314.7827150000003</v>
      </c>
      <c r="AH33">
        <v>7349.1044920000004</v>
      </c>
      <c r="AI33">
        <v>7361.6455079999996</v>
      </c>
      <c r="AJ33" s="71">
        <v>-6.0000000000000001E-3</v>
      </c>
    </row>
    <row r="34" spans="1:36" x14ac:dyDescent="0.75">
      <c r="A34" t="s">
        <v>176</v>
      </c>
    </row>
    <row r="35" spans="1:36" x14ac:dyDescent="0.75">
      <c r="A35" t="s">
        <v>116</v>
      </c>
      <c r="B35" t="s">
        <v>177</v>
      </c>
      <c r="C35" t="s">
        <v>178</v>
      </c>
      <c r="D35" t="s">
        <v>108</v>
      </c>
      <c r="F35">
        <v>596.27099599999997</v>
      </c>
      <c r="G35">
        <v>546.36578399999996</v>
      </c>
      <c r="H35">
        <v>560.06811500000003</v>
      </c>
      <c r="I35">
        <v>574.928406</v>
      </c>
      <c r="J35">
        <v>576.18988000000002</v>
      </c>
      <c r="K35">
        <v>576.79669200000001</v>
      </c>
      <c r="L35">
        <v>569.94995100000006</v>
      </c>
      <c r="M35">
        <v>568.57684300000005</v>
      </c>
      <c r="N35">
        <v>566.88085899999999</v>
      </c>
      <c r="O35">
        <v>560.06951900000001</v>
      </c>
      <c r="P35">
        <v>554.92858899999999</v>
      </c>
      <c r="Q35">
        <v>552.00311299999998</v>
      </c>
      <c r="R35">
        <v>551.68054199999995</v>
      </c>
      <c r="S35">
        <v>538.38372800000002</v>
      </c>
      <c r="T35">
        <v>525.73877000000005</v>
      </c>
      <c r="U35">
        <v>519.98260500000004</v>
      </c>
      <c r="V35">
        <v>519.21203600000001</v>
      </c>
      <c r="W35">
        <v>522.88903800000003</v>
      </c>
      <c r="X35">
        <v>529.97515899999996</v>
      </c>
      <c r="Y35">
        <v>532.82470699999999</v>
      </c>
      <c r="Z35">
        <v>532.42767300000003</v>
      </c>
      <c r="AA35">
        <v>529.45483400000001</v>
      </c>
      <c r="AB35">
        <v>525.90850799999998</v>
      </c>
      <c r="AC35">
        <v>522.56658900000002</v>
      </c>
      <c r="AD35">
        <v>518.38085899999999</v>
      </c>
      <c r="AE35">
        <v>519.85076900000001</v>
      </c>
      <c r="AF35">
        <v>519.60534700000005</v>
      </c>
      <c r="AG35">
        <v>517.68316700000003</v>
      </c>
      <c r="AH35">
        <v>520.55609100000004</v>
      </c>
      <c r="AI35">
        <v>521.65747099999999</v>
      </c>
      <c r="AJ35" s="71">
        <v>-5.0000000000000001E-3</v>
      </c>
    </row>
    <row r="36" spans="1:36" x14ac:dyDescent="0.75">
      <c r="A36" t="s">
        <v>119</v>
      </c>
      <c r="B36" t="s">
        <v>179</v>
      </c>
      <c r="C36" t="s">
        <v>180</v>
      </c>
      <c r="D36" t="s">
        <v>108</v>
      </c>
      <c r="F36">
        <v>9.3778E-2</v>
      </c>
      <c r="G36">
        <v>8.4561999999999998E-2</v>
      </c>
      <c r="H36">
        <v>8.3866999999999997E-2</v>
      </c>
      <c r="I36">
        <v>8.2933999999999994E-2</v>
      </c>
      <c r="J36">
        <v>7.9842999999999997E-2</v>
      </c>
      <c r="K36">
        <v>7.6699000000000003E-2</v>
      </c>
      <c r="L36">
        <v>7.2664999999999993E-2</v>
      </c>
      <c r="M36">
        <v>6.9365999999999997E-2</v>
      </c>
      <c r="N36">
        <v>6.6087999999999994E-2</v>
      </c>
      <c r="O36">
        <v>6.2316000000000003E-2</v>
      </c>
      <c r="P36">
        <v>5.8749999999999997E-2</v>
      </c>
      <c r="Q36">
        <v>5.5550000000000002E-2</v>
      </c>
      <c r="R36">
        <v>5.2555999999999999E-2</v>
      </c>
      <c r="S36">
        <v>4.8385999999999998E-2</v>
      </c>
      <c r="T36">
        <v>4.4403999999999999E-2</v>
      </c>
      <c r="U36">
        <v>4.1073999999999999E-2</v>
      </c>
      <c r="V36">
        <v>3.8148000000000001E-2</v>
      </c>
      <c r="W36">
        <v>3.5541000000000003E-2</v>
      </c>
      <c r="X36">
        <v>3.3077000000000002E-2</v>
      </c>
      <c r="Y36">
        <v>3.0315999999999999E-2</v>
      </c>
      <c r="Z36">
        <v>2.7324000000000001E-2</v>
      </c>
      <c r="AA36">
        <v>2.4208E-2</v>
      </c>
      <c r="AB36">
        <v>2.1094999999999999E-2</v>
      </c>
      <c r="AC36">
        <v>1.7999999999999999E-2</v>
      </c>
      <c r="AD36">
        <v>1.4900999999999999E-2</v>
      </c>
      <c r="AE36">
        <v>1.1975E-2</v>
      </c>
      <c r="AF36">
        <v>8.9910000000000007E-3</v>
      </c>
      <c r="AG36">
        <v>5.9810000000000002E-3</v>
      </c>
      <c r="AH36">
        <v>3.0119999999999999E-3</v>
      </c>
      <c r="AI36">
        <v>0</v>
      </c>
      <c r="AJ36" t="s">
        <v>136</v>
      </c>
    </row>
    <row r="37" spans="1:36" x14ac:dyDescent="0.75">
      <c r="A37" t="s">
        <v>122</v>
      </c>
      <c r="B37" t="s">
        <v>181</v>
      </c>
      <c r="C37" t="s">
        <v>182</v>
      </c>
      <c r="D37" t="s">
        <v>108</v>
      </c>
      <c r="F37">
        <v>28.579189</v>
      </c>
      <c r="G37">
        <v>37.799796999999998</v>
      </c>
      <c r="H37">
        <v>46.339046000000003</v>
      </c>
      <c r="I37">
        <v>54.261100999999996</v>
      </c>
      <c r="J37">
        <v>58.176040999999998</v>
      </c>
      <c r="K37">
        <v>61.655929999999998</v>
      </c>
      <c r="L37">
        <v>64.917702000000006</v>
      </c>
      <c r="M37">
        <v>68.914390999999995</v>
      </c>
      <c r="N37">
        <v>73.443618999999998</v>
      </c>
      <c r="O37">
        <v>78.091064000000003</v>
      </c>
      <c r="P37">
        <v>80.645233000000005</v>
      </c>
      <c r="Q37">
        <v>85.000327999999996</v>
      </c>
      <c r="R37">
        <v>88.585280999999995</v>
      </c>
      <c r="S37">
        <v>89.981232000000006</v>
      </c>
      <c r="T37">
        <v>91.31456</v>
      </c>
      <c r="U37">
        <v>93.395668000000001</v>
      </c>
      <c r="V37">
        <v>96.163764999999998</v>
      </c>
      <c r="W37">
        <v>99.826248000000007</v>
      </c>
      <c r="X37">
        <v>103.860428</v>
      </c>
      <c r="Y37">
        <v>107.462875</v>
      </c>
      <c r="Z37">
        <v>110.179092</v>
      </c>
      <c r="AA37">
        <v>112.399666</v>
      </c>
      <c r="AB37">
        <v>114.578751</v>
      </c>
      <c r="AC37">
        <v>116.570374</v>
      </c>
      <c r="AD37">
        <v>118.287209</v>
      </c>
      <c r="AE37">
        <v>121.47287799999999</v>
      </c>
      <c r="AF37">
        <v>124.279961</v>
      </c>
      <c r="AG37">
        <v>126.766396</v>
      </c>
      <c r="AH37">
        <v>130.59278900000001</v>
      </c>
      <c r="AI37">
        <v>133.894745</v>
      </c>
      <c r="AJ37" s="71">
        <v>5.5E-2</v>
      </c>
    </row>
    <row r="38" spans="1:36" x14ac:dyDescent="0.75">
      <c r="A38" t="s">
        <v>125</v>
      </c>
      <c r="B38" t="s">
        <v>183</v>
      </c>
      <c r="C38" t="s">
        <v>184</v>
      </c>
      <c r="D38" t="s">
        <v>108</v>
      </c>
      <c r="F38">
        <v>116.33712800000001</v>
      </c>
      <c r="G38">
        <v>128.26812699999999</v>
      </c>
      <c r="H38">
        <v>155.00762900000001</v>
      </c>
      <c r="I38">
        <v>182.89810199999999</v>
      </c>
      <c r="J38">
        <v>195.789841</v>
      </c>
      <c r="K38">
        <v>205.34196499999999</v>
      </c>
      <c r="L38">
        <v>213.27427700000001</v>
      </c>
      <c r="M38">
        <v>223.44061300000001</v>
      </c>
      <c r="N38">
        <v>236.342468</v>
      </c>
      <c r="O38">
        <v>247.95652799999999</v>
      </c>
      <c r="P38">
        <v>258.85949699999998</v>
      </c>
      <c r="Q38">
        <v>282.15914900000001</v>
      </c>
      <c r="R38">
        <v>301.43454000000003</v>
      </c>
      <c r="S38">
        <v>312.80041499999999</v>
      </c>
      <c r="T38">
        <v>324.20504799999998</v>
      </c>
      <c r="U38">
        <v>337.032623</v>
      </c>
      <c r="V38">
        <v>352.85296599999998</v>
      </c>
      <c r="W38">
        <v>373.29519699999997</v>
      </c>
      <c r="X38">
        <v>393.44055200000003</v>
      </c>
      <c r="Y38">
        <v>416.24755900000002</v>
      </c>
      <c r="Z38">
        <v>434.52276599999999</v>
      </c>
      <c r="AA38">
        <v>451.46810900000003</v>
      </c>
      <c r="AB38">
        <v>469.557098</v>
      </c>
      <c r="AC38">
        <v>484.46343999999999</v>
      </c>
      <c r="AD38">
        <v>496.07870500000001</v>
      </c>
      <c r="AE38">
        <v>515.07562299999995</v>
      </c>
      <c r="AF38">
        <v>530.70703100000003</v>
      </c>
      <c r="AG38">
        <v>543.75414999999998</v>
      </c>
      <c r="AH38">
        <v>562.824341</v>
      </c>
      <c r="AI38">
        <v>573.33343500000001</v>
      </c>
      <c r="AJ38" s="71">
        <v>5.7000000000000002E-2</v>
      </c>
    </row>
    <row r="39" spans="1:36" x14ac:dyDescent="0.75">
      <c r="A39" t="s">
        <v>128</v>
      </c>
      <c r="B39" t="s">
        <v>185</v>
      </c>
      <c r="C39" t="s">
        <v>130</v>
      </c>
      <c r="D39" t="s">
        <v>108</v>
      </c>
      <c r="F39">
        <v>55.057670999999999</v>
      </c>
      <c r="G39">
        <v>53.127327000000001</v>
      </c>
      <c r="H39">
        <v>53.622996999999998</v>
      </c>
      <c r="I39">
        <v>53.152264000000002</v>
      </c>
      <c r="J39">
        <v>51.774372</v>
      </c>
      <c r="K39">
        <v>51.004989999999999</v>
      </c>
      <c r="L39">
        <v>50.355651999999999</v>
      </c>
      <c r="M39">
        <v>50.621254</v>
      </c>
      <c r="N39">
        <v>51.208556999999999</v>
      </c>
      <c r="O39">
        <v>52.072277</v>
      </c>
      <c r="P39">
        <v>53.217650999999996</v>
      </c>
      <c r="Q39">
        <v>55.713206999999997</v>
      </c>
      <c r="R39">
        <v>57.525776</v>
      </c>
      <c r="S39">
        <v>58.145057999999999</v>
      </c>
      <c r="T39">
        <v>58.647334999999998</v>
      </c>
      <c r="U39">
        <v>59.694374000000003</v>
      </c>
      <c r="V39">
        <v>61.187140999999997</v>
      </c>
      <c r="W39">
        <v>63.272671000000003</v>
      </c>
      <c r="X39">
        <v>65.542450000000002</v>
      </c>
      <c r="Y39">
        <v>67.744652000000002</v>
      </c>
      <c r="Z39">
        <v>69.149833999999998</v>
      </c>
      <c r="AA39">
        <v>70.186065999999997</v>
      </c>
      <c r="AB39">
        <v>71.208481000000006</v>
      </c>
      <c r="AC39">
        <v>71.972328000000005</v>
      </c>
      <c r="AD39">
        <v>72.425597999999994</v>
      </c>
      <c r="AE39">
        <v>73.737701000000001</v>
      </c>
      <c r="AF39">
        <v>74.667357999999993</v>
      </c>
      <c r="AG39">
        <v>75.298148999999995</v>
      </c>
      <c r="AH39">
        <v>76.662216000000001</v>
      </c>
      <c r="AI39">
        <v>77.354256000000007</v>
      </c>
      <c r="AJ39" s="71">
        <v>1.2E-2</v>
      </c>
    </row>
    <row r="40" spans="1:36" x14ac:dyDescent="0.75">
      <c r="A40" t="s">
        <v>131</v>
      </c>
      <c r="B40" t="s">
        <v>186</v>
      </c>
      <c r="C40" t="s">
        <v>130</v>
      </c>
      <c r="D40" t="s">
        <v>108</v>
      </c>
      <c r="F40">
        <v>36.218811000000002</v>
      </c>
      <c r="G40">
        <v>154.586761</v>
      </c>
      <c r="H40">
        <v>190.44366500000001</v>
      </c>
      <c r="I40">
        <v>194.14935299999999</v>
      </c>
      <c r="J40">
        <v>189.67103599999999</v>
      </c>
      <c r="K40">
        <v>186.11908</v>
      </c>
      <c r="L40">
        <v>182.59335300000001</v>
      </c>
      <c r="M40">
        <v>182.38986199999999</v>
      </c>
      <c r="N40">
        <v>183.34767199999999</v>
      </c>
      <c r="O40">
        <v>185.21614099999999</v>
      </c>
      <c r="P40">
        <v>188.22491500000001</v>
      </c>
      <c r="Q40">
        <v>195.500427</v>
      </c>
      <c r="R40">
        <v>201.602203</v>
      </c>
      <c r="S40">
        <v>202.48445100000001</v>
      </c>
      <c r="T40">
        <v>203.07191499999999</v>
      </c>
      <c r="U40">
        <v>205.48602299999999</v>
      </c>
      <c r="V40">
        <v>209.44358800000001</v>
      </c>
      <c r="W40">
        <v>215.51011700000001</v>
      </c>
      <c r="X40">
        <v>222.27899199999999</v>
      </c>
      <c r="Y40">
        <v>228.56625399999999</v>
      </c>
      <c r="Z40">
        <v>232.799881</v>
      </c>
      <c r="AA40">
        <v>235.78497300000001</v>
      </c>
      <c r="AB40">
        <v>238.747772</v>
      </c>
      <c r="AC40">
        <v>241.03796399999999</v>
      </c>
      <c r="AD40">
        <v>242.18598900000001</v>
      </c>
      <c r="AE40">
        <v>246.25103799999999</v>
      </c>
      <c r="AF40">
        <v>249.15150499999999</v>
      </c>
      <c r="AG40">
        <v>250.96052599999999</v>
      </c>
      <c r="AH40">
        <v>255.18679800000001</v>
      </c>
      <c r="AI40">
        <v>257.30136099999999</v>
      </c>
      <c r="AJ40" s="71">
        <v>7.0000000000000007E-2</v>
      </c>
    </row>
    <row r="41" spans="1:36" x14ac:dyDescent="0.75">
      <c r="A41" t="s">
        <v>133</v>
      </c>
      <c r="B41" t="s">
        <v>187</v>
      </c>
      <c r="C41" t="s">
        <v>188</v>
      </c>
      <c r="D41" t="s">
        <v>108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136</v>
      </c>
    </row>
    <row r="42" spans="1:36" x14ac:dyDescent="0.75">
      <c r="A42" t="s">
        <v>137</v>
      </c>
      <c r="B42" t="s">
        <v>189</v>
      </c>
      <c r="C42" t="s">
        <v>190</v>
      </c>
      <c r="D42" t="s">
        <v>108</v>
      </c>
      <c r="F42">
        <v>458.01428199999998</v>
      </c>
      <c r="G42">
        <v>501.93493699999999</v>
      </c>
      <c r="H42">
        <v>547.27465800000004</v>
      </c>
      <c r="I42">
        <v>565.82757600000002</v>
      </c>
      <c r="J42">
        <v>565.51458700000001</v>
      </c>
      <c r="K42">
        <v>565.17663600000003</v>
      </c>
      <c r="L42">
        <v>560.31372099999999</v>
      </c>
      <c r="M42">
        <v>561.88214100000005</v>
      </c>
      <c r="N42">
        <v>563.16980000000001</v>
      </c>
      <c r="O42">
        <v>562.63098100000002</v>
      </c>
      <c r="P42">
        <v>562.89172399999995</v>
      </c>
      <c r="Q42">
        <v>570.48767099999998</v>
      </c>
      <c r="R42">
        <v>576.23821999999996</v>
      </c>
      <c r="S42">
        <v>567.89605700000004</v>
      </c>
      <c r="T42">
        <v>558.94799799999998</v>
      </c>
      <c r="U42">
        <v>556.03161599999999</v>
      </c>
      <c r="V42">
        <v>558.466858</v>
      </c>
      <c r="W42">
        <v>566.629639</v>
      </c>
      <c r="X42">
        <v>576.86871299999996</v>
      </c>
      <c r="Y42">
        <v>585.97894299999996</v>
      </c>
      <c r="Z42">
        <v>589.79345699999999</v>
      </c>
      <c r="AA42">
        <v>590.86480700000004</v>
      </c>
      <c r="AB42">
        <v>591.52166699999998</v>
      </c>
      <c r="AC42">
        <v>591.03228799999999</v>
      </c>
      <c r="AD42">
        <v>588.61328100000003</v>
      </c>
      <c r="AE42">
        <v>593.19030799999996</v>
      </c>
      <c r="AF42">
        <v>595.053406</v>
      </c>
      <c r="AG42">
        <v>594.78008999999997</v>
      </c>
      <c r="AH42">
        <v>600.26403800000003</v>
      </c>
      <c r="AI42">
        <v>601.24218800000006</v>
      </c>
      <c r="AJ42" s="71">
        <v>8.9999999999999993E-3</v>
      </c>
    </row>
    <row r="43" spans="1:36" x14ac:dyDescent="0.75">
      <c r="A43" t="s">
        <v>140</v>
      </c>
      <c r="B43" t="s">
        <v>191</v>
      </c>
      <c r="C43" t="s">
        <v>192</v>
      </c>
      <c r="D43" t="s">
        <v>108</v>
      </c>
      <c r="F43">
        <v>0.110323</v>
      </c>
      <c r="G43">
        <v>0.137763</v>
      </c>
      <c r="H43">
        <v>0.183253</v>
      </c>
      <c r="I43">
        <v>0.23328199999999999</v>
      </c>
      <c r="J43">
        <v>0.25928400000000001</v>
      </c>
      <c r="K43">
        <v>0.269482</v>
      </c>
      <c r="L43">
        <v>0.27029700000000001</v>
      </c>
      <c r="M43">
        <v>0.26854499999999998</v>
      </c>
      <c r="N43">
        <v>0.26186599999999999</v>
      </c>
      <c r="O43">
        <v>0.26164300000000001</v>
      </c>
      <c r="P43">
        <v>0.25868000000000002</v>
      </c>
      <c r="Q43">
        <v>0.26290200000000002</v>
      </c>
      <c r="R43">
        <v>0.26259500000000002</v>
      </c>
      <c r="S43">
        <v>0.25814100000000001</v>
      </c>
      <c r="T43">
        <v>0.25338300000000002</v>
      </c>
      <c r="U43">
        <v>0.25079400000000002</v>
      </c>
      <c r="V43">
        <v>0.25117600000000001</v>
      </c>
      <c r="W43">
        <v>0.25495699999999999</v>
      </c>
      <c r="X43">
        <v>0.25800600000000001</v>
      </c>
      <c r="Y43">
        <v>0.26522499999999999</v>
      </c>
      <c r="Z43">
        <v>0.26688400000000001</v>
      </c>
      <c r="AA43">
        <v>0.27162900000000001</v>
      </c>
      <c r="AB43">
        <v>0.277702</v>
      </c>
      <c r="AC43">
        <v>0.28060000000000002</v>
      </c>
      <c r="AD43">
        <v>0.28139700000000001</v>
      </c>
      <c r="AE43">
        <v>0.28559200000000001</v>
      </c>
      <c r="AF43">
        <v>0.28731699999999999</v>
      </c>
      <c r="AG43">
        <v>0.28775299999999998</v>
      </c>
      <c r="AH43">
        <v>0.29196899999999998</v>
      </c>
      <c r="AI43">
        <v>0.29115400000000002</v>
      </c>
      <c r="AJ43" s="71">
        <v>3.4000000000000002E-2</v>
      </c>
    </row>
    <row r="44" spans="1:36" x14ac:dyDescent="0.75">
      <c r="A44" t="s">
        <v>143</v>
      </c>
      <c r="B44" t="s">
        <v>193</v>
      </c>
      <c r="C44" t="s">
        <v>194</v>
      </c>
      <c r="D44" t="s">
        <v>108</v>
      </c>
      <c r="F44">
        <v>2.1523E-2</v>
      </c>
      <c r="G44">
        <v>2.2523000000000001E-2</v>
      </c>
      <c r="H44">
        <v>2.3244999999999998E-2</v>
      </c>
      <c r="I44">
        <v>2.4621000000000001E-2</v>
      </c>
      <c r="J44">
        <v>2.5132999999999999E-2</v>
      </c>
      <c r="K44">
        <v>2.5956E-2</v>
      </c>
      <c r="L44">
        <v>2.6793999999999998E-2</v>
      </c>
      <c r="M44">
        <v>2.7444E-2</v>
      </c>
      <c r="N44">
        <v>2.7904000000000002E-2</v>
      </c>
      <c r="O44">
        <v>2.8843000000000001E-2</v>
      </c>
      <c r="P44">
        <v>2.9156000000000001E-2</v>
      </c>
      <c r="Q44">
        <v>3.0003999999999999E-2</v>
      </c>
      <c r="R44">
        <v>3.0705E-2</v>
      </c>
      <c r="S44">
        <v>3.0901000000000001E-2</v>
      </c>
      <c r="T44">
        <v>3.1073E-2</v>
      </c>
      <c r="U44">
        <v>3.1642999999999998E-2</v>
      </c>
      <c r="V44">
        <v>3.2497999999999999E-2</v>
      </c>
      <c r="W44">
        <v>3.3938999999999997E-2</v>
      </c>
      <c r="X44">
        <v>3.4952999999999998E-2</v>
      </c>
      <c r="Y44">
        <v>3.7253000000000001E-2</v>
      </c>
      <c r="Z44">
        <v>3.8560999999999998E-2</v>
      </c>
      <c r="AA44">
        <v>4.0196000000000003E-2</v>
      </c>
      <c r="AB44">
        <v>4.2286999999999998E-2</v>
      </c>
      <c r="AC44">
        <v>4.3834999999999999E-2</v>
      </c>
      <c r="AD44">
        <v>4.5184000000000002E-2</v>
      </c>
      <c r="AE44">
        <v>4.7343000000000003E-2</v>
      </c>
      <c r="AF44">
        <v>4.9064999999999998E-2</v>
      </c>
      <c r="AG44">
        <v>5.0527000000000002E-2</v>
      </c>
      <c r="AH44">
        <v>5.2706999999999997E-2</v>
      </c>
      <c r="AI44">
        <v>5.3215999999999999E-2</v>
      </c>
      <c r="AJ44" s="71">
        <v>3.2000000000000001E-2</v>
      </c>
    </row>
    <row r="45" spans="1:36" x14ac:dyDescent="0.75">
      <c r="A45" t="s">
        <v>146</v>
      </c>
      <c r="B45" t="s">
        <v>195</v>
      </c>
      <c r="C45" t="s">
        <v>196</v>
      </c>
      <c r="D45" t="s">
        <v>108</v>
      </c>
      <c r="F45">
        <v>0.454287</v>
      </c>
      <c r="G45">
        <v>0.61953199999999997</v>
      </c>
      <c r="H45">
        <v>0.69791700000000001</v>
      </c>
      <c r="I45">
        <v>0.73194599999999999</v>
      </c>
      <c r="J45">
        <v>0.74988699999999997</v>
      </c>
      <c r="K45">
        <v>0.77173599999999998</v>
      </c>
      <c r="L45">
        <v>0.785443</v>
      </c>
      <c r="M45">
        <v>0.79760399999999998</v>
      </c>
      <c r="N45">
        <v>0.80721799999999999</v>
      </c>
      <c r="O45">
        <v>0.821994</v>
      </c>
      <c r="P45">
        <v>0.82895200000000002</v>
      </c>
      <c r="Q45">
        <v>0.86267899999999997</v>
      </c>
      <c r="R45">
        <v>0.88248800000000005</v>
      </c>
      <c r="S45">
        <v>0.88968400000000003</v>
      </c>
      <c r="T45">
        <v>0.89937299999999998</v>
      </c>
      <c r="U45">
        <v>0.91783199999999998</v>
      </c>
      <c r="V45">
        <v>0.94411299999999998</v>
      </c>
      <c r="W45">
        <v>0.98437600000000003</v>
      </c>
      <c r="X45">
        <v>1.0265660000000001</v>
      </c>
      <c r="Y45">
        <v>1.076635</v>
      </c>
      <c r="Z45">
        <v>1.1149789999999999</v>
      </c>
      <c r="AA45">
        <v>1.1537139999999999</v>
      </c>
      <c r="AB45">
        <v>1.190774</v>
      </c>
      <c r="AC45">
        <v>1.2256609999999999</v>
      </c>
      <c r="AD45">
        <v>1.2712019999999999</v>
      </c>
      <c r="AE45">
        <v>1.3486309999999999</v>
      </c>
      <c r="AF45">
        <v>1.4238010000000001</v>
      </c>
      <c r="AG45">
        <v>1.489571</v>
      </c>
      <c r="AH45">
        <v>1.572449</v>
      </c>
      <c r="AI45">
        <v>1.6329180000000001</v>
      </c>
      <c r="AJ45" s="71">
        <v>4.4999999999999998E-2</v>
      </c>
    </row>
    <row r="46" spans="1:36" x14ac:dyDescent="0.75">
      <c r="A46" t="s">
        <v>149</v>
      </c>
      <c r="B46" t="s">
        <v>197</v>
      </c>
      <c r="C46" t="s">
        <v>198</v>
      </c>
      <c r="D46" t="s">
        <v>108</v>
      </c>
      <c r="F46">
        <v>5.8349999999999999E-3</v>
      </c>
      <c r="G46">
        <v>5.803E-3</v>
      </c>
      <c r="H46">
        <v>6.4859999999999996E-3</v>
      </c>
      <c r="I46">
        <v>6.6709999999999998E-3</v>
      </c>
      <c r="J46">
        <v>6.7279999999999996E-3</v>
      </c>
      <c r="K46">
        <v>6.8190000000000004E-3</v>
      </c>
      <c r="L46">
        <v>6.8370000000000002E-3</v>
      </c>
      <c r="M46">
        <v>6.7780000000000002E-3</v>
      </c>
      <c r="N46">
        <v>6.7070000000000003E-3</v>
      </c>
      <c r="O46">
        <v>6.7419999999999997E-3</v>
      </c>
      <c r="P46">
        <v>6.6670000000000002E-3</v>
      </c>
      <c r="Q46">
        <v>7.0340000000000003E-3</v>
      </c>
      <c r="R46">
        <v>7.0559999999999998E-3</v>
      </c>
      <c r="S46">
        <v>7.0060000000000001E-3</v>
      </c>
      <c r="T46">
        <v>7.0140000000000003E-3</v>
      </c>
      <c r="U46">
        <v>7.0619999999999997E-3</v>
      </c>
      <c r="V46">
        <v>7.123E-3</v>
      </c>
      <c r="W46">
        <v>7.3049999999999999E-3</v>
      </c>
      <c r="X46">
        <v>7.45E-3</v>
      </c>
      <c r="Y46">
        <v>7.7349999999999997E-3</v>
      </c>
      <c r="Z46">
        <v>7.8759999999999993E-3</v>
      </c>
      <c r="AA46">
        <v>8.0409999999999995E-3</v>
      </c>
      <c r="AB46">
        <v>8.1890000000000001E-3</v>
      </c>
      <c r="AC46">
        <v>8.2909999999999998E-3</v>
      </c>
      <c r="AD46">
        <v>8.4980000000000003E-3</v>
      </c>
      <c r="AE46">
        <v>8.9510000000000006E-3</v>
      </c>
      <c r="AF46">
        <v>9.3039999999999998E-3</v>
      </c>
      <c r="AG46">
        <v>9.5560000000000003E-3</v>
      </c>
      <c r="AH46">
        <v>9.92E-3</v>
      </c>
      <c r="AI46">
        <v>1.0041E-2</v>
      </c>
      <c r="AJ46" s="71">
        <v>1.9E-2</v>
      </c>
    </row>
    <row r="47" spans="1:36" x14ac:dyDescent="0.75">
      <c r="A47" t="s">
        <v>151</v>
      </c>
      <c r="B47" t="s">
        <v>199</v>
      </c>
      <c r="C47" t="s">
        <v>200</v>
      </c>
      <c r="D47" t="s">
        <v>108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136</v>
      </c>
    </row>
    <row r="48" spans="1:36" x14ac:dyDescent="0.75">
      <c r="A48" t="s">
        <v>154</v>
      </c>
      <c r="B48" t="s">
        <v>201</v>
      </c>
      <c r="C48" t="s">
        <v>202</v>
      </c>
      <c r="D48" t="s">
        <v>108</v>
      </c>
      <c r="F48">
        <v>6.3100000000000005E-4</v>
      </c>
      <c r="G48">
        <v>3.9240000000000004E-3</v>
      </c>
      <c r="H48">
        <v>7.607E-3</v>
      </c>
      <c r="I48">
        <v>1.1663E-2</v>
      </c>
      <c r="J48">
        <v>1.6934000000000001E-2</v>
      </c>
      <c r="K48">
        <v>2.146E-2</v>
      </c>
      <c r="L48">
        <v>2.5975000000000002E-2</v>
      </c>
      <c r="M48">
        <v>3.1001000000000001E-2</v>
      </c>
      <c r="N48">
        <v>3.6346000000000003E-2</v>
      </c>
      <c r="O48">
        <v>4.1800999999999998E-2</v>
      </c>
      <c r="P48">
        <v>4.7445000000000001E-2</v>
      </c>
      <c r="Q48">
        <v>5.4151999999999999E-2</v>
      </c>
      <c r="R48">
        <v>6.1150000000000003E-2</v>
      </c>
      <c r="S48">
        <v>6.6989000000000007E-2</v>
      </c>
      <c r="T48">
        <v>7.3028999999999997E-2</v>
      </c>
      <c r="U48">
        <v>8.0170000000000005E-2</v>
      </c>
      <c r="V48">
        <v>8.8482000000000005E-2</v>
      </c>
      <c r="W48">
        <v>9.8235000000000003E-2</v>
      </c>
      <c r="X48">
        <v>0.108999</v>
      </c>
      <c r="Y48">
        <v>0.120353</v>
      </c>
      <c r="Z48">
        <v>0.13120999999999999</v>
      </c>
      <c r="AA48">
        <v>0.142038</v>
      </c>
      <c r="AB48">
        <v>0.153393</v>
      </c>
      <c r="AC48">
        <v>0.16478300000000001</v>
      </c>
      <c r="AD48">
        <v>0.176149</v>
      </c>
      <c r="AE48">
        <v>0.19006200000000001</v>
      </c>
      <c r="AF48">
        <v>0.20350299999999999</v>
      </c>
      <c r="AG48">
        <v>0.21637600000000001</v>
      </c>
      <c r="AH48">
        <v>0.232098</v>
      </c>
      <c r="AI48">
        <v>0.245919</v>
      </c>
      <c r="AJ48" s="71">
        <v>0.22800000000000001</v>
      </c>
    </row>
    <row r="49" spans="1:36" x14ac:dyDescent="0.75">
      <c r="A49" t="s">
        <v>203</v>
      </c>
      <c r="B49" t="s">
        <v>204</v>
      </c>
      <c r="C49" t="s">
        <v>205</v>
      </c>
      <c r="D49" t="s">
        <v>108</v>
      </c>
      <c r="F49">
        <v>1291.1644289999999</v>
      </c>
      <c r="G49">
        <v>1422.9570309999999</v>
      </c>
      <c r="H49">
        <v>1553.7583010000001</v>
      </c>
      <c r="I49">
        <v>1626.3079829999999</v>
      </c>
      <c r="J49">
        <v>1638.2535399999999</v>
      </c>
      <c r="K49">
        <v>1647.267578</v>
      </c>
      <c r="L49">
        <v>1642.5926509999999</v>
      </c>
      <c r="M49">
        <v>1657.025879</v>
      </c>
      <c r="N49">
        <v>1675.599121</v>
      </c>
      <c r="O49">
        <v>1687.2597659999999</v>
      </c>
      <c r="P49">
        <v>1699.997437</v>
      </c>
      <c r="Q49">
        <v>1742.1363530000001</v>
      </c>
      <c r="R49">
        <v>1778.363159</v>
      </c>
      <c r="S49">
        <v>1770.9920649999999</v>
      </c>
      <c r="T49">
        <v>1763.234009</v>
      </c>
      <c r="U49">
        <v>1772.951538</v>
      </c>
      <c r="V49">
        <v>1798.687866</v>
      </c>
      <c r="W49">
        <v>1842.83728</v>
      </c>
      <c r="X49">
        <v>1893.4354249999999</v>
      </c>
      <c r="Y49">
        <v>1940.3625489999999</v>
      </c>
      <c r="Z49">
        <v>1970.459595</v>
      </c>
      <c r="AA49">
        <v>1991.7983400000001</v>
      </c>
      <c r="AB49">
        <v>2013.2158199999999</v>
      </c>
      <c r="AC49">
        <v>2029.3842770000001</v>
      </c>
      <c r="AD49">
        <v>2037.769043</v>
      </c>
      <c r="AE49">
        <v>2071.470703</v>
      </c>
      <c r="AF49">
        <v>2095.4467770000001</v>
      </c>
      <c r="AG49">
        <v>2111.3022460000002</v>
      </c>
      <c r="AH49">
        <v>2148.2485350000002</v>
      </c>
      <c r="AI49">
        <v>2167.0166020000001</v>
      </c>
      <c r="AJ49" s="71">
        <v>1.7999999999999999E-2</v>
      </c>
    </row>
    <row r="50" spans="1:36" x14ac:dyDescent="0.75">
      <c r="A50" t="s">
        <v>206</v>
      </c>
      <c r="B50" t="s">
        <v>207</v>
      </c>
      <c r="C50" t="s">
        <v>208</v>
      </c>
      <c r="D50" t="s">
        <v>163</v>
      </c>
      <c r="F50">
        <v>12.831943000000001</v>
      </c>
      <c r="G50">
        <v>15.115688</v>
      </c>
      <c r="H50">
        <v>15.97639</v>
      </c>
      <c r="I50">
        <v>16.274401000000001</v>
      </c>
      <c r="J50">
        <v>16.361270999999999</v>
      </c>
      <c r="K50">
        <v>16.438116000000001</v>
      </c>
      <c r="L50">
        <v>16.579166000000001</v>
      </c>
      <c r="M50">
        <v>16.751884</v>
      </c>
      <c r="N50">
        <v>16.966229999999999</v>
      </c>
      <c r="O50">
        <v>17.253309000000002</v>
      </c>
      <c r="P50">
        <v>17.510619999999999</v>
      </c>
      <c r="Q50">
        <v>17.982088000000001</v>
      </c>
      <c r="R50">
        <v>18.314347999999999</v>
      </c>
      <c r="S50">
        <v>18.632486</v>
      </c>
      <c r="T50">
        <v>18.945323999999999</v>
      </c>
      <c r="U50">
        <v>19.216526000000002</v>
      </c>
      <c r="V50">
        <v>19.489274999999999</v>
      </c>
      <c r="W50">
        <v>19.781286000000001</v>
      </c>
      <c r="X50">
        <v>20.011797000000001</v>
      </c>
      <c r="Y50">
        <v>20.341745</v>
      </c>
      <c r="Z50">
        <v>20.622205999999998</v>
      </c>
      <c r="AA50">
        <v>20.910150999999999</v>
      </c>
      <c r="AB50">
        <v>21.219197999999999</v>
      </c>
      <c r="AC50">
        <v>21.480591</v>
      </c>
      <c r="AD50">
        <v>21.706543</v>
      </c>
      <c r="AE50">
        <v>21.962237999999999</v>
      </c>
      <c r="AF50">
        <v>22.187359000000001</v>
      </c>
      <c r="AG50">
        <v>22.398506000000001</v>
      </c>
      <c r="AH50">
        <v>22.619444000000001</v>
      </c>
      <c r="AI50">
        <v>22.742086</v>
      </c>
      <c r="AJ50" s="71">
        <v>0.02</v>
      </c>
    </row>
    <row r="51" spans="1:36" x14ac:dyDescent="0.75">
      <c r="A51" t="s">
        <v>209</v>
      </c>
      <c r="B51" t="s">
        <v>210</v>
      </c>
      <c r="C51" t="s">
        <v>211</v>
      </c>
      <c r="D51" t="s">
        <v>108</v>
      </c>
      <c r="F51">
        <v>10062.111328000001</v>
      </c>
      <c r="G51">
        <v>9413.7753909999992</v>
      </c>
      <c r="H51">
        <v>9725.3398440000001</v>
      </c>
      <c r="I51">
        <v>9993.0439449999994</v>
      </c>
      <c r="J51">
        <v>10012.997069999999</v>
      </c>
      <c r="K51">
        <v>10021.024414</v>
      </c>
      <c r="L51">
        <v>9907.5712889999995</v>
      </c>
      <c r="M51">
        <v>9891.578125</v>
      </c>
      <c r="N51">
        <v>9876.0839840000008</v>
      </c>
      <c r="O51">
        <v>9779.3398440000001</v>
      </c>
      <c r="P51">
        <v>9708.3798829999996</v>
      </c>
      <c r="Q51">
        <v>9688.1757809999999</v>
      </c>
      <c r="R51">
        <v>9710.2177730000003</v>
      </c>
      <c r="S51">
        <v>9504.8613280000009</v>
      </c>
      <c r="T51">
        <v>9306.9609380000002</v>
      </c>
      <c r="U51">
        <v>9226.1816409999992</v>
      </c>
      <c r="V51">
        <v>9229.1162110000005</v>
      </c>
      <c r="W51">
        <v>9316.0634769999997</v>
      </c>
      <c r="X51">
        <v>9461.5957030000009</v>
      </c>
      <c r="Y51">
        <v>9538.8203119999998</v>
      </c>
      <c r="Z51">
        <v>9555.0380860000005</v>
      </c>
      <c r="AA51">
        <v>9525.5087889999995</v>
      </c>
      <c r="AB51">
        <v>9487.7089840000008</v>
      </c>
      <c r="AC51">
        <v>9447.5253909999992</v>
      </c>
      <c r="AD51">
        <v>9387.8095699999994</v>
      </c>
      <c r="AE51">
        <v>9431.9658199999994</v>
      </c>
      <c r="AF51">
        <v>9444.3271480000003</v>
      </c>
      <c r="AG51">
        <v>9426.0849610000005</v>
      </c>
      <c r="AH51">
        <v>9497.3535159999992</v>
      </c>
      <c r="AI51">
        <v>9528.6621090000008</v>
      </c>
      <c r="AJ51" s="71">
        <v>-2E-3</v>
      </c>
    </row>
    <row r="52" spans="1:36" x14ac:dyDescent="0.75">
      <c r="A52" t="s">
        <v>212</v>
      </c>
      <c r="B52" t="s">
        <v>213</v>
      </c>
      <c r="C52" t="s">
        <v>214</v>
      </c>
      <c r="D52" t="s">
        <v>163</v>
      </c>
      <c r="F52">
        <v>12.455999</v>
      </c>
      <c r="G52">
        <v>14.571984</v>
      </c>
      <c r="H52">
        <v>15.600765000000001</v>
      </c>
      <c r="I52">
        <v>16.004926999999999</v>
      </c>
      <c r="J52">
        <v>16.139498</v>
      </c>
      <c r="K52">
        <v>16.278839000000001</v>
      </c>
      <c r="L52">
        <v>16.464922000000001</v>
      </c>
      <c r="M52">
        <v>16.678802000000001</v>
      </c>
      <c r="N52">
        <v>16.941445999999999</v>
      </c>
      <c r="O52">
        <v>17.293423000000001</v>
      </c>
      <c r="P52">
        <v>17.605484000000001</v>
      </c>
      <c r="Q52">
        <v>18.134191999999999</v>
      </c>
      <c r="R52">
        <v>18.535164000000002</v>
      </c>
      <c r="S52">
        <v>18.911802000000002</v>
      </c>
      <c r="T52">
        <v>19.290403000000001</v>
      </c>
      <c r="U52">
        <v>19.623487000000001</v>
      </c>
      <c r="V52">
        <v>19.95421</v>
      </c>
      <c r="W52">
        <v>20.306281999999999</v>
      </c>
      <c r="X52">
        <v>20.598869000000001</v>
      </c>
      <c r="Y52">
        <v>20.985233000000001</v>
      </c>
      <c r="Z52">
        <v>21.343271000000001</v>
      </c>
      <c r="AA52">
        <v>21.693348</v>
      </c>
      <c r="AB52">
        <v>22.068369000000001</v>
      </c>
      <c r="AC52">
        <v>22.394946999999998</v>
      </c>
      <c r="AD52">
        <v>22.683171999999999</v>
      </c>
      <c r="AE52">
        <v>23.003008000000001</v>
      </c>
      <c r="AF52">
        <v>23.292082000000001</v>
      </c>
      <c r="AG52">
        <v>23.56691</v>
      </c>
      <c r="AH52">
        <v>23.852163000000001</v>
      </c>
      <c r="AI52">
        <v>24.034039</v>
      </c>
      <c r="AJ52" s="71">
        <v>2.3E-2</v>
      </c>
    </row>
    <row r="53" spans="1:36" x14ac:dyDescent="0.75">
      <c r="A53" t="s">
        <v>215</v>
      </c>
      <c r="B53" t="s">
        <v>216</v>
      </c>
      <c r="C53" t="s">
        <v>217</v>
      </c>
      <c r="D53" t="s">
        <v>108</v>
      </c>
      <c r="F53">
        <v>74.063698000000002</v>
      </c>
      <c r="G53">
        <v>70.525611999999995</v>
      </c>
      <c r="H53">
        <v>74.440796000000006</v>
      </c>
      <c r="I53">
        <v>77.914856</v>
      </c>
      <c r="J53">
        <v>79.591187000000005</v>
      </c>
      <c r="K53">
        <v>81.828643999999997</v>
      </c>
      <c r="L53">
        <v>83.563957000000002</v>
      </c>
      <c r="M53">
        <v>86.347922999999994</v>
      </c>
      <c r="N53">
        <v>89.081992999999997</v>
      </c>
      <c r="O53">
        <v>91.337913999999998</v>
      </c>
      <c r="P53">
        <v>93.610977000000005</v>
      </c>
      <c r="Q53">
        <v>97.199439999999996</v>
      </c>
      <c r="R53">
        <v>100.757164</v>
      </c>
      <c r="S53">
        <v>101.646019</v>
      </c>
      <c r="T53">
        <v>102.49258399999999</v>
      </c>
      <c r="U53">
        <v>104.427734</v>
      </c>
      <c r="V53">
        <v>107.304947</v>
      </c>
      <c r="W53">
        <v>111.214264</v>
      </c>
      <c r="X53">
        <v>115.60329400000001</v>
      </c>
      <c r="Y53">
        <v>119.628677</v>
      </c>
      <c r="Z53">
        <v>122.810913</v>
      </c>
      <c r="AA53">
        <v>125.418648</v>
      </c>
      <c r="AB53">
        <v>128.010651</v>
      </c>
      <c r="AC53">
        <v>130.39082300000001</v>
      </c>
      <c r="AD53">
        <v>132.36084</v>
      </c>
      <c r="AE53">
        <v>135.846069</v>
      </c>
      <c r="AF53">
        <v>138.75170900000001</v>
      </c>
      <c r="AG53">
        <v>141.09641999999999</v>
      </c>
      <c r="AH53">
        <v>144.80079699999999</v>
      </c>
      <c r="AI53">
        <v>147.26542699999999</v>
      </c>
      <c r="AJ53" s="71">
        <v>2.4E-2</v>
      </c>
    </row>
    <row r="54" spans="1:36" x14ac:dyDescent="0.75">
      <c r="A54" t="s">
        <v>218</v>
      </c>
      <c r="B54" t="s">
        <v>219</v>
      </c>
      <c r="C54" t="s">
        <v>220</v>
      </c>
      <c r="D54" t="s">
        <v>108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136</v>
      </c>
    </row>
    <row r="55" spans="1:36" x14ac:dyDescent="0.75">
      <c r="A55" t="s">
        <v>221</v>
      </c>
      <c r="B55" t="s">
        <v>222</v>
      </c>
    </row>
    <row r="56" spans="1:36" x14ac:dyDescent="0.75">
      <c r="A56" t="s">
        <v>223</v>
      </c>
      <c r="B56" t="s">
        <v>224</v>
      </c>
      <c r="C56" t="s">
        <v>225</v>
      </c>
      <c r="D56" t="s">
        <v>108</v>
      </c>
      <c r="F56">
        <v>13433.044921999999</v>
      </c>
      <c r="G56">
        <v>11966.610352</v>
      </c>
      <c r="H56">
        <v>11948.764648</v>
      </c>
      <c r="I56">
        <v>11987.172852</v>
      </c>
      <c r="J56">
        <v>11784.688477</v>
      </c>
      <c r="K56">
        <v>11655.679688</v>
      </c>
      <c r="L56">
        <v>11441.440430000001</v>
      </c>
      <c r="M56">
        <v>11357.236328000001</v>
      </c>
      <c r="N56">
        <v>11266.191406</v>
      </c>
      <c r="O56">
        <v>11099.802734000001</v>
      </c>
      <c r="P56">
        <v>10952.915039</v>
      </c>
      <c r="Q56">
        <v>10912.773438</v>
      </c>
      <c r="R56">
        <v>10883.269531</v>
      </c>
      <c r="S56">
        <v>10596.859375</v>
      </c>
      <c r="T56">
        <v>10320.581055000001</v>
      </c>
      <c r="U56">
        <v>10173.295898</v>
      </c>
      <c r="V56">
        <v>10122.291992</v>
      </c>
      <c r="W56">
        <v>10162.921875</v>
      </c>
      <c r="X56">
        <v>10254.520508</v>
      </c>
      <c r="Y56">
        <v>10289.177734000001</v>
      </c>
      <c r="Z56">
        <v>10249.780273</v>
      </c>
      <c r="AA56">
        <v>10165.737305000001</v>
      </c>
      <c r="AB56">
        <v>10077.313477</v>
      </c>
      <c r="AC56">
        <v>9983.6328119999998</v>
      </c>
      <c r="AD56">
        <v>9869.5947269999997</v>
      </c>
      <c r="AE56">
        <v>9865.8603519999997</v>
      </c>
      <c r="AF56">
        <v>9824.3828119999998</v>
      </c>
      <c r="AG56">
        <v>9748.7285159999992</v>
      </c>
      <c r="AH56">
        <v>9766.5087889999995</v>
      </c>
      <c r="AI56">
        <v>9733.1904300000006</v>
      </c>
      <c r="AJ56" s="71">
        <v>-1.0999999999999999E-2</v>
      </c>
    </row>
    <row r="57" spans="1:36" x14ac:dyDescent="0.75">
      <c r="A57" t="s">
        <v>226</v>
      </c>
      <c r="B57" t="s">
        <v>227</v>
      </c>
      <c r="C57" t="s">
        <v>228</v>
      </c>
      <c r="D57" t="s">
        <v>108</v>
      </c>
      <c r="F57">
        <v>46.474376999999997</v>
      </c>
      <c r="G57">
        <v>51.306229000000002</v>
      </c>
      <c r="H57">
        <v>54.753540000000001</v>
      </c>
      <c r="I57">
        <v>52.244777999999997</v>
      </c>
      <c r="J57">
        <v>51.283470000000001</v>
      </c>
      <c r="K57">
        <v>51.623837000000002</v>
      </c>
      <c r="L57">
        <v>51.784702000000003</v>
      </c>
      <c r="M57">
        <v>52.100876</v>
      </c>
      <c r="N57">
        <v>51.986438999999997</v>
      </c>
      <c r="O57">
        <v>52.998814000000003</v>
      </c>
      <c r="P57">
        <v>52.260264999999997</v>
      </c>
      <c r="Q57">
        <v>53.654530000000001</v>
      </c>
      <c r="R57">
        <v>54.077171</v>
      </c>
      <c r="S57">
        <v>53.405434</v>
      </c>
      <c r="T57">
        <v>52.140526000000001</v>
      </c>
      <c r="U57">
        <v>51.442619000000001</v>
      </c>
      <c r="V57">
        <v>51.017975</v>
      </c>
      <c r="W57">
        <v>51.729782</v>
      </c>
      <c r="X57">
        <v>52.010216</v>
      </c>
      <c r="Y57">
        <v>53.090339999999998</v>
      </c>
      <c r="Z57">
        <v>53.111794000000003</v>
      </c>
      <c r="AA57">
        <v>53.427242</v>
      </c>
      <c r="AB57">
        <v>53.197605000000003</v>
      </c>
      <c r="AC57">
        <v>52.404533000000001</v>
      </c>
      <c r="AD57">
        <v>52.310116000000001</v>
      </c>
      <c r="AE57">
        <v>52.380814000000001</v>
      </c>
      <c r="AF57">
        <v>52.781520999999998</v>
      </c>
      <c r="AG57">
        <v>53.110270999999997</v>
      </c>
      <c r="AH57">
        <v>53.507114000000001</v>
      </c>
      <c r="AI57">
        <v>53.247481999999998</v>
      </c>
      <c r="AJ57" s="71">
        <v>5.0000000000000001E-3</v>
      </c>
    </row>
    <row r="58" spans="1:36" x14ac:dyDescent="0.75">
      <c r="A58" t="s">
        <v>229</v>
      </c>
      <c r="B58" t="s">
        <v>230</v>
      </c>
      <c r="C58" t="s">
        <v>231</v>
      </c>
      <c r="D58" t="s">
        <v>108</v>
      </c>
      <c r="F58">
        <v>666.61431900000002</v>
      </c>
      <c r="G58">
        <v>606.91516100000001</v>
      </c>
      <c r="H58">
        <v>618.10919200000001</v>
      </c>
      <c r="I58">
        <v>630.56426999999996</v>
      </c>
      <c r="J58">
        <v>628.59216300000003</v>
      </c>
      <c r="K58">
        <v>627.243469</v>
      </c>
      <c r="L58">
        <v>618.80017099999998</v>
      </c>
      <c r="M58">
        <v>616.67511000000002</v>
      </c>
      <c r="N58">
        <v>614.18988000000002</v>
      </c>
      <c r="O58">
        <v>606.61181599999998</v>
      </c>
      <c r="P58">
        <v>600.61334199999999</v>
      </c>
      <c r="Q58">
        <v>598.06311000000005</v>
      </c>
      <c r="R58">
        <v>597.705017</v>
      </c>
      <c r="S58">
        <v>583.15295400000002</v>
      </c>
      <c r="T58">
        <v>569.26599099999999</v>
      </c>
      <c r="U58">
        <v>562.737122</v>
      </c>
      <c r="V58">
        <v>561.62786900000003</v>
      </c>
      <c r="W58">
        <v>565.39031999999997</v>
      </c>
      <c r="X58">
        <v>572.54345699999999</v>
      </c>
      <c r="Y58">
        <v>575.56957999999997</v>
      </c>
      <c r="Z58">
        <v>574.92236300000002</v>
      </c>
      <c r="AA58">
        <v>571.55651899999998</v>
      </c>
      <c r="AB58">
        <v>567.67687999999998</v>
      </c>
      <c r="AC58">
        <v>563.86743200000001</v>
      </c>
      <c r="AD58">
        <v>559.07037400000002</v>
      </c>
      <c r="AE58">
        <v>560.43005400000004</v>
      </c>
      <c r="AF58">
        <v>559.84020999999996</v>
      </c>
      <c r="AG58">
        <v>557.37432899999999</v>
      </c>
      <c r="AH58">
        <v>560.09771699999999</v>
      </c>
      <c r="AI58">
        <v>560.37127699999996</v>
      </c>
      <c r="AJ58" s="71">
        <v>-6.0000000000000001E-3</v>
      </c>
    </row>
    <row r="59" spans="1:36" x14ac:dyDescent="0.75">
      <c r="A59" t="s">
        <v>232</v>
      </c>
      <c r="B59" t="s">
        <v>233</v>
      </c>
      <c r="C59" t="s">
        <v>234</v>
      </c>
      <c r="D59" t="s">
        <v>108</v>
      </c>
      <c r="F59">
        <v>317.67672700000003</v>
      </c>
      <c r="G59">
        <v>349.16574100000003</v>
      </c>
      <c r="H59">
        <v>402.02710000000002</v>
      </c>
      <c r="I59">
        <v>448.68017600000002</v>
      </c>
      <c r="J59">
        <v>459.36792000000003</v>
      </c>
      <c r="K59">
        <v>469.61071800000002</v>
      </c>
      <c r="L59">
        <v>478.50216699999999</v>
      </c>
      <c r="M59">
        <v>494.52203400000002</v>
      </c>
      <c r="N59">
        <v>516.58148200000005</v>
      </c>
      <c r="O59">
        <v>542.41241500000001</v>
      </c>
      <c r="P59">
        <v>562.09228499999995</v>
      </c>
      <c r="Q59">
        <v>609.23364300000003</v>
      </c>
      <c r="R59">
        <v>647.51092500000004</v>
      </c>
      <c r="S59">
        <v>667.82763699999998</v>
      </c>
      <c r="T59">
        <v>688.57690400000001</v>
      </c>
      <c r="U59">
        <v>712.34136999999998</v>
      </c>
      <c r="V59">
        <v>742.12219200000004</v>
      </c>
      <c r="W59">
        <v>781.10626200000002</v>
      </c>
      <c r="X59">
        <v>819.298767</v>
      </c>
      <c r="Y59">
        <v>862.25433299999997</v>
      </c>
      <c r="Z59">
        <v>896.63806199999999</v>
      </c>
      <c r="AA59">
        <v>927.93292199999996</v>
      </c>
      <c r="AB59">
        <v>961.92571999999996</v>
      </c>
      <c r="AC59">
        <v>989.92858899999999</v>
      </c>
      <c r="AD59">
        <v>1011.607666</v>
      </c>
      <c r="AE59">
        <v>1048.212524</v>
      </c>
      <c r="AF59">
        <v>1078.1363530000001</v>
      </c>
      <c r="AG59">
        <v>1102.805298</v>
      </c>
      <c r="AH59">
        <v>1139.619385</v>
      </c>
      <c r="AI59">
        <v>1159.5817870000001</v>
      </c>
      <c r="AJ59" s="71">
        <v>4.5999999999999999E-2</v>
      </c>
    </row>
    <row r="60" spans="1:36" x14ac:dyDescent="0.75">
      <c r="A60" t="s">
        <v>235</v>
      </c>
      <c r="B60" t="s">
        <v>236</v>
      </c>
      <c r="C60" t="s">
        <v>237</v>
      </c>
      <c r="D60" t="s">
        <v>108</v>
      </c>
      <c r="F60">
        <v>139.402084</v>
      </c>
      <c r="G60">
        <v>251.00242600000001</v>
      </c>
      <c r="H60">
        <v>281.45022599999999</v>
      </c>
      <c r="I60">
        <v>282.72653200000002</v>
      </c>
      <c r="J60">
        <v>276.52441399999998</v>
      </c>
      <c r="K60">
        <v>271.612213</v>
      </c>
      <c r="L60">
        <v>267.38400300000001</v>
      </c>
      <c r="M60">
        <v>268.012878</v>
      </c>
      <c r="N60">
        <v>270.37866200000002</v>
      </c>
      <c r="O60">
        <v>274.466339</v>
      </c>
      <c r="P60">
        <v>279.971924</v>
      </c>
      <c r="Q60">
        <v>293.645081</v>
      </c>
      <c r="R60">
        <v>303.75567599999999</v>
      </c>
      <c r="S60">
        <v>306.29040500000002</v>
      </c>
      <c r="T60">
        <v>308.38085899999999</v>
      </c>
      <c r="U60">
        <v>313.05123900000001</v>
      </c>
      <c r="V60">
        <v>320.13070699999997</v>
      </c>
      <c r="W60">
        <v>330.45059199999997</v>
      </c>
      <c r="X60">
        <v>341.32626299999998</v>
      </c>
      <c r="Y60">
        <v>352.33605999999997</v>
      </c>
      <c r="Z60">
        <v>359.36456299999998</v>
      </c>
      <c r="AA60">
        <v>364.57547</v>
      </c>
      <c r="AB60">
        <v>369.86917099999999</v>
      </c>
      <c r="AC60">
        <v>373.76666299999999</v>
      </c>
      <c r="AD60">
        <v>375.84780899999998</v>
      </c>
      <c r="AE60">
        <v>382.561981</v>
      </c>
      <c r="AF60">
        <v>387.16751099999999</v>
      </c>
      <c r="AG60">
        <v>390.01711999999998</v>
      </c>
      <c r="AH60">
        <v>396.67990099999997</v>
      </c>
      <c r="AI60">
        <v>399.29531900000001</v>
      </c>
      <c r="AJ60" s="71">
        <v>3.6999999999999998E-2</v>
      </c>
    </row>
    <row r="61" spans="1:36" x14ac:dyDescent="0.75">
      <c r="A61" t="s">
        <v>238</v>
      </c>
      <c r="B61" t="s">
        <v>239</v>
      </c>
      <c r="C61" t="s">
        <v>240</v>
      </c>
      <c r="D61" t="s">
        <v>108</v>
      </c>
      <c r="F61">
        <v>790.50091599999996</v>
      </c>
      <c r="G61">
        <v>839.18139599999995</v>
      </c>
      <c r="H61">
        <v>912.99688700000002</v>
      </c>
      <c r="I61">
        <v>927.59228499999995</v>
      </c>
      <c r="J61">
        <v>908.62213099999997</v>
      </c>
      <c r="K61">
        <v>902.69940199999996</v>
      </c>
      <c r="L61">
        <v>895.091858</v>
      </c>
      <c r="M61">
        <v>898.67065400000001</v>
      </c>
      <c r="N61">
        <v>901.05969200000004</v>
      </c>
      <c r="O61">
        <v>901.79303000000004</v>
      </c>
      <c r="P61">
        <v>901.87097200000005</v>
      </c>
      <c r="Q61">
        <v>920.89209000000005</v>
      </c>
      <c r="R61">
        <v>931.76556400000004</v>
      </c>
      <c r="S61">
        <v>918.854736</v>
      </c>
      <c r="T61">
        <v>905.22100799999998</v>
      </c>
      <c r="U61">
        <v>900.46618699999999</v>
      </c>
      <c r="V61">
        <v>904.46850600000005</v>
      </c>
      <c r="W61">
        <v>917.81658900000002</v>
      </c>
      <c r="X61">
        <v>932.36926300000005</v>
      </c>
      <c r="Y61">
        <v>948.06146200000001</v>
      </c>
      <c r="Z61">
        <v>955.93798800000002</v>
      </c>
      <c r="AA61">
        <v>957.97692900000004</v>
      </c>
      <c r="AB61">
        <v>960.07733199999996</v>
      </c>
      <c r="AC61">
        <v>959.27154499999995</v>
      </c>
      <c r="AD61">
        <v>954.93206799999996</v>
      </c>
      <c r="AE61">
        <v>962.25</v>
      </c>
      <c r="AF61">
        <v>964.21698000000004</v>
      </c>
      <c r="AG61">
        <v>962.14801</v>
      </c>
      <c r="AH61">
        <v>969.50476100000003</v>
      </c>
      <c r="AI61">
        <v>966.84655799999996</v>
      </c>
      <c r="AJ61" s="71">
        <v>7.0000000000000001E-3</v>
      </c>
    </row>
    <row r="62" spans="1:36" x14ac:dyDescent="0.75">
      <c r="A62" t="s">
        <v>241</v>
      </c>
      <c r="B62" t="s">
        <v>242</v>
      </c>
      <c r="C62" t="s">
        <v>243</v>
      </c>
      <c r="D62" t="s">
        <v>108</v>
      </c>
      <c r="F62">
        <v>0.89753700000000003</v>
      </c>
      <c r="G62">
        <v>1.122171</v>
      </c>
      <c r="H62">
        <v>1.2970619999999999</v>
      </c>
      <c r="I62">
        <v>1.3888579999999999</v>
      </c>
      <c r="J62">
        <v>1.4211180000000001</v>
      </c>
      <c r="K62">
        <v>1.4423170000000001</v>
      </c>
      <c r="L62">
        <v>1.4473929999999999</v>
      </c>
      <c r="M62">
        <v>1.454261</v>
      </c>
      <c r="N62">
        <v>1.450253</v>
      </c>
      <c r="O62">
        <v>1.460388</v>
      </c>
      <c r="P62">
        <v>1.4622360000000001</v>
      </c>
      <c r="Q62">
        <v>1.499341</v>
      </c>
      <c r="R62">
        <v>1.529442</v>
      </c>
      <c r="S62">
        <v>1.526526</v>
      </c>
      <c r="T62">
        <v>1.525431</v>
      </c>
      <c r="U62">
        <v>1.5401469999999999</v>
      </c>
      <c r="V62">
        <v>1.567688</v>
      </c>
      <c r="W62">
        <v>1.617386</v>
      </c>
      <c r="X62">
        <v>1.6690210000000001</v>
      </c>
      <c r="Y62">
        <v>1.732613</v>
      </c>
      <c r="Z62">
        <v>1.7791999999999999</v>
      </c>
      <c r="AA62">
        <v>1.827841</v>
      </c>
      <c r="AB62">
        <v>1.8775200000000001</v>
      </c>
      <c r="AC62">
        <v>1.9207970000000001</v>
      </c>
      <c r="AD62">
        <v>1.9707490000000001</v>
      </c>
      <c r="AE62">
        <v>2.0615239999999999</v>
      </c>
      <c r="AF62">
        <v>2.1457250000000001</v>
      </c>
      <c r="AG62">
        <v>2.2158959999999999</v>
      </c>
      <c r="AH62">
        <v>2.3111060000000001</v>
      </c>
      <c r="AI62">
        <v>2.3734769999999998</v>
      </c>
      <c r="AJ62" s="71">
        <v>3.4000000000000002E-2</v>
      </c>
    </row>
    <row r="63" spans="1:36" x14ac:dyDescent="0.75">
      <c r="A63" t="s">
        <v>244</v>
      </c>
      <c r="B63" t="s">
        <v>245</v>
      </c>
      <c r="C63" t="s">
        <v>246</v>
      </c>
      <c r="D63" t="s">
        <v>108</v>
      </c>
      <c r="F63">
        <v>2.8111969999999999</v>
      </c>
      <c r="G63">
        <v>2.5832190000000002</v>
      </c>
      <c r="H63">
        <v>2.908118</v>
      </c>
      <c r="I63">
        <v>3.1108189999999998</v>
      </c>
      <c r="J63">
        <v>3.3822079999999999</v>
      </c>
      <c r="K63">
        <v>3.7736109999999998</v>
      </c>
      <c r="L63">
        <v>4.1110540000000002</v>
      </c>
      <c r="M63">
        <v>4.5264930000000003</v>
      </c>
      <c r="N63">
        <v>4.9076279999999999</v>
      </c>
      <c r="O63">
        <v>5.2362830000000002</v>
      </c>
      <c r="P63">
        <v>5.4983510000000004</v>
      </c>
      <c r="Q63">
        <v>5.8529210000000003</v>
      </c>
      <c r="R63">
        <v>6.2356590000000001</v>
      </c>
      <c r="S63">
        <v>6.2564510000000002</v>
      </c>
      <c r="T63">
        <v>6.2144060000000003</v>
      </c>
      <c r="U63">
        <v>6.1773809999999996</v>
      </c>
      <c r="V63">
        <v>6.1353840000000002</v>
      </c>
      <c r="W63">
        <v>6.3534119999999996</v>
      </c>
      <c r="X63">
        <v>6.5947370000000003</v>
      </c>
      <c r="Y63">
        <v>6.8095239999999997</v>
      </c>
      <c r="Z63">
        <v>7.0172600000000003</v>
      </c>
      <c r="AA63">
        <v>7.1527919999999998</v>
      </c>
      <c r="AB63">
        <v>7.2908939999999998</v>
      </c>
      <c r="AC63">
        <v>7.4036929999999996</v>
      </c>
      <c r="AD63">
        <v>7.454294</v>
      </c>
      <c r="AE63">
        <v>7.5783290000000001</v>
      </c>
      <c r="AF63">
        <v>7.6585179999999999</v>
      </c>
      <c r="AG63">
        <v>7.678229</v>
      </c>
      <c r="AH63">
        <v>7.758953</v>
      </c>
      <c r="AI63">
        <v>7.7553479999999997</v>
      </c>
      <c r="AJ63" s="71">
        <v>3.5999999999999997E-2</v>
      </c>
    </row>
    <row r="64" spans="1:36" x14ac:dyDescent="0.75">
      <c r="A64" t="s">
        <v>247</v>
      </c>
      <c r="B64" t="s">
        <v>248</v>
      </c>
      <c r="C64" t="s">
        <v>249</v>
      </c>
      <c r="D64" t="s">
        <v>108</v>
      </c>
      <c r="F64">
        <v>15397.421875</v>
      </c>
      <c r="G64">
        <v>14067.885742</v>
      </c>
      <c r="H64">
        <v>14222.305664</v>
      </c>
      <c r="I64">
        <v>14333.480469</v>
      </c>
      <c r="J64">
        <v>14113.882812</v>
      </c>
      <c r="K64">
        <v>13983.685546999999</v>
      </c>
      <c r="L64">
        <v>13758.5625</v>
      </c>
      <c r="M64">
        <v>13693.199219</v>
      </c>
      <c r="N64">
        <v>13626.746094</v>
      </c>
      <c r="O64">
        <v>13484.783203000001</v>
      </c>
      <c r="P64">
        <v>13356.683594</v>
      </c>
      <c r="Q64">
        <v>13395.614258</v>
      </c>
      <c r="R64">
        <v>13425.847656</v>
      </c>
      <c r="S64">
        <v>13134.171875</v>
      </c>
      <c r="T64">
        <v>12851.907227</v>
      </c>
      <c r="U64">
        <v>12721.051758</v>
      </c>
      <c r="V64">
        <v>12709.361328000001</v>
      </c>
      <c r="W64">
        <v>12817.386719</v>
      </c>
      <c r="X64">
        <v>12980.332031</v>
      </c>
      <c r="Y64">
        <v>13089.032227</v>
      </c>
      <c r="Z64">
        <v>13098.551758</v>
      </c>
      <c r="AA64">
        <v>13050.186523</v>
      </c>
      <c r="AB64">
        <v>12999.229492</v>
      </c>
      <c r="AC64">
        <v>12932.197265999999</v>
      </c>
      <c r="AD64">
        <v>12832.787109000001</v>
      </c>
      <c r="AE64">
        <v>12881.333984000001</v>
      </c>
      <c r="AF64">
        <v>12876.330078000001</v>
      </c>
      <c r="AG64">
        <v>12824.078125</v>
      </c>
      <c r="AH64">
        <v>12895.989258</v>
      </c>
      <c r="AI64">
        <v>12882.662109000001</v>
      </c>
      <c r="AJ64" s="71">
        <v>-6.0000000000000001E-3</v>
      </c>
    </row>
    <row r="65" spans="1:36" x14ac:dyDescent="0.75">
      <c r="A65" t="s">
        <v>250</v>
      </c>
      <c r="B65" t="s">
        <v>251</v>
      </c>
      <c r="C65" t="s">
        <v>252</v>
      </c>
      <c r="D65" t="s">
        <v>108</v>
      </c>
      <c r="F65">
        <v>4953.1132809999999</v>
      </c>
      <c r="G65">
        <v>4668.9975590000004</v>
      </c>
      <c r="H65">
        <v>4958.1450199999999</v>
      </c>
      <c r="I65">
        <v>5404.3681640000004</v>
      </c>
      <c r="J65">
        <v>5500.1508789999998</v>
      </c>
      <c r="K65">
        <v>5639.5771480000003</v>
      </c>
      <c r="L65">
        <v>5625.3178710000002</v>
      </c>
      <c r="M65">
        <v>5668.8452150000003</v>
      </c>
      <c r="N65">
        <v>5678.7172849999997</v>
      </c>
      <c r="O65">
        <v>5624.515625</v>
      </c>
      <c r="P65">
        <v>5562.1196289999998</v>
      </c>
      <c r="Q65">
        <v>5547.9023440000001</v>
      </c>
      <c r="R65">
        <v>5531.2270509999998</v>
      </c>
      <c r="S65">
        <v>5383.1025390000004</v>
      </c>
      <c r="T65">
        <v>5267.1528319999998</v>
      </c>
      <c r="U65">
        <v>5226.7104490000002</v>
      </c>
      <c r="V65">
        <v>5235.1162109999996</v>
      </c>
      <c r="W65">
        <v>5280.4731449999999</v>
      </c>
      <c r="X65">
        <v>5356.3334960000002</v>
      </c>
      <c r="Y65">
        <v>5373.9345700000003</v>
      </c>
      <c r="Z65">
        <v>5357.4409180000002</v>
      </c>
      <c r="AA65">
        <v>5315.6723629999997</v>
      </c>
      <c r="AB65">
        <v>5287.2612300000001</v>
      </c>
      <c r="AC65">
        <v>5251.5776370000003</v>
      </c>
      <c r="AD65">
        <v>5206.2436520000001</v>
      </c>
      <c r="AE65">
        <v>5220.0102539999998</v>
      </c>
      <c r="AF65">
        <v>5220.5039059999999</v>
      </c>
      <c r="AG65">
        <v>5181.3950199999999</v>
      </c>
      <c r="AH65">
        <v>5202.6357420000004</v>
      </c>
      <c r="AI65">
        <v>5189.8833009999998</v>
      </c>
      <c r="AJ65" s="71">
        <v>2E-3</v>
      </c>
    </row>
    <row r="66" spans="1:36" x14ac:dyDescent="0.75">
      <c r="A66" t="s">
        <v>253</v>
      </c>
      <c r="B66" t="s">
        <v>254</v>
      </c>
      <c r="C66" t="s">
        <v>255</v>
      </c>
      <c r="D66" t="s">
        <v>108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136</v>
      </c>
    </row>
    <row r="67" spans="1:36" x14ac:dyDescent="0.75">
      <c r="A67" t="s">
        <v>256</v>
      </c>
      <c r="B67" t="s">
        <v>257</v>
      </c>
      <c r="C67" t="s">
        <v>249</v>
      </c>
      <c r="D67" t="s">
        <v>108</v>
      </c>
      <c r="F67">
        <v>6917.4902339999999</v>
      </c>
      <c r="G67">
        <v>6770.2744140000004</v>
      </c>
      <c r="H67">
        <v>7231.6865230000003</v>
      </c>
      <c r="I67">
        <v>7750.6748049999997</v>
      </c>
      <c r="J67">
        <v>7829.3447269999997</v>
      </c>
      <c r="K67">
        <v>7967.5820309999999</v>
      </c>
      <c r="L67">
        <v>7942.4384769999997</v>
      </c>
      <c r="M67">
        <v>8004.8066410000001</v>
      </c>
      <c r="N67">
        <v>8039.2714839999999</v>
      </c>
      <c r="O67">
        <v>8009.4941410000001</v>
      </c>
      <c r="P67">
        <v>7965.8896480000003</v>
      </c>
      <c r="Q67">
        <v>8030.7421880000002</v>
      </c>
      <c r="R67">
        <v>8073.8066410000001</v>
      </c>
      <c r="S67">
        <v>7920.4160160000001</v>
      </c>
      <c r="T67">
        <v>7798.4775390000004</v>
      </c>
      <c r="U67">
        <v>7774.4658200000003</v>
      </c>
      <c r="V67">
        <v>7822.1865230000003</v>
      </c>
      <c r="W67">
        <v>7934.9375</v>
      </c>
      <c r="X67">
        <v>8082.1455079999996</v>
      </c>
      <c r="Y67">
        <v>8173.7871089999999</v>
      </c>
      <c r="Z67">
        <v>8206.2119139999995</v>
      </c>
      <c r="AA67">
        <v>8200.1220699999994</v>
      </c>
      <c r="AB67">
        <v>8209.1767579999996</v>
      </c>
      <c r="AC67">
        <v>8200.140625</v>
      </c>
      <c r="AD67">
        <v>8169.4365230000003</v>
      </c>
      <c r="AE67">
        <v>8235.4853519999997</v>
      </c>
      <c r="AF67">
        <v>8272.4511719999991</v>
      </c>
      <c r="AG67">
        <v>8256.7441409999992</v>
      </c>
      <c r="AH67">
        <v>8332.1142579999996</v>
      </c>
      <c r="AI67">
        <v>8339.3544920000004</v>
      </c>
      <c r="AJ67" s="71">
        <v>6.0000000000000001E-3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165B-DD12-4423-A2BA-35A2934A5C51}">
  <dimension ref="A1:AF87"/>
  <sheetViews>
    <sheetView workbookViewId="0">
      <selection activeCell="I10" sqref="I10"/>
    </sheetView>
  </sheetViews>
  <sheetFormatPr defaultRowHeight="14.75" x14ac:dyDescent="0.75"/>
  <sheetData>
    <row r="1" spans="1:32" ht="15.5" thickBot="1" x14ac:dyDescent="0.9">
      <c r="A1" s="76" t="s">
        <v>265</v>
      </c>
      <c r="B1" s="77">
        <v>2022</v>
      </c>
      <c r="C1" s="77">
        <v>2023</v>
      </c>
      <c r="D1" s="77">
        <v>2024</v>
      </c>
      <c r="E1" s="77">
        <v>2025</v>
      </c>
      <c r="F1" s="77">
        <v>2026</v>
      </c>
      <c r="G1" s="77">
        <v>2027</v>
      </c>
      <c r="H1" s="77">
        <v>2028</v>
      </c>
      <c r="I1" s="77">
        <v>2029</v>
      </c>
      <c r="J1" s="77">
        <v>2030</v>
      </c>
      <c r="K1" s="77">
        <v>2031</v>
      </c>
      <c r="L1" s="77">
        <v>2032</v>
      </c>
      <c r="M1" s="77">
        <v>2033</v>
      </c>
      <c r="N1" s="77">
        <v>2034</v>
      </c>
      <c r="O1" s="77">
        <v>2035</v>
      </c>
      <c r="P1" s="77">
        <v>2036</v>
      </c>
      <c r="Q1" s="77">
        <v>2037</v>
      </c>
      <c r="R1" s="77">
        <v>2038</v>
      </c>
      <c r="S1" s="77">
        <v>2039</v>
      </c>
      <c r="T1" s="77">
        <v>2040</v>
      </c>
      <c r="U1" s="77">
        <v>2041</v>
      </c>
      <c r="V1" s="77">
        <v>2042</v>
      </c>
      <c r="W1" s="77">
        <v>2043</v>
      </c>
      <c r="X1" s="77">
        <v>2044</v>
      </c>
      <c r="Y1" s="77">
        <v>2045</v>
      </c>
      <c r="Z1" s="77">
        <v>2046</v>
      </c>
      <c r="AA1" s="77">
        <v>2047</v>
      </c>
      <c r="AB1" s="77">
        <v>2048</v>
      </c>
      <c r="AC1" s="77">
        <v>2049</v>
      </c>
      <c r="AD1" s="77">
        <v>2050</v>
      </c>
    </row>
    <row r="2" spans="1:32" ht="15.5" thickTop="1" x14ac:dyDescent="0.75"/>
    <row r="3" spans="1:32" x14ac:dyDescent="0.75">
      <c r="B3" s="78" t="s">
        <v>266</v>
      </c>
      <c r="C3" s="78" t="s">
        <v>267</v>
      </c>
      <c r="D3" s="79"/>
      <c r="E3" s="79"/>
      <c r="F3" s="79"/>
    </row>
    <row r="4" spans="1:32" x14ac:dyDescent="0.75">
      <c r="B4" s="78" t="s">
        <v>268</v>
      </c>
      <c r="C4" s="78" t="s">
        <v>269</v>
      </c>
      <c r="D4" s="79"/>
      <c r="E4" s="79"/>
      <c r="F4" s="78" t="s">
        <v>270</v>
      </c>
    </row>
    <row r="5" spans="1:32" x14ac:dyDescent="0.75">
      <c r="B5" s="78" t="s">
        <v>271</v>
      </c>
      <c r="C5" s="78" t="s">
        <v>272</v>
      </c>
      <c r="D5" s="79"/>
      <c r="E5" s="79"/>
      <c r="F5" s="79"/>
    </row>
    <row r="6" spans="1:32" x14ac:dyDescent="0.75">
      <c r="B6" s="78" t="s">
        <v>273</v>
      </c>
      <c r="C6" s="79"/>
      <c r="D6" s="78" t="s">
        <v>274</v>
      </c>
      <c r="E6" s="79"/>
      <c r="F6" s="79"/>
    </row>
    <row r="10" spans="1:32" ht="16" x14ac:dyDescent="0.8">
      <c r="A10" s="81" t="s">
        <v>546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3" t="s">
        <v>277</v>
      </c>
      <c r="AF10" s="82"/>
    </row>
    <row r="11" spans="1:32" x14ac:dyDescent="0.75">
      <c r="A11" s="84" t="s">
        <v>547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3" t="s">
        <v>278</v>
      </c>
      <c r="AF11" s="82"/>
    </row>
    <row r="12" spans="1:32" x14ac:dyDescent="0.75">
      <c r="A12" s="84"/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3" t="s">
        <v>279</v>
      </c>
      <c r="AF12" s="82"/>
    </row>
    <row r="13" spans="1:32" ht="38" thickBot="1" x14ac:dyDescent="0.9">
      <c r="A13" s="86" t="s">
        <v>548</v>
      </c>
      <c r="B13" s="86">
        <v>2022</v>
      </c>
      <c r="C13" s="86">
        <v>2023</v>
      </c>
      <c r="D13" s="86">
        <v>2024</v>
      </c>
      <c r="E13" s="86">
        <v>2025</v>
      </c>
      <c r="F13" s="86">
        <v>2026</v>
      </c>
      <c r="G13" s="86">
        <v>2027</v>
      </c>
      <c r="H13" s="86">
        <v>2028</v>
      </c>
      <c r="I13" s="86">
        <v>2029</v>
      </c>
      <c r="J13" s="86">
        <v>2030</v>
      </c>
      <c r="K13" s="86">
        <v>2031</v>
      </c>
      <c r="L13" s="86">
        <v>2032</v>
      </c>
      <c r="M13" s="86">
        <v>2033</v>
      </c>
      <c r="N13" s="86">
        <v>2034</v>
      </c>
      <c r="O13" s="86">
        <v>2035</v>
      </c>
      <c r="P13" s="86">
        <v>2036</v>
      </c>
      <c r="Q13" s="86">
        <v>2037</v>
      </c>
      <c r="R13" s="86">
        <v>2038</v>
      </c>
      <c r="S13" s="86">
        <v>2039</v>
      </c>
      <c r="T13" s="86">
        <v>2040</v>
      </c>
      <c r="U13" s="86">
        <v>2041</v>
      </c>
      <c r="V13" s="86">
        <v>2042</v>
      </c>
      <c r="W13" s="86">
        <v>2043</v>
      </c>
      <c r="X13" s="86">
        <v>2044</v>
      </c>
      <c r="Y13" s="86">
        <v>2045</v>
      </c>
      <c r="Z13" s="86">
        <v>2046</v>
      </c>
      <c r="AA13" s="86">
        <v>2047</v>
      </c>
      <c r="AB13" s="86">
        <v>2048</v>
      </c>
      <c r="AC13" s="86">
        <v>2049</v>
      </c>
      <c r="AD13" s="86">
        <v>2050</v>
      </c>
      <c r="AE13" s="87">
        <v>2050</v>
      </c>
      <c r="AF13" s="82"/>
    </row>
    <row r="14" spans="1:32" ht="15.5" thickTop="1" x14ac:dyDescent="0.75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</row>
    <row r="15" spans="1:32" ht="25" x14ac:dyDescent="0.75">
      <c r="A15" s="88" t="s">
        <v>549</v>
      </c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</row>
    <row r="16" spans="1:32" ht="37.25" x14ac:dyDescent="0.75">
      <c r="A16" s="88" t="s">
        <v>550</v>
      </c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</row>
    <row r="17" spans="1:32" ht="25" x14ac:dyDescent="0.75">
      <c r="A17" s="89" t="s">
        <v>551</v>
      </c>
      <c r="B17" s="90">
        <v>745.48858600000005</v>
      </c>
      <c r="C17" s="90">
        <v>752.84777799999995</v>
      </c>
      <c r="D17" s="90">
        <v>752.35827600000005</v>
      </c>
      <c r="E17" s="90">
        <v>735.73345900000004</v>
      </c>
      <c r="F17" s="90">
        <v>714.39776600000005</v>
      </c>
      <c r="G17" s="90">
        <v>699.98785399999997</v>
      </c>
      <c r="H17" s="90">
        <v>685.04046600000004</v>
      </c>
      <c r="I17" s="90">
        <v>673.87493900000004</v>
      </c>
      <c r="J17" s="90">
        <v>663.85052499999995</v>
      </c>
      <c r="K17" s="90">
        <v>653.93218999999999</v>
      </c>
      <c r="L17" s="90">
        <v>646.67608600000005</v>
      </c>
      <c r="M17" s="90">
        <v>638</v>
      </c>
      <c r="N17" s="90">
        <v>632.65362500000003</v>
      </c>
      <c r="O17" s="90">
        <v>629.94421399999999</v>
      </c>
      <c r="P17" s="90">
        <v>630.54656999999997</v>
      </c>
      <c r="Q17" s="90">
        <v>627.93365500000004</v>
      </c>
      <c r="R17" s="90">
        <v>625.11895800000002</v>
      </c>
      <c r="S17" s="90">
        <v>622.16143799999998</v>
      </c>
      <c r="T17" s="90">
        <v>618.44097899999997</v>
      </c>
      <c r="U17" s="90">
        <v>611.17291299999999</v>
      </c>
      <c r="V17" s="90">
        <v>603.78057899999999</v>
      </c>
      <c r="W17" s="90">
        <v>594.08050500000002</v>
      </c>
      <c r="X17" s="90">
        <v>586.63452099999995</v>
      </c>
      <c r="Y17" s="90">
        <v>582.16729699999996</v>
      </c>
      <c r="Z17" s="90">
        <v>581.98821999999996</v>
      </c>
      <c r="AA17" s="90">
        <v>575.44702099999995</v>
      </c>
      <c r="AB17" s="90">
        <v>569.67370600000004</v>
      </c>
      <c r="AC17" s="90">
        <v>564.75280799999996</v>
      </c>
      <c r="AD17" s="90">
        <v>561.188354</v>
      </c>
      <c r="AE17" s="91">
        <v>-1.0090999999999999E-2</v>
      </c>
      <c r="AF17" s="82"/>
    </row>
    <row r="18" spans="1:32" ht="25" x14ac:dyDescent="0.75">
      <c r="A18" s="89" t="s">
        <v>552</v>
      </c>
      <c r="B18" s="90">
        <v>0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1" t="s">
        <v>298</v>
      </c>
      <c r="AF18" s="82"/>
    </row>
    <row r="19" spans="1:32" ht="37.25" x14ac:dyDescent="0.75">
      <c r="A19" s="89" t="s">
        <v>553</v>
      </c>
      <c r="B19" s="90">
        <v>745.48858600000005</v>
      </c>
      <c r="C19" s="90">
        <v>752.84777799999995</v>
      </c>
      <c r="D19" s="90">
        <v>752.35827600000005</v>
      </c>
      <c r="E19" s="90">
        <v>735.73345900000004</v>
      </c>
      <c r="F19" s="90">
        <v>714.39776600000005</v>
      </c>
      <c r="G19" s="90">
        <v>699.98785399999997</v>
      </c>
      <c r="H19" s="90">
        <v>685.04046600000004</v>
      </c>
      <c r="I19" s="90">
        <v>673.87493900000004</v>
      </c>
      <c r="J19" s="90">
        <v>663.85052499999995</v>
      </c>
      <c r="K19" s="90">
        <v>653.93218999999999</v>
      </c>
      <c r="L19" s="90">
        <v>646.67608600000005</v>
      </c>
      <c r="M19" s="90">
        <v>638</v>
      </c>
      <c r="N19" s="90">
        <v>632.65362500000003</v>
      </c>
      <c r="O19" s="90">
        <v>629.94421399999999</v>
      </c>
      <c r="P19" s="90">
        <v>630.54656999999997</v>
      </c>
      <c r="Q19" s="90">
        <v>627.93365500000004</v>
      </c>
      <c r="R19" s="90">
        <v>625.11895800000002</v>
      </c>
      <c r="S19" s="90">
        <v>622.16143799999998</v>
      </c>
      <c r="T19" s="90">
        <v>618.44097899999997</v>
      </c>
      <c r="U19" s="90">
        <v>611.17291299999999</v>
      </c>
      <c r="V19" s="90">
        <v>603.78057899999999</v>
      </c>
      <c r="W19" s="90">
        <v>594.08050500000002</v>
      </c>
      <c r="X19" s="90">
        <v>586.63452099999995</v>
      </c>
      <c r="Y19" s="90">
        <v>582.16729699999996</v>
      </c>
      <c r="Z19" s="90">
        <v>581.98821999999996</v>
      </c>
      <c r="AA19" s="90">
        <v>575.44702099999995</v>
      </c>
      <c r="AB19" s="90">
        <v>569.67370600000004</v>
      </c>
      <c r="AC19" s="90">
        <v>564.75280799999996</v>
      </c>
      <c r="AD19" s="90">
        <v>561.188354</v>
      </c>
      <c r="AE19" s="91">
        <v>-1.0090999999999999E-2</v>
      </c>
      <c r="AF19" s="82"/>
    </row>
    <row r="20" spans="1:32" x14ac:dyDescent="0.75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</row>
    <row r="21" spans="1:32" ht="25" x14ac:dyDescent="0.75">
      <c r="A21" s="88" t="s">
        <v>554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</row>
    <row r="22" spans="1:32" ht="37.25" x14ac:dyDescent="0.75">
      <c r="A22" s="89" t="s">
        <v>555</v>
      </c>
      <c r="B22" s="90">
        <v>27.701494</v>
      </c>
      <c r="C22" s="90">
        <v>28.161213</v>
      </c>
      <c r="D22" s="90">
        <v>28.336245999999999</v>
      </c>
      <c r="E22" s="90">
        <v>27.930389000000002</v>
      </c>
      <c r="F22" s="90">
        <v>27.360482999999999</v>
      </c>
      <c r="G22" s="90">
        <v>27.062560999999999</v>
      </c>
      <c r="H22" s="90">
        <v>26.745170999999999</v>
      </c>
      <c r="I22" s="90">
        <v>26.574788999999999</v>
      </c>
      <c r="J22" s="90">
        <v>26.450092000000001</v>
      </c>
      <c r="K22" s="90">
        <v>26.327152000000002</v>
      </c>
      <c r="L22" s="90">
        <v>26.309853</v>
      </c>
      <c r="M22" s="90">
        <v>26.236436999999999</v>
      </c>
      <c r="N22" s="90">
        <v>26.300083000000001</v>
      </c>
      <c r="O22" s="90">
        <v>26.476437000000001</v>
      </c>
      <c r="P22" s="90">
        <v>26.802655999999999</v>
      </c>
      <c r="Q22" s="90">
        <v>26.993179000000001</v>
      </c>
      <c r="R22" s="90">
        <v>27.175011000000001</v>
      </c>
      <c r="S22" s="90">
        <v>27.356400000000001</v>
      </c>
      <c r="T22" s="90">
        <v>27.506229000000001</v>
      </c>
      <c r="U22" s="90">
        <v>27.497744000000001</v>
      </c>
      <c r="V22" s="90">
        <v>27.485579999999999</v>
      </c>
      <c r="W22" s="90">
        <v>27.36544</v>
      </c>
      <c r="X22" s="90">
        <v>27.347321999999998</v>
      </c>
      <c r="Y22" s="90">
        <v>27.466481999999999</v>
      </c>
      <c r="Z22" s="90">
        <v>27.773669999999999</v>
      </c>
      <c r="AA22" s="90">
        <v>27.796990999999998</v>
      </c>
      <c r="AB22" s="90">
        <v>27.862095</v>
      </c>
      <c r="AC22" s="90">
        <v>27.968413999999999</v>
      </c>
      <c r="AD22" s="90">
        <v>27.940854999999999</v>
      </c>
      <c r="AE22" s="91">
        <v>3.0699999999999998E-4</v>
      </c>
      <c r="AF22" s="82"/>
    </row>
    <row r="23" spans="1:32" ht="37.25" x14ac:dyDescent="0.75">
      <c r="A23" s="89" t="s">
        <v>556</v>
      </c>
      <c r="B23" s="90">
        <v>1.7337320000000001</v>
      </c>
      <c r="C23" s="90">
        <v>2.0157180000000001</v>
      </c>
      <c r="D23" s="90">
        <v>2.2821009999999999</v>
      </c>
      <c r="E23" s="90">
        <v>2.4943019999999998</v>
      </c>
      <c r="F23" s="90">
        <v>2.6786949999999998</v>
      </c>
      <c r="G23" s="90">
        <v>2.8791380000000002</v>
      </c>
      <c r="H23" s="90">
        <v>3.0706500000000001</v>
      </c>
      <c r="I23" s="90">
        <v>3.2738580000000002</v>
      </c>
      <c r="J23" s="90">
        <v>3.4792079999999999</v>
      </c>
      <c r="K23" s="90">
        <v>3.682477</v>
      </c>
      <c r="L23" s="90">
        <v>3.8991889999999998</v>
      </c>
      <c r="M23" s="90">
        <v>4.1060140000000001</v>
      </c>
      <c r="N23" s="90">
        <v>4.3339280000000002</v>
      </c>
      <c r="O23" s="90">
        <v>4.5820100000000004</v>
      </c>
      <c r="P23" s="90">
        <v>4.8586029999999996</v>
      </c>
      <c r="Q23" s="90">
        <v>5.1157849999999998</v>
      </c>
      <c r="R23" s="90">
        <v>5.3752430000000002</v>
      </c>
      <c r="S23" s="90">
        <v>5.6369210000000001</v>
      </c>
      <c r="T23" s="90">
        <v>5.8950500000000003</v>
      </c>
      <c r="U23" s="90">
        <v>6.1207330000000004</v>
      </c>
      <c r="V23" s="90">
        <v>6.3446160000000003</v>
      </c>
      <c r="W23" s="90">
        <v>6.5425950000000004</v>
      </c>
      <c r="X23" s="90">
        <v>6.7636419999999999</v>
      </c>
      <c r="Y23" s="90">
        <v>7.0199959999999999</v>
      </c>
      <c r="Z23" s="90">
        <v>7.3329820000000003</v>
      </c>
      <c r="AA23" s="90">
        <v>7.5693910000000004</v>
      </c>
      <c r="AB23" s="90">
        <v>7.8167439999999999</v>
      </c>
      <c r="AC23" s="90">
        <v>8.0776070000000004</v>
      </c>
      <c r="AD23" s="90">
        <v>8.3581129999999995</v>
      </c>
      <c r="AE23" s="91">
        <v>5.7785000000000003E-2</v>
      </c>
      <c r="AF23" s="82"/>
    </row>
    <row r="24" spans="1:32" ht="37.25" x14ac:dyDescent="0.75">
      <c r="A24" s="89" t="s">
        <v>557</v>
      </c>
      <c r="B24" s="90">
        <v>2.34727</v>
      </c>
      <c r="C24" s="90">
        <v>4.4234220000000004</v>
      </c>
      <c r="D24" s="90">
        <v>6.5103299999999997</v>
      </c>
      <c r="E24" s="90">
        <v>8.4475149999999992</v>
      </c>
      <c r="F24" s="90">
        <v>10.260118</v>
      </c>
      <c r="G24" s="90">
        <v>12.106405000000001</v>
      </c>
      <c r="H24" s="90">
        <v>13.894964</v>
      </c>
      <c r="I24" s="90">
        <v>15.720405</v>
      </c>
      <c r="J24" s="90">
        <v>17.546631000000001</v>
      </c>
      <c r="K24" s="90">
        <v>19.353251</v>
      </c>
      <c r="L24" s="90">
        <v>21.224616999999999</v>
      </c>
      <c r="M24" s="90">
        <v>23.038656</v>
      </c>
      <c r="N24" s="90">
        <v>24.968584</v>
      </c>
      <c r="O24" s="90">
        <v>27.018315999999999</v>
      </c>
      <c r="P24" s="90">
        <v>29.246431000000001</v>
      </c>
      <c r="Q24" s="90">
        <v>31.364456000000001</v>
      </c>
      <c r="R24" s="90">
        <v>33.500416000000001</v>
      </c>
      <c r="S24" s="90">
        <v>35.655448999999997</v>
      </c>
      <c r="T24" s="90">
        <v>37.791504000000003</v>
      </c>
      <c r="U24" s="90">
        <v>39.719631</v>
      </c>
      <c r="V24" s="90">
        <v>41.633910999999998</v>
      </c>
      <c r="W24" s="90">
        <v>43.373733999999999</v>
      </c>
      <c r="X24" s="90">
        <v>45.262123000000003</v>
      </c>
      <c r="Y24" s="90">
        <v>47.386184999999998</v>
      </c>
      <c r="Z24" s="90">
        <v>49.898257999999998</v>
      </c>
      <c r="AA24" s="90">
        <v>51.892063</v>
      </c>
      <c r="AB24" s="90">
        <v>53.959820000000001</v>
      </c>
      <c r="AC24" s="90">
        <v>56.121364999999997</v>
      </c>
      <c r="AD24" s="90">
        <v>58.420788000000002</v>
      </c>
      <c r="AE24" s="91">
        <v>0.12164999999999999</v>
      </c>
      <c r="AF24" s="82"/>
    </row>
    <row r="25" spans="1:32" ht="37.25" x14ac:dyDescent="0.75">
      <c r="A25" s="89" t="s">
        <v>558</v>
      </c>
      <c r="B25" s="90">
        <v>16.660831000000002</v>
      </c>
      <c r="C25" s="90">
        <v>19.503101000000001</v>
      </c>
      <c r="D25" s="90">
        <v>22.200614999999999</v>
      </c>
      <c r="E25" s="90">
        <v>24.367394999999998</v>
      </c>
      <c r="F25" s="90">
        <v>26.257739999999998</v>
      </c>
      <c r="G25" s="90">
        <v>28.301953999999999</v>
      </c>
      <c r="H25" s="90">
        <v>30.256197</v>
      </c>
      <c r="I25" s="90">
        <v>32.324257000000003</v>
      </c>
      <c r="J25" s="90">
        <v>34.412506</v>
      </c>
      <c r="K25" s="90">
        <v>36.479725000000002</v>
      </c>
      <c r="L25" s="90">
        <v>38.679713999999997</v>
      </c>
      <c r="M25" s="90">
        <v>40.781128000000002</v>
      </c>
      <c r="N25" s="90">
        <v>43.091830999999999</v>
      </c>
      <c r="O25" s="90">
        <v>45.603496999999997</v>
      </c>
      <c r="P25" s="90">
        <v>48.399467000000001</v>
      </c>
      <c r="Q25" s="90">
        <v>51.002944999999997</v>
      </c>
      <c r="R25" s="90">
        <v>53.629680999999998</v>
      </c>
      <c r="S25" s="90">
        <v>56.278992000000002</v>
      </c>
      <c r="T25" s="90">
        <v>58.893321999999998</v>
      </c>
      <c r="U25" s="90">
        <v>61.183750000000003</v>
      </c>
      <c r="V25" s="90">
        <v>63.455978000000002</v>
      </c>
      <c r="W25" s="90">
        <v>65.468964</v>
      </c>
      <c r="X25" s="90">
        <v>67.712502000000001</v>
      </c>
      <c r="Y25" s="90">
        <v>70.309714999999997</v>
      </c>
      <c r="Z25" s="90">
        <v>73.475539999999995</v>
      </c>
      <c r="AA25" s="90">
        <v>75.873489000000006</v>
      </c>
      <c r="AB25" s="90">
        <v>78.380973999999995</v>
      </c>
      <c r="AC25" s="90">
        <v>81.024094000000005</v>
      </c>
      <c r="AD25" s="90">
        <v>83.864440999999999</v>
      </c>
      <c r="AE25" s="91">
        <v>5.9417999999999999E-2</v>
      </c>
      <c r="AF25" s="82"/>
    </row>
    <row r="26" spans="1:32" ht="37.25" x14ac:dyDescent="0.75">
      <c r="A26" s="89" t="s">
        <v>559</v>
      </c>
      <c r="B26" s="90">
        <v>2.4163809999999999</v>
      </c>
      <c r="C26" s="90">
        <v>2.7793239999999999</v>
      </c>
      <c r="D26" s="90">
        <v>3.1208979999999999</v>
      </c>
      <c r="E26" s="90">
        <v>3.388887</v>
      </c>
      <c r="F26" s="90">
        <v>3.6195200000000001</v>
      </c>
      <c r="G26" s="90">
        <v>3.871928</v>
      </c>
      <c r="H26" s="90">
        <v>4.112279</v>
      </c>
      <c r="I26" s="90">
        <v>4.3681489999999998</v>
      </c>
      <c r="J26" s="90">
        <v>4.6265349999999996</v>
      </c>
      <c r="K26" s="90">
        <v>4.8819739999999996</v>
      </c>
      <c r="L26" s="90">
        <v>5.155017</v>
      </c>
      <c r="M26" s="90">
        <v>5.4144670000000001</v>
      </c>
      <c r="N26" s="90">
        <v>5.7013439999999997</v>
      </c>
      <c r="O26" s="90">
        <v>6.0141749999999998</v>
      </c>
      <c r="P26" s="90">
        <v>6.3630979999999999</v>
      </c>
      <c r="Q26" s="90">
        <v>6.6865069999999998</v>
      </c>
      <c r="R26" s="90">
        <v>7.0129149999999996</v>
      </c>
      <c r="S26" s="90">
        <v>7.3414060000000001</v>
      </c>
      <c r="T26" s="90">
        <v>7.6650020000000003</v>
      </c>
      <c r="U26" s="90">
        <v>7.9463210000000002</v>
      </c>
      <c r="V26" s="90">
        <v>8.2245559999999998</v>
      </c>
      <c r="W26" s="90">
        <v>8.4691089999999996</v>
      </c>
      <c r="X26" s="90">
        <v>8.7432219999999994</v>
      </c>
      <c r="Y26" s="90">
        <v>9.0630970000000008</v>
      </c>
      <c r="Z26" s="90">
        <v>9.4596110000000007</v>
      </c>
      <c r="AA26" s="90">
        <v>9.7537870000000009</v>
      </c>
      <c r="AB26" s="90">
        <v>10.060923000000001</v>
      </c>
      <c r="AC26" s="90">
        <v>10.385608</v>
      </c>
      <c r="AD26" s="90">
        <v>10.734817</v>
      </c>
      <c r="AE26" s="91">
        <v>5.4702000000000001E-2</v>
      </c>
      <c r="AF26" s="82"/>
    </row>
    <row r="27" spans="1:32" ht="37.25" x14ac:dyDescent="0.75">
      <c r="A27" s="89" t="s">
        <v>560</v>
      </c>
      <c r="B27" s="90">
        <v>0.85057000000000005</v>
      </c>
      <c r="C27" s="90">
        <v>1.2301299999999999</v>
      </c>
      <c r="D27" s="90">
        <v>1.607591</v>
      </c>
      <c r="E27" s="90">
        <v>1.9478629999999999</v>
      </c>
      <c r="F27" s="90">
        <v>2.2618490000000002</v>
      </c>
      <c r="G27" s="90">
        <v>2.5850010000000001</v>
      </c>
      <c r="H27" s="90">
        <v>2.8968669999999999</v>
      </c>
      <c r="I27" s="90">
        <v>3.2170930000000002</v>
      </c>
      <c r="J27" s="90">
        <v>3.5376099999999999</v>
      </c>
      <c r="K27" s="90">
        <v>3.854425</v>
      </c>
      <c r="L27" s="90">
        <v>4.1841910000000002</v>
      </c>
      <c r="M27" s="90">
        <v>4.5023179999999998</v>
      </c>
      <c r="N27" s="90">
        <v>4.8428490000000002</v>
      </c>
      <c r="O27" s="90">
        <v>5.2059860000000002</v>
      </c>
      <c r="P27" s="90">
        <v>5.6019449999999997</v>
      </c>
      <c r="Q27" s="90">
        <v>5.9765319999999997</v>
      </c>
      <c r="R27" s="90">
        <v>6.354444</v>
      </c>
      <c r="S27" s="90">
        <v>6.7350919999999999</v>
      </c>
      <c r="T27" s="90">
        <v>7.1118160000000001</v>
      </c>
      <c r="U27" s="90">
        <v>7.4493419999999997</v>
      </c>
      <c r="V27" s="90">
        <v>7.7836749999999997</v>
      </c>
      <c r="W27" s="90">
        <v>8.0854420000000005</v>
      </c>
      <c r="X27" s="90">
        <v>8.414771</v>
      </c>
      <c r="Y27" s="90">
        <v>8.7880479999999999</v>
      </c>
      <c r="Z27" s="90">
        <v>9.2362420000000007</v>
      </c>
      <c r="AA27" s="90">
        <v>9.5852740000000001</v>
      </c>
      <c r="AB27" s="90">
        <v>9.9469960000000004</v>
      </c>
      <c r="AC27" s="90">
        <v>10.326148</v>
      </c>
      <c r="AD27" s="90">
        <v>10.729991999999999</v>
      </c>
      <c r="AE27" s="91">
        <v>9.4756000000000007E-2</v>
      </c>
      <c r="AF27" s="82"/>
    </row>
    <row r="28" spans="1:32" ht="37.25" x14ac:dyDescent="0.75">
      <c r="A28" s="89" t="s">
        <v>561</v>
      </c>
      <c r="B28" s="90">
        <v>0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1" t="s">
        <v>298</v>
      </c>
      <c r="AF28" s="82"/>
    </row>
    <row r="29" spans="1:32" ht="37.25" x14ac:dyDescent="0.75">
      <c r="A29" s="89" t="s">
        <v>562</v>
      </c>
      <c r="B29" s="90">
        <v>32.527453999999999</v>
      </c>
      <c r="C29" s="90">
        <v>34.683559000000002</v>
      </c>
      <c r="D29" s="90">
        <v>36.517467000000003</v>
      </c>
      <c r="E29" s="90">
        <v>37.527821000000003</v>
      </c>
      <c r="F29" s="90">
        <v>38.211796</v>
      </c>
      <c r="G29" s="90">
        <v>39.194439000000003</v>
      </c>
      <c r="H29" s="90">
        <v>40.098598000000003</v>
      </c>
      <c r="I29" s="90">
        <v>41.186400999999996</v>
      </c>
      <c r="J29" s="90">
        <v>42.318877999999998</v>
      </c>
      <c r="K29" s="90">
        <v>43.439338999999997</v>
      </c>
      <c r="L29" s="90">
        <v>44.725349000000001</v>
      </c>
      <c r="M29" s="90">
        <v>45.902386</v>
      </c>
      <c r="N29" s="90">
        <v>47.315739000000001</v>
      </c>
      <c r="O29" s="90">
        <v>48.939678000000001</v>
      </c>
      <c r="P29" s="90">
        <v>50.848151999999999</v>
      </c>
      <c r="Q29" s="90">
        <v>52.535007</v>
      </c>
      <c r="R29" s="90">
        <v>54.232723</v>
      </c>
      <c r="S29" s="90">
        <v>55.940033</v>
      </c>
      <c r="T29" s="90">
        <v>57.601685000000003</v>
      </c>
      <c r="U29" s="90">
        <v>58.942470999999998</v>
      </c>
      <c r="V29" s="90">
        <v>60.265563999999998</v>
      </c>
      <c r="W29" s="90">
        <v>61.346801999999997</v>
      </c>
      <c r="X29" s="90">
        <v>62.647990999999998</v>
      </c>
      <c r="Y29" s="90">
        <v>64.274544000000006</v>
      </c>
      <c r="Z29" s="90">
        <v>66.418464999999998</v>
      </c>
      <c r="AA29" s="90">
        <v>67.851569999999995</v>
      </c>
      <c r="AB29" s="90">
        <v>69.378135999999998</v>
      </c>
      <c r="AC29" s="90">
        <v>71.021629000000004</v>
      </c>
      <c r="AD29" s="90">
        <v>72.830382999999998</v>
      </c>
      <c r="AE29" s="91">
        <v>2.9205999999999999E-2</v>
      </c>
      <c r="AF29" s="82"/>
    </row>
    <row r="30" spans="1:32" ht="25" x14ac:dyDescent="0.75">
      <c r="A30" s="89" t="s">
        <v>563</v>
      </c>
      <c r="B30" s="90">
        <v>0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1" t="s">
        <v>298</v>
      </c>
      <c r="AF30" s="82"/>
    </row>
    <row r="31" spans="1:32" ht="25" x14ac:dyDescent="0.75">
      <c r="A31" s="89" t="s">
        <v>564</v>
      </c>
      <c r="B31" s="90">
        <v>0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1" t="s">
        <v>298</v>
      </c>
      <c r="AF31" s="82"/>
    </row>
    <row r="32" spans="1:32" ht="25" x14ac:dyDescent="0.75">
      <c r="A32" s="89" t="s">
        <v>565</v>
      </c>
      <c r="B32" s="90">
        <v>0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1" t="s">
        <v>298</v>
      </c>
      <c r="AF32" s="82"/>
    </row>
    <row r="33" spans="1:32" ht="25" x14ac:dyDescent="0.75">
      <c r="A33" s="89" t="s">
        <v>566</v>
      </c>
      <c r="B33" s="90">
        <v>0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1" t="s">
        <v>298</v>
      </c>
      <c r="AF33" s="82"/>
    </row>
    <row r="34" spans="1:32" ht="25" x14ac:dyDescent="0.75">
      <c r="A34" s="89" t="s">
        <v>567</v>
      </c>
      <c r="B34" s="90">
        <v>0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1" t="s">
        <v>298</v>
      </c>
      <c r="AF34" s="82"/>
    </row>
    <row r="35" spans="1:32" ht="25" x14ac:dyDescent="0.75">
      <c r="A35" s="89" t="s">
        <v>568</v>
      </c>
      <c r="B35" s="90">
        <v>4.8113000000000003E-2</v>
      </c>
      <c r="C35" s="90">
        <v>9.2383999999999994E-2</v>
      </c>
      <c r="D35" s="90">
        <v>0.13745099999999999</v>
      </c>
      <c r="E35" s="90">
        <v>0.179425</v>
      </c>
      <c r="F35" s="90">
        <v>0.218551</v>
      </c>
      <c r="G35" s="90">
        <v>0.25812099999999999</v>
      </c>
      <c r="H35" s="90">
        <v>0.29622999999999999</v>
      </c>
      <c r="I35" s="90">
        <v>0.33490500000000001</v>
      </c>
      <c r="J35" s="90">
        <v>0.37334200000000001</v>
      </c>
      <c r="K35" s="90">
        <v>0.41120699999999999</v>
      </c>
      <c r="L35" s="90">
        <v>0.45029799999999998</v>
      </c>
      <c r="M35" s="90">
        <v>0.48788300000000001</v>
      </c>
      <c r="N35" s="90">
        <v>0.52772200000000002</v>
      </c>
      <c r="O35" s="90">
        <v>0.56985600000000003</v>
      </c>
      <c r="P35" s="90">
        <v>0.61519100000000004</v>
      </c>
      <c r="Q35" s="90">
        <v>0.65825</v>
      </c>
      <c r="R35" s="90">
        <v>0.70174800000000004</v>
      </c>
      <c r="S35" s="90">
        <v>0.74530600000000002</v>
      </c>
      <c r="T35" s="90">
        <v>0.78837999999999997</v>
      </c>
      <c r="U35" s="90">
        <v>0.82708400000000004</v>
      </c>
      <c r="V35" s="90">
        <v>0.86512500000000003</v>
      </c>
      <c r="W35" s="90">
        <v>0.89946000000000004</v>
      </c>
      <c r="X35" s="90">
        <v>0.93670200000000003</v>
      </c>
      <c r="Y35" s="90">
        <v>0.97888399999999998</v>
      </c>
      <c r="Z35" s="90">
        <v>1.03084</v>
      </c>
      <c r="AA35" s="90">
        <v>1.070397</v>
      </c>
      <c r="AB35" s="90">
        <v>1.1109290000000001</v>
      </c>
      <c r="AC35" s="90">
        <v>1.1534819999999999</v>
      </c>
      <c r="AD35" s="90">
        <v>1.1985399999999999</v>
      </c>
      <c r="AE35" s="91">
        <v>0.121686</v>
      </c>
      <c r="AF35" s="82"/>
    </row>
    <row r="36" spans="1:32" ht="37.25" x14ac:dyDescent="0.75">
      <c r="A36" s="89" t="s">
        <v>569</v>
      </c>
      <c r="B36" s="90">
        <v>84.285843</v>
      </c>
      <c r="C36" s="90">
        <v>92.888846999999998</v>
      </c>
      <c r="D36" s="90">
        <v>100.7127</v>
      </c>
      <c r="E36" s="90">
        <v>106.283592</v>
      </c>
      <c r="F36" s="90">
        <v>110.868759</v>
      </c>
      <c r="G36" s="90">
        <v>116.25954400000001</v>
      </c>
      <c r="H36" s="90">
        <v>121.370949</v>
      </c>
      <c r="I36" s="90">
        <v>126.999863</v>
      </c>
      <c r="J36" s="90">
        <v>132.74479700000001</v>
      </c>
      <c r="K36" s="90">
        <v>138.42955000000001</v>
      </c>
      <c r="L36" s="90">
        <v>144.62823499999999</v>
      </c>
      <c r="M36" s="90">
        <v>150.46928399999999</v>
      </c>
      <c r="N36" s="90">
        <v>157.082077</v>
      </c>
      <c r="O36" s="90">
        <v>164.40995799999999</v>
      </c>
      <c r="P36" s="90">
        <v>172.73554999999999</v>
      </c>
      <c r="Q36" s="90">
        <v>180.33265700000001</v>
      </c>
      <c r="R36" s="90">
        <v>187.982193</v>
      </c>
      <c r="S36" s="90">
        <v>195.689606</v>
      </c>
      <c r="T36" s="90">
        <v>203.25299100000001</v>
      </c>
      <c r="U36" s="90">
        <v>209.687073</v>
      </c>
      <c r="V36" s="90">
        <v>216.059021</v>
      </c>
      <c r="W36" s="90">
        <v>221.55154400000001</v>
      </c>
      <c r="X36" s="90">
        <v>227.82827800000001</v>
      </c>
      <c r="Y36" s="90">
        <v>235.286957</v>
      </c>
      <c r="Z36" s="90">
        <v>244.62560999999999</v>
      </c>
      <c r="AA36" s="90">
        <v>251.39295999999999</v>
      </c>
      <c r="AB36" s="90">
        <v>258.51663200000002</v>
      </c>
      <c r="AC36" s="90">
        <v>266.07833900000003</v>
      </c>
      <c r="AD36" s="90">
        <v>274.07794200000001</v>
      </c>
      <c r="AE36" s="91">
        <v>4.3013999999999997E-2</v>
      </c>
      <c r="AF36" s="82"/>
    </row>
    <row r="37" spans="1:32" x14ac:dyDescent="0.75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</row>
    <row r="38" spans="1:32" ht="37.25" x14ac:dyDescent="0.75">
      <c r="A38" s="89" t="s">
        <v>570</v>
      </c>
      <c r="B38" s="90">
        <v>10.157681</v>
      </c>
      <c r="C38" s="90">
        <v>10.983188999999999</v>
      </c>
      <c r="D38" s="90">
        <v>11.805899999999999</v>
      </c>
      <c r="E38" s="90">
        <v>12.622498999999999</v>
      </c>
      <c r="F38" s="90">
        <v>13.434297000000001</v>
      </c>
      <c r="G38" s="90">
        <v>14.243176</v>
      </c>
      <c r="H38" s="90">
        <v>15.050748</v>
      </c>
      <c r="I38" s="90">
        <v>15.857642999999999</v>
      </c>
      <c r="J38" s="90">
        <v>16.664019</v>
      </c>
      <c r="K38" s="90">
        <v>17.470499</v>
      </c>
      <c r="L38" s="90">
        <v>18.277194999999999</v>
      </c>
      <c r="M38" s="90">
        <v>19.083721000000001</v>
      </c>
      <c r="N38" s="90">
        <v>19.890460999999998</v>
      </c>
      <c r="O38" s="90">
        <v>20.697310999999999</v>
      </c>
      <c r="P38" s="90">
        <v>21.503720999999999</v>
      </c>
      <c r="Q38" s="90">
        <v>22.311045</v>
      </c>
      <c r="R38" s="90">
        <v>23.119164999999999</v>
      </c>
      <c r="S38" s="90">
        <v>23.927289999999999</v>
      </c>
      <c r="T38" s="90">
        <v>24.735849000000002</v>
      </c>
      <c r="U38" s="90">
        <v>25.544803999999999</v>
      </c>
      <c r="V38" s="90">
        <v>26.353815000000001</v>
      </c>
      <c r="W38" s="90">
        <v>27.163171999999999</v>
      </c>
      <c r="X38" s="90">
        <v>27.972829999999998</v>
      </c>
      <c r="Y38" s="90">
        <v>28.782892</v>
      </c>
      <c r="Z38" s="90">
        <v>29.593699999999998</v>
      </c>
      <c r="AA38" s="90">
        <v>30.404064000000002</v>
      </c>
      <c r="AB38" s="90">
        <v>31.214642000000001</v>
      </c>
      <c r="AC38" s="90">
        <v>32.025562000000001</v>
      </c>
      <c r="AD38" s="90">
        <v>32.813243999999997</v>
      </c>
      <c r="AE38" s="91">
        <v>4.2768E-2</v>
      </c>
      <c r="AF38" s="82"/>
    </row>
    <row r="39" spans="1:32" ht="25" x14ac:dyDescent="0.75">
      <c r="A39" s="89" t="s">
        <v>571</v>
      </c>
      <c r="B39" s="90">
        <v>829.77441399999998</v>
      </c>
      <c r="C39" s="90">
        <v>845.73663299999998</v>
      </c>
      <c r="D39" s="90">
        <v>853.07098399999995</v>
      </c>
      <c r="E39" s="90">
        <v>842.01702899999998</v>
      </c>
      <c r="F39" s="90">
        <v>825.26654099999996</v>
      </c>
      <c r="G39" s="90">
        <v>816.24737500000003</v>
      </c>
      <c r="H39" s="90">
        <v>806.41143799999998</v>
      </c>
      <c r="I39" s="90">
        <v>800.87481700000001</v>
      </c>
      <c r="J39" s="90">
        <v>796.59533699999997</v>
      </c>
      <c r="K39" s="90">
        <v>792.36175500000002</v>
      </c>
      <c r="L39" s="90">
        <v>791.30432099999996</v>
      </c>
      <c r="M39" s="90">
        <v>788.46929899999998</v>
      </c>
      <c r="N39" s="90">
        <v>789.73571800000002</v>
      </c>
      <c r="O39" s="90">
        <v>794.35418700000002</v>
      </c>
      <c r="P39" s="90">
        <v>803.282104</v>
      </c>
      <c r="Q39" s="90">
        <v>808.26629600000001</v>
      </c>
      <c r="R39" s="90">
        <v>813.101135</v>
      </c>
      <c r="S39" s="90">
        <v>817.85107400000004</v>
      </c>
      <c r="T39" s="90">
        <v>821.69397000000004</v>
      </c>
      <c r="U39" s="90">
        <v>820.85998500000005</v>
      </c>
      <c r="V39" s="90">
        <v>819.83960000000002</v>
      </c>
      <c r="W39" s="90">
        <v>815.63207999999997</v>
      </c>
      <c r="X39" s="90">
        <v>814.46276899999998</v>
      </c>
      <c r="Y39" s="90">
        <v>817.45422399999995</v>
      </c>
      <c r="Z39" s="90">
        <v>826.613831</v>
      </c>
      <c r="AA39" s="90">
        <v>826.839966</v>
      </c>
      <c r="AB39" s="90">
        <v>828.19030799999996</v>
      </c>
      <c r="AC39" s="90">
        <v>830.83117700000003</v>
      </c>
      <c r="AD39" s="90">
        <v>835.26629600000001</v>
      </c>
      <c r="AE39" s="91">
        <v>2.3599999999999999E-4</v>
      </c>
      <c r="AF39" s="82"/>
    </row>
    <row r="40" spans="1:32" x14ac:dyDescent="0.75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</row>
    <row r="41" spans="1:32" ht="37.25" x14ac:dyDescent="0.75">
      <c r="A41" s="88" t="s">
        <v>572</v>
      </c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</row>
    <row r="42" spans="1:32" ht="49.5" x14ac:dyDescent="0.75">
      <c r="A42" s="88" t="s">
        <v>573</v>
      </c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</row>
    <row r="43" spans="1:32" ht="25" x14ac:dyDescent="0.75">
      <c r="A43" s="89" t="s">
        <v>551</v>
      </c>
      <c r="B43" s="90">
        <v>1139.8826899999999</v>
      </c>
      <c r="C43" s="90">
        <v>1177.592163</v>
      </c>
      <c r="D43" s="90">
        <v>1225.1961670000001</v>
      </c>
      <c r="E43" s="90">
        <v>1266.6292719999999</v>
      </c>
      <c r="F43" s="90">
        <v>1280.5263669999999</v>
      </c>
      <c r="G43" s="90">
        <v>1273.6563719999999</v>
      </c>
      <c r="H43" s="90">
        <v>1266.3192140000001</v>
      </c>
      <c r="I43" s="90">
        <v>1266.370361</v>
      </c>
      <c r="J43" s="90">
        <v>1255.4794919999999</v>
      </c>
      <c r="K43" s="90">
        <v>1247.123413</v>
      </c>
      <c r="L43" s="90">
        <v>1238.2232670000001</v>
      </c>
      <c r="M43" s="90">
        <v>1229.9169919999999</v>
      </c>
      <c r="N43" s="90">
        <v>1228.6763920000001</v>
      </c>
      <c r="O43" s="90">
        <v>1234.7006839999999</v>
      </c>
      <c r="P43" s="90">
        <v>1240.9655760000001</v>
      </c>
      <c r="Q43" s="90">
        <v>1247.8654790000001</v>
      </c>
      <c r="R43" s="90">
        <v>1256.841919</v>
      </c>
      <c r="S43" s="90">
        <v>1264.0477289999999</v>
      </c>
      <c r="T43" s="90">
        <v>1273.665039</v>
      </c>
      <c r="U43" s="90">
        <v>1276.9398189999999</v>
      </c>
      <c r="V43" s="90">
        <v>1280.798096</v>
      </c>
      <c r="W43" s="90">
        <v>1284.902832</v>
      </c>
      <c r="X43" s="90">
        <v>1287.0942379999999</v>
      </c>
      <c r="Y43" s="90">
        <v>1296.9729</v>
      </c>
      <c r="Z43" s="90">
        <v>1299.4545900000001</v>
      </c>
      <c r="AA43" s="90">
        <v>1304.3114009999999</v>
      </c>
      <c r="AB43" s="90">
        <v>1303.9990230000001</v>
      </c>
      <c r="AC43" s="90">
        <v>1310.53125</v>
      </c>
      <c r="AD43" s="90">
        <v>1318.357544</v>
      </c>
      <c r="AE43" s="91">
        <v>5.2090000000000001E-3</v>
      </c>
      <c r="AF43" s="82"/>
    </row>
    <row r="44" spans="1:32" ht="25" x14ac:dyDescent="0.75">
      <c r="A44" s="89" t="s">
        <v>552</v>
      </c>
      <c r="B44" s="90">
        <v>4.2833999999999997E-2</v>
      </c>
      <c r="C44" s="90">
        <v>4.48E-2</v>
      </c>
      <c r="D44" s="90">
        <v>4.7136999999999998E-2</v>
      </c>
      <c r="E44" s="90">
        <v>4.9204999999999999E-2</v>
      </c>
      <c r="F44" s="90">
        <v>5.0164E-2</v>
      </c>
      <c r="G44" s="90">
        <v>5.0279999999999998E-2</v>
      </c>
      <c r="H44" s="90">
        <v>5.0354000000000003E-2</v>
      </c>
      <c r="I44" s="90">
        <v>5.0707000000000002E-2</v>
      </c>
      <c r="J44" s="90">
        <v>5.0605999999999998E-2</v>
      </c>
      <c r="K44" s="90">
        <v>5.0601E-2</v>
      </c>
      <c r="L44" s="90">
        <v>5.0573E-2</v>
      </c>
      <c r="M44" s="90">
        <v>5.0560000000000001E-2</v>
      </c>
      <c r="N44" s="90">
        <v>5.0837E-2</v>
      </c>
      <c r="O44" s="90">
        <v>5.1416000000000003E-2</v>
      </c>
      <c r="P44" s="90">
        <v>5.1998999999999997E-2</v>
      </c>
      <c r="Q44" s="90">
        <v>5.2623000000000003E-2</v>
      </c>
      <c r="R44" s="90">
        <v>5.3331999999999997E-2</v>
      </c>
      <c r="S44" s="90">
        <v>5.3966E-2</v>
      </c>
      <c r="T44" s="90">
        <v>5.4716000000000001E-2</v>
      </c>
      <c r="U44" s="90">
        <v>5.5203000000000002E-2</v>
      </c>
      <c r="V44" s="90">
        <v>5.5719999999999999E-2</v>
      </c>
      <c r="W44" s="90">
        <v>5.6253999999999998E-2</v>
      </c>
      <c r="X44" s="90">
        <v>5.6709000000000002E-2</v>
      </c>
      <c r="Y44" s="90">
        <v>5.7514999999999997E-2</v>
      </c>
      <c r="Z44" s="90">
        <v>5.8032E-2</v>
      </c>
      <c r="AA44" s="90">
        <v>5.8631999999999997E-2</v>
      </c>
      <c r="AB44" s="90">
        <v>5.8999000000000003E-2</v>
      </c>
      <c r="AC44" s="90">
        <v>5.9676E-2</v>
      </c>
      <c r="AD44" s="90">
        <v>6.0409999999999998E-2</v>
      </c>
      <c r="AE44" s="91">
        <v>1.2355E-2</v>
      </c>
      <c r="AF44" s="82"/>
    </row>
    <row r="45" spans="1:32" ht="49.5" x14ac:dyDescent="0.75">
      <c r="A45" s="89" t="s">
        <v>574</v>
      </c>
      <c r="B45" s="90">
        <v>1139.9255370000001</v>
      </c>
      <c r="C45" s="90">
        <v>1177.6369629999999</v>
      </c>
      <c r="D45" s="90">
        <v>1225.2432859999999</v>
      </c>
      <c r="E45" s="90">
        <v>1266.678467</v>
      </c>
      <c r="F45" s="90">
        <v>1280.576538</v>
      </c>
      <c r="G45" s="90">
        <v>1273.7066649999999</v>
      </c>
      <c r="H45" s="90">
        <v>1266.369629</v>
      </c>
      <c r="I45" s="90">
        <v>1266.4210210000001</v>
      </c>
      <c r="J45" s="90">
        <v>1255.5301509999999</v>
      </c>
      <c r="K45" s="90">
        <v>1247.174072</v>
      </c>
      <c r="L45" s="90">
        <v>1238.2738039999999</v>
      </c>
      <c r="M45" s="90">
        <v>1229.967529</v>
      </c>
      <c r="N45" s="90">
        <v>1228.727173</v>
      </c>
      <c r="O45" s="90">
        <v>1234.7520750000001</v>
      </c>
      <c r="P45" s="90">
        <v>1241.017578</v>
      </c>
      <c r="Q45" s="90">
        <v>1247.918091</v>
      </c>
      <c r="R45" s="90">
        <v>1256.895264</v>
      </c>
      <c r="S45" s="90">
        <v>1264.1016850000001</v>
      </c>
      <c r="T45" s="90">
        <v>1273.7197269999999</v>
      </c>
      <c r="U45" s="90">
        <v>1276.994995</v>
      </c>
      <c r="V45" s="90">
        <v>1280.85376</v>
      </c>
      <c r="W45" s="90">
        <v>1284.959106</v>
      </c>
      <c r="X45" s="90">
        <v>1287.151001</v>
      </c>
      <c r="Y45" s="90">
        <v>1297.0303960000001</v>
      </c>
      <c r="Z45" s="90">
        <v>1299.512573</v>
      </c>
      <c r="AA45" s="90">
        <v>1304.369995</v>
      </c>
      <c r="AB45" s="90">
        <v>1304.0579829999999</v>
      </c>
      <c r="AC45" s="90">
        <v>1310.590942</v>
      </c>
      <c r="AD45" s="90">
        <v>1318.4179690000001</v>
      </c>
      <c r="AE45" s="91">
        <v>5.2090000000000001E-3</v>
      </c>
      <c r="AF45" s="82"/>
    </row>
    <row r="46" spans="1:32" x14ac:dyDescent="0.75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</row>
    <row r="47" spans="1:32" ht="37.25" x14ac:dyDescent="0.75">
      <c r="A47" s="88" t="s">
        <v>575</v>
      </c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</row>
    <row r="48" spans="1:32" ht="37.25" x14ac:dyDescent="0.75">
      <c r="A48" s="89" t="s">
        <v>555</v>
      </c>
      <c r="B48" s="90">
        <v>97.975632000000004</v>
      </c>
      <c r="C48" s="90">
        <v>102.396866</v>
      </c>
      <c r="D48" s="90">
        <v>107.670074</v>
      </c>
      <c r="E48" s="90">
        <v>112.335747</v>
      </c>
      <c r="F48" s="90">
        <v>114.480133</v>
      </c>
      <c r="G48" s="90">
        <v>114.707611</v>
      </c>
      <c r="H48" s="90">
        <v>114.84384900000001</v>
      </c>
      <c r="I48" s="90">
        <v>115.61747699999999</v>
      </c>
      <c r="J48" s="90">
        <v>115.360405</v>
      </c>
      <c r="K48" s="90">
        <v>115.324371</v>
      </c>
      <c r="L48" s="90">
        <v>115.233521</v>
      </c>
      <c r="M48" s="90">
        <v>115.18001599999999</v>
      </c>
      <c r="N48" s="90">
        <v>115.78655999999999</v>
      </c>
      <c r="O48" s="90">
        <v>117.082176</v>
      </c>
      <c r="P48" s="90">
        <v>118.387558</v>
      </c>
      <c r="Q48" s="90">
        <v>119.784828</v>
      </c>
      <c r="R48" s="90">
        <v>121.377831</v>
      </c>
      <c r="S48" s="90">
        <v>122.802498</v>
      </c>
      <c r="T48" s="90">
        <v>124.48741099999999</v>
      </c>
      <c r="U48" s="90">
        <v>125.57402</v>
      </c>
      <c r="V48" s="90">
        <v>126.727165</v>
      </c>
      <c r="W48" s="90">
        <v>127.91965500000001</v>
      </c>
      <c r="X48" s="90">
        <v>128.931488</v>
      </c>
      <c r="Y48" s="90">
        <v>130.741165</v>
      </c>
      <c r="Z48" s="90">
        <v>131.88453699999999</v>
      </c>
      <c r="AA48" s="90">
        <v>133.223083</v>
      </c>
      <c r="AB48" s="90">
        <v>134.03350800000001</v>
      </c>
      <c r="AC48" s="90">
        <v>135.54968299999999</v>
      </c>
      <c r="AD48" s="90">
        <v>137.19546500000001</v>
      </c>
      <c r="AE48" s="91">
        <v>1.2097E-2</v>
      </c>
      <c r="AF48" s="82"/>
    </row>
    <row r="49" spans="1:32" ht="37.25" x14ac:dyDescent="0.75">
      <c r="A49" s="89" t="s">
        <v>556</v>
      </c>
      <c r="B49" s="90">
        <v>7.7187000000000006E-2</v>
      </c>
      <c r="C49" s="90">
        <v>7.6893000000000003E-2</v>
      </c>
      <c r="D49" s="90">
        <v>7.7079999999999996E-2</v>
      </c>
      <c r="E49" s="90">
        <v>7.6725000000000002E-2</v>
      </c>
      <c r="F49" s="90">
        <v>7.4614E-2</v>
      </c>
      <c r="G49" s="90">
        <v>7.1290999999999993E-2</v>
      </c>
      <c r="H49" s="90">
        <v>6.7976999999999996E-2</v>
      </c>
      <c r="I49" s="90">
        <v>6.5073000000000006E-2</v>
      </c>
      <c r="J49" s="90">
        <v>6.1624999999999999E-2</v>
      </c>
      <c r="K49" s="90">
        <v>5.8332000000000002E-2</v>
      </c>
      <c r="L49" s="90">
        <v>5.5036000000000002E-2</v>
      </c>
      <c r="M49" s="90">
        <v>5.1792999999999999E-2</v>
      </c>
      <c r="N49" s="90">
        <v>4.8852E-2</v>
      </c>
      <c r="O49" s="90">
        <v>4.6171999999999998E-2</v>
      </c>
      <c r="P49" s="90">
        <v>4.3458999999999998E-2</v>
      </c>
      <c r="Q49" s="90">
        <v>4.0714E-2</v>
      </c>
      <c r="R49" s="90">
        <v>3.7982000000000002E-2</v>
      </c>
      <c r="S49" s="90">
        <v>3.5138999999999997E-2</v>
      </c>
      <c r="T49" s="90">
        <v>3.2300000000000002E-2</v>
      </c>
      <c r="U49" s="90">
        <v>2.9246000000000001E-2</v>
      </c>
      <c r="V49" s="90">
        <v>2.6165999999999998E-2</v>
      </c>
      <c r="W49" s="90">
        <v>2.3050000000000001E-2</v>
      </c>
      <c r="X49" s="90">
        <v>1.9861E-2</v>
      </c>
      <c r="Y49" s="90">
        <v>1.6736000000000001E-2</v>
      </c>
      <c r="Z49" s="90">
        <v>1.3457999999999999E-2</v>
      </c>
      <c r="AA49" s="90">
        <v>1.0167000000000001E-2</v>
      </c>
      <c r="AB49" s="90">
        <v>6.8009999999999998E-3</v>
      </c>
      <c r="AC49" s="90">
        <v>3.4299999999999999E-3</v>
      </c>
      <c r="AD49" s="90">
        <v>0</v>
      </c>
      <c r="AE49" s="91" t="s">
        <v>298</v>
      </c>
      <c r="AF49" s="82"/>
    </row>
    <row r="50" spans="1:32" ht="37.25" x14ac:dyDescent="0.75">
      <c r="A50" s="89" t="s">
        <v>557</v>
      </c>
      <c r="B50" s="90">
        <v>3.6266189999999998</v>
      </c>
      <c r="C50" s="90">
        <v>7.1142820000000002</v>
      </c>
      <c r="D50" s="90">
        <v>10.936429</v>
      </c>
      <c r="E50" s="90">
        <v>14.991846000000001</v>
      </c>
      <c r="F50" s="90">
        <v>18.91403</v>
      </c>
      <c r="G50" s="90">
        <v>22.581854</v>
      </c>
      <c r="H50" s="90">
        <v>26.231238999999999</v>
      </c>
      <c r="I50" s="90">
        <v>30.044129999999999</v>
      </c>
      <c r="J50" s="90">
        <v>33.597034000000001</v>
      </c>
      <c r="K50" s="90">
        <v>37.191940000000002</v>
      </c>
      <c r="L50" s="90">
        <v>40.750644999999999</v>
      </c>
      <c r="M50" s="90">
        <v>44.308708000000003</v>
      </c>
      <c r="N50" s="90">
        <v>48.125022999999999</v>
      </c>
      <c r="O50" s="90">
        <v>52.274918</v>
      </c>
      <c r="P50" s="90">
        <v>56.508243999999998</v>
      </c>
      <c r="Q50" s="90">
        <v>60.848197999999996</v>
      </c>
      <c r="R50" s="90">
        <v>65.376472000000007</v>
      </c>
      <c r="S50" s="90">
        <v>69.901756000000006</v>
      </c>
      <c r="T50" s="90">
        <v>74.653328000000002</v>
      </c>
      <c r="U50" s="90">
        <v>79.114174000000006</v>
      </c>
      <c r="V50" s="90">
        <v>83.673812999999996</v>
      </c>
      <c r="W50" s="90">
        <v>88.316001999999997</v>
      </c>
      <c r="X50" s="90">
        <v>92.888107000000005</v>
      </c>
      <c r="Y50" s="90">
        <v>98.097862000000006</v>
      </c>
      <c r="Z50" s="90">
        <v>102.834633</v>
      </c>
      <c r="AA50" s="90">
        <v>107.82616400000001</v>
      </c>
      <c r="AB50" s="90">
        <v>112.44903600000001</v>
      </c>
      <c r="AC50" s="90">
        <v>117.727913</v>
      </c>
      <c r="AD50" s="90">
        <v>123.218712</v>
      </c>
      <c r="AE50" s="91">
        <v>0.134187</v>
      </c>
      <c r="AF50" s="82"/>
    </row>
    <row r="51" spans="1:32" ht="37.25" x14ac:dyDescent="0.75">
      <c r="A51" s="89" t="s">
        <v>558</v>
      </c>
      <c r="B51" s="90">
        <v>1.5407519999999999</v>
      </c>
      <c r="C51" s="90">
        <v>2.0549010000000001</v>
      </c>
      <c r="D51" s="90">
        <v>2.6251910000000001</v>
      </c>
      <c r="E51" s="90">
        <v>3.2232090000000002</v>
      </c>
      <c r="F51" s="90">
        <v>3.7786979999999999</v>
      </c>
      <c r="G51" s="90">
        <v>4.2807060000000003</v>
      </c>
      <c r="H51" s="90">
        <v>4.7801239999999998</v>
      </c>
      <c r="I51" s="90">
        <v>5.3091759999999999</v>
      </c>
      <c r="J51" s="90">
        <v>5.7925469999999999</v>
      </c>
      <c r="K51" s="90">
        <v>6.2841839999999998</v>
      </c>
      <c r="L51" s="90">
        <v>6.7704449999999996</v>
      </c>
      <c r="M51" s="90">
        <v>7.25732</v>
      </c>
      <c r="N51" s="90">
        <v>7.7865450000000003</v>
      </c>
      <c r="O51" s="90">
        <v>8.3687529999999999</v>
      </c>
      <c r="P51" s="90">
        <v>8.9629480000000008</v>
      </c>
      <c r="Q51" s="90">
        <v>9.5726270000000007</v>
      </c>
      <c r="R51" s="90">
        <v>10.210526</v>
      </c>
      <c r="S51" s="90">
        <v>10.846562</v>
      </c>
      <c r="T51" s="90">
        <v>11.516315000000001</v>
      </c>
      <c r="U51" s="90">
        <v>12.140107</v>
      </c>
      <c r="V51" s="90">
        <v>12.778309</v>
      </c>
      <c r="W51" s="90">
        <v>13.428331999999999</v>
      </c>
      <c r="X51" s="90">
        <v>14.067024</v>
      </c>
      <c r="Y51" s="90">
        <v>14.801416</v>
      </c>
      <c r="Z51" s="90">
        <v>15.463592</v>
      </c>
      <c r="AA51" s="90">
        <v>16.163537999999999</v>
      </c>
      <c r="AB51" s="90">
        <v>16.80772</v>
      </c>
      <c r="AC51" s="90">
        <v>17.549416999999998</v>
      </c>
      <c r="AD51" s="90">
        <v>18.321916999999999</v>
      </c>
      <c r="AE51" s="91">
        <v>9.2450000000000004E-2</v>
      </c>
      <c r="AF51" s="82"/>
    </row>
    <row r="52" spans="1:32" ht="37.25" x14ac:dyDescent="0.75">
      <c r="A52" s="89" t="s">
        <v>559</v>
      </c>
      <c r="B52" s="90">
        <v>4.7443010000000001</v>
      </c>
      <c r="C52" s="90">
        <v>5.0455069999999997</v>
      </c>
      <c r="D52" s="90">
        <v>5.4024989999999997</v>
      </c>
      <c r="E52" s="90">
        <v>5.7478610000000003</v>
      </c>
      <c r="F52" s="90">
        <v>5.9794809999999998</v>
      </c>
      <c r="G52" s="90">
        <v>6.1178429999999997</v>
      </c>
      <c r="H52" s="90">
        <v>6.2542980000000004</v>
      </c>
      <c r="I52" s="90">
        <v>6.4282649999999997</v>
      </c>
      <c r="J52" s="90">
        <v>6.5471839999999997</v>
      </c>
      <c r="K52" s="90">
        <v>6.6780039999999996</v>
      </c>
      <c r="L52" s="90">
        <v>6.8046899999999999</v>
      </c>
      <c r="M52" s="90">
        <v>6.9338360000000003</v>
      </c>
      <c r="N52" s="90">
        <v>7.1027570000000004</v>
      </c>
      <c r="O52" s="90">
        <v>7.3157490000000003</v>
      </c>
      <c r="P52" s="90">
        <v>7.5340819999999997</v>
      </c>
      <c r="Q52" s="90">
        <v>7.758972</v>
      </c>
      <c r="R52" s="90">
        <v>8.0011349999999997</v>
      </c>
      <c r="S52" s="90">
        <v>8.2362789999999997</v>
      </c>
      <c r="T52" s="90">
        <v>8.490767</v>
      </c>
      <c r="U52" s="90">
        <v>8.7061309999999992</v>
      </c>
      <c r="V52" s="90">
        <v>8.9281260000000007</v>
      </c>
      <c r="W52" s="90">
        <v>9.1544550000000005</v>
      </c>
      <c r="X52" s="90">
        <v>9.3696739999999998</v>
      </c>
      <c r="Y52" s="90">
        <v>9.6438179999999996</v>
      </c>
      <c r="Z52" s="90">
        <v>9.8639759999999992</v>
      </c>
      <c r="AA52" s="90">
        <v>10.107215</v>
      </c>
      <c r="AB52" s="90">
        <v>10.313154000000001</v>
      </c>
      <c r="AC52" s="90">
        <v>10.576283999999999</v>
      </c>
      <c r="AD52" s="90">
        <v>10.854796</v>
      </c>
      <c r="AE52" s="91">
        <v>3.0001E-2</v>
      </c>
      <c r="AF52" s="82"/>
    </row>
    <row r="53" spans="1:32" ht="37.25" x14ac:dyDescent="0.75">
      <c r="A53" s="89" t="s">
        <v>560</v>
      </c>
      <c r="B53" s="90">
        <v>0.34685300000000002</v>
      </c>
      <c r="C53" s="90">
        <v>0.68548900000000001</v>
      </c>
      <c r="D53" s="90">
        <v>1.054651</v>
      </c>
      <c r="E53" s="90">
        <v>1.4450639999999999</v>
      </c>
      <c r="F53" s="90">
        <v>1.8217939999999999</v>
      </c>
      <c r="G53" s="90">
        <v>2.1732770000000001</v>
      </c>
      <c r="H53" s="90">
        <v>2.522332</v>
      </c>
      <c r="I53" s="90">
        <v>2.8865059999999998</v>
      </c>
      <c r="J53" s="90">
        <v>3.2252179999999999</v>
      </c>
      <c r="K53" s="90">
        <v>3.5672820000000001</v>
      </c>
      <c r="L53" s="90">
        <v>3.9051309999999999</v>
      </c>
      <c r="M53" s="90">
        <v>4.2424379999999999</v>
      </c>
      <c r="N53" s="90">
        <v>4.6038059999999996</v>
      </c>
      <c r="O53" s="90">
        <v>4.9964139999999997</v>
      </c>
      <c r="P53" s="90">
        <v>5.3968340000000001</v>
      </c>
      <c r="Q53" s="90">
        <v>5.8063060000000002</v>
      </c>
      <c r="R53" s="90">
        <v>6.2335190000000003</v>
      </c>
      <c r="S53" s="90">
        <v>6.6600770000000002</v>
      </c>
      <c r="T53" s="90">
        <v>7.1071929999999996</v>
      </c>
      <c r="U53" s="90">
        <v>7.525671</v>
      </c>
      <c r="V53" s="90">
        <v>7.9528939999999997</v>
      </c>
      <c r="W53" s="90">
        <v>8.3870989999999992</v>
      </c>
      <c r="X53" s="90">
        <v>8.8139050000000001</v>
      </c>
      <c r="Y53" s="90">
        <v>9.2999410000000005</v>
      </c>
      <c r="Z53" s="90">
        <v>9.7377129999999994</v>
      </c>
      <c r="AA53" s="90">
        <v>10.201078000000001</v>
      </c>
      <c r="AB53" s="90">
        <v>10.629158</v>
      </c>
      <c r="AC53" s="90">
        <v>11.118840000000001</v>
      </c>
      <c r="AD53" s="90">
        <v>11.628693999999999</v>
      </c>
      <c r="AE53" s="91">
        <v>0.13364799999999999</v>
      </c>
      <c r="AF53" s="82"/>
    </row>
    <row r="54" spans="1:32" ht="37.25" x14ac:dyDescent="0.75">
      <c r="A54" s="89" t="s">
        <v>561</v>
      </c>
      <c r="B54" s="90">
        <v>0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1" t="s">
        <v>298</v>
      </c>
      <c r="AF54" s="82"/>
    </row>
    <row r="55" spans="1:32" ht="37.25" x14ac:dyDescent="0.75">
      <c r="A55" s="89" t="s">
        <v>562</v>
      </c>
      <c r="B55" s="90">
        <v>37.296287999999997</v>
      </c>
      <c r="C55" s="90">
        <v>39.102524000000003</v>
      </c>
      <c r="D55" s="90">
        <v>41.305427999999999</v>
      </c>
      <c r="E55" s="90">
        <v>43.376812000000001</v>
      </c>
      <c r="F55" s="90">
        <v>44.561202999999999</v>
      </c>
      <c r="G55" s="90">
        <v>45.045020999999998</v>
      </c>
      <c r="H55" s="90">
        <v>45.519053999999997</v>
      </c>
      <c r="I55" s="90">
        <v>46.267310999999999</v>
      </c>
      <c r="J55" s="90">
        <v>46.621571000000003</v>
      </c>
      <c r="K55" s="90">
        <v>47.067920999999998</v>
      </c>
      <c r="L55" s="90">
        <v>47.492344000000003</v>
      </c>
      <c r="M55" s="90">
        <v>47.939545000000003</v>
      </c>
      <c r="N55" s="90">
        <v>48.665664999999997</v>
      </c>
      <c r="O55" s="90">
        <v>49.692073999999998</v>
      </c>
      <c r="P55" s="90">
        <v>50.747635000000002</v>
      </c>
      <c r="Q55" s="90">
        <v>51.845730000000003</v>
      </c>
      <c r="R55" s="90">
        <v>53.052174000000001</v>
      </c>
      <c r="S55" s="90">
        <v>54.205021000000002</v>
      </c>
      <c r="T55" s="90">
        <v>55.481574999999999</v>
      </c>
      <c r="U55" s="90">
        <v>56.500191000000001</v>
      </c>
      <c r="V55" s="90">
        <v>57.560111999999997</v>
      </c>
      <c r="W55" s="90">
        <v>58.646866000000003</v>
      </c>
      <c r="X55" s="90">
        <v>59.661129000000003</v>
      </c>
      <c r="Y55" s="90">
        <v>61.050877</v>
      </c>
      <c r="Z55" s="90">
        <v>62.110481</v>
      </c>
      <c r="AA55" s="90">
        <v>63.303482000000002</v>
      </c>
      <c r="AB55" s="90">
        <v>64.260459999999995</v>
      </c>
      <c r="AC55" s="90">
        <v>65.571258999999998</v>
      </c>
      <c r="AD55" s="90">
        <v>66.969986000000006</v>
      </c>
      <c r="AE55" s="91">
        <v>2.1125000000000001E-2</v>
      </c>
      <c r="AF55" s="82"/>
    </row>
    <row r="56" spans="1:32" ht="25" x14ac:dyDescent="0.75">
      <c r="A56" s="89" t="s">
        <v>563</v>
      </c>
      <c r="B56" s="90">
        <v>0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1" t="s">
        <v>298</v>
      </c>
      <c r="AF56" s="82"/>
    </row>
    <row r="57" spans="1:32" ht="25" x14ac:dyDescent="0.75">
      <c r="A57" s="89" t="s">
        <v>564</v>
      </c>
      <c r="B57" s="90">
        <v>0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1" t="s">
        <v>298</v>
      </c>
      <c r="AF57" s="82"/>
    </row>
    <row r="58" spans="1:32" ht="25" x14ac:dyDescent="0.75">
      <c r="A58" s="89" t="s">
        <v>565</v>
      </c>
      <c r="B58" s="90">
        <v>0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1" t="s">
        <v>298</v>
      </c>
      <c r="AF58" s="82"/>
    </row>
    <row r="59" spans="1:32" ht="25" x14ac:dyDescent="0.75">
      <c r="A59" s="89" t="s">
        <v>566</v>
      </c>
      <c r="B59" s="90">
        <v>0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1" t="s">
        <v>298</v>
      </c>
      <c r="AF59" s="82"/>
    </row>
    <row r="60" spans="1:32" ht="25" x14ac:dyDescent="0.75">
      <c r="A60" s="89" t="s">
        <v>567</v>
      </c>
      <c r="B60" s="90">
        <v>0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1" t="s">
        <v>298</v>
      </c>
      <c r="AF60" s="82"/>
    </row>
    <row r="61" spans="1:32" ht="25" x14ac:dyDescent="0.75">
      <c r="A61" s="89" t="s">
        <v>568</v>
      </c>
      <c r="B61" s="90">
        <v>2.0339999999999998E-3</v>
      </c>
      <c r="C61" s="90">
        <v>4.2249999999999996E-3</v>
      </c>
      <c r="D61" s="90">
        <v>6.6280000000000002E-3</v>
      </c>
      <c r="E61" s="90">
        <v>9.1800000000000007E-3</v>
      </c>
      <c r="F61" s="90">
        <v>1.1653E-2</v>
      </c>
      <c r="G61" s="90">
        <v>1.3968E-2</v>
      </c>
      <c r="H61" s="90">
        <v>1.6271000000000001E-2</v>
      </c>
      <c r="I61" s="90">
        <v>1.8672000000000001E-2</v>
      </c>
      <c r="J61" s="90">
        <v>2.0910999999999999E-2</v>
      </c>
      <c r="K61" s="90">
        <v>2.3172999999999999E-2</v>
      </c>
      <c r="L61" s="90">
        <v>2.5411E-2</v>
      </c>
      <c r="M61" s="90">
        <v>2.7647000000000001E-2</v>
      </c>
      <c r="N61" s="90">
        <v>3.0044000000000001E-2</v>
      </c>
      <c r="O61" s="90">
        <v>3.2647000000000002E-2</v>
      </c>
      <c r="P61" s="90">
        <v>3.5303000000000001E-2</v>
      </c>
      <c r="Q61" s="90">
        <v>3.8024000000000002E-2</v>
      </c>
      <c r="R61" s="90">
        <v>4.0863999999999998E-2</v>
      </c>
      <c r="S61" s="90">
        <v>4.3702999999999999E-2</v>
      </c>
      <c r="T61" s="90">
        <v>4.6681E-2</v>
      </c>
      <c r="U61" s="90">
        <v>4.9474999999999998E-2</v>
      </c>
      <c r="V61" s="90">
        <v>5.2331000000000003E-2</v>
      </c>
      <c r="W61" s="90">
        <v>5.5236E-2</v>
      </c>
      <c r="X61" s="90">
        <v>5.8096000000000002E-2</v>
      </c>
      <c r="Y61" s="90">
        <v>6.1351999999999997E-2</v>
      </c>
      <c r="Z61" s="90">
        <v>6.4301999999999998E-2</v>
      </c>
      <c r="AA61" s="90">
        <v>6.7421999999999996E-2</v>
      </c>
      <c r="AB61" s="90">
        <v>7.0310999999999998E-2</v>
      </c>
      <c r="AC61" s="90">
        <v>7.3610999999999996E-2</v>
      </c>
      <c r="AD61" s="90">
        <v>7.7048000000000005E-2</v>
      </c>
      <c r="AE61" s="91">
        <v>0.13860700000000001</v>
      </c>
      <c r="AF61" s="82"/>
    </row>
    <row r="62" spans="1:32" ht="37.25" x14ac:dyDescent="0.75">
      <c r="A62" s="89" t="s">
        <v>576</v>
      </c>
      <c r="B62" s="90">
        <v>145.60966500000001</v>
      </c>
      <c r="C62" s="90">
        <v>156.480682</v>
      </c>
      <c r="D62" s="90">
        <v>169.07797199999999</v>
      </c>
      <c r="E62" s="90">
        <v>181.20645099999999</v>
      </c>
      <c r="F62" s="90">
        <v>189.621613</v>
      </c>
      <c r="G62" s="90">
        <v>194.99156199999999</v>
      </c>
      <c r="H62" s="90">
        <v>200.235153</v>
      </c>
      <c r="I62" s="90">
        <v>206.636627</v>
      </c>
      <c r="J62" s="90">
        <v>211.226471</v>
      </c>
      <c r="K62" s="90">
        <v>216.195221</v>
      </c>
      <c r="L62" s="90">
        <v>221.037216</v>
      </c>
      <c r="M62" s="90">
        <v>225.941315</v>
      </c>
      <c r="N62" s="90">
        <v>232.14924600000001</v>
      </c>
      <c r="O62" s="90">
        <v>239.80892900000001</v>
      </c>
      <c r="P62" s="90">
        <v>247.616074</v>
      </c>
      <c r="Q62" s="90">
        <v>255.695404</v>
      </c>
      <c r="R62" s="90">
        <v>264.33047499999998</v>
      </c>
      <c r="S62" s="90">
        <v>272.73104899999998</v>
      </c>
      <c r="T62" s="90">
        <v>281.81561299999998</v>
      </c>
      <c r="U62" s="90">
        <v>289.63900799999999</v>
      </c>
      <c r="V62" s="90">
        <v>297.69894399999998</v>
      </c>
      <c r="W62" s="90">
        <v>305.930725</v>
      </c>
      <c r="X62" s="90">
        <v>313.80929600000002</v>
      </c>
      <c r="Y62" s="90">
        <v>323.713165</v>
      </c>
      <c r="Z62" s="90">
        <v>331.97268700000001</v>
      </c>
      <c r="AA62" s="90">
        <v>340.90216099999998</v>
      </c>
      <c r="AB62" s="90">
        <v>348.57012900000001</v>
      </c>
      <c r="AC62" s="90">
        <v>358.17044099999998</v>
      </c>
      <c r="AD62" s="90">
        <v>368.26666299999999</v>
      </c>
      <c r="AE62" s="91">
        <v>3.3694000000000002E-2</v>
      </c>
      <c r="AF62" s="82"/>
    </row>
    <row r="63" spans="1:32" x14ac:dyDescent="0.75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</row>
    <row r="64" spans="1:32" ht="49.5" x14ac:dyDescent="0.75">
      <c r="A64" s="89" t="s">
        <v>577</v>
      </c>
      <c r="B64" s="90">
        <v>11.326775</v>
      </c>
      <c r="C64" s="90">
        <v>11.729151999999999</v>
      </c>
      <c r="D64" s="90">
        <v>12.126184</v>
      </c>
      <c r="E64" s="90">
        <v>12.515253</v>
      </c>
      <c r="F64" s="90">
        <v>12.897691</v>
      </c>
      <c r="G64" s="90">
        <v>13.276489</v>
      </c>
      <c r="H64" s="90">
        <v>13.652972999999999</v>
      </c>
      <c r="I64" s="90">
        <v>14.027736000000001</v>
      </c>
      <c r="J64" s="90">
        <v>14.400922</v>
      </c>
      <c r="K64" s="90">
        <v>14.773797999999999</v>
      </c>
      <c r="L64" s="90">
        <v>15.146682999999999</v>
      </c>
      <c r="M64" s="90">
        <v>15.518919</v>
      </c>
      <c r="N64" s="90">
        <v>15.891093</v>
      </c>
      <c r="O64" s="90">
        <v>16.263072999999999</v>
      </c>
      <c r="P64" s="90">
        <v>16.633780999999999</v>
      </c>
      <c r="Q64" s="90">
        <v>17.005393999999999</v>
      </c>
      <c r="R64" s="90">
        <v>17.376149999999999</v>
      </c>
      <c r="S64" s="90">
        <v>17.746307000000002</v>
      </c>
      <c r="T64" s="90">
        <v>18.116952999999999</v>
      </c>
      <c r="U64" s="90">
        <v>18.487981999999999</v>
      </c>
      <c r="V64" s="90">
        <v>18.858979999999999</v>
      </c>
      <c r="W64" s="90">
        <v>19.230163999999998</v>
      </c>
      <c r="X64" s="90">
        <v>19.601316000000001</v>
      </c>
      <c r="Y64" s="90">
        <v>19.973127000000002</v>
      </c>
      <c r="Z64" s="90">
        <v>20.347881000000001</v>
      </c>
      <c r="AA64" s="90">
        <v>20.720106000000001</v>
      </c>
      <c r="AB64" s="90">
        <v>21.091866</v>
      </c>
      <c r="AC64" s="90">
        <v>21.463251</v>
      </c>
      <c r="AD64" s="90">
        <v>21.833759000000001</v>
      </c>
      <c r="AE64" s="91">
        <v>2.3716000000000001E-2</v>
      </c>
      <c r="AF64" s="82"/>
    </row>
    <row r="65" spans="1:32" ht="37.25" x14ac:dyDescent="0.75">
      <c r="A65" s="89" t="s">
        <v>578</v>
      </c>
      <c r="B65" s="90">
        <v>1285.5351559999999</v>
      </c>
      <c r="C65" s="90">
        <v>1334.1176760000001</v>
      </c>
      <c r="D65" s="90">
        <v>1394.321289</v>
      </c>
      <c r="E65" s="90">
        <v>1447.884888</v>
      </c>
      <c r="F65" s="90">
        <v>1470.19812</v>
      </c>
      <c r="G65" s="90">
        <v>1468.6982419999999</v>
      </c>
      <c r="H65" s="90">
        <v>1466.604736</v>
      </c>
      <c r="I65" s="90">
        <v>1473.0576169999999</v>
      </c>
      <c r="J65" s="90">
        <v>1466.756592</v>
      </c>
      <c r="K65" s="90">
        <v>1463.369263</v>
      </c>
      <c r="L65" s="90">
        <v>1459.3110349999999</v>
      </c>
      <c r="M65" s="90">
        <v>1455.908813</v>
      </c>
      <c r="N65" s="90">
        <v>1460.8764650000001</v>
      </c>
      <c r="O65" s="90">
        <v>1474.5610349999999</v>
      </c>
      <c r="P65" s="90">
        <v>1488.6336670000001</v>
      </c>
      <c r="Q65" s="90">
        <v>1503.613525</v>
      </c>
      <c r="R65" s="90">
        <v>1521.2257079999999</v>
      </c>
      <c r="S65" s="90">
        <v>1536.832764</v>
      </c>
      <c r="T65" s="90">
        <v>1555.5354</v>
      </c>
      <c r="U65" s="90">
        <v>1566.634033</v>
      </c>
      <c r="V65" s="90">
        <v>1578.5527340000001</v>
      </c>
      <c r="W65" s="90">
        <v>1590.889893</v>
      </c>
      <c r="X65" s="90">
        <v>1600.960327</v>
      </c>
      <c r="Y65" s="90">
        <v>1620.74353</v>
      </c>
      <c r="Z65" s="90">
        <v>1631.4852289999999</v>
      </c>
      <c r="AA65" s="90">
        <v>1645.272217</v>
      </c>
      <c r="AB65" s="90">
        <v>1652.6281739999999</v>
      </c>
      <c r="AC65" s="90">
        <v>1668.7613530000001</v>
      </c>
      <c r="AD65" s="90">
        <v>1686.6845699999999</v>
      </c>
      <c r="AE65" s="91">
        <v>9.7470000000000005E-3</v>
      </c>
      <c r="AF65" s="82"/>
    </row>
    <row r="66" spans="1:32" x14ac:dyDescent="0.75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</row>
    <row r="67" spans="1:32" ht="25" x14ac:dyDescent="0.75">
      <c r="A67" s="88" t="s">
        <v>262</v>
      </c>
      <c r="B67" s="92">
        <v>2115.3095699999999</v>
      </c>
      <c r="C67" s="92">
        <v>2179.8542480000001</v>
      </c>
      <c r="D67" s="92">
        <v>2247.3923340000001</v>
      </c>
      <c r="E67" s="92">
        <v>2289.9018550000001</v>
      </c>
      <c r="F67" s="92">
        <v>2295.4645999999998</v>
      </c>
      <c r="G67" s="92">
        <v>2284.945557</v>
      </c>
      <c r="H67" s="92">
        <v>2273.0161130000001</v>
      </c>
      <c r="I67" s="92">
        <v>2273.9323730000001</v>
      </c>
      <c r="J67" s="92">
        <v>2263.3520509999998</v>
      </c>
      <c r="K67" s="92">
        <v>2255.7309570000002</v>
      </c>
      <c r="L67" s="92">
        <v>2250.6152339999999</v>
      </c>
      <c r="M67" s="92">
        <v>2244.3781739999999</v>
      </c>
      <c r="N67" s="92">
        <v>2250.6123050000001</v>
      </c>
      <c r="O67" s="92">
        <v>2268.9152829999998</v>
      </c>
      <c r="P67" s="92">
        <v>2291.9157709999999</v>
      </c>
      <c r="Q67" s="92">
        <v>2311.8798830000001</v>
      </c>
      <c r="R67" s="92">
        <v>2334.326904</v>
      </c>
      <c r="S67" s="92">
        <v>2354.6838379999999</v>
      </c>
      <c r="T67" s="92">
        <v>2377.2294919999999</v>
      </c>
      <c r="U67" s="92">
        <v>2387.4941410000001</v>
      </c>
      <c r="V67" s="92">
        <v>2398.3923340000001</v>
      </c>
      <c r="W67" s="92">
        <v>2406.5219729999999</v>
      </c>
      <c r="X67" s="92">
        <v>2415.423096</v>
      </c>
      <c r="Y67" s="92">
        <v>2438.1977539999998</v>
      </c>
      <c r="Z67" s="92">
        <v>2458.0991210000002</v>
      </c>
      <c r="AA67" s="92">
        <v>2472.1123050000001</v>
      </c>
      <c r="AB67" s="92">
        <v>2480.8183589999999</v>
      </c>
      <c r="AC67" s="92">
        <v>2499.592529</v>
      </c>
      <c r="AD67" s="92">
        <v>2521.9509280000002</v>
      </c>
      <c r="AE67" s="93">
        <v>6.2989999999999999E-3</v>
      </c>
      <c r="AF67" s="82"/>
    </row>
    <row r="68" spans="1:32" x14ac:dyDescent="0.75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</row>
    <row r="69" spans="1:32" ht="49.5" x14ac:dyDescent="0.75">
      <c r="A69" s="88" t="s">
        <v>579</v>
      </c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</row>
    <row r="70" spans="1:32" ht="25" x14ac:dyDescent="0.75">
      <c r="A70" s="89" t="s">
        <v>580</v>
      </c>
      <c r="B70" s="90">
        <v>410.29077100000001</v>
      </c>
      <c r="C70" s="90">
        <v>411.86019900000002</v>
      </c>
      <c r="D70" s="90">
        <v>422.08718900000002</v>
      </c>
      <c r="E70" s="90">
        <v>427.93866000000003</v>
      </c>
      <c r="F70" s="90">
        <v>425.80892899999998</v>
      </c>
      <c r="G70" s="90">
        <v>420.11331200000001</v>
      </c>
      <c r="H70" s="90">
        <v>414.63775600000002</v>
      </c>
      <c r="I70" s="90">
        <v>410.573669</v>
      </c>
      <c r="J70" s="90">
        <v>405.62148999999999</v>
      </c>
      <c r="K70" s="90">
        <v>400.92529300000001</v>
      </c>
      <c r="L70" s="90">
        <v>396.546356</v>
      </c>
      <c r="M70" s="90">
        <v>391.28878800000001</v>
      </c>
      <c r="N70" s="90">
        <v>387.86077899999998</v>
      </c>
      <c r="O70" s="90">
        <v>386.62799100000001</v>
      </c>
      <c r="P70" s="90">
        <v>386.76229899999998</v>
      </c>
      <c r="Q70" s="90">
        <v>386.57772799999998</v>
      </c>
      <c r="R70" s="90">
        <v>387.32144199999999</v>
      </c>
      <c r="S70" s="90">
        <v>387.70996100000002</v>
      </c>
      <c r="T70" s="90">
        <v>388.84600799999998</v>
      </c>
      <c r="U70" s="90">
        <v>388.04797400000001</v>
      </c>
      <c r="V70" s="90">
        <v>387.545593</v>
      </c>
      <c r="W70" s="90">
        <v>386.55062900000001</v>
      </c>
      <c r="X70" s="90">
        <v>386.34115600000001</v>
      </c>
      <c r="Y70" s="90">
        <v>388.39727800000003</v>
      </c>
      <c r="Z70" s="90">
        <v>390.789581</v>
      </c>
      <c r="AA70" s="90">
        <v>393.30300899999997</v>
      </c>
      <c r="AB70" s="90">
        <v>393.95352200000002</v>
      </c>
      <c r="AC70" s="90">
        <v>395.859467</v>
      </c>
      <c r="AD70" s="90">
        <v>398.83917200000002</v>
      </c>
      <c r="AE70" s="91">
        <v>-1.01E-3</v>
      </c>
      <c r="AF70" s="82"/>
    </row>
    <row r="71" spans="1:32" x14ac:dyDescent="0.75">
      <c r="A71" s="89" t="s">
        <v>581</v>
      </c>
      <c r="B71" s="90">
        <v>201.55270400000001</v>
      </c>
      <c r="C71" s="90">
        <v>203.643539</v>
      </c>
      <c r="D71" s="90">
        <v>209.879852</v>
      </c>
      <c r="E71" s="90">
        <v>213.99391199999999</v>
      </c>
      <c r="F71" s="90">
        <v>214.05772400000001</v>
      </c>
      <c r="G71" s="90">
        <v>212.224716</v>
      </c>
      <c r="H71" s="90">
        <v>210.50500500000001</v>
      </c>
      <c r="I71" s="90">
        <v>209.42543000000001</v>
      </c>
      <c r="J71" s="90">
        <v>207.82423399999999</v>
      </c>
      <c r="K71" s="90">
        <v>206.28251599999999</v>
      </c>
      <c r="L71" s="90">
        <v>205.665222</v>
      </c>
      <c r="M71" s="90">
        <v>205.245102</v>
      </c>
      <c r="N71" s="90">
        <v>205.64666700000001</v>
      </c>
      <c r="O71" s="90">
        <v>207.12898300000001</v>
      </c>
      <c r="P71" s="90">
        <v>209.04892000000001</v>
      </c>
      <c r="Q71" s="90">
        <v>210.68804900000001</v>
      </c>
      <c r="R71" s="90">
        <v>212.59925799999999</v>
      </c>
      <c r="S71" s="90">
        <v>214.24075300000001</v>
      </c>
      <c r="T71" s="90">
        <v>216.090149</v>
      </c>
      <c r="U71" s="90">
        <v>216.77891500000001</v>
      </c>
      <c r="V71" s="90">
        <v>217.48950199999999</v>
      </c>
      <c r="W71" s="90">
        <v>217.91325399999999</v>
      </c>
      <c r="X71" s="90">
        <v>218.44653299999999</v>
      </c>
      <c r="Y71" s="90">
        <v>220.21542400000001</v>
      </c>
      <c r="Z71" s="90">
        <v>221.82936100000001</v>
      </c>
      <c r="AA71" s="90">
        <v>223.04495199999999</v>
      </c>
      <c r="AB71" s="90">
        <v>223.587784</v>
      </c>
      <c r="AC71" s="90">
        <v>225.01087999999999</v>
      </c>
      <c r="AD71" s="90">
        <v>226.82165499999999</v>
      </c>
      <c r="AE71" s="91">
        <v>4.2269999999999999E-3</v>
      </c>
      <c r="AF71" s="82"/>
    </row>
    <row r="72" spans="1:32" x14ac:dyDescent="0.75">
      <c r="A72" s="89" t="s">
        <v>582</v>
      </c>
      <c r="B72" s="90">
        <v>0</v>
      </c>
      <c r="C72" s="90">
        <v>0.42618899999999998</v>
      </c>
      <c r="D72" s="90">
        <v>0.44380199999999997</v>
      </c>
      <c r="E72" s="90">
        <v>0.45290200000000003</v>
      </c>
      <c r="F72" s="90">
        <v>0.472858</v>
      </c>
      <c r="G72" s="90">
        <v>0.49512299999999998</v>
      </c>
      <c r="H72" s="90">
        <v>0.52263599999999999</v>
      </c>
      <c r="I72" s="90">
        <v>0.55938299999999996</v>
      </c>
      <c r="J72" s="90">
        <v>0.60609500000000005</v>
      </c>
      <c r="K72" s="90">
        <v>0.666157</v>
      </c>
      <c r="L72" s="90">
        <v>0.73971799999999999</v>
      </c>
      <c r="M72" s="90">
        <v>0.82662000000000002</v>
      </c>
      <c r="N72" s="90">
        <v>0.93066599999999999</v>
      </c>
      <c r="O72" s="90">
        <v>1.058675</v>
      </c>
      <c r="P72" s="90">
        <v>1.215913</v>
      </c>
      <c r="Q72" s="90">
        <v>1.4003570000000001</v>
      </c>
      <c r="R72" s="90">
        <v>1.611812</v>
      </c>
      <c r="S72" s="90">
        <v>1.853485</v>
      </c>
      <c r="T72" s="90">
        <v>2.1219790000000001</v>
      </c>
      <c r="U72" s="90">
        <v>2.4104000000000001</v>
      </c>
      <c r="V72" s="90">
        <v>2.7167849999999998</v>
      </c>
      <c r="W72" s="90">
        <v>3.048225</v>
      </c>
      <c r="X72" s="90">
        <v>3.396039</v>
      </c>
      <c r="Y72" s="90">
        <v>3.7744909999999998</v>
      </c>
      <c r="Z72" s="90">
        <v>4.156269</v>
      </c>
      <c r="AA72" s="90">
        <v>4.5259840000000002</v>
      </c>
      <c r="AB72" s="90">
        <v>4.8633280000000001</v>
      </c>
      <c r="AC72" s="90">
        <v>5.1964600000000001</v>
      </c>
      <c r="AD72" s="90">
        <v>5.5149140000000001</v>
      </c>
      <c r="AE72" s="91" t="s">
        <v>298</v>
      </c>
      <c r="AF72" s="82"/>
    </row>
    <row r="73" spans="1:32" ht="49.5" x14ac:dyDescent="0.75">
      <c r="A73" s="89" t="s">
        <v>583</v>
      </c>
      <c r="B73" s="90">
        <v>0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1" t="s">
        <v>298</v>
      </c>
      <c r="AF73" s="82"/>
    </row>
    <row r="74" spans="1:32" ht="25" x14ac:dyDescent="0.75">
      <c r="A74" s="89" t="s">
        <v>584</v>
      </c>
      <c r="B74" s="90">
        <v>30.450520999999998</v>
      </c>
      <c r="C74" s="90">
        <v>34.585701</v>
      </c>
      <c r="D74" s="90">
        <v>41.047305999999999</v>
      </c>
      <c r="E74" s="90">
        <v>45.537776999999998</v>
      </c>
      <c r="F74" s="90">
        <v>49.499518999999999</v>
      </c>
      <c r="G74" s="90">
        <v>53.911239999999999</v>
      </c>
      <c r="H74" s="90">
        <v>56.826735999999997</v>
      </c>
      <c r="I74" s="90">
        <v>60.335323000000002</v>
      </c>
      <c r="J74" s="90">
        <v>64.028458000000001</v>
      </c>
      <c r="K74" s="90">
        <v>68.345496999999995</v>
      </c>
      <c r="L74" s="90">
        <v>72.455596999999997</v>
      </c>
      <c r="M74" s="90">
        <v>76.482697000000002</v>
      </c>
      <c r="N74" s="90">
        <v>80.193877999999998</v>
      </c>
      <c r="O74" s="90">
        <v>84.221335999999994</v>
      </c>
      <c r="P74" s="90">
        <v>87.631432000000004</v>
      </c>
      <c r="Q74" s="90">
        <v>90.807677999999996</v>
      </c>
      <c r="R74" s="90">
        <v>93.597556999999995</v>
      </c>
      <c r="S74" s="90">
        <v>96.278251999999995</v>
      </c>
      <c r="T74" s="90">
        <v>98.649979000000002</v>
      </c>
      <c r="U74" s="90">
        <v>100.454178</v>
      </c>
      <c r="V74" s="90">
        <v>102.048424</v>
      </c>
      <c r="W74" s="90">
        <v>103.66413900000001</v>
      </c>
      <c r="X74" s="90">
        <v>104.52655</v>
      </c>
      <c r="Y74" s="90">
        <v>105.990318</v>
      </c>
      <c r="Z74" s="90">
        <v>106.505348</v>
      </c>
      <c r="AA74" s="90">
        <v>105.59877</v>
      </c>
      <c r="AB74" s="90">
        <v>105.570808</v>
      </c>
      <c r="AC74" s="90">
        <v>106.518562</v>
      </c>
      <c r="AD74" s="90">
        <v>107.080376</v>
      </c>
      <c r="AE74" s="91">
        <v>4.5934000000000003E-2</v>
      </c>
      <c r="AF74" s="82"/>
    </row>
    <row r="75" spans="1:32" x14ac:dyDescent="0.75">
      <c r="A75" s="89" t="s">
        <v>585</v>
      </c>
      <c r="B75" s="90">
        <v>0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1" t="s">
        <v>298</v>
      </c>
      <c r="AF75" s="82"/>
    </row>
    <row r="76" spans="1:32" ht="37.25" x14ac:dyDescent="0.75">
      <c r="A76" s="89" t="s">
        <v>586</v>
      </c>
      <c r="B76" s="90">
        <v>0</v>
      </c>
      <c r="C76" s="90">
        <v>0.787767</v>
      </c>
      <c r="D76" s="90">
        <v>0.80016200000000004</v>
      </c>
      <c r="E76" s="90">
        <v>0.80872999999999995</v>
      </c>
      <c r="F76" s="90">
        <v>0.811863</v>
      </c>
      <c r="G76" s="90">
        <v>0.81890200000000002</v>
      </c>
      <c r="H76" s="90">
        <v>0.83272000000000002</v>
      </c>
      <c r="I76" s="90">
        <v>0.85792100000000004</v>
      </c>
      <c r="J76" s="90">
        <v>0.88896500000000001</v>
      </c>
      <c r="K76" s="90">
        <v>0.92687399999999998</v>
      </c>
      <c r="L76" s="90">
        <v>0.97534600000000005</v>
      </c>
      <c r="M76" s="90">
        <v>1.032321</v>
      </c>
      <c r="N76" s="90">
        <v>1.10005</v>
      </c>
      <c r="O76" s="90">
        <v>1.1823090000000001</v>
      </c>
      <c r="P76" s="90">
        <v>1.2826679999999999</v>
      </c>
      <c r="Q76" s="90">
        <v>1.3961220000000001</v>
      </c>
      <c r="R76" s="90">
        <v>1.5262450000000001</v>
      </c>
      <c r="S76" s="90">
        <v>1.6690529999999999</v>
      </c>
      <c r="T76" s="90">
        <v>1.8257080000000001</v>
      </c>
      <c r="U76" s="90">
        <v>1.9810030000000001</v>
      </c>
      <c r="V76" s="90">
        <v>2.139786</v>
      </c>
      <c r="W76" s="90">
        <v>2.2945030000000002</v>
      </c>
      <c r="X76" s="90">
        <v>2.4439440000000001</v>
      </c>
      <c r="Y76" s="90">
        <v>2.5983079999999998</v>
      </c>
      <c r="Z76" s="90">
        <v>2.7397170000000002</v>
      </c>
      <c r="AA76" s="90">
        <v>2.862724</v>
      </c>
      <c r="AB76" s="90">
        <v>2.9635039999999999</v>
      </c>
      <c r="AC76" s="90">
        <v>3.0635270000000001</v>
      </c>
      <c r="AD76" s="90">
        <v>3.1549130000000001</v>
      </c>
      <c r="AE76" s="91" t="s">
        <v>298</v>
      </c>
      <c r="AF76" s="82"/>
    </row>
    <row r="77" spans="1:32" ht="37.25" x14ac:dyDescent="0.75">
      <c r="A77" s="89" t="s">
        <v>587</v>
      </c>
      <c r="B77" s="90">
        <v>0</v>
      </c>
      <c r="C77" s="90">
        <v>0.855433</v>
      </c>
      <c r="D77" s="90">
        <v>0.87832900000000003</v>
      </c>
      <c r="E77" s="90">
        <v>0.87276799999999999</v>
      </c>
      <c r="F77" s="90">
        <v>0.86602100000000004</v>
      </c>
      <c r="G77" s="90">
        <v>0.86097800000000002</v>
      </c>
      <c r="H77" s="90">
        <v>0.859267</v>
      </c>
      <c r="I77" s="90">
        <v>0.87018200000000001</v>
      </c>
      <c r="J77" s="90">
        <v>0.89291200000000004</v>
      </c>
      <c r="K77" s="90">
        <v>0.93141799999999997</v>
      </c>
      <c r="L77" s="90">
        <v>0.98409899999999995</v>
      </c>
      <c r="M77" s="90">
        <v>1.0506740000000001</v>
      </c>
      <c r="N77" s="90">
        <v>1.131704</v>
      </c>
      <c r="O77" s="90">
        <v>1.2364980000000001</v>
      </c>
      <c r="P77" s="90">
        <v>1.3594980000000001</v>
      </c>
      <c r="Q77" s="90">
        <v>1.5014730000000001</v>
      </c>
      <c r="R77" s="90">
        <v>1.6622209999999999</v>
      </c>
      <c r="S77" s="90">
        <v>1.841707</v>
      </c>
      <c r="T77" s="90">
        <v>2.0370430000000002</v>
      </c>
      <c r="U77" s="90">
        <v>2.2340399999999998</v>
      </c>
      <c r="V77" s="90">
        <v>2.4355039999999999</v>
      </c>
      <c r="W77" s="90">
        <v>2.635596</v>
      </c>
      <c r="X77" s="90">
        <v>2.8214579999999998</v>
      </c>
      <c r="Y77" s="90">
        <v>3.0137839999999998</v>
      </c>
      <c r="Z77" s="90">
        <v>3.179278</v>
      </c>
      <c r="AA77" s="90">
        <v>3.3277420000000002</v>
      </c>
      <c r="AB77" s="90">
        <v>3.442774</v>
      </c>
      <c r="AC77" s="90">
        <v>3.5613410000000001</v>
      </c>
      <c r="AD77" s="90">
        <v>3.6622810000000001</v>
      </c>
      <c r="AE77" s="91" t="s">
        <v>298</v>
      </c>
      <c r="AF77" s="82"/>
    </row>
    <row r="78" spans="1:32" x14ac:dyDescent="0.75">
      <c r="A78" s="89" t="s">
        <v>588</v>
      </c>
      <c r="B78" s="90">
        <v>0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1" t="s">
        <v>298</v>
      </c>
      <c r="AF78" s="82"/>
    </row>
    <row r="79" spans="1:32" ht="49.5" x14ac:dyDescent="0.75">
      <c r="A79" s="88" t="s">
        <v>589</v>
      </c>
      <c r="B79" s="92">
        <v>642.29394500000001</v>
      </c>
      <c r="C79" s="92">
        <v>652.15881300000001</v>
      </c>
      <c r="D79" s="92">
        <v>675.13665800000001</v>
      </c>
      <c r="E79" s="92">
        <v>689.60467500000004</v>
      </c>
      <c r="F79" s="92">
        <v>691.51690699999995</v>
      </c>
      <c r="G79" s="92">
        <v>688.42425500000002</v>
      </c>
      <c r="H79" s="92">
        <v>684.18414299999995</v>
      </c>
      <c r="I79" s="92">
        <v>682.62188700000002</v>
      </c>
      <c r="J79" s="92">
        <v>679.86218299999996</v>
      </c>
      <c r="K79" s="92">
        <v>678.07775900000001</v>
      </c>
      <c r="L79" s="92">
        <v>677.36639400000001</v>
      </c>
      <c r="M79" s="92">
        <v>675.92620799999997</v>
      </c>
      <c r="N79" s="92">
        <v>676.86370799999997</v>
      </c>
      <c r="O79" s="92">
        <v>681.45581100000004</v>
      </c>
      <c r="P79" s="92">
        <v>687.30078100000003</v>
      </c>
      <c r="Q79" s="92">
        <v>692.37145999999996</v>
      </c>
      <c r="R79" s="92">
        <v>698.31860400000005</v>
      </c>
      <c r="S79" s="92">
        <v>703.59320100000002</v>
      </c>
      <c r="T79" s="92">
        <v>709.57092299999999</v>
      </c>
      <c r="U79" s="92">
        <v>711.90655500000003</v>
      </c>
      <c r="V79" s="92">
        <v>714.37567100000001</v>
      </c>
      <c r="W79" s="92">
        <v>716.10638400000005</v>
      </c>
      <c r="X79" s="92">
        <v>717.97564699999998</v>
      </c>
      <c r="Y79" s="92">
        <v>723.98962400000005</v>
      </c>
      <c r="Z79" s="92">
        <v>729.19946300000004</v>
      </c>
      <c r="AA79" s="92">
        <v>732.66320800000005</v>
      </c>
      <c r="AB79" s="92">
        <v>734.38165300000003</v>
      </c>
      <c r="AC79" s="92">
        <v>739.21014400000001</v>
      </c>
      <c r="AD79" s="92">
        <v>745.07336399999997</v>
      </c>
      <c r="AE79" s="93">
        <v>5.3150000000000003E-3</v>
      </c>
      <c r="AF79" s="82"/>
    </row>
    <row r="80" spans="1:32" ht="15.5" thickBot="1" x14ac:dyDescent="0.9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</row>
    <row r="81" spans="1:32" x14ac:dyDescent="0.75">
      <c r="A81" s="99" t="s">
        <v>590</v>
      </c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  <c r="AE81" s="100"/>
      <c r="AF81" s="100"/>
    </row>
    <row r="82" spans="1:32" x14ac:dyDescent="0.75">
      <c r="A82" s="82" t="s">
        <v>591</v>
      </c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</row>
    <row r="83" spans="1:32" x14ac:dyDescent="0.75">
      <c r="A83" s="82" t="s">
        <v>592</v>
      </c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</row>
    <row r="84" spans="1:32" x14ac:dyDescent="0.75">
      <c r="A84" s="82" t="s">
        <v>593</v>
      </c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</row>
    <row r="85" spans="1:32" x14ac:dyDescent="0.75">
      <c r="A85" s="82" t="s">
        <v>594</v>
      </c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</row>
    <row r="86" spans="1:32" x14ac:dyDescent="0.75">
      <c r="A86" s="82" t="s">
        <v>595</v>
      </c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</row>
    <row r="87" spans="1:32" x14ac:dyDescent="0.75">
      <c r="A87" s="82" t="s">
        <v>596</v>
      </c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</row>
  </sheetData>
  <mergeCells count="1">
    <mergeCell ref="A81:AF8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1A92-CFB5-42A4-A32D-335678EA7553}">
  <dimension ref="A1:AF259"/>
  <sheetViews>
    <sheetView workbookViewId="0">
      <selection activeCell="G15" sqref="G15"/>
    </sheetView>
  </sheetViews>
  <sheetFormatPr defaultRowHeight="14.75" x14ac:dyDescent="0.75"/>
  <sheetData>
    <row r="1" spans="1:32" ht="15.5" thickBot="1" x14ac:dyDescent="0.9">
      <c r="A1" s="76" t="s">
        <v>265</v>
      </c>
      <c r="B1" s="77">
        <v>2022</v>
      </c>
      <c r="C1" s="77">
        <v>2023</v>
      </c>
      <c r="D1" s="77">
        <v>2024</v>
      </c>
      <c r="E1" s="77">
        <v>2025</v>
      </c>
      <c r="F1" s="77">
        <v>2026</v>
      </c>
      <c r="G1" s="77">
        <v>2027</v>
      </c>
      <c r="H1" s="77">
        <v>2028</v>
      </c>
      <c r="I1" s="77">
        <v>2029</v>
      </c>
      <c r="J1" s="77">
        <v>2030</v>
      </c>
      <c r="K1" s="77">
        <v>2031</v>
      </c>
      <c r="L1" s="77">
        <v>2032</v>
      </c>
      <c r="M1" s="77">
        <v>2033</v>
      </c>
      <c r="N1" s="77">
        <v>2034</v>
      </c>
      <c r="O1" s="77">
        <v>2035</v>
      </c>
      <c r="P1" s="77">
        <v>2036</v>
      </c>
      <c r="Q1" s="77">
        <v>2037</v>
      </c>
      <c r="R1" s="77">
        <v>2038</v>
      </c>
      <c r="S1" s="77">
        <v>2039</v>
      </c>
      <c r="T1" s="77">
        <v>2040</v>
      </c>
      <c r="U1" s="77">
        <v>2041</v>
      </c>
      <c r="V1" s="77">
        <v>2042</v>
      </c>
      <c r="W1" s="77">
        <v>2043</v>
      </c>
      <c r="X1" s="77">
        <v>2044</v>
      </c>
      <c r="Y1" s="77">
        <v>2045</v>
      </c>
      <c r="Z1" s="77">
        <v>2046</v>
      </c>
      <c r="AA1" s="77">
        <v>2047</v>
      </c>
      <c r="AB1" s="77">
        <v>2048</v>
      </c>
      <c r="AC1" s="77">
        <v>2049</v>
      </c>
      <c r="AD1" s="77">
        <v>2050</v>
      </c>
    </row>
    <row r="2" spans="1:32" ht="15.5" thickTop="1" x14ac:dyDescent="0.75"/>
    <row r="3" spans="1:32" x14ac:dyDescent="0.75">
      <c r="B3" s="78" t="s">
        <v>266</v>
      </c>
      <c r="C3" s="78" t="s">
        <v>267</v>
      </c>
      <c r="D3" s="79"/>
      <c r="E3" s="79"/>
      <c r="F3" s="79"/>
    </row>
    <row r="4" spans="1:32" x14ac:dyDescent="0.75">
      <c r="B4" s="78" t="s">
        <v>268</v>
      </c>
      <c r="C4" s="78" t="s">
        <v>269</v>
      </c>
      <c r="D4" s="79"/>
      <c r="E4" s="79"/>
      <c r="F4" s="78" t="s">
        <v>270</v>
      </c>
    </row>
    <row r="5" spans="1:32" x14ac:dyDescent="0.75">
      <c r="B5" s="78" t="s">
        <v>271</v>
      </c>
      <c r="C5" s="78" t="s">
        <v>272</v>
      </c>
      <c r="D5" s="79"/>
      <c r="E5" s="79"/>
      <c r="F5" s="79"/>
    </row>
    <row r="6" spans="1:32" x14ac:dyDescent="0.75">
      <c r="B6" s="78" t="s">
        <v>273</v>
      </c>
      <c r="C6" s="79"/>
      <c r="D6" s="78" t="s">
        <v>274</v>
      </c>
      <c r="E6" s="79"/>
      <c r="F6" s="79"/>
    </row>
    <row r="10" spans="1:32" ht="16" x14ac:dyDescent="0.8">
      <c r="A10" s="81" t="s">
        <v>597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3" t="s">
        <v>277</v>
      </c>
      <c r="AF10" s="82"/>
    </row>
    <row r="11" spans="1:32" x14ac:dyDescent="0.75">
      <c r="A11" s="84" t="s">
        <v>547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3" t="s">
        <v>278</v>
      </c>
      <c r="AF11" s="82"/>
    </row>
    <row r="12" spans="1:32" x14ac:dyDescent="0.75">
      <c r="A12" s="84"/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3" t="s">
        <v>279</v>
      </c>
      <c r="AF12" s="82"/>
    </row>
    <row r="13" spans="1:32" ht="38" thickBot="1" x14ac:dyDescent="0.9">
      <c r="A13" s="86" t="s">
        <v>548</v>
      </c>
      <c r="B13" s="86">
        <v>2022</v>
      </c>
      <c r="C13" s="86">
        <v>2023</v>
      </c>
      <c r="D13" s="86">
        <v>2024</v>
      </c>
      <c r="E13" s="86">
        <v>2025</v>
      </c>
      <c r="F13" s="86">
        <v>2026</v>
      </c>
      <c r="G13" s="86">
        <v>2027</v>
      </c>
      <c r="H13" s="86">
        <v>2028</v>
      </c>
      <c r="I13" s="86">
        <v>2029</v>
      </c>
      <c r="J13" s="86">
        <v>2030</v>
      </c>
      <c r="K13" s="86">
        <v>2031</v>
      </c>
      <c r="L13" s="86">
        <v>2032</v>
      </c>
      <c r="M13" s="86">
        <v>2033</v>
      </c>
      <c r="N13" s="86">
        <v>2034</v>
      </c>
      <c r="O13" s="86">
        <v>2035</v>
      </c>
      <c r="P13" s="86">
        <v>2036</v>
      </c>
      <c r="Q13" s="86">
        <v>2037</v>
      </c>
      <c r="R13" s="86">
        <v>2038</v>
      </c>
      <c r="S13" s="86">
        <v>2039</v>
      </c>
      <c r="T13" s="86">
        <v>2040</v>
      </c>
      <c r="U13" s="86">
        <v>2041</v>
      </c>
      <c r="V13" s="86">
        <v>2042</v>
      </c>
      <c r="W13" s="86">
        <v>2043</v>
      </c>
      <c r="X13" s="86">
        <v>2044</v>
      </c>
      <c r="Y13" s="86">
        <v>2045</v>
      </c>
      <c r="Z13" s="86">
        <v>2046</v>
      </c>
      <c r="AA13" s="86">
        <v>2047</v>
      </c>
      <c r="AB13" s="86">
        <v>2048</v>
      </c>
      <c r="AC13" s="86">
        <v>2049</v>
      </c>
      <c r="AD13" s="86">
        <v>2050</v>
      </c>
      <c r="AE13" s="87">
        <v>2050</v>
      </c>
      <c r="AF13" s="82"/>
    </row>
    <row r="14" spans="1:32" ht="15.5" thickTop="1" x14ac:dyDescent="0.75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</row>
    <row r="15" spans="1:32" ht="25" x14ac:dyDescent="0.75">
      <c r="A15" s="88" t="s">
        <v>598</v>
      </c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</row>
    <row r="16" spans="1:32" ht="37.25" x14ac:dyDescent="0.75">
      <c r="A16" s="88" t="s">
        <v>550</v>
      </c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</row>
    <row r="17" spans="1:32" ht="25" x14ac:dyDescent="0.75">
      <c r="A17" s="89" t="s">
        <v>551</v>
      </c>
      <c r="B17" s="90">
        <v>5006.548828</v>
      </c>
      <c r="C17" s="90">
        <v>4623.4965819999998</v>
      </c>
      <c r="D17" s="90">
        <v>4322.0991210000002</v>
      </c>
      <c r="E17" s="90">
        <v>4050.3803710000002</v>
      </c>
      <c r="F17" s="90">
        <v>3798.4448240000002</v>
      </c>
      <c r="G17" s="90">
        <v>3573.9875489999999</v>
      </c>
      <c r="H17" s="90">
        <v>3375.2902829999998</v>
      </c>
      <c r="I17" s="90">
        <v>3201.9536130000001</v>
      </c>
      <c r="J17" s="90">
        <v>3049.9338379999999</v>
      </c>
      <c r="K17" s="90">
        <v>2915.8713379999999</v>
      </c>
      <c r="L17" s="90">
        <v>2799.1982419999999</v>
      </c>
      <c r="M17" s="90">
        <v>2695.3247070000002</v>
      </c>
      <c r="N17" s="90">
        <v>2605.9509280000002</v>
      </c>
      <c r="O17" s="90">
        <v>2531.272461</v>
      </c>
      <c r="P17" s="90">
        <v>2471.8771969999998</v>
      </c>
      <c r="Q17" s="90">
        <v>2420.798828</v>
      </c>
      <c r="R17" s="90">
        <v>2375.9213869999999</v>
      </c>
      <c r="S17" s="90">
        <v>2335.8723140000002</v>
      </c>
      <c r="T17" s="90">
        <v>2299.6142580000001</v>
      </c>
      <c r="U17" s="90">
        <v>2263.0639649999998</v>
      </c>
      <c r="V17" s="90">
        <v>2226.7246089999999</v>
      </c>
      <c r="W17" s="90">
        <v>2188.9047850000002</v>
      </c>
      <c r="X17" s="90">
        <v>2153.0827640000002</v>
      </c>
      <c r="Y17" s="90">
        <v>2121.883057</v>
      </c>
      <c r="Z17" s="90">
        <v>2098.4035640000002</v>
      </c>
      <c r="AA17" s="90">
        <v>2073.5654300000001</v>
      </c>
      <c r="AB17" s="90">
        <v>2048.201172</v>
      </c>
      <c r="AC17" s="90">
        <v>2023.400879</v>
      </c>
      <c r="AD17" s="90">
        <v>2001.2680660000001</v>
      </c>
      <c r="AE17" s="91">
        <v>-3.2217999999999997E-2</v>
      </c>
      <c r="AF17" s="82"/>
    </row>
    <row r="18" spans="1:32" ht="25" x14ac:dyDescent="0.75">
      <c r="A18" s="89" t="s">
        <v>552</v>
      </c>
      <c r="B18" s="90">
        <v>16.267254000000001</v>
      </c>
      <c r="C18" s="90">
        <v>14.041601</v>
      </c>
      <c r="D18" s="90">
        <v>12.078984</v>
      </c>
      <c r="E18" s="90">
        <v>10.340630000000001</v>
      </c>
      <c r="F18" s="90">
        <v>8.8101280000000006</v>
      </c>
      <c r="G18" s="90">
        <v>7.4528740000000004</v>
      </c>
      <c r="H18" s="90">
        <v>6.2475370000000003</v>
      </c>
      <c r="I18" s="90">
        <v>5.194445</v>
      </c>
      <c r="J18" s="90">
        <v>4.2915020000000004</v>
      </c>
      <c r="K18" s="90">
        <v>3.5278659999999999</v>
      </c>
      <c r="L18" s="90">
        <v>2.8928690000000001</v>
      </c>
      <c r="M18" s="90">
        <v>2.3767160000000001</v>
      </c>
      <c r="N18" s="90">
        <v>1.9656169999999999</v>
      </c>
      <c r="O18" s="90">
        <v>1.6437999999999999</v>
      </c>
      <c r="P18" s="90">
        <v>1.3933960000000001</v>
      </c>
      <c r="Q18" s="90">
        <v>1.1985239999999999</v>
      </c>
      <c r="R18" s="90">
        <v>1.0473939999999999</v>
      </c>
      <c r="S18" s="90">
        <v>0.92833699999999997</v>
      </c>
      <c r="T18" s="90">
        <v>0.82880399999999999</v>
      </c>
      <c r="U18" s="90">
        <v>0.74240799999999996</v>
      </c>
      <c r="V18" s="90">
        <v>0.66700499999999996</v>
      </c>
      <c r="W18" s="90">
        <v>0.60045899999999996</v>
      </c>
      <c r="X18" s="90">
        <v>0.54111399999999998</v>
      </c>
      <c r="Y18" s="90">
        <v>0.48800300000000002</v>
      </c>
      <c r="Z18" s="90">
        <v>0.44044299999999997</v>
      </c>
      <c r="AA18" s="90">
        <v>0.39783000000000002</v>
      </c>
      <c r="AB18" s="90">
        <v>0.359624</v>
      </c>
      <c r="AC18" s="90">
        <v>0.32534800000000003</v>
      </c>
      <c r="AD18" s="90">
        <v>0.29457699999999998</v>
      </c>
      <c r="AE18" s="91">
        <v>-0.13347400000000001</v>
      </c>
      <c r="AF18" s="82"/>
    </row>
    <row r="19" spans="1:32" ht="37.25" x14ac:dyDescent="0.75">
      <c r="A19" s="89" t="s">
        <v>553</v>
      </c>
      <c r="B19" s="90">
        <v>5022.8159180000002</v>
      </c>
      <c r="C19" s="90">
        <v>4637.5380859999996</v>
      </c>
      <c r="D19" s="90">
        <v>4334.1782229999999</v>
      </c>
      <c r="E19" s="90">
        <v>4060.7209469999998</v>
      </c>
      <c r="F19" s="90">
        <v>3807.2548830000001</v>
      </c>
      <c r="G19" s="90">
        <v>3581.4404300000001</v>
      </c>
      <c r="H19" s="90">
        <v>3381.5378420000002</v>
      </c>
      <c r="I19" s="90">
        <v>3207.1479490000002</v>
      </c>
      <c r="J19" s="90">
        <v>3054.2253420000002</v>
      </c>
      <c r="K19" s="90">
        <v>2919.3991700000001</v>
      </c>
      <c r="L19" s="90">
        <v>2802.0910640000002</v>
      </c>
      <c r="M19" s="90">
        <v>2697.7014159999999</v>
      </c>
      <c r="N19" s="90">
        <v>2607.9165039999998</v>
      </c>
      <c r="O19" s="90">
        <v>2532.91626</v>
      </c>
      <c r="P19" s="90">
        <v>2473.2705080000001</v>
      </c>
      <c r="Q19" s="90">
        <v>2421.9973140000002</v>
      </c>
      <c r="R19" s="90">
        <v>2376.96875</v>
      </c>
      <c r="S19" s="90">
        <v>2336.8005370000001</v>
      </c>
      <c r="T19" s="90">
        <v>2300.443115</v>
      </c>
      <c r="U19" s="90">
        <v>2263.8063959999999</v>
      </c>
      <c r="V19" s="90">
        <v>2227.3916020000001</v>
      </c>
      <c r="W19" s="90">
        <v>2189.5051269999999</v>
      </c>
      <c r="X19" s="90">
        <v>2153.623779</v>
      </c>
      <c r="Y19" s="90">
        <v>2122.3710940000001</v>
      </c>
      <c r="Z19" s="90">
        <v>2098.8439939999998</v>
      </c>
      <c r="AA19" s="90">
        <v>2073.9633789999998</v>
      </c>
      <c r="AB19" s="90">
        <v>2048.5607909999999</v>
      </c>
      <c r="AC19" s="90">
        <v>2023.7261960000001</v>
      </c>
      <c r="AD19" s="90">
        <v>2001.5626219999999</v>
      </c>
      <c r="AE19" s="91">
        <v>-3.2325E-2</v>
      </c>
      <c r="AF19" s="82"/>
    </row>
    <row r="20" spans="1:32" x14ac:dyDescent="0.75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</row>
    <row r="21" spans="1:32" ht="25" x14ac:dyDescent="0.75">
      <c r="A21" s="88" t="s">
        <v>554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</row>
    <row r="22" spans="1:32" ht="37.25" x14ac:dyDescent="0.75">
      <c r="A22" s="89" t="s">
        <v>555</v>
      </c>
      <c r="B22" s="90">
        <v>260.40920999999997</v>
      </c>
      <c r="C22" s="90">
        <v>233.988113</v>
      </c>
      <c r="D22" s="90">
        <v>209.63816800000001</v>
      </c>
      <c r="E22" s="90">
        <v>186.641312</v>
      </c>
      <c r="F22" s="90">
        <v>165.97789</v>
      </c>
      <c r="G22" s="90">
        <v>147.821091</v>
      </c>
      <c r="H22" s="90">
        <v>132.07270800000001</v>
      </c>
      <c r="I22" s="90">
        <v>118.785217</v>
      </c>
      <c r="J22" s="90">
        <v>107.733772</v>
      </c>
      <c r="K22" s="90">
        <v>98.722213999999994</v>
      </c>
      <c r="L22" s="90">
        <v>91.63073</v>
      </c>
      <c r="M22" s="90">
        <v>86.220878999999996</v>
      </c>
      <c r="N22" s="90">
        <v>82.223006999999996</v>
      </c>
      <c r="O22" s="90">
        <v>79.438202000000004</v>
      </c>
      <c r="P22" s="90">
        <v>77.735916000000003</v>
      </c>
      <c r="Q22" s="90">
        <v>76.541740000000004</v>
      </c>
      <c r="R22" s="90">
        <v>75.666542000000007</v>
      </c>
      <c r="S22" s="90">
        <v>75.034683000000001</v>
      </c>
      <c r="T22" s="90">
        <v>74.555442999999997</v>
      </c>
      <c r="U22" s="90">
        <v>74.032272000000006</v>
      </c>
      <c r="V22" s="90">
        <v>73.489875999999995</v>
      </c>
      <c r="W22" s="90">
        <v>72.862831</v>
      </c>
      <c r="X22" s="90">
        <v>72.320983999999996</v>
      </c>
      <c r="Y22" s="90">
        <v>71.990898000000001</v>
      </c>
      <c r="Z22" s="90">
        <v>72.008469000000005</v>
      </c>
      <c r="AA22" s="90">
        <v>71.941269000000005</v>
      </c>
      <c r="AB22" s="90">
        <v>71.822685000000007</v>
      </c>
      <c r="AC22" s="90">
        <v>71.715027000000006</v>
      </c>
      <c r="AD22" s="90">
        <v>71.534599</v>
      </c>
      <c r="AE22" s="91">
        <v>-4.5096999999999998E-2</v>
      </c>
      <c r="AF22" s="82"/>
    </row>
    <row r="23" spans="1:32" ht="37.25" x14ac:dyDescent="0.75">
      <c r="A23" s="89" t="s">
        <v>556</v>
      </c>
      <c r="B23" s="90">
        <v>11.328023999999999</v>
      </c>
      <c r="C23" s="90">
        <v>11.751799</v>
      </c>
      <c r="D23" s="90">
        <v>12.242355999999999</v>
      </c>
      <c r="E23" s="90">
        <v>12.619923999999999</v>
      </c>
      <c r="F23" s="90">
        <v>12.897100999999999</v>
      </c>
      <c r="G23" s="90">
        <v>13.181957000000001</v>
      </c>
      <c r="H23" s="90">
        <v>13.471306999999999</v>
      </c>
      <c r="I23" s="90">
        <v>13.783559</v>
      </c>
      <c r="J23" s="90">
        <v>14.123207000000001</v>
      </c>
      <c r="K23" s="90">
        <v>14.488545999999999</v>
      </c>
      <c r="L23" s="90">
        <v>14.888897999999999</v>
      </c>
      <c r="M23" s="90">
        <v>15.317131</v>
      </c>
      <c r="N23" s="90">
        <v>15.792070000000001</v>
      </c>
      <c r="O23" s="90">
        <v>16.327549000000001</v>
      </c>
      <c r="P23" s="90">
        <v>16.936695</v>
      </c>
      <c r="Q23" s="90">
        <v>17.576630000000002</v>
      </c>
      <c r="R23" s="90">
        <v>18.235157000000001</v>
      </c>
      <c r="S23" s="90">
        <v>18.903063</v>
      </c>
      <c r="T23" s="90">
        <v>19.57601</v>
      </c>
      <c r="U23" s="90">
        <v>20.217279000000001</v>
      </c>
      <c r="V23" s="90">
        <v>20.833856999999998</v>
      </c>
      <c r="W23" s="90">
        <v>21.407917000000001</v>
      </c>
      <c r="X23" s="90">
        <v>21.978210000000001</v>
      </c>
      <c r="Y23" s="90">
        <v>22.581918999999999</v>
      </c>
      <c r="Z23" s="90">
        <v>23.266811000000001</v>
      </c>
      <c r="AA23" s="90">
        <v>23.926888000000002</v>
      </c>
      <c r="AB23" s="90">
        <v>24.574036</v>
      </c>
      <c r="AC23" s="90">
        <v>25.223347</v>
      </c>
      <c r="AD23" s="90">
        <v>25.902096</v>
      </c>
      <c r="AE23" s="91">
        <v>2.9978000000000001E-2</v>
      </c>
      <c r="AF23" s="82"/>
    </row>
    <row r="24" spans="1:32" ht="37.25" x14ac:dyDescent="0.75">
      <c r="A24" s="89" t="s">
        <v>557</v>
      </c>
      <c r="B24" s="90">
        <v>17.462101000000001</v>
      </c>
      <c r="C24" s="90">
        <v>18.744710999999999</v>
      </c>
      <c r="D24" s="90">
        <v>21.541321</v>
      </c>
      <c r="E24" s="90">
        <v>25.222059000000002</v>
      </c>
      <c r="F24" s="90">
        <v>29.118895999999999</v>
      </c>
      <c r="G24" s="90">
        <v>33.205460000000002</v>
      </c>
      <c r="H24" s="90">
        <v>37.426132000000003</v>
      </c>
      <c r="I24" s="90">
        <v>41.846263999999998</v>
      </c>
      <c r="J24" s="90">
        <v>46.466693999999997</v>
      </c>
      <c r="K24" s="90">
        <v>51.259414999999997</v>
      </c>
      <c r="L24" s="90">
        <v>56.274909999999998</v>
      </c>
      <c r="M24" s="90">
        <v>61.416988000000003</v>
      </c>
      <c r="N24" s="90">
        <v>66.797652999999997</v>
      </c>
      <c r="O24" s="90">
        <v>72.494193999999993</v>
      </c>
      <c r="P24" s="90">
        <v>78.615684999999999</v>
      </c>
      <c r="Q24" s="90">
        <v>84.929885999999996</v>
      </c>
      <c r="R24" s="90">
        <v>91.387435999999994</v>
      </c>
      <c r="S24" s="90">
        <v>97.968834000000001</v>
      </c>
      <c r="T24" s="90">
        <v>104.64284499999999</v>
      </c>
      <c r="U24" s="90">
        <v>111.18373099999999</v>
      </c>
      <c r="V24" s="90">
        <v>117.624878</v>
      </c>
      <c r="W24" s="90">
        <v>123.84116400000001</v>
      </c>
      <c r="X24" s="90">
        <v>130.079071</v>
      </c>
      <c r="Y24" s="90">
        <v>136.56813</v>
      </c>
      <c r="Z24" s="90">
        <v>143.622345</v>
      </c>
      <c r="AA24" s="90">
        <v>150.508972</v>
      </c>
      <c r="AB24" s="90">
        <v>157.309113</v>
      </c>
      <c r="AC24" s="90">
        <v>164.12808200000001</v>
      </c>
      <c r="AD24" s="90">
        <v>171.15566999999999</v>
      </c>
      <c r="AE24" s="91">
        <v>8.4933999999999996E-2</v>
      </c>
      <c r="AF24" s="82"/>
    </row>
    <row r="25" spans="1:32" ht="37.25" x14ac:dyDescent="0.75">
      <c r="A25" s="89" t="s">
        <v>558</v>
      </c>
      <c r="B25" s="90">
        <v>55.467815000000002</v>
      </c>
      <c r="C25" s="90">
        <v>63.862431000000001</v>
      </c>
      <c r="D25" s="90">
        <v>72.749718000000001</v>
      </c>
      <c r="E25" s="90">
        <v>81.883339000000007</v>
      </c>
      <c r="F25" s="90">
        <v>90.405708000000004</v>
      </c>
      <c r="G25" s="90">
        <v>98.471451000000002</v>
      </c>
      <c r="H25" s="90">
        <v>106.067009</v>
      </c>
      <c r="I25" s="90">
        <v>113.402885</v>
      </c>
      <c r="J25" s="90">
        <v>120.48434399999999</v>
      </c>
      <c r="K25" s="90">
        <v>127.294693</v>
      </c>
      <c r="L25" s="90">
        <v>133.98381000000001</v>
      </c>
      <c r="M25" s="90">
        <v>140.44589199999999</v>
      </c>
      <c r="N25" s="90">
        <v>146.910034</v>
      </c>
      <c r="O25" s="90">
        <v>153.54129</v>
      </c>
      <c r="P25" s="90">
        <v>160.56230199999999</v>
      </c>
      <c r="Q25" s="90">
        <v>167.61523399999999</v>
      </c>
      <c r="R25" s="90">
        <v>174.68606600000001</v>
      </c>
      <c r="S25" s="90">
        <v>181.77105700000001</v>
      </c>
      <c r="T25" s="90">
        <v>188.86759900000001</v>
      </c>
      <c r="U25" s="90">
        <v>195.655945</v>
      </c>
      <c r="V25" s="90">
        <v>202.22496000000001</v>
      </c>
      <c r="W25" s="90">
        <v>208.409515</v>
      </c>
      <c r="X25" s="90">
        <v>214.599075</v>
      </c>
      <c r="Y25" s="90">
        <v>221.16119399999999</v>
      </c>
      <c r="Z25" s="90">
        <v>228.55313100000001</v>
      </c>
      <c r="AA25" s="90">
        <v>235.692307</v>
      </c>
      <c r="AB25" s="90">
        <v>242.69841</v>
      </c>
      <c r="AC25" s="90">
        <v>249.723175</v>
      </c>
      <c r="AD25" s="90">
        <v>257.04064899999997</v>
      </c>
      <c r="AE25" s="91">
        <v>5.6293000000000003E-2</v>
      </c>
      <c r="AF25" s="82"/>
    </row>
    <row r="26" spans="1:32" ht="37.25" x14ac:dyDescent="0.75">
      <c r="A26" s="89" t="s">
        <v>559</v>
      </c>
      <c r="B26" s="90">
        <v>18.620896999999999</v>
      </c>
      <c r="C26" s="90">
        <v>18.742386</v>
      </c>
      <c r="D26" s="90">
        <v>19.225785999999999</v>
      </c>
      <c r="E26" s="90">
        <v>19.769812000000002</v>
      </c>
      <c r="F26" s="90">
        <v>20.255057999999998</v>
      </c>
      <c r="G26" s="90">
        <v>20.684639000000001</v>
      </c>
      <c r="H26" s="90">
        <v>21.07461</v>
      </c>
      <c r="I26" s="90">
        <v>21.458030999999998</v>
      </c>
      <c r="J26" s="90">
        <v>21.848562000000001</v>
      </c>
      <c r="K26" s="90">
        <v>22.249832000000001</v>
      </c>
      <c r="L26" s="90">
        <v>22.686924000000001</v>
      </c>
      <c r="M26" s="90">
        <v>23.151102000000002</v>
      </c>
      <c r="N26" s="90">
        <v>23.674931000000001</v>
      </c>
      <c r="O26" s="90">
        <v>24.288008000000001</v>
      </c>
      <c r="P26" s="90">
        <v>25.015554000000002</v>
      </c>
      <c r="Q26" s="90">
        <v>25.810991000000001</v>
      </c>
      <c r="R26" s="90">
        <v>26.663719</v>
      </c>
      <c r="S26" s="90">
        <v>27.561453</v>
      </c>
      <c r="T26" s="90">
        <v>28.491934000000001</v>
      </c>
      <c r="U26" s="90">
        <v>29.406262999999999</v>
      </c>
      <c r="V26" s="90">
        <v>30.308496000000002</v>
      </c>
      <c r="W26" s="90">
        <v>31.167662</v>
      </c>
      <c r="X26" s="90">
        <v>32.028728000000001</v>
      </c>
      <c r="Y26" s="90">
        <v>32.935436000000003</v>
      </c>
      <c r="Z26" s="90">
        <v>33.948967000000003</v>
      </c>
      <c r="AA26" s="90">
        <v>34.930641000000001</v>
      </c>
      <c r="AB26" s="90">
        <v>35.897713000000003</v>
      </c>
      <c r="AC26" s="90">
        <v>36.868178999999998</v>
      </c>
      <c r="AD26" s="90">
        <v>37.873576999999997</v>
      </c>
      <c r="AE26" s="91">
        <v>2.5680000000000001E-2</v>
      </c>
      <c r="AF26" s="82"/>
    </row>
    <row r="27" spans="1:32" ht="37.25" x14ac:dyDescent="0.75">
      <c r="A27" s="89" t="s">
        <v>560</v>
      </c>
      <c r="B27" s="90">
        <v>9.1898499999999999</v>
      </c>
      <c r="C27" s="90">
        <v>9.2321910000000003</v>
      </c>
      <c r="D27" s="90">
        <v>9.5130649999999992</v>
      </c>
      <c r="E27" s="90">
        <v>9.8905469999999998</v>
      </c>
      <c r="F27" s="90">
        <v>10.297814000000001</v>
      </c>
      <c r="G27" s="90">
        <v>10.742392000000001</v>
      </c>
      <c r="H27" s="90">
        <v>11.226654999999999</v>
      </c>
      <c r="I27" s="90">
        <v>11.782159</v>
      </c>
      <c r="J27" s="90">
        <v>12.412929999999999</v>
      </c>
      <c r="K27" s="90">
        <v>13.113447000000001</v>
      </c>
      <c r="L27" s="90">
        <v>13.8957</v>
      </c>
      <c r="M27" s="90">
        <v>14.741248000000001</v>
      </c>
      <c r="N27" s="90">
        <v>15.667826</v>
      </c>
      <c r="O27" s="90">
        <v>16.685068000000001</v>
      </c>
      <c r="P27" s="90">
        <v>17.809175</v>
      </c>
      <c r="Q27" s="90">
        <v>18.991947</v>
      </c>
      <c r="R27" s="90">
        <v>20.221149</v>
      </c>
      <c r="S27" s="90">
        <v>21.486172</v>
      </c>
      <c r="T27" s="90">
        <v>22.775742000000001</v>
      </c>
      <c r="U27" s="90">
        <v>24.045905999999999</v>
      </c>
      <c r="V27" s="90">
        <v>25.302800999999999</v>
      </c>
      <c r="W27" s="90">
        <v>26.519762</v>
      </c>
      <c r="X27" s="90">
        <v>27.738803999999998</v>
      </c>
      <c r="Y27" s="90">
        <v>29.003209999999999</v>
      </c>
      <c r="Z27" s="90">
        <v>30.374689</v>
      </c>
      <c r="AA27" s="90">
        <v>31.715917999999999</v>
      </c>
      <c r="AB27" s="90">
        <v>33.043564000000003</v>
      </c>
      <c r="AC27" s="90">
        <v>34.375633000000001</v>
      </c>
      <c r="AD27" s="90">
        <v>35.743800999999998</v>
      </c>
      <c r="AE27" s="91">
        <v>4.9706E-2</v>
      </c>
      <c r="AF27" s="82"/>
    </row>
    <row r="28" spans="1:32" ht="37.25" x14ac:dyDescent="0.75">
      <c r="A28" s="89" t="s">
        <v>561</v>
      </c>
      <c r="B28" s="90">
        <v>0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1" t="s">
        <v>298</v>
      </c>
      <c r="AF28" s="82"/>
    </row>
    <row r="29" spans="1:32" ht="37.25" x14ac:dyDescent="0.75">
      <c r="A29" s="89" t="s">
        <v>562</v>
      </c>
      <c r="B29" s="90">
        <v>223.61549400000001</v>
      </c>
      <c r="C29" s="90">
        <v>216.07962000000001</v>
      </c>
      <c r="D29" s="90">
        <v>210.169006</v>
      </c>
      <c r="E29" s="90">
        <v>203.94279499999999</v>
      </c>
      <c r="F29" s="90">
        <v>198.13800000000001</v>
      </c>
      <c r="G29" s="90">
        <v>193.12855500000001</v>
      </c>
      <c r="H29" s="90">
        <v>188.948227</v>
      </c>
      <c r="I29" s="90">
        <v>185.78183000000001</v>
      </c>
      <c r="J29" s="90">
        <v>183.58956900000001</v>
      </c>
      <c r="K29" s="90">
        <v>182.24688699999999</v>
      </c>
      <c r="L29" s="90">
        <v>181.81208799999999</v>
      </c>
      <c r="M29" s="90">
        <v>182.02372700000001</v>
      </c>
      <c r="N29" s="90">
        <v>183.034592</v>
      </c>
      <c r="O29" s="90">
        <v>184.915085</v>
      </c>
      <c r="P29" s="90">
        <v>187.750809</v>
      </c>
      <c r="Q29" s="90">
        <v>191.071381</v>
      </c>
      <c r="R29" s="90">
        <v>194.74928299999999</v>
      </c>
      <c r="S29" s="90">
        <v>198.695999</v>
      </c>
      <c r="T29" s="90">
        <v>202.83294699999999</v>
      </c>
      <c r="U29" s="90">
        <v>206.79274000000001</v>
      </c>
      <c r="V29" s="90">
        <v>210.62626599999999</v>
      </c>
      <c r="W29" s="90">
        <v>214.15209999999999</v>
      </c>
      <c r="X29" s="90">
        <v>217.717209</v>
      </c>
      <c r="Y29" s="90">
        <v>221.63664199999999</v>
      </c>
      <c r="Z29" s="90">
        <v>226.31954999999999</v>
      </c>
      <c r="AA29" s="90">
        <v>230.77928199999999</v>
      </c>
      <c r="AB29" s="90">
        <v>235.12669399999999</v>
      </c>
      <c r="AC29" s="90">
        <v>239.49491900000001</v>
      </c>
      <c r="AD29" s="90">
        <v>244.11679100000001</v>
      </c>
      <c r="AE29" s="91">
        <v>3.1380000000000002E-3</v>
      </c>
      <c r="AF29" s="82"/>
    </row>
    <row r="30" spans="1:32" ht="25" x14ac:dyDescent="0.75">
      <c r="A30" s="89" t="s">
        <v>563</v>
      </c>
      <c r="B30" s="90">
        <v>11.524046999999999</v>
      </c>
      <c r="C30" s="90">
        <v>10.680966</v>
      </c>
      <c r="D30" s="90">
        <v>9.7907329999999995</v>
      </c>
      <c r="E30" s="90">
        <v>8.885427</v>
      </c>
      <c r="F30" s="90">
        <v>7.9903449999999996</v>
      </c>
      <c r="G30" s="90">
        <v>7.1033359999999997</v>
      </c>
      <c r="H30" s="90">
        <v>6.2375930000000004</v>
      </c>
      <c r="I30" s="90">
        <v>5.4280480000000004</v>
      </c>
      <c r="J30" s="90">
        <v>4.7586219999999999</v>
      </c>
      <c r="K30" s="90">
        <v>4.1292390000000001</v>
      </c>
      <c r="L30" s="90">
        <v>3.577585</v>
      </c>
      <c r="M30" s="90">
        <v>3.1073620000000002</v>
      </c>
      <c r="N30" s="90">
        <v>2.7210860000000001</v>
      </c>
      <c r="O30" s="90">
        <v>2.3994659999999999</v>
      </c>
      <c r="P30" s="90">
        <v>2.1384289999999999</v>
      </c>
      <c r="Q30" s="90">
        <v>1.9661150000000001</v>
      </c>
      <c r="R30" s="90">
        <v>1.819323</v>
      </c>
      <c r="S30" s="90">
        <v>1.697581</v>
      </c>
      <c r="T30" s="90">
        <v>1.589439</v>
      </c>
      <c r="U30" s="90">
        <v>1.488186</v>
      </c>
      <c r="V30" s="90">
        <v>1.393384</v>
      </c>
      <c r="W30" s="90">
        <v>1.3046199999999999</v>
      </c>
      <c r="X30" s="90">
        <v>1.221511</v>
      </c>
      <c r="Y30" s="90">
        <v>1.143696</v>
      </c>
      <c r="Z30" s="90">
        <v>1.0708390000000001</v>
      </c>
      <c r="AA30" s="90">
        <v>1.0026219999999999</v>
      </c>
      <c r="AB30" s="90">
        <v>0.93875200000000003</v>
      </c>
      <c r="AC30" s="90">
        <v>0.87895000000000001</v>
      </c>
      <c r="AD30" s="90">
        <v>0.82295799999999997</v>
      </c>
      <c r="AE30" s="91">
        <v>-8.9954000000000006E-2</v>
      </c>
      <c r="AF30" s="82"/>
    </row>
    <row r="31" spans="1:32" ht="25" x14ac:dyDescent="0.75">
      <c r="A31" s="89" t="s">
        <v>564</v>
      </c>
      <c r="B31" s="90">
        <v>0.307861</v>
      </c>
      <c r="C31" s="90">
        <v>0.26491900000000002</v>
      </c>
      <c r="D31" s="90">
        <v>0.23980199999999999</v>
      </c>
      <c r="E31" s="90">
        <v>0.224525</v>
      </c>
      <c r="F31" s="90">
        <v>0.21022199999999999</v>
      </c>
      <c r="G31" s="90">
        <v>0.19683</v>
      </c>
      <c r="H31" s="90">
        <v>0.18429200000000001</v>
      </c>
      <c r="I31" s="90">
        <v>0.17255100000000001</v>
      </c>
      <c r="J31" s="90">
        <v>0.16155900000000001</v>
      </c>
      <c r="K31" s="90">
        <v>0.15126700000000001</v>
      </c>
      <c r="L31" s="90">
        <v>0.14163100000000001</v>
      </c>
      <c r="M31" s="90">
        <v>0.132609</v>
      </c>
      <c r="N31" s="90">
        <v>0.12416099999999999</v>
      </c>
      <c r="O31" s="90">
        <v>0.11625199999999999</v>
      </c>
      <c r="P31" s="90">
        <v>0.108846</v>
      </c>
      <c r="Q31" s="90">
        <v>0.101912</v>
      </c>
      <c r="R31" s="90">
        <v>9.5420000000000005E-2</v>
      </c>
      <c r="S31" s="90">
        <v>8.9341000000000004E-2</v>
      </c>
      <c r="T31" s="90">
        <v>8.3650000000000002E-2</v>
      </c>
      <c r="U31" s="90">
        <v>7.8321000000000002E-2</v>
      </c>
      <c r="V31" s="90">
        <v>7.3331999999999994E-2</v>
      </c>
      <c r="W31" s="90">
        <v>6.8659999999999999E-2</v>
      </c>
      <c r="X31" s="90">
        <v>6.4285999999999996E-2</v>
      </c>
      <c r="Y31" s="90">
        <v>6.0191000000000001E-2</v>
      </c>
      <c r="Z31" s="90">
        <v>5.6356999999999997E-2</v>
      </c>
      <c r="AA31" s="90">
        <v>5.2767000000000001E-2</v>
      </c>
      <c r="AB31" s="90">
        <v>4.9404999999999998E-2</v>
      </c>
      <c r="AC31" s="90">
        <v>4.6258000000000001E-2</v>
      </c>
      <c r="AD31" s="90">
        <v>4.3311000000000002E-2</v>
      </c>
      <c r="AE31" s="91">
        <v>-6.7646999999999999E-2</v>
      </c>
      <c r="AF31" s="82"/>
    </row>
    <row r="32" spans="1:32" ht="25" x14ac:dyDescent="0.75">
      <c r="A32" s="89" t="s">
        <v>565</v>
      </c>
      <c r="B32" s="90">
        <v>2.0879910000000002</v>
      </c>
      <c r="C32" s="90">
        <v>1.7846089999999999</v>
      </c>
      <c r="D32" s="90">
        <v>1.535312</v>
      </c>
      <c r="E32" s="90">
        <v>1.3333470000000001</v>
      </c>
      <c r="F32" s="90">
        <v>1.206512</v>
      </c>
      <c r="G32" s="90">
        <v>1.127065</v>
      </c>
      <c r="H32" s="90">
        <v>1.055267</v>
      </c>
      <c r="I32" s="90">
        <v>0.988043</v>
      </c>
      <c r="J32" s="90">
        <v>0.92510099999999995</v>
      </c>
      <c r="K32" s="90">
        <v>0.86616800000000005</v>
      </c>
      <c r="L32" s="90">
        <v>0.81099100000000002</v>
      </c>
      <c r="M32" s="90">
        <v>0.759328</v>
      </c>
      <c r="N32" s="90">
        <v>0.71095600000000003</v>
      </c>
      <c r="O32" s="90">
        <v>0.66566499999999995</v>
      </c>
      <c r="P32" s="90">
        <v>0.62326000000000004</v>
      </c>
      <c r="Q32" s="90">
        <v>0.58355599999999996</v>
      </c>
      <c r="R32" s="90">
        <v>0.54638100000000001</v>
      </c>
      <c r="S32" s="90">
        <v>0.511575</v>
      </c>
      <c r="T32" s="90">
        <v>0.47898600000000002</v>
      </c>
      <c r="U32" s="90">
        <v>0.44847300000000001</v>
      </c>
      <c r="V32" s="90">
        <v>0.41990300000000003</v>
      </c>
      <c r="W32" s="90">
        <v>0.393154</v>
      </c>
      <c r="X32" s="90">
        <v>0.36810900000000002</v>
      </c>
      <c r="Y32" s="90">
        <v>0.34465899999999999</v>
      </c>
      <c r="Z32" s="90">
        <v>0.32270300000000002</v>
      </c>
      <c r="AA32" s="90">
        <v>0.302145</v>
      </c>
      <c r="AB32" s="90">
        <v>0.28289799999999998</v>
      </c>
      <c r="AC32" s="90">
        <v>0.264876</v>
      </c>
      <c r="AD32" s="90">
        <v>0.248003</v>
      </c>
      <c r="AE32" s="91">
        <v>-7.3266999999999999E-2</v>
      </c>
      <c r="AF32" s="82"/>
    </row>
    <row r="33" spans="1:32" ht="25" x14ac:dyDescent="0.75">
      <c r="A33" s="89" t="s">
        <v>566</v>
      </c>
      <c r="B33" s="90">
        <v>4.0826789999999997</v>
      </c>
      <c r="C33" s="90">
        <v>3.4803980000000001</v>
      </c>
      <c r="D33" s="90">
        <v>2.9777900000000002</v>
      </c>
      <c r="E33" s="90">
        <v>2.5650409999999999</v>
      </c>
      <c r="F33" s="90">
        <v>2.2838059999999998</v>
      </c>
      <c r="G33" s="90">
        <v>2.1086070000000001</v>
      </c>
      <c r="H33" s="90">
        <v>1.959856</v>
      </c>
      <c r="I33" s="90">
        <v>1.8350059999999999</v>
      </c>
      <c r="J33" s="90">
        <v>1.7181090000000001</v>
      </c>
      <c r="K33" s="90">
        <v>1.60866</v>
      </c>
      <c r="L33" s="90">
        <v>1.5061819999999999</v>
      </c>
      <c r="M33" s="90">
        <v>1.4102330000000001</v>
      </c>
      <c r="N33" s="90">
        <v>1.3203959999999999</v>
      </c>
      <c r="O33" s="90">
        <v>1.2362820000000001</v>
      </c>
      <c r="P33" s="90">
        <v>1.1575260000000001</v>
      </c>
      <c r="Q33" s="90">
        <v>1.083788</v>
      </c>
      <c r="R33" s="90">
        <v>1.0147470000000001</v>
      </c>
      <c r="S33" s="90">
        <v>0.95010399999999995</v>
      </c>
      <c r="T33" s="90">
        <v>0.88957900000000001</v>
      </c>
      <c r="U33" s="90">
        <v>0.83290900000000001</v>
      </c>
      <c r="V33" s="90">
        <v>0.77985000000000004</v>
      </c>
      <c r="W33" s="90">
        <v>0.73017100000000001</v>
      </c>
      <c r="X33" s="90">
        <v>0.68365600000000004</v>
      </c>
      <c r="Y33" s="90">
        <v>0.64010500000000004</v>
      </c>
      <c r="Z33" s="90">
        <v>0.59932799999999997</v>
      </c>
      <c r="AA33" s="90">
        <v>0.56114900000000001</v>
      </c>
      <c r="AB33" s="90">
        <v>0.52540100000000001</v>
      </c>
      <c r="AC33" s="90">
        <v>0.49193100000000001</v>
      </c>
      <c r="AD33" s="90">
        <v>0.460594</v>
      </c>
      <c r="AE33" s="91">
        <v>-7.4968999999999994E-2</v>
      </c>
      <c r="AF33" s="82"/>
    </row>
    <row r="34" spans="1:32" ht="25" x14ac:dyDescent="0.75">
      <c r="A34" s="89" t="s">
        <v>567</v>
      </c>
      <c r="B34" s="90">
        <v>0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1" t="s">
        <v>298</v>
      </c>
      <c r="AF34" s="82"/>
    </row>
    <row r="35" spans="1:32" ht="25" x14ac:dyDescent="0.75">
      <c r="A35" s="89" t="s">
        <v>568</v>
      </c>
      <c r="B35" s="90">
        <v>0.695658</v>
      </c>
      <c r="C35" s="90">
        <v>0.69352499999999995</v>
      </c>
      <c r="D35" s="90">
        <v>0.730931</v>
      </c>
      <c r="E35" s="90">
        <v>0.79698999999999998</v>
      </c>
      <c r="F35" s="90">
        <v>0.88553999999999999</v>
      </c>
      <c r="G35" s="90">
        <v>0.98939999999999995</v>
      </c>
      <c r="H35" s="90">
        <v>1.10531</v>
      </c>
      <c r="I35" s="90">
        <v>1.234237</v>
      </c>
      <c r="J35" s="90">
        <v>1.3744749999999999</v>
      </c>
      <c r="K35" s="90">
        <v>1.5244759999999999</v>
      </c>
      <c r="L35" s="90">
        <v>1.6852279999999999</v>
      </c>
      <c r="M35" s="90">
        <v>1.8541810000000001</v>
      </c>
      <c r="N35" s="90">
        <v>2.033293</v>
      </c>
      <c r="O35" s="90">
        <v>2.2237119999999999</v>
      </c>
      <c r="P35" s="90">
        <v>2.4270939999999999</v>
      </c>
      <c r="Q35" s="90">
        <v>2.6390389999999999</v>
      </c>
      <c r="R35" s="90">
        <v>2.8586079999999998</v>
      </c>
      <c r="S35" s="90">
        <v>3.0842800000000001</v>
      </c>
      <c r="T35" s="90">
        <v>3.3144110000000002</v>
      </c>
      <c r="U35" s="90">
        <v>3.5441980000000002</v>
      </c>
      <c r="V35" s="90">
        <v>3.773129</v>
      </c>
      <c r="W35" s="90">
        <v>3.9972880000000002</v>
      </c>
      <c r="X35" s="90">
        <v>4.2207540000000003</v>
      </c>
      <c r="Y35" s="90">
        <v>4.4483009999999998</v>
      </c>
      <c r="Z35" s="90">
        <v>4.6884439999999996</v>
      </c>
      <c r="AA35" s="90">
        <v>4.9254730000000002</v>
      </c>
      <c r="AB35" s="90">
        <v>5.1619760000000001</v>
      </c>
      <c r="AC35" s="90">
        <v>5.3994140000000002</v>
      </c>
      <c r="AD35" s="90">
        <v>5.6399559999999997</v>
      </c>
      <c r="AE35" s="91">
        <v>7.7605999999999994E-2</v>
      </c>
      <c r="AF35" s="82"/>
    </row>
    <row r="36" spans="1:32" ht="37.25" x14ac:dyDescent="0.75">
      <c r="A36" s="89" t="s">
        <v>569</v>
      </c>
      <c r="B36" s="90">
        <v>614.79174799999998</v>
      </c>
      <c r="C36" s="90">
        <v>589.30566399999998</v>
      </c>
      <c r="D36" s="90">
        <v>570.35400400000003</v>
      </c>
      <c r="E36" s="90">
        <v>553.77508499999999</v>
      </c>
      <c r="F36" s="90">
        <v>539.66693099999998</v>
      </c>
      <c r="G36" s="90">
        <v>528.76080300000001</v>
      </c>
      <c r="H36" s="90">
        <v>520.828979</v>
      </c>
      <c r="I36" s="90">
        <v>516.49780299999998</v>
      </c>
      <c r="J36" s="90">
        <v>515.59692399999994</v>
      </c>
      <c r="K36" s="90">
        <v>517.65484600000002</v>
      </c>
      <c r="L36" s="90">
        <v>522.89471400000002</v>
      </c>
      <c r="M36" s="90">
        <v>530.58074999999997</v>
      </c>
      <c r="N36" s="90">
        <v>541.01000999999997</v>
      </c>
      <c r="O36" s="90">
        <v>554.33074999999997</v>
      </c>
      <c r="P36" s="90">
        <v>570.881348</v>
      </c>
      <c r="Q36" s="90">
        <v>588.91223100000002</v>
      </c>
      <c r="R36" s="90">
        <v>607.94378700000004</v>
      </c>
      <c r="S36" s="90">
        <v>627.75414999999998</v>
      </c>
      <c r="T36" s="90">
        <v>648.09857199999999</v>
      </c>
      <c r="U36" s="90">
        <v>667.72619599999996</v>
      </c>
      <c r="V36" s="90">
        <v>686.85070800000005</v>
      </c>
      <c r="W36" s="90">
        <v>704.85485800000004</v>
      </c>
      <c r="X36" s="90">
        <v>723.02038600000003</v>
      </c>
      <c r="Y36" s="90">
        <v>742.51434300000005</v>
      </c>
      <c r="Z36" s="90">
        <v>764.83160399999997</v>
      </c>
      <c r="AA36" s="90">
        <v>786.33947799999999</v>
      </c>
      <c r="AB36" s="90">
        <v>807.43066399999998</v>
      </c>
      <c r="AC36" s="90">
        <v>828.60986300000002</v>
      </c>
      <c r="AD36" s="90">
        <v>850.58196999999996</v>
      </c>
      <c r="AE36" s="91">
        <v>1.1662E-2</v>
      </c>
      <c r="AF36" s="82"/>
    </row>
    <row r="37" spans="1:32" x14ac:dyDescent="0.75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</row>
    <row r="38" spans="1:32" ht="25" x14ac:dyDescent="0.75">
      <c r="A38" s="89" t="s">
        <v>599</v>
      </c>
      <c r="B38" s="90">
        <v>5637.607422</v>
      </c>
      <c r="C38" s="90">
        <v>5226.84375</v>
      </c>
      <c r="D38" s="90">
        <v>4904.5322269999997</v>
      </c>
      <c r="E38" s="90">
        <v>4614.4960940000001</v>
      </c>
      <c r="F38" s="90">
        <v>4346.921875</v>
      </c>
      <c r="G38" s="90">
        <v>4110.201172</v>
      </c>
      <c r="H38" s="90">
        <v>3902.3666990000002</v>
      </c>
      <c r="I38" s="90">
        <v>3723.6457519999999</v>
      </c>
      <c r="J38" s="90">
        <v>3569.8222660000001</v>
      </c>
      <c r="K38" s="90">
        <v>3437.0539549999999</v>
      </c>
      <c r="L38" s="90">
        <v>3324.9858399999998</v>
      </c>
      <c r="M38" s="90">
        <v>3228.2822270000001</v>
      </c>
      <c r="N38" s="90">
        <v>3148.9265140000002</v>
      </c>
      <c r="O38" s="90">
        <v>3087.2470699999999</v>
      </c>
      <c r="P38" s="90">
        <v>3044.1518550000001</v>
      </c>
      <c r="Q38" s="90">
        <v>3010.9096679999998</v>
      </c>
      <c r="R38" s="90">
        <v>2984.9125979999999</v>
      </c>
      <c r="S38" s="90">
        <v>2964.5546880000002</v>
      </c>
      <c r="T38" s="90">
        <v>2948.5417480000001</v>
      </c>
      <c r="U38" s="90">
        <v>2931.5327149999998</v>
      </c>
      <c r="V38" s="90">
        <v>2914.2421880000002</v>
      </c>
      <c r="W38" s="90">
        <v>2894.3598630000001</v>
      </c>
      <c r="X38" s="90">
        <v>2876.6440429999998</v>
      </c>
      <c r="Y38" s="90">
        <v>2864.8854980000001</v>
      </c>
      <c r="Z38" s="90">
        <v>2863.6755370000001</v>
      </c>
      <c r="AA38" s="90">
        <v>2860.3027339999999</v>
      </c>
      <c r="AB38" s="90">
        <v>2855.9914549999999</v>
      </c>
      <c r="AC38" s="90">
        <v>2852.3359380000002</v>
      </c>
      <c r="AD38" s="90">
        <v>2852.1445309999999</v>
      </c>
      <c r="AE38" s="91">
        <v>-2.4042000000000001E-2</v>
      </c>
      <c r="AF38" s="82"/>
    </row>
    <row r="39" spans="1:32" x14ac:dyDescent="0.75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</row>
    <row r="40" spans="1:32" ht="25" x14ac:dyDescent="0.75">
      <c r="A40" s="88" t="s">
        <v>600</v>
      </c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</row>
    <row r="41" spans="1:32" ht="49.5" x14ac:dyDescent="0.75">
      <c r="A41" s="88" t="s">
        <v>573</v>
      </c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</row>
    <row r="42" spans="1:32" ht="25" x14ac:dyDescent="0.75">
      <c r="A42" s="89" t="s">
        <v>551</v>
      </c>
      <c r="B42" s="90">
        <v>7639.0830079999996</v>
      </c>
      <c r="C42" s="90">
        <v>7655.0961909999996</v>
      </c>
      <c r="D42" s="90">
        <v>7760.3139650000003</v>
      </c>
      <c r="E42" s="90">
        <v>7895.3627930000002</v>
      </c>
      <c r="F42" s="90">
        <v>8023.1142579999996</v>
      </c>
      <c r="G42" s="90">
        <v>8127.6328119999998</v>
      </c>
      <c r="H42" s="90">
        <v>8212.9814449999994</v>
      </c>
      <c r="I42" s="90">
        <v>8290.5888670000004</v>
      </c>
      <c r="J42" s="90">
        <v>8349.9736329999996</v>
      </c>
      <c r="K42" s="90">
        <v>8394.4511719999991</v>
      </c>
      <c r="L42" s="90">
        <v>8423.9824219999991</v>
      </c>
      <c r="M42" s="90">
        <v>8440.4257809999999</v>
      </c>
      <c r="N42" s="90">
        <v>8451.6865230000003</v>
      </c>
      <c r="O42" s="90">
        <v>8465.3476559999999</v>
      </c>
      <c r="P42" s="90">
        <v>8480.6542969999991</v>
      </c>
      <c r="Q42" s="90">
        <v>8497.1035159999992</v>
      </c>
      <c r="R42" s="90">
        <v>8516.1015619999998</v>
      </c>
      <c r="S42" s="90">
        <v>8536.0273440000001</v>
      </c>
      <c r="T42" s="90">
        <v>8559.6494139999995</v>
      </c>
      <c r="U42" s="90">
        <v>8580.203125</v>
      </c>
      <c r="V42" s="90">
        <v>8599.4804690000001</v>
      </c>
      <c r="W42" s="90">
        <v>8618.3642579999996</v>
      </c>
      <c r="X42" s="90">
        <v>8635.5253909999992</v>
      </c>
      <c r="Y42" s="90">
        <v>8659.0556639999995</v>
      </c>
      <c r="Z42" s="90">
        <v>8680.4677730000003</v>
      </c>
      <c r="AA42" s="90">
        <v>8702.9228519999997</v>
      </c>
      <c r="AB42" s="90">
        <v>8720.7890619999998</v>
      </c>
      <c r="AC42" s="90">
        <v>8742.2802730000003</v>
      </c>
      <c r="AD42" s="90">
        <v>8768.0771480000003</v>
      </c>
      <c r="AE42" s="91">
        <v>4.9350000000000002E-3</v>
      </c>
      <c r="AF42" s="82"/>
    </row>
    <row r="43" spans="1:32" ht="25" x14ac:dyDescent="0.75">
      <c r="A43" s="89" t="s">
        <v>552</v>
      </c>
      <c r="B43" s="90">
        <v>60.554519999999997</v>
      </c>
      <c r="C43" s="90">
        <v>54.813412</v>
      </c>
      <c r="D43" s="90">
        <v>48.998947000000001</v>
      </c>
      <c r="E43" s="90">
        <v>43.883667000000003</v>
      </c>
      <c r="F43" s="90">
        <v>39.715415999999998</v>
      </c>
      <c r="G43" s="90">
        <v>35.790714000000001</v>
      </c>
      <c r="H43" s="90">
        <v>32.023296000000002</v>
      </c>
      <c r="I43" s="90">
        <v>28.420086000000001</v>
      </c>
      <c r="J43" s="90">
        <v>24.994423000000001</v>
      </c>
      <c r="K43" s="90">
        <v>21.770368999999999</v>
      </c>
      <c r="L43" s="90">
        <v>18.758324000000002</v>
      </c>
      <c r="M43" s="90">
        <v>15.995414</v>
      </c>
      <c r="N43" s="90">
        <v>13.487584999999999</v>
      </c>
      <c r="O43" s="90">
        <v>11.270678999999999</v>
      </c>
      <c r="P43" s="90">
        <v>9.3356399999999997</v>
      </c>
      <c r="Q43" s="90">
        <v>7.6824560000000002</v>
      </c>
      <c r="R43" s="90">
        <v>6.3136010000000002</v>
      </c>
      <c r="S43" s="90">
        <v>5.1956619999999996</v>
      </c>
      <c r="T43" s="90">
        <v>4.3157319999999997</v>
      </c>
      <c r="U43" s="90">
        <v>3.6364559999999999</v>
      </c>
      <c r="V43" s="90">
        <v>3.103021</v>
      </c>
      <c r="W43" s="90">
        <v>2.68296</v>
      </c>
      <c r="X43" s="90">
        <v>2.3479139999999998</v>
      </c>
      <c r="Y43" s="90">
        <v>2.093235</v>
      </c>
      <c r="Z43" s="90">
        <v>1.8931100000000001</v>
      </c>
      <c r="AA43" s="90">
        <v>1.714415</v>
      </c>
      <c r="AB43" s="90">
        <v>1.55453</v>
      </c>
      <c r="AC43" s="90">
        <v>1.411821</v>
      </c>
      <c r="AD43" s="90">
        <v>1.2844409999999999</v>
      </c>
      <c r="AE43" s="91">
        <v>-0.12856600000000001</v>
      </c>
      <c r="AF43" s="82"/>
    </row>
    <row r="44" spans="1:32" ht="49.5" x14ac:dyDescent="0.75">
      <c r="A44" s="89" t="s">
        <v>574</v>
      </c>
      <c r="B44" s="90">
        <v>7699.6376950000003</v>
      </c>
      <c r="C44" s="90">
        <v>7709.9096680000002</v>
      </c>
      <c r="D44" s="90">
        <v>7809.3129879999997</v>
      </c>
      <c r="E44" s="90">
        <v>7939.2465819999998</v>
      </c>
      <c r="F44" s="90">
        <v>8062.8295900000003</v>
      </c>
      <c r="G44" s="90">
        <v>8163.4233400000003</v>
      </c>
      <c r="H44" s="90">
        <v>8245.0048829999996</v>
      </c>
      <c r="I44" s="90">
        <v>8319.0087889999995</v>
      </c>
      <c r="J44" s="90">
        <v>8374.9677730000003</v>
      </c>
      <c r="K44" s="90">
        <v>8416.2216800000006</v>
      </c>
      <c r="L44" s="90">
        <v>8442.7412110000005</v>
      </c>
      <c r="M44" s="90">
        <v>8456.4208980000003</v>
      </c>
      <c r="N44" s="90">
        <v>8465.1738280000009</v>
      </c>
      <c r="O44" s="90">
        <v>8476.6181639999995</v>
      </c>
      <c r="P44" s="90">
        <v>8489.9902340000008</v>
      </c>
      <c r="Q44" s="90">
        <v>8504.7861329999996</v>
      </c>
      <c r="R44" s="90">
        <v>8522.4150389999995</v>
      </c>
      <c r="S44" s="90">
        <v>8541.2226559999999</v>
      </c>
      <c r="T44" s="90">
        <v>8563.9648440000001</v>
      </c>
      <c r="U44" s="90">
        <v>8583.8398440000001</v>
      </c>
      <c r="V44" s="90">
        <v>8602.5830079999996</v>
      </c>
      <c r="W44" s="90">
        <v>8621.046875</v>
      </c>
      <c r="X44" s="90">
        <v>8637.8730469999991</v>
      </c>
      <c r="Y44" s="90">
        <v>8661.1484380000002</v>
      </c>
      <c r="Z44" s="90">
        <v>8682.3613280000009</v>
      </c>
      <c r="AA44" s="90">
        <v>8704.6376949999994</v>
      </c>
      <c r="AB44" s="90">
        <v>8722.34375</v>
      </c>
      <c r="AC44" s="90">
        <v>8743.6923829999996</v>
      </c>
      <c r="AD44" s="90">
        <v>8769.3613280000009</v>
      </c>
      <c r="AE44" s="91">
        <v>4.6569999999999997E-3</v>
      </c>
      <c r="AF44" s="82"/>
    </row>
    <row r="45" spans="1:32" x14ac:dyDescent="0.75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</row>
    <row r="46" spans="1:32" ht="37.25" x14ac:dyDescent="0.75">
      <c r="A46" s="88" t="s">
        <v>575</v>
      </c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</row>
    <row r="47" spans="1:32" ht="37.25" x14ac:dyDescent="0.75">
      <c r="A47" s="89" t="s">
        <v>555</v>
      </c>
      <c r="B47" s="90">
        <v>1218.5097659999999</v>
      </c>
      <c r="C47" s="90">
        <v>1120.8608400000001</v>
      </c>
      <c r="D47" s="90">
        <v>1037.922607</v>
      </c>
      <c r="E47" s="90">
        <v>953.25146500000005</v>
      </c>
      <c r="F47" s="90">
        <v>874.385132</v>
      </c>
      <c r="G47" s="90">
        <v>799.14770499999997</v>
      </c>
      <c r="H47" s="90">
        <v>728.95617700000003</v>
      </c>
      <c r="I47" s="90">
        <v>665.63317900000004</v>
      </c>
      <c r="J47" s="90">
        <v>608.78552200000001</v>
      </c>
      <c r="K47" s="90">
        <v>558.96545400000002</v>
      </c>
      <c r="L47" s="90">
        <v>515.91949499999998</v>
      </c>
      <c r="M47" s="90">
        <v>479.58041400000002</v>
      </c>
      <c r="N47" s="90">
        <v>449.99478099999999</v>
      </c>
      <c r="O47" s="90">
        <v>427.03121900000002</v>
      </c>
      <c r="P47" s="90">
        <v>409.60955799999999</v>
      </c>
      <c r="Q47" s="90">
        <v>396.73980699999998</v>
      </c>
      <c r="R47" s="90">
        <v>387.82333399999999</v>
      </c>
      <c r="S47" s="90">
        <v>381.65939300000002</v>
      </c>
      <c r="T47" s="90">
        <v>377.57605000000001</v>
      </c>
      <c r="U47" s="90">
        <v>374.55401599999999</v>
      </c>
      <c r="V47" s="90">
        <v>372.48345899999998</v>
      </c>
      <c r="W47" s="90">
        <v>371.24044800000001</v>
      </c>
      <c r="X47" s="90">
        <v>370.602936</v>
      </c>
      <c r="Y47" s="90">
        <v>371.138733</v>
      </c>
      <c r="Z47" s="90">
        <v>371.85049400000003</v>
      </c>
      <c r="AA47" s="90">
        <v>372.85183699999999</v>
      </c>
      <c r="AB47" s="90">
        <v>373.50030500000003</v>
      </c>
      <c r="AC47" s="90">
        <v>374.77465799999999</v>
      </c>
      <c r="AD47" s="90">
        <v>376.67770400000001</v>
      </c>
      <c r="AE47" s="91">
        <v>-4.1062000000000001E-2</v>
      </c>
      <c r="AF47" s="82"/>
    </row>
    <row r="48" spans="1:32" ht="37.25" x14ac:dyDescent="0.75">
      <c r="A48" s="89" t="s">
        <v>556</v>
      </c>
      <c r="B48" s="90">
        <v>0.40278399999999998</v>
      </c>
      <c r="C48" s="90">
        <v>0.42450199999999999</v>
      </c>
      <c r="D48" s="90">
        <v>0.45090000000000002</v>
      </c>
      <c r="E48" s="90">
        <v>0.47550700000000001</v>
      </c>
      <c r="F48" s="90">
        <v>0.49552499999999999</v>
      </c>
      <c r="G48" s="90">
        <v>0.51174399999999998</v>
      </c>
      <c r="H48" s="90">
        <v>0.52413100000000001</v>
      </c>
      <c r="I48" s="90">
        <v>0.53337500000000004</v>
      </c>
      <c r="J48" s="90">
        <v>0.53922700000000001</v>
      </c>
      <c r="K48" s="90">
        <v>0.542153</v>
      </c>
      <c r="L48" s="90">
        <v>0.54225900000000005</v>
      </c>
      <c r="M48" s="90">
        <v>0.53948099999999999</v>
      </c>
      <c r="N48" s="90">
        <v>0.53401699999999996</v>
      </c>
      <c r="O48" s="90">
        <v>0.52622400000000003</v>
      </c>
      <c r="P48" s="90">
        <v>0.516212</v>
      </c>
      <c r="Q48" s="90">
        <v>0.50370999999999999</v>
      </c>
      <c r="R48" s="90">
        <v>0.48858099999999999</v>
      </c>
      <c r="S48" s="90">
        <v>0.471082</v>
      </c>
      <c r="T48" s="90">
        <v>0.45154100000000003</v>
      </c>
      <c r="U48" s="90">
        <v>0.430114</v>
      </c>
      <c r="V48" s="90">
        <v>0.40718300000000002</v>
      </c>
      <c r="W48" s="90">
        <v>0.38306600000000002</v>
      </c>
      <c r="X48" s="90">
        <v>0.35797499999999999</v>
      </c>
      <c r="Y48" s="90">
        <v>0.33221000000000001</v>
      </c>
      <c r="Z48" s="90">
        <v>0.30586600000000003</v>
      </c>
      <c r="AA48" s="90">
        <v>0.27916400000000002</v>
      </c>
      <c r="AB48" s="90">
        <v>0.25207499999999999</v>
      </c>
      <c r="AC48" s="90">
        <v>0.22464600000000001</v>
      </c>
      <c r="AD48" s="90">
        <v>0.196857</v>
      </c>
      <c r="AE48" s="91">
        <v>-2.5243999999999999E-2</v>
      </c>
      <c r="AF48" s="82"/>
    </row>
    <row r="49" spans="1:32" ht="37.25" x14ac:dyDescent="0.75">
      <c r="A49" s="89" t="s">
        <v>557</v>
      </c>
      <c r="B49" s="90">
        <v>7.4126669999999999</v>
      </c>
      <c r="C49" s="90">
        <v>13.531482</v>
      </c>
      <c r="D49" s="90">
        <v>22.335041</v>
      </c>
      <c r="E49" s="90">
        <v>33.406112999999998</v>
      </c>
      <c r="F49" s="90">
        <v>46.353321000000001</v>
      </c>
      <c r="G49" s="90">
        <v>60.676521000000001</v>
      </c>
      <c r="H49" s="90">
        <v>76.242644999999996</v>
      </c>
      <c r="I49" s="90">
        <v>93.138985000000005</v>
      </c>
      <c r="J49" s="90">
        <v>110.994789</v>
      </c>
      <c r="K49" s="90">
        <v>129.774933</v>
      </c>
      <c r="L49" s="90">
        <v>149.34217799999999</v>
      </c>
      <c r="M49" s="90">
        <v>169.62480199999999</v>
      </c>
      <c r="N49" s="90">
        <v>190.79437300000001</v>
      </c>
      <c r="O49" s="90">
        <v>213.05165099999999</v>
      </c>
      <c r="P49" s="90">
        <v>236.29544100000001</v>
      </c>
      <c r="Q49" s="90">
        <v>260.44390900000002</v>
      </c>
      <c r="R49" s="90">
        <v>285.51135299999999</v>
      </c>
      <c r="S49" s="90">
        <v>311.33316000000002</v>
      </c>
      <c r="T49" s="90">
        <v>338.007385</v>
      </c>
      <c r="U49" s="90">
        <v>365.09576399999997</v>
      </c>
      <c r="V49" s="90">
        <v>392.64248700000002</v>
      </c>
      <c r="W49" s="90">
        <v>420.65603599999997</v>
      </c>
      <c r="X49" s="90">
        <v>449.01431300000002</v>
      </c>
      <c r="Y49" s="90">
        <v>478.30361900000003</v>
      </c>
      <c r="Z49" s="90">
        <v>507.88632200000001</v>
      </c>
      <c r="AA49" s="90">
        <v>537.97442599999999</v>
      </c>
      <c r="AB49" s="90">
        <v>568.08892800000001</v>
      </c>
      <c r="AC49" s="90">
        <v>598.928223</v>
      </c>
      <c r="AD49" s="90">
        <v>630.58471699999996</v>
      </c>
      <c r="AE49" s="91">
        <v>0.17197999999999999</v>
      </c>
      <c r="AF49" s="82"/>
    </row>
    <row r="50" spans="1:32" ht="37.25" x14ac:dyDescent="0.75">
      <c r="A50" s="89" t="s">
        <v>558</v>
      </c>
      <c r="B50" s="90">
        <v>4.682086</v>
      </c>
      <c r="C50" s="90">
        <v>6.2229380000000001</v>
      </c>
      <c r="D50" s="90">
        <v>8.1345430000000007</v>
      </c>
      <c r="E50" s="90">
        <v>10.340325</v>
      </c>
      <c r="F50" s="90">
        <v>12.714148</v>
      </c>
      <c r="G50" s="90">
        <v>15.219875</v>
      </c>
      <c r="H50" s="90">
        <v>17.849283</v>
      </c>
      <c r="I50" s="90">
        <v>20.622627000000001</v>
      </c>
      <c r="J50" s="90">
        <v>23.482182000000002</v>
      </c>
      <c r="K50" s="90">
        <v>26.428581000000001</v>
      </c>
      <c r="L50" s="90">
        <v>29.444866000000001</v>
      </c>
      <c r="M50" s="90">
        <v>32.522841999999997</v>
      </c>
      <c r="N50" s="90">
        <v>35.698284000000001</v>
      </c>
      <c r="O50" s="90">
        <v>39.007182999999998</v>
      </c>
      <c r="P50" s="90">
        <v>42.437012000000003</v>
      </c>
      <c r="Q50" s="90">
        <v>45.980494999999998</v>
      </c>
      <c r="R50" s="90">
        <v>49.641651000000003</v>
      </c>
      <c r="S50" s="90">
        <v>53.398612999999997</v>
      </c>
      <c r="T50" s="90">
        <v>57.268452000000003</v>
      </c>
      <c r="U50" s="90">
        <v>61.188079999999999</v>
      </c>
      <c r="V50" s="90">
        <v>65.168548999999999</v>
      </c>
      <c r="W50" s="90">
        <v>69.211051999999995</v>
      </c>
      <c r="X50" s="90">
        <v>73.297386000000003</v>
      </c>
      <c r="Y50" s="90">
        <v>77.517409999999998</v>
      </c>
      <c r="Z50" s="90">
        <v>81.776482000000001</v>
      </c>
      <c r="AA50" s="90">
        <v>86.108940000000004</v>
      </c>
      <c r="AB50" s="90">
        <v>90.443427999999997</v>
      </c>
      <c r="AC50" s="90">
        <v>94.884017999999998</v>
      </c>
      <c r="AD50" s="90">
        <v>99.444466000000006</v>
      </c>
      <c r="AE50" s="91">
        <v>0.115316</v>
      </c>
      <c r="AF50" s="82"/>
    </row>
    <row r="51" spans="1:32" ht="37.25" x14ac:dyDescent="0.75">
      <c r="A51" s="89" t="s">
        <v>559</v>
      </c>
      <c r="B51" s="90">
        <v>19.925865000000002</v>
      </c>
      <c r="C51" s="90">
        <v>21.544412999999999</v>
      </c>
      <c r="D51" s="90">
        <v>23.247982</v>
      </c>
      <c r="E51" s="90">
        <v>26.570222999999999</v>
      </c>
      <c r="F51" s="90">
        <v>29.872574</v>
      </c>
      <c r="G51" s="90">
        <v>33.027237</v>
      </c>
      <c r="H51" s="90">
        <v>36.027607000000003</v>
      </c>
      <c r="I51" s="90">
        <v>38.916355000000003</v>
      </c>
      <c r="J51" s="90">
        <v>41.642071000000001</v>
      </c>
      <c r="K51" s="90">
        <v>44.229751999999998</v>
      </c>
      <c r="L51" s="90">
        <v>46.675167000000002</v>
      </c>
      <c r="M51" s="90">
        <v>48.983440000000002</v>
      </c>
      <c r="N51" s="90">
        <v>51.200951000000003</v>
      </c>
      <c r="O51" s="90">
        <v>53.372917000000001</v>
      </c>
      <c r="P51" s="90">
        <v>55.503917999999999</v>
      </c>
      <c r="Q51" s="90">
        <v>57.604095000000001</v>
      </c>
      <c r="R51" s="90">
        <v>59.697902999999997</v>
      </c>
      <c r="S51" s="90">
        <v>61.780059999999999</v>
      </c>
      <c r="T51" s="90">
        <v>63.879299000000003</v>
      </c>
      <c r="U51" s="90">
        <v>65.963065999999998</v>
      </c>
      <c r="V51" s="90">
        <v>68.048286000000004</v>
      </c>
      <c r="W51" s="90">
        <v>70.142859999999999</v>
      </c>
      <c r="X51" s="90">
        <v>72.239493999999993</v>
      </c>
      <c r="Y51" s="90">
        <v>74.405258000000003</v>
      </c>
      <c r="Z51" s="90">
        <v>76.580680999999998</v>
      </c>
      <c r="AA51" s="90">
        <v>78.79007</v>
      </c>
      <c r="AB51" s="90">
        <v>80.991341000000006</v>
      </c>
      <c r="AC51" s="90">
        <v>83.242904999999993</v>
      </c>
      <c r="AD51" s="90">
        <v>85.554489000000004</v>
      </c>
      <c r="AE51" s="91">
        <v>5.3418E-2</v>
      </c>
      <c r="AF51" s="82"/>
    </row>
    <row r="52" spans="1:32" ht="37.25" x14ac:dyDescent="0.75">
      <c r="A52" s="89" t="s">
        <v>560</v>
      </c>
      <c r="B52" s="90">
        <v>1.216323</v>
      </c>
      <c r="C52" s="90">
        <v>1.8004869999999999</v>
      </c>
      <c r="D52" s="90">
        <v>2.6621299999999999</v>
      </c>
      <c r="E52" s="90">
        <v>3.8157960000000002</v>
      </c>
      <c r="F52" s="90">
        <v>5.2756109999999996</v>
      </c>
      <c r="G52" s="90">
        <v>6.9585080000000001</v>
      </c>
      <c r="H52" s="90">
        <v>8.8427710000000008</v>
      </c>
      <c r="I52" s="90">
        <v>10.92844</v>
      </c>
      <c r="J52" s="90">
        <v>13.17403</v>
      </c>
      <c r="K52" s="90">
        <v>15.571790999999999</v>
      </c>
      <c r="L52" s="90">
        <v>18.100981000000001</v>
      </c>
      <c r="M52" s="90">
        <v>20.747391</v>
      </c>
      <c r="N52" s="90">
        <v>23.521432999999998</v>
      </c>
      <c r="O52" s="90">
        <v>26.438811999999999</v>
      </c>
      <c r="P52" s="90">
        <v>29.488754</v>
      </c>
      <c r="Q52" s="90">
        <v>32.663853000000003</v>
      </c>
      <c r="R52" s="90">
        <v>35.966309000000003</v>
      </c>
      <c r="S52" s="90">
        <v>39.377879999999998</v>
      </c>
      <c r="T52" s="90">
        <v>42.906146999999997</v>
      </c>
      <c r="U52" s="90">
        <v>46.508395999999998</v>
      </c>
      <c r="V52" s="90">
        <v>50.184578000000002</v>
      </c>
      <c r="W52" s="90">
        <v>53.931499000000002</v>
      </c>
      <c r="X52" s="90">
        <v>57.733252999999998</v>
      </c>
      <c r="Y52" s="90">
        <v>61.644629999999999</v>
      </c>
      <c r="Z52" s="90">
        <v>65.605125000000001</v>
      </c>
      <c r="AA52" s="90">
        <v>69.635688999999999</v>
      </c>
      <c r="AB52" s="90">
        <v>73.692322000000004</v>
      </c>
      <c r="AC52" s="90">
        <v>77.833954000000006</v>
      </c>
      <c r="AD52" s="90">
        <v>82.071624999999997</v>
      </c>
      <c r="AE52" s="91">
        <v>0.16232199999999999</v>
      </c>
      <c r="AF52" s="82"/>
    </row>
    <row r="53" spans="1:32" ht="37.25" x14ac:dyDescent="0.75">
      <c r="A53" s="89" t="s">
        <v>561</v>
      </c>
      <c r="B53" s="90">
        <v>0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1" t="s">
        <v>298</v>
      </c>
      <c r="AF53" s="82"/>
    </row>
    <row r="54" spans="1:32" ht="37.25" x14ac:dyDescent="0.75">
      <c r="A54" s="89" t="s">
        <v>562</v>
      </c>
      <c r="B54" s="90">
        <v>135.86802700000001</v>
      </c>
      <c r="C54" s="90">
        <v>160.33596800000001</v>
      </c>
      <c r="D54" s="90">
        <v>184.473557</v>
      </c>
      <c r="E54" s="90">
        <v>209.81907699999999</v>
      </c>
      <c r="F54" s="90">
        <v>234.51753199999999</v>
      </c>
      <c r="G54" s="90">
        <v>257.46469100000002</v>
      </c>
      <c r="H54" s="90">
        <v>278.54953</v>
      </c>
      <c r="I54" s="90">
        <v>298.11563100000001</v>
      </c>
      <c r="J54" s="90">
        <v>315.834991</v>
      </c>
      <c r="K54" s="90">
        <v>331.873718</v>
      </c>
      <c r="L54" s="90">
        <v>346.20721400000002</v>
      </c>
      <c r="M54" s="90">
        <v>358.901276</v>
      </c>
      <c r="N54" s="90">
        <v>370.31750499999998</v>
      </c>
      <c r="O54" s="90">
        <v>380.79077100000001</v>
      </c>
      <c r="P54" s="90">
        <v>390.40115400000002</v>
      </c>
      <c r="Q54" s="90">
        <v>399.24508700000001</v>
      </c>
      <c r="R54" s="90">
        <v>407.54202299999997</v>
      </c>
      <c r="S54" s="90">
        <v>415.30740400000002</v>
      </c>
      <c r="T54" s="90">
        <v>422.79144300000002</v>
      </c>
      <c r="U54" s="90">
        <v>429.82556199999999</v>
      </c>
      <c r="V54" s="90">
        <v>436.565155</v>
      </c>
      <c r="W54" s="90">
        <v>443.109467</v>
      </c>
      <c r="X54" s="90">
        <v>449.46087599999998</v>
      </c>
      <c r="Y54" s="90">
        <v>456.09204099999999</v>
      </c>
      <c r="Z54" s="90">
        <v>462.64462300000002</v>
      </c>
      <c r="AA54" s="90">
        <v>469.25631700000002</v>
      </c>
      <c r="AB54" s="90">
        <v>475.66360500000002</v>
      </c>
      <c r="AC54" s="90">
        <v>482.26095600000002</v>
      </c>
      <c r="AD54" s="90">
        <v>489.10043300000001</v>
      </c>
      <c r="AE54" s="91">
        <v>4.6808000000000002E-2</v>
      </c>
      <c r="AF54" s="82"/>
    </row>
    <row r="55" spans="1:32" ht="25" x14ac:dyDescent="0.75">
      <c r="A55" s="89" t="s">
        <v>563</v>
      </c>
      <c r="B55" s="90">
        <v>2.8394689999999998</v>
      </c>
      <c r="C55" s="90">
        <v>2.6402389999999998</v>
      </c>
      <c r="D55" s="90">
        <v>2.4714209999999999</v>
      </c>
      <c r="E55" s="90">
        <v>2.307671</v>
      </c>
      <c r="F55" s="90">
        <v>2.1489020000000001</v>
      </c>
      <c r="G55" s="90">
        <v>1.9944459999999999</v>
      </c>
      <c r="H55" s="90">
        <v>1.8519239999999999</v>
      </c>
      <c r="I55" s="90">
        <v>1.735058</v>
      </c>
      <c r="J55" s="90">
        <v>1.626692</v>
      </c>
      <c r="K55" s="90">
        <v>1.521126</v>
      </c>
      <c r="L55" s="90">
        <v>1.4203939999999999</v>
      </c>
      <c r="M55" s="90">
        <v>1.3247119999999999</v>
      </c>
      <c r="N55" s="90">
        <v>1.23502</v>
      </c>
      <c r="O55" s="90">
        <v>1.1505069999999999</v>
      </c>
      <c r="P55" s="90">
        <v>1.0719479999999999</v>
      </c>
      <c r="Q55" s="90">
        <v>1.010057</v>
      </c>
      <c r="R55" s="90">
        <v>0.95058600000000004</v>
      </c>
      <c r="S55" s="90">
        <v>0.89879100000000001</v>
      </c>
      <c r="T55" s="90">
        <v>0.84982899999999995</v>
      </c>
      <c r="U55" s="90">
        <v>0.80354300000000001</v>
      </c>
      <c r="V55" s="90">
        <v>0.75978599999999996</v>
      </c>
      <c r="W55" s="90">
        <v>0.71842099999999998</v>
      </c>
      <c r="X55" s="90">
        <v>0.679315</v>
      </c>
      <c r="Y55" s="90">
        <v>0.64234599999999997</v>
      </c>
      <c r="Z55" s="90">
        <v>0.60739500000000002</v>
      </c>
      <c r="AA55" s="90">
        <v>0.57435199999999997</v>
      </c>
      <c r="AB55" s="90">
        <v>0.54311299999999996</v>
      </c>
      <c r="AC55" s="90">
        <v>0.51357900000000001</v>
      </c>
      <c r="AD55" s="90">
        <v>0.48565700000000001</v>
      </c>
      <c r="AE55" s="91">
        <v>-6.1119E-2</v>
      </c>
      <c r="AF55" s="82"/>
    </row>
    <row r="56" spans="1:32" ht="25" x14ac:dyDescent="0.75">
      <c r="A56" s="89" t="s">
        <v>564</v>
      </c>
      <c r="B56" s="90">
        <v>2.1852510000000001</v>
      </c>
      <c r="C56" s="90">
        <v>2.0150779999999999</v>
      </c>
      <c r="D56" s="90">
        <v>1.9048449999999999</v>
      </c>
      <c r="E56" s="90">
        <v>1.8006629999999999</v>
      </c>
      <c r="F56" s="90">
        <v>1.702199</v>
      </c>
      <c r="G56" s="90">
        <v>1.609138</v>
      </c>
      <c r="H56" s="90">
        <v>1.521183</v>
      </c>
      <c r="I56" s="90">
        <v>1.4380520000000001</v>
      </c>
      <c r="J56" s="90">
        <v>1.35948</v>
      </c>
      <c r="K56" s="90">
        <v>1.2852170000000001</v>
      </c>
      <c r="L56" s="90">
        <v>1.2150240000000001</v>
      </c>
      <c r="M56" s="90">
        <v>1.1486780000000001</v>
      </c>
      <c r="N56" s="90">
        <v>1.085968</v>
      </c>
      <c r="O56" s="90">
        <v>1.0266930000000001</v>
      </c>
      <c r="P56" s="90">
        <v>0.970665</v>
      </c>
      <c r="Q56" s="90">
        <v>0.91770499999999999</v>
      </c>
      <c r="R56" s="90">
        <v>0.867645</v>
      </c>
      <c r="S56" s="90">
        <v>0.82032499999999997</v>
      </c>
      <c r="T56" s="90">
        <v>0.77559500000000003</v>
      </c>
      <c r="U56" s="90">
        <v>0.73331199999999996</v>
      </c>
      <c r="V56" s="90">
        <v>0.69334200000000001</v>
      </c>
      <c r="W56" s="90">
        <v>0.655559</v>
      </c>
      <c r="X56" s="90">
        <v>0.619842</v>
      </c>
      <c r="Y56" s="90">
        <v>0.58607699999999996</v>
      </c>
      <c r="Z56" s="90">
        <v>0.55415800000000004</v>
      </c>
      <c r="AA56" s="90">
        <v>0.52398299999999998</v>
      </c>
      <c r="AB56" s="90">
        <v>0.49545699999999998</v>
      </c>
      <c r="AC56" s="90">
        <v>0.46848899999999999</v>
      </c>
      <c r="AD56" s="90">
        <v>0.44299500000000003</v>
      </c>
      <c r="AE56" s="91">
        <v>-5.5404000000000002E-2</v>
      </c>
      <c r="AF56" s="82"/>
    </row>
    <row r="57" spans="1:32" ht="25" x14ac:dyDescent="0.75">
      <c r="A57" s="89" t="s">
        <v>565</v>
      </c>
      <c r="B57" s="90">
        <v>5.7546530000000002</v>
      </c>
      <c r="C57" s="90">
        <v>5.1709949999999996</v>
      </c>
      <c r="D57" s="90">
        <v>4.6336570000000004</v>
      </c>
      <c r="E57" s="90">
        <v>4.2048030000000001</v>
      </c>
      <c r="F57" s="90">
        <v>3.890476</v>
      </c>
      <c r="G57" s="90">
        <v>3.6618270000000002</v>
      </c>
      <c r="H57" s="90">
        <v>3.461627</v>
      </c>
      <c r="I57" s="90">
        <v>3.272411</v>
      </c>
      <c r="J57" s="90">
        <v>3.0935739999999998</v>
      </c>
      <c r="K57" s="90">
        <v>2.924544</v>
      </c>
      <c r="L57" s="90">
        <v>2.764783</v>
      </c>
      <c r="M57" s="90">
        <v>2.6137800000000002</v>
      </c>
      <c r="N57" s="90">
        <v>2.4710519999999998</v>
      </c>
      <c r="O57" s="90">
        <v>2.3361459999999998</v>
      </c>
      <c r="P57" s="90">
        <v>2.208631</v>
      </c>
      <c r="Q57" s="90">
        <v>2.0880999999999998</v>
      </c>
      <c r="R57" s="90">
        <v>1.97417</v>
      </c>
      <c r="S57" s="90">
        <v>1.8664780000000001</v>
      </c>
      <c r="T57" s="90">
        <v>1.7646809999999999</v>
      </c>
      <c r="U57" s="90">
        <v>1.668455</v>
      </c>
      <c r="V57" s="90">
        <v>1.577494</v>
      </c>
      <c r="W57" s="90">
        <v>1.4915099999999999</v>
      </c>
      <c r="X57" s="90">
        <v>1.410229</v>
      </c>
      <c r="Y57" s="90">
        <v>1.3333919999999999</v>
      </c>
      <c r="Z57" s="90">
        <v>1.2607569999999999</v>
      </c>
      <c r="AA57" s="90">
        <v>1.192091</v>
      </c>
      <c r="AB57" s="90">
        <v>1.1271789999999999</v>
      </c>
      <c r="AC57" s="90">
        <v>1.0658129999999999</v>
      </c>
      <c r="AD57" s="90">
        <v>1.0078</v>
      </c>
      <c r="AE57" s="91">
        <v>-6.0326999999999999E-2</v>
      </c>
      <c r="AF57" s="82"/>
    </row>
    <row r="58" spans="1:32" ht="25" x14ac:dyDescent="0.75">
      <c r="A58" s="89" t="s">
        <v>566</v>
      </c>
      <c r="B58" s="90">
        <v>5.1262449999999999</v>
      </c>
      <c r="C58" s="90">
        <v>4.7267590000000004</v>
      </c>
      <c r="D58" s="90">
        <v>4.4681829999999998</v>
      </c>
      <c r="E58" s="90">
        <v>4.2238020000000001</v>
      </c>
      <c r="F58" s="90">
        <v>3.9928349999999999</v>
      </c>
      <c r="G58" s="90">
        <v>3.7745419999999998</v>
      </c>
      <c r="H58" s="90">
        <v>3.568225</v>
      </c>
      <c r="I58" s="90">
        <v>3.373224</v>
      </c>
      <c r="J58" s="90">
        <v>3.1889189999999998</v>
      </c>
      <c r="K58" s="90">
        <v>3.0147189999999999</v>
      </c>
      <c r="L58" s="90">
        <v>2.8500670000000001</v>
      </c>
      <c r="M58" s="90">
        <v>2.6944400000000002</v>
      </c>
      <c r="N58" s="90">
        <v>2.5473409999999999</v>
      </c>
      <c r="O58" s="90">
        <v>2.4083000000000001</v>
      </c>
      <c r="P58" s="90">
        <v>2.276875</v>
      </c>
      <c r="Q58" s="90">
        <v>2.152647</v>
      </c>
      <c r="R58" s="90">
        <v>2.0352209999999999</v>
      </c>
      <c r="S58" s="90">
        <v>1.924223</v>
      </c>
      <c r="T58" s="90">
        <v>1.819299</v>
      </c>
      <c r="U58" s="90">
        <v>1.7201169999999999</v>
      </c>
      <c r="V58" s="90">
        <v>1.62636</v>
      </c>
      <c r="W58" s="90">
        <v>1.5377320000000001</v>
      </c>
      <c r="X58" s="90">
        <v>1.4539500000000001</v>
      </c>
      <c r="Y58" s="90">
        <v>1.3747480000000001</v>
      </c>
      <c r="Z58" s="90">
        <v>1.299876</v>
      </c>
      <c r="AA58" s="90">
        <v>1.229095</v>
      </c>
      <c r="AB58" s="90">
        <v>1.162182</v>
      </c>
      <c r="AC58" s="90">
        <v>1.0989249999999999</v>
      </c>
      <c r="AD58" s="90">
        <v>1.0391220000000001</v>
      </c>
      <c r="AE58" s="91">
        <v>-5.5405999999999997E-2</v>
      </c>
      <c r="AF58" s="82"/>
    </row>
    <row r="59" spans="1:32" ht="25" x14ac:dyDescent="0.75">
      <c r="A59" s="89" t="s">
        <v>567</v>
      </c>
      <c r="B59" s="90">
        <v>0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1" t="s">
        <v>298</v>
      </c>
      <c r="AF59" s="82"/>
    </row>
    <row r="60" spans="1:32" ht="25" x14ac:dyDescent="0.75">
      <c r="A60" s="89" t="s">
        <v>568</v>
      </c>
      <c r="B60" s="90">
        <v>2.0339999999999998E-3</v>
      </c>
      <c r="C60" s="90">
        <v>6.2049999999999996E-3</v>
      </c>
      <c r="D60" s="90">
        <v>1.2722000000000001E-2</v>
      </c>
      <c r="E60" s="90">
        <v>2.1700000000000001E-2</v>
      </c>
      <c r="F60" s="90">
        <v>3.3008999999999997E-2</v>
      </c>
      <c r="G60" s="90">
        <v>4.6428999999999998E-2</v>
      </c>
      <c r="H60" s="90">
        <v>6.1843000000000002E-2</v>
      </c>
      <c r="I60" s="90">
        <v>7.9235E-2</v>
      </c>
      <c r="J60" s="90">
        <v>9.8308999999999994E-2</v>
      </c>
      <c r="K60" s="90">
        <v>0.118946</v>
      </c>
      <c r="L60" s="90">
        <v>0.140962</v>
      </c>
      <c r="M60" s="90">
        <v>0.164185</v>
      </c>
      <c r="N60" s="90">
        <v>0.188612</v>
      </c>
      <c r="O60" s="90">
        <v>0.214285</v>
      </c>
      <c r="P60" s="90">
        <v>0.241124</v>
      </c>
      <c r="Q60" s="90">
        <v>0.26907399999999998</v>
      </c>
      <c r="R60" s="90">
        <v>0.298147</v>
      </c>
      <c r="S60" s="90">
        <v>0.328241</v>
      </c>
      <c r="T60" s="90">
        <v>0.359404</v>
      </c>
      <c r="U60" s="90">
        <v>0.39135799999999998</v>
      </c>
      <c r="V60" s="90">
        <v>0.42408899999999999</v>
      </c>
      <c r="W60" s="90">
        <v>0.45756999999999998</v>
      </c>
      <c r="X60" s="90">
        <v>0.49168200000000001</v>
      </c>
      <c r="Y60" s="90">
        <v>0.52675700000000003</v>
      </c>
      <c r="Z60" s="90">
        <v>0.56241099999999999</v>
      </c>
      <c r="AA60" s="90">
        <v>0.598777</v>
      </c>
      <c r="AB60" s="90">
        <v>0.63556699999999999</v>
      </c>
      <c r="AC60" s="90">
        <v>0.67315000000000003</v>
      </c>
      <c r="AD60" s="90">
        <v>0.71160800000000002</v>
      </c>
      <c r="AE60" s="91">
        <v>0.23269400000000001</v>
      </c>
      <c r="AF60" s="82"/>
    </row>
    <row r="61" spans="1:32" ht="37.25" x14ac:dyDescent="0.75">
      <c r="A61" s="89" t="s">
        <v>576</v>
      </c>
      <c r="B61" s="90">
        <v>1403.9254149999999</v>
      </c>
      <c r="C61" s="90">
        <v>1339.2801509999999</v>
      </c>
      <c r="D61" s="90">
        <v>1292.7174070000001</v>
      </c>
      <c r="E61" s="90">
        <v>1250.237183</v>
      </c>
      <c r="F61" s="90">
        <v>1215.381226</v>
      </c>
      <c r="G61" s="90">
        <v>1184.0926509999999</v>
      </c>
      <c r="H61" s="90">
        <v>1157.4570309999999</v>
      </c>
      <c r="I61" s="90">
        <v>1137.7867429999999</v>
      </c>
      <c r="J61" s="90">
        <v>1123.8199460000001</v>
      </c>
      <c r="K61" s="90">
        <v>1116.2508539999999</v>
      </c>
      <c r="L61" s="90">
        <v>1114.6232910000001</v>
      </c>
      <c r="M61" s="90">
        <v>1118.8454589999999</v>
      </c>
      <c r="N61" s="90">
        <v>1129.5892329999999</v>
      </c>
      <c r="O61" s="90">
        <v>1147.3548579999999</v>
      </c>
      <c r="P61" s="90">
        <v>1171.02124</v>
      </c>
      <c r="Q61" s="90">
        <v>1199.61853</v>
      </c>
      <c r="R61" s="90">
        <v>1232.7967530000001</v>
      </c>
      <c r="S61" s="90">
        <v>1269.1655270000001</v>
      </c>
      <c r="T61" s="90">
        <v>1308.4490969999999</v>
      </c>
      <c r="U61" s="90">
        <v>1348.881836</v>
      </c>
      <c r="V61" s="90">
        <v>1390.580811</v>
      </c>
      <c r="W61" s="90">
        <v>1433.535034</v>
      </c>
      <c r="X61" s="90">
        <v>1477.3614500000001</v>
      </c>
      <c r="Y61" s="90">
        <v>1523.897217</v>
      </c>
      <c r="Z61" s="90">
        <v>1570.9343260000001</v>
      </c>
      <c r="AA61" s="90">
        <v>1619.0146480000001</v>
      </c>
      <c r="AB61" s="90">
        <v>1666.595703</v>
      </c>
      <c r="AC61" s="90">
        <v>1715.9692379999999</v>
      </c>
      <c r="AD61" s="90">
        <v>1767.3173830000001</v>
      </c>
      <c r="AE61" s="91">
        <v>8.2550000000000002E-3</v>
      </c>
      <c r="AF61" s="82"/>
    </row>
    <row r="62" spans="1:32" x14ac:dyDescent="0.75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</row>
    <row r="63" spans="1:32" ht="25" x14ac:dyDescent="0.75">
      <c r="A63" s="89" t="s">
        <v>601</v>
      </c>
      <c r="B63" s="90">
        <v>9103.5634769999997</v>
      </c>
      <c r="C63" s="90">
        <v>9049.1894530000009</v>
      </c>
      <c r="D63" s="90">
        <v>9102.0302730000003</v>
      </c>
      <c r="E63" s="90">
        <v>9189.4833980000003</v>
      </c>
      <c r="F63" s="90">
        <v>9278.2109380000002</v>
      </c>
      <c r="G63" s="90">
        <v>9347.515625</v>
      </c>
      <c r="H63" s="90">
        <v>9402.4619139999995</v>
      </c>
      <c r="I63" s="90">
        <v>9456.7958980000003</v>
      </c>
      <c r="J63" s="90">
        <v>9498.7880860000005</v>
      </c>
      <c r="K63" s="90">
        <v>9532.4726559999999</v>
      </c>
      <c r="L63" s="90">
        <v>9557.3642579999996</v>
      </c>
      <c r="M63" s="90">
        <v>9575.2666019999997</v>
      </c>
      <c r="N63" s="90">
        <v>9594.7626949999994</v>
      </c>
      <c r="O63" s="90">
        <v>9623.9726559999999</v>
      </c>
      <c r="P63" s="90">
        <v>9661.0117190000001</v>
      </c>
      <c r="Q63" s="90">
        <v>9704.4042969999991</v>
      </c>
      <c r="R63" s="90">
        <v>9755.2119139999995</v>
      </c>
      <c r="S63" s="90">
        <v>9810.3886719999991</v>
      </c>
      <c r="T63" s="90">
        <v>9872.4140619999998</v>
      </c>
      <c r="U63" s="90">
        <v>9932.7216800000006</v>
      </c>
      <c r="V63" s="90">
        <v>9993.1640619999998</v>
      </c>
      <c r="W63" s="90">
        <v>10054.582031</v>
      </c>
      <c r="X63" s="90">
        <v>10115.234375</v>
      </c>
      <c r="Y63" s="90">
        <v>10185.045898</v>
      </c>
      <c r="Z63" s="90">
        <v>10253.295898</v>
      </c>
      <c r="AA63" s="90">
        <v>10323.652344</v>
      </c>
      <c r="AB63" s="90">
        <v>10388.939453000001</v>
      </c>
      <c r="AC63" s="90">
        <v>10459.662109000001</v>
      </c>
      <c r="AD63" s="90">
        <v>10536.678711</v>
      </c>
      <c r="AE63" s="91">
        <v>5.2350000000000001E-3</v>
      </c>
      <c r="AF63" s="82"/>
    </row>
    <row r="64" spans="1:32" x14ac:dyDescent="0.75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</row>
    <row r="65" spans="1:32" ht="25" x14ac:dyDescent="0.75">
      <c r="A65" s="88" t="s">
        <v>262</v>
      </c>
      <c r="B65" s="92">
        <v>14741.170898</v>
      </c>
      <c r="C65" s="92">
        <v>14276.033203000001</v>
      </c>
      <c r="D65" s="92">
        <v>14006.5625</v>
      </c>
      <c r="E65" s="92">
        <v>13803.979492</v>
      </c>
      <c r="F65" s="92">
        <v>13625.132812</v>
      </c>
      <c r="G65" s="92">
        <v>13457.716796999999</v>
      </c>
      <c r="H65" s="92">
        <v>13304.828125</v>
      </c>
      <c r="I65" s="92">
        <v>13180.441406</v>
      </c>
      <c r="J65" s="92">
        <v>13068.610352</v>
      </c>
      <c r="K65" s="92">
        <v>12969.526367</v>
      </c>
      <c r="L65" s="92">
        <v>12882.349609000001</v>
      </c>
      <c r="M65" s="92">
        <v>12803.548828000001</v>
      </c>
      <c r="N65" s="92">
        <v>12743.689453000001</v>
      </c>
      <c r="O65" s="92">
        <v>12711.219727</v>
      </c>
      <c r="P65" s="92">
        <v>12705.164062</v>
      </c>
      <c r="Q65" s="92">
        <v>12715.314453000001</v>
      </c>
      <c r="R65" s="92">
        <v>12740.125</v>
      </c>
      <c r="S65" s="92">
        <v>12774.943359000001</v>
      </c>
      <c r="T65" s="92">
        <v>12820.956055000001</v>
      </c>
      <c r="U65" s="92">
        <v>12864.253906</v>
      </c>
      <c r="V65" s="92">
        <v>12907.40625</v>
      </c>
      <c r="W65" s="92">
        <v>12948.941406</v>
      </c>
      <c r="X65" s="92">
        <v>12991.878906</v>
      </c>
      <c r="Y65" s="92">
        <v>13049.931640999999</v>
      </c>
      <c r="Z65" s="92">
        <v>13116.971680000001</v>
      </c>
      <c r="AA65" s="92">
        <v>13183.955078000001</v>
      </c>
      <c r="AB65" s="92">
        <v>13244.930664</v>
      </c>
      <c r="AC65" s="92">
        <v>13311.998046999999</v>
      </c>
      <c r="AD65" s="92">
        <v>13388.823242</v>
      </c>
      <c r="AE65" s="93">
        <v>-3.431E-3</v>
      </c>
      <c r="AF65" s="82"/>
    </row>
    <row r="66" spans="1:32" x14ac:dyDescent="0.75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</row>
    <row r="67" spans="1:32" ht="49.5" x14ac:dyDescent="0.75">
      <c r="A67" s="88" t="s">
        <v>602</v>
      </c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</row>
    <row r="68" spans="1:32" ht="25" x14ac:dyDescent="0.75">
      <c r="A68" s="89" t="s">
        <v>580</v>
      </c>
      <c r="B68" s="90">
        <v>8031.3188479999999</v>
      </c>
      <c r="C68" s="90">
        <v>7940.3720700000003</v>
      </c>
      <c r="D68" s="90">
        <v>7903.7353519999997</v>
      </c>
      <c r="E68" s="90">
        <v>7909.8017579999996</v>
      </c>
      <c r="F68" s="90">
        <v>7940.830078</v>
      </c>
      <c r="G68" s="90">
        <v>7987.8505859999996</v>
      </c>
      <c r="H68" s="90">
        <v>8042.6831050000001</v>
      </c>
      <c r="I68" s="90">
        <v>8101.8808589999999</v>
      </c>
      <c r="J68" s="90">
        <v>8168.1220700000003</v>
      </c>
      <c r="K68" s="90">
        <v>8235.2177730000003</v>
      </c>
      <c r="L68" s="90">
        <v>8306.8525389999995</v>
      </c>
      <c r="M68" s="90">
        <v>8373.7109380000002</v>
      </c>
      <c r="N68" s="90">
        <v>8435.4941409999992</v>
      </c>
      <c r="O68" s="90">
        <v>8494.0546880000002</v>
      </c>
      <c r="P68" s="90">
        <v>8552.7587889999995</v>
      </c>
      <c r="Q68" s="90">
        <v>8606.1826170000004</v>
      </c>
      <c r="R68" s="90">
        <v>8658.1015619999998</v>
      </c>
      <c r="S68" s="90">
        <v>8711.0576170000004</v>
      </c>
      <c r="T68" s="90">
        <v>8762.5673829999996</v>
      </c>
      <c r="U68" s="90">
        <v>8814.5947269999997</v>
      </c>
      <c r="V68" s="90">
        <v>8864.6865230000003</v>
      </c>
      <c r="W68" s="90">
        <v>8916.5878909999992</v>
      </c>
      <c r="X68" s="90">
        <v>8972.7021480000003</v>
      </c>
      <c r="Y68" s="90">
        <v>9027.6074219999991</v>
      </c>
      <c r="Z68" s="90">
        <v>9080.1376949999994</v>
      </c>
      <c r="AA68" s="90">
        <v>9132.8710940000001</v>
      </c>
      <c r="AB68" s="90">
        <v>9182.9980469999991</v>
      </c>
      <c r="AC68" s="90">
        <v>9228.2011719999991</v>
      </c>
      <c r="AD68" s="90">
        <v>9269.6210940000001</v>
      </c>
      <c r="AE68" s="91">
        <v>5.1339999999999997E-3</v>
      </c>
      <c r="AF68" s="82"/>
    </row>
    <row r="69" spans="1:32" x14ac:dyDescent="0.75">
      <c r="A69" s="89" t="s">
        <v>581</v>
      </c>
      <c r="B69" s="90">
        <v>5201.8085940000001</v>
      </c>
      <c r="C69" s="90">
        <v>5250.8969729999999</v>
      </c>
      <c r="D69" s="90">
        <v>5302.2626950000003</v>
      </c>
      <c r="E69" s="90">
        <v>5353.2270509999998</v>
      </c>
      <c r="F69" s="90">
        <v>5399.2612300000001</v>
      </c>
      <c r="G69" s="90">
        <v>5437.2954099999997</v>
      </c>
      <c r="H69" s="90">
        <v>5468.6098629999997</v>
      </c>
      <c r="I69" s="90">
        <v>5492.0893550000001</v>
      </c>
      <c r="J69" s="90">
        <v>5507.6777339999999</v>
      </c>
      <c r="K69" s="90">
        <v>5512.2534180000002</v>
      </c>
      <c r="L69" s="90">
        <v>5521.1801759999998</v>
      </c>
      <c r="M69" s="90">
        <v>5519.0473629999997</v>
      </c>
      <c r="N69" s="90">
        <v>5513.2485349999997</v>
      </c>
      <c r="O69" s="90">
        <v>5500.6274409999996</v>
      </c>
      <c r="P69" s="90">
        <v>5486.0024409999996</v>
      </c>
      <c r="Q69" s="90">
        <v>5469.0234380000002</v>
      </c>
      <c r="R69" s="90">
        <v>5449.0185549999997</v>
      </c>
      <c r="S69" s="90">
        <v>5431.8198240000002</v>
      </c>
      <c r="T69" s="90">
        <v>5414.2065430000002</v>
      </c>
      <c r="U69" s="90">
        <v>5406.3969729999999</v>
      </c>
      <c r="V69" s="90">
        <v>5405.3071289999998</v>
      </c>
      <c r="W69" s="90">
        <v>5420.1103519999997</v>
      </c>
      <c r="X69" s="90">
        <v>5445.6806640000004</v>
      </c>
      <c r="Y69" s="90">
        <v>5472.6030270000001</v>
      </c>
      <c r="Z69" s="90">
        <v>5500.2749020000001</v>
      </c>
      <c r="AA69" s="90">
        <v>5530.6381840000004</v>
      </c>
      <c r="AB69" s="90">
        <v>5561.6923829999996</v>
      </c>
      <c r="AC69" s="90">
        <v>5585.7548829999996</v>
      </c>
      <c r="AD69" s="90">
        <v>5608.0507809999999</v>
      </c>
      <c r="AE69" s="91">
        <v>2.689E-3</v>
      </c>
      <c r="AF69" s="82"/>
    </row>
    <row r="70" spans="1:32" x14ac:dyDescent="0.75">
      <c r="A70" s="89" t="s">
        <v>582</v>
      </c>
      <c r="B70" s="90">
        <v>2.7199999999999998E-2</v>
      </c>
      <c r="C70" s="90">
        <v>0.446405</v>
      </c>
      <c r="D70" s="90">
        <v>0.88520500000000002</v>
      </c>
      <c r="E70" s="90">
        <v>1.334503</v>
      </c>
      <c r="F70" s="90">
        <v>1.8046040000000001</v>
      </c>
      <c r="G70" s="90">
        <v>2.2977280000000002</v>
      </c>
      <c r="H70" s="90">
        <v>2.8189009999999999</v>
      </c>
      <c r="I70" s="90">
        <v>3.3765900000000002</v>
      </c>
      <c r="J70" s="90">
        <v>3.9795349999999998</v>
      </c>
      <c r="K70" s="90">
        <v>4.6397399999999998</v>
      </c>
      <c r="L70" s="90">
        <v>5.3691800000000001</v>
      </c>
      <c r="M70" s="90">
        <v>6.1793230000000001</v>
      </c>
      <c r="N70" s="90">
        <v>7.0851259999999998</v>
      </c>
      <c r="O70" s="90">
        <v>8.1084790000000009</v>
      </c>
      <c r="P70" s="90">
        <v>9.2763559999999998</v>
      </c>
      <c r="Q70" s="90">
        <v>10.613517999999999</v>
      </c>
      <c r="R70" s="90">
        <v>12.144465</v>
      </c>
      <c r="S70" s="90">
        <v>13.896808999999999</v>
      </c>
      <c r="T70" s="90">
        <v>15.894682</v>
      </c>
      <c r="U70" s="90">
        <v>18.155231000000001</v>
      </c>
      <c r="V70" s="90">
        <v>20.693428000000001</v>
      </c>
      <c r="W70" s="90">
        <v>23.531113000000001</v>
      </c>
      <c r="X70" s="90">
        <v>26.681090999999999</v>
      </c>
      <c r="Y70" s="90">
        <v>30.170033</v>
      </c>
      <c r="Z70" s="90">
        <v>33.996665999999998</v>
      </c>
      <c r="AA70" s="90">
        <v>38.143760999999998</v>
      </c>
      <c r="AB70" s="90">
        <v>42.573020999999997</v>
      </c>
      <c r="AC70" s="90">
        <v>47.273494999999997</v>
      </c>
      <c r="AD70" s="90">
        <v>52.222855000000003</v>
      </c>
      <c r="AE70" s="91">
        <v>0.30996800000000002</v>
      </c>
      <c r="AF70" s="82"/>
    </row>
    <row r="71" spans="1:32" ht="49.5" x14ac:dyDescent="0.75">
      <c r="A71" s="89" t="s">
        <v>583</v>
      </c>
      <c r="B71" s="90">
        <v>12.657215000000001</v>
      </c>
      <c r="C71" s="90">
        <v>12.253945999999999</v>
      </c>
      <c r="D71" s="90">
        <v>11.837052999999999</v>
      </c>
      <c r="E71" s="90">
        <v>11.405747</v>
      </c>
      <c r="F71" s="90">
        <v>10.958615999999999</v>
      </c>
      <c r="G71" s="90">
        <v>10.497102999999999</v>
      </c>
      <c r="H71" s="90">
        <v>10.004996999999999</v>
      </c>
      <c r="I71" s="90">
        <v>9.5020070000000008</v>
      </c>
      <c r="J71" s="90">
        <v>8.9698100000000007</v>
      </c>
      <c r="K71" s="90">
        <v>8.4179040000000001</v>
      </c>
      <c r="L71" s="90">
        <v>7.8272069999999996</v>
      </c>
      <c r="M71" s="90">
        <v>7.1769290000000003</v>
      </c>
      <c r="N71" s="90">
        <v>6.5703300000000002</v>
      </c>
      <c r="O71" s="90">
        <v>6.0011219999999996</v>
      </c>
      <c r="P71" s="90">
        <v>5.4681610000000003</v>
      </c>
      <c r="Q71" s="90">
        <v>4.9728019999999997</v>
      </c>
      <c r="R71" s="90">
        <v>4.5123030000000002</v>
      </c>
      <c r="S71" s="90">
        <v>4.0931480000000002</v>
      </c>
      <c r="T71" s="90">
        <v>3.7105700000000001</v>
      </c>
      <c r="U71" s="90">
        <v>3.3614989999999998</v>
      </c>
      <c r="V71" s="90">
        <v>3.0438139999999998</v>
      </c>
      <c r="W71" s="90">
        <v>2.7556120000000002</v>
      </c>
      <c r="X71" s="90">
        <v>2.4947569999999999</v>
      </c>
      <c r="Y71" s="90">
        <v>2.2507510000000002</v>
      </c>
      <c r="Z71" s="90">
        <v>1.9678009999999999</v>
      </c>
      <c r="AA71" s="90">
        <v>1.629623</v>
      </c>
      <c r="AB71" s="90">
        <v>1.333248</v>
      </c>
      <c r="AC71" s="90">
        <v>1.052214</v>
      </c>
      <c r="AD71" s="90">
        <v>0.83661700000000006</v>
      </c>
      <c r="AE71" s="91">
        <v>-9.2464000000000005E-2</v>
      </c>
      <c r="AF71" s="82"/>
    </row>
    <row r="72" spans="1:32" ht="25" x14ac:dyDescent="0.75">
      <c r="A72" s="89" t="s">
        <v>584</v>
      </c>
      <c r="B72" s="90">
        <v>1568.900635</v>
      </c>
      <c r="C72" s="90">
        <v>1592.0656739999999</v>
      </c>
      <c r="D72" s="90">
        <v>1617.6141359999999</v>
      </c>
      <c r="E72" s="90">
        <v>1642.889404</v>
      </c>
      <c r="F72" s="90">
        <v>1666.8477780000001</v>
      </c>
      <c r="G72" s="90">
        <v>1689.6022949999999</v>
      </c>
      <c r="H72" s="90">
        <v>1709.506836</v>
      </c>
      <c r="I72" s="90">
        <v>1727.1770019999999</v>
      </c>
      <c r="J72" s="90">
        <v>1742.9711910000001</v>
      </c>
      <c r="K72" s="90">
        <v>1757.8314210000001</v>
      </c>
      <c r="L72" s="90">
        <v>1771.9936520000001</v>
      </c>
      <c r="M72" s="90">
        <v>1785.9129640000001</v>
      </c>
      <c r="N72" s="90">
        <v>1799.8901370000001</v>
      </c>
      <c r="O72" s="90">
        <v>1814.896606</v>
      </c>
      <c r="P72" s="90">
        <v>1830.9842530000001</v>
      </c>
      <c r="Q72" s="90">
        <v>1848.5692140000001</v>
      </c>
      <c r="R72" s="90">
        <v>1867.8732910000001</v>
      </c>
      <c r="S72" s="90">
        <v>1889.3264160000001</v>
      </c>
      <c r="T72" s="90">
        <v>1913.0802000000001</v>
      </c>
      <c r="U72" s="90">
        <v>1938.9139399999999</v>
      </c>
      <c r="V72" s="90">
        <v>1966.8549800000001</v>
      </c>
      <c r="W72" s="90">
        <v>1997.009155</v>
      </c>
      <c r="X72" s="90">
        <v>2025.797241</v>
      </c>
      <c r="Y72" s="90">
        <v>2053.891846</v>
      </c>
      <c r="Z72" s="90">
        <v>2081.9648440000001</v>
      </c>
      <c r="AA72" s="90">
        <v>2106.8190920000002</v>
      </c>
      <c r="AB72" s="90">
        <v>2130.8447270000001</v>
      </c>
      <c r="AC72" s="90">
        <v>2151.36499</v>
      </c>
      <c r="AD72" s="90">
        <v>2171.7822270000001</v>
      </c>
      <c r="AE72" s="91">
        <v>1.1681E-2</v>
      </c>
      <c r="AF72" s="82"/>
    </row>
    <row r="73" spans="1:32" x14ac:dyDescent="0.75">
      <c r="A73" s="89" t="s">
        <v>585</v>
      </c>
      <c r="B73" s="90">
        <v>0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1" t="s">
        <v>298</v>
      </c>
      <c r="AF73" s="82"/>
    </row>
    <row r="74" spans="1:32" ht="37.25" x14ac:dyDescent="0.75">
      <c r="A74" s="89" t="s">
        <v>586</v>
      </c>
      <c r="B74" s="90">
        <v>0</v>
      </c>
      <c r="C74" s="90">
        <v>0.787767</v>
      </c>
      <c r="D74" s="90">
        <v>1.5879289999999999</v>
      </c>
      <c r="E74" s="90">
        <v>2.3966599999999998</v>
      </c>
      <c r="F74" s="90">
        <v>3.208523</v>
      </c>
      <c r="G74" s="90">
        <v>4.0274260000000002</v>
      </c>
      <c r="H74" s="90">
        <v>4.8601450000000002</v>
      </c>
      <c r="I74" s="90">
        <v>5.7169280000000002</v>
      </c>
      <c r="J74" s="90">
        <v>6.6017650000000003</v>
      </c>
      <c r="K74" s="90">
        <v>7.5191460000000001</v>
      </c>
      <c r="L74" s="90">
        <v>8.4768489999999996</v>
      </c>
      <c r="M74" s="90">
        <v>9.4802370000000007</v>
      </c>
      <c r="N74" s="90">
        <v>10.536694000000001</v>
      </c>
      <c r="O74" s="90">
        <v>11.657214</v>
      </c>
      <c r="P74" s="90">
        <v>12.856301999999999</v>
      </c>
      <c r="Q74" s="90">
        <v>14.143478</v>
      </c>
      <c r="R74" s="90">
        <v>15.531952</v>
      </c>
      <c r="S74" s="90">
        <v>17.031109000000001</v>
      </c>
      <c r="T74" s="90">
        <v>18.651724000000002</v>
      </c>
      <c r="U74" s="90">
        <v>20.389593000000001</v>
      </c>
      <c r="V74" s="90">
        <v>22.245595999999999</v>
      </c>
      <c r="W74" s="90">
        <v>24.213246999999999</v>
      </c>
      <c r="X74" s="90">
        <v>26.284991999999999</v>
      </c>
      <c r="Y74" s="90">
        <v>28.463531</v>
      </c>
      <c r="Z74" s="90">
        <v>30.733688000000001</v>
      </c>
      <c r="AA74" s="90">
        <v>33.074711000000001</v>
      </c>
      <c r="AB74" s="90">
        <v>35.461925999999998</v>
      </c>
      <c r="AC74" s="90">
        <v>37.891818999999998</v>
      </c>
      <c r="AD74" s="90">
        <v>40.35284</v>
      </c>
      <c r="AE74" s="91" t="s">
        <v>298</v>
      </c>
      <c r="AF74" s="82"/>
    </row>
    <row r="75" spans="1:32" ht="37.25" x14ac:dyDescent="0.75">
      <c r="A75" s="89" t="s">
        <v>587</v>
      </c>
      <c r="B75" s="90">
        <v>0</v>
      </c>
      <c r="C75" s="90">
        <v>0.855433</v>
      </c>
      <c r="D75" s="90">
        <v>1.733762</v>
      </c>
      <c r="E75" s="90">
        <v>2.6065299999999998</v>
      </c>
      <c r="F75" s="90">
        <v>3.4725510000000002</v>
      </c>
      <c r="G75" s="90">
        <v>4.3335290000000004</v>
      </c>
      <c r="H75" s="90">
        <v>5.1927940000000001</v>
      </c>
      <c r="I75" s="90">
        <v>6.0617429999999999</v>
      </c>
      <c r="J75" s="90">
        <v>6.9501559999999998</v>
      </c>
      <c r="K75" s="90">
        <v>7.8712400000000002</v>
      </c>
      <c r="L75" s="90">
        <v>8.836157</v>
      </c>
      <c r="M75" s="90">
        <v>9.8554539999999999</v>
      </c>
      <c r="N75" s="90">
        <v>10.940022000000001</v>
      </c>
      <c r="O75" s="90">
        <v>12.10994</v>
      </c>
      <c r="P75" s="90">
        <v>13.379708000000001</v>
      </c>
      <c r="Q75" s="90">
        <v>14.764685</v>
      </c>
      <c r="R75" s="90">
        <v>16.280159000000001</v>
      </c>
      <c r="S75" s="90">
        <v>17.941573999999999</v>
      </c>
      <c r="T75" s="90">
        <v>19.761744</v>
      </c>
      <c r="U75" s="90">
        <v>21.739498000000001</v>
      </c>
      <c r="V75" s="90">
        <v>23.876650000000001</v>
      </c>
      <c r="W75" s="90">
        <v>26.169352</v>
      </c>
      <c r="X75" s="90">
        <v>28.600905999999998</v>
      </c>
      <c r="Y75" s="90">
        <v>31.175287000000001</v>
      </c>
      <c r="Z75" s="90">
        <v>33.863022000000001</v>
      </c>
      <c r="AA75" s="90">
        <v>36.644165000000001</v>
      </c>
      <c r="AB75" s="90">
        <v>39.482059</v>
      </c>
      <c r="AC75" s="90">
        <v>42.376590999999998</v>
      </c>
      <c r="AD75" s="90">
        <v>45.306109999999997</v>
      </c>
      <c r="AE75" s="91" t="s">
        <v>298</v>
      </c>
      <c r="AF75" s="82"/>
    </row>
    <row r="76" spans="1:32" x14ac:dyDescent="0.75">
      <c r="A76" s="89" t="s">
        <v>588</v>
      </c>
      <c r="B76" s="90">
        <v>0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1" t="s">
        <v>298</v>
      </c>
      <c r="AF76" s="82"/>
    </row>
    <row r="77" spans="1:32" ht="49.5" x14ac:dyDescent="0.75">
      <c r="A77" s="88" t="s">
        <v>603</v>
      </c>
      <c r="B77" s="92">
        <v>14814.711914</v>
      </c>
      <c r="C77" s="92">
        <v>14797.678711</v>
      </c>
      <c r="D77" s="92">
        <v>14839.655273</v>
      </c>
      <c r="E77" s="92">
        <v>14923.662109000001</v>
      </c>
      <c r="F77" s="92">
        <v>15026.384765999999</v>
      </c>
      <c r="G77" s="92">
        <v>15135.905273</v>
      </c>
      <c r="H77" s="92">
        <v>15243.676758</v>
      </c>
      <c r="I77" s="92">
        <v>15345.804688</v>
      </c>
      <c r="J77" s="92">
        <v>15445.272461</v>
      </c>
      <c r="K77" s="92">
        <v>15533.75</v>
      </c>
      <c r="L77" s="92">
        <v>15630.535156</v>
      </c>
      <c r="M77" s="92">
        <v>15711.363281</v>
      </c>
      <c r="N77" s="92">
        <v>15783.764648</v>
      </c>
      <c r="O77" s="92">
        <v>15847.455078000001</v>
      </c>
      <c r="P77" s="92">
        <v>15910.726562</v>
      </c>
      <c r="Q77" s="92">
        <v>15968.269531</v>
      </c>
      <c r="R77" s="92">
        <v>16023.462890999999</v>
      </c>
      <c r="S77" s="92">
        <v>16085.165039</v>
      </c>
      <c r="T77" s="92">
        <v>16147.872069999999</v>
      </c>
      <c r="U77" s="92">
        <v>16223.551758</v>
      </c>
      <c r="V77" s="92">
        <v>16306.708008</v>
      </c>
      <c r="W77" s="92">
        <v>16410.376952999999</v>
      </c>
      <c r="X77" s="92">
        <v>16528.242188</v>
      </c>
      <c r="Y77" s="92">
        <v>16646.162109000001</v>
      </c>
      <c r="Z77" s="92">
        <v>16762.939452999999</v>
      </c>
      <c r="AA77" s="92">
        <v>16879.820312</v>
      </c>
      <c r="AB77" s="92">
        <v>16994.386718999998</v>
      </c>
      <c r="AC77" s="92">
        <v>17093.916015999999</v>
      </c>
      <c r="AD77" s="92">
        <v>17188.173827999999</v>
      </c>
      <c r="AE77" s="93">
        <v>5.3210000000000002E-3</v>
      </c>
      <c r="AF77" s="82"/>
    </row>
    <row r="78" spans="1:32" ht="15.5" thickBot="1" x14ac:dyDescent="0.9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</row>
    <row r="79" spans="1:32" x14ac:dyDescent="0.75">
      <c r="A79" s="99" t="s">
        <v>590</v>
      </c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  <c r="AE79" s="100"/>
      <c r="AF79" s="100"/>
    </row>
    <row r="80" spans="1:32" x14ac:dyDescent="0.75">
      <c r="A80" s="82" t="s">
        <v>591</v>
      </c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</row>
    <row r="81" spans="1:32" x14ac:dyDescent="0.75">
      <c r="A81" s="82" t="s">
        <v>592</v>
      </c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</row>
    <row r="82" spans="1:32" x14ac:dyDescent="0.75">
      <c r="A82" s="82" t="s">
        <v>593</v>
      </c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</row>
    <row r="83" spans="1:32" x14ac:dyDescent="0.75">
      <c r="A83" s="82" t="s">
        <v>540</v>
      </c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</row>
    <row r="84" spans="1:32" x14ac:dyDescent="0.75">
      <c r="A84" s="82" t="s">
        <v>595</v>
      </c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</row>
    <row r="85" spans="1:32" x14ac:dyDescent="0.75">
      <c r="A85" s="82" t="s">
        <v>596</v>
      </c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</row>
    <row r="86" spans="1:32" x14ac:dyDescent="0.75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</row>
    <row r="87" spans="1:32" x14ac:dyDescent="0.75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</row>
    <row r="88" spans="1:32" x14ac:dyDescent="0.75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</row>
    <row r="89" spans="1:32" x14ac:dyDescent="0.75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</row>
    <row r="90" spans="1:32" x14ac:dyDescent="0.75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</row>
    <row r="91" spans="1:32" x14ac:dyDescent="0.75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</row>
    <row r="92" spans="1:32" x14ac:dyDescent="0.75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</row>
    <row r="93" spans="1:32" x14ac:dyDescent="0.75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</row>
    <row r="94" spans="1:32" x14ac:dyDescent="0.75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</row>
    <row r="95" spans="1:32" x14ac:dyDescent="0.75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</row>
    <row r="96" spans="1:32" x14ac:dyDescent="0.75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</row>
    <row r="97" spans="1:32" x14ac:dyDescent="0.75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</row>
    <row r="98" spans="1:32" x14ac:dyDescent="0.75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</row>
    <row r="99" spans="1:32" x14ac:dyDescent="0.75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</row>
    <row r="100" spans="1:32" x14ac:dyDescent="0.75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</row>
    <row r="101" spans="1:32" x14ac:dyDescent="0.75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</row>
    <row r="102" spans="1:32" x14ac:dyDescent="0.75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</row>
    <row r="103" spans="1:32" x14ac:dyDescent="0.75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</row>
    <row r="104" spans="1:32" x14ac:dyDescent="0.75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</row>
    <row r="105" spans="1:32" x14ac:dyDescent="0.75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</row>
    <row r="106" spans="1:32" x14ac:dyDescent="0.75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</row>
    <row r="107" spans="1:32" x14ac:dyDescent="0.75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</row>
    <row r="108" spans="1:32" x14ac:dyDescent="0.75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</row>
    <row r="109" spans="1:32" x14ac:dyDescent="0.75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 t="s">
        <v>545</v>
      </c>
      <c r="AF109" s="82"/>
    </row>
    <row r="117" spans="1:31" x14ac:dyDescent="0.75">
      <c r="A117" s="101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  <c r="AC117" s="101"/>
      <c r="AD117" s="101"/>
      <c r="AE117" s="101"/>
    </row>
    <row r="259" spans="1:31" x14ac:dyDescent="0.75">
      <c r="A259" s="101"/>
      <c r="B259" s="101"/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  <c r="AA259" s="101"/>
      <c r="AB259" s="101"/>
      <c r="AC259" s="101"/>
      <c r="AD259" s="101"/>
      <c r="AE259" s="101"/>
    </row>
  </sheetData>
  <mergeCells count="3">
    <mergeCell ref="A79:AF79"/>
    <mergeCell ref="A117:AE117"/>
    <mergeCell ref="A259:AE25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F280-22E2-4E71-8AC1-2F9F141B6A69}">
  <dimension ref="A1:AH4510"/>
  <sheetViews>
    <sheetView topLeftCell="B154" workbookViewId="0">
      <selection activeCell="C23" sqref="C23"/>
    </sheetView>
  </sheetViews>
  <sheetFormatPr defaultRowHeight="14.75" x14ac:dyDescent="0.75"/>
  <cols>
    <col min="1" max="1" width="20.86328125" hidden="1" customWidth="1"/>
    <col min="2" max="2" width="45.7265625" customWidth="1"/>
  </cols>
  <sheetData>
    <row r="1" spans="1:33" ht="15" customHeight="1" thickBot="1" x14ac:dyDescent="0.9">
      <c r="B1" s="76" t="s">
        <v>265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266</v>
      </c>
      <c r="D3" s="78" t="s">
        <v>267</v>
      </c>
      <c r="E3" s="79"/>
      <c r="F3" s="79"/>
      <c r="G3" s="79"/>
    </row>
    <row r="4" spans="1:33" ht="15" customHeight="1" x14ac:dyDescent="0.75">
      <c r="C4" s="78" t="s">
        <v>268</v>
      </c>
      <c r="D4" s="78" t="s">
        <v>269</v>
      </c>
      <c r="E4" s="79"/>
      <c r="F4" s="79"/>
      <c r="G4" s="78" t="s">
        <v>270</v>
      </c>
    </row>
    <row r="5" spans="1:33" ht="15" customHeight="1" x14ac:dyDescent="0.75">
      <c r="C5" s="78" t="s">
        <v>271</v>
      </c>
      <c r="D5" s="78" t="s">
        <v>272</v>
      </c>
      <c r="E5" s="79"/>
      <c r="F5" s="79"/>
      <c r="G5" s="79"/>
    </row>
    <row r="6" spans="1:33" ht="15" customHeight="1" x14ac:dyDescent="0.75">
      <c r="C6" s="78" t="s">
        <v>273</v>
      </c>
      <c r="D6" s="79"/>
      <c r="E6" s="78" t="s">
        <v>274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275</v>
      </c>
      <c r="B10" s="81" t="s">
        <v>276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277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278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279</v>
      </c>
      <c r="AG12" s="82"/>
    </row>
    <row r="13" spans="1:33" ht="15" customHeight="1" thickBot="1" x14ac:dyDescent="0.9">
      <c r="B13" s="86" t="s">
        <v>280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281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282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283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284</v>
      </c>
      <c r="B19" s="89" t="s">
        <v>285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286</v>
      </c>
      <c r="B20" s="89" t="s">
        <v>287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288</v>
      </c>
      <c r="B21" s="89" t="s">
        <v>289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290</v>
      </c>
      <c r="B22" s="89" t="s">
        <v>291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292</v>
      </c>
      <c r="B23" s="89" t="s">
        <v>293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294</v>
      </c>
      <c r="B24" s="89" t="s">
        <v>295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296</v>
      </c>
      <c r="B25" s="89" t="s">
        <v>297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298</v>
      </c>
      <c r="AG25" s="82"/>
    </row>
    <row r="26" spans="1:33" ht="15" customHeight="1" x14ac:dyDescent="0.75">
      <c r="A26" s="80" t="s">
        <v>299</v>
      </c>
      <c r="B26" s="89" t="s">
        <v>300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298</v>
      </c>
      <c r="AG26" s="82"/>
    </row>
    <row r="27" spans="1:33" ht="15" customHeight="1" x14ac:dyDescent="0.75">
      <c r="A27" s="80" t="s">
        <v>301</v>
      </c>
      <c r="B27" s="89" t="s">
        <v>302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298</v>
      </c>
      <c r="AG27" s="82"/>
    </row>
    <row r="28" spans="1:33" ht="15" customHeight="1" x14ac:dyDescent="0.75">
      <c r="A28" s="80" t="s">
        <v>303</v>
      </c>
      <c r="B28" s="89" t="s">
        <v>304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305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306</v>
      </c>
      <c r="B30" s="89" t="s">
        <v>285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307</v>
      </c>
      <c r="B31" s="89" t="s">
        <v>287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308</v>
      </c>
      <c r="B32" s="89" t="s">
        <v>289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309</v>
      </c>
      <c r="B33" s="89" t="s">
        <v>291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310</v>
      </c>
      <c r="B34" s="89" t="s">
        <v>293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311</v>
      </c>
      <c r="B35" s="89" t="s">
        <v>295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312</v>
      </c>
      <c r="B36" s="89" t="s">
        <v>297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298</v>
      </c>
      <c r="AG36" s="82"/>
    </row>
    <row r="37" spans="1:33" ht="15" customHeight="1" x14ac:dyDescent="0.75">
      <c r="A37" s="80" t="s">
        <v>313</v>
      </c>
      <c r="B37" s="89" t="s">
        <v>300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298</v>
      </c>
      <c r="AG37" s="82"/>
    </row>
    <row r="38" spans="1:33" ht="15" customHeight="1" x14ac:dyDescent="0.75">
      <c r="A38" s="80" t="s">
        <v>314</v>
      </c>
      <c r="B38" s="89" t="s">
        <v>302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298</v>
      </c>
      <c r="AG38" s="82"/>
    </row>
    <row r="39" spans="1:33" ht="12" customHeight="1" x14ac:dyDescent="0.75">
      <c r="A39" s="80" t="s">
        <v>315</v>
      </c>
      <c r="B39" s="89" t="s">
        <v>316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317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318</v>
      </c>
      <c r="B41" s="89" t="s">
        <v>285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319</v>
      </c>
      <c r="B42" s="89" t="s">
        <v>287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320</v>
      </c>
      <c r="B43" s="89" t="s">
        <v>289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321</v>
      </c>
      <c r="B44" s="89" t="s">
        <v>291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322</v>
      </c>
      <c r="B45" s="89" t="s">
        <v>293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298</v>
      </c>
      <c r="AG45" s="82"/>
    </row>
    <row r="46" spans="1:33" ht="12" customHeight="1" x14ac:dyDescent="0.75">
      <c r="A46" s="80" t="s">
        <v>323</v>
      </c>
      <c r="B46" s="89" t="s">
        <v>295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324</v>
      </c>
      <c r="B47" s="89" t="s">
        <v>297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298</v>
      </c>
      <c r="AG47" s="82"/>
    </row>
    <row r="48" spans="1:33" ht="12" customHeight="1" x14ac:dyDescent="0.75">
      <c r="A48" s="80" t="s">
        <v>325</v>
      </c>
      <c r="B48" s="89" t="s">
        <v>300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298</v>
      </c>
      <c r="AG48" s="82"/>
    </row>
    <row r="49" spans="1:33" ht="12" customHeight="1" x14ac:dyDescent="0.75">
      <c r="A49" s="80" t="s">
        <v>326</v>
      </c>
      <c r="B49" s="89" t="s">
        <v>302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298</v>
      </c>
      <c r="AG49" s="82"/>
    </row>
    <row r="50" spans="1:33" ht="15" customHeight="1" x14ac:dyDescent="0.75">
      <c r="A50" s="80" t="s">
        <v>327</v>
      </c>
      <c r="B50" s="89" t="s">
        <v>328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329</v>
      </c>
      <c r="B51" s="88" t="s">
        <v>330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331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283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332</v>
      </c>
      <c r="B55" s="89" t="s">
        <v>285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333</v>
      </c>
      <c r="B56" s="89" t="s">
        <v>287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334</v>
      </c>
      <c r="B57" s="89" t="s">
        <v>289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335</v>
      </c>
      <c r="B58" s="89" t="s">
        <v>291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336</v>
      </c>
      <c r="B59" s="89" t="s">
        <v>293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337</v>
      </c>
      <c r="B60" s="89" t="s">
        <v>295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338</v>
      </c>
      <c r="B61" s="89" t="s">
        <v>297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298</v>
      </c>
      <c r="AG61" s="82"/>
    </row>
    <row r="62" spans="1:33" ht="15" customHeight="1" x14ac:dyDescent="0.75">
      <c r="A62" s="80" t="s">
        <v>339</v>
      </c>
      <c r="B62" s="89" t="s">
        <v>300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298</v>
      </c>
      <c r="AG62" s="82"/>
    </row>
    <row r="63" spans="1:33" ht="15" customHeight="1" x14ac:dyDescent="0.75">
      <c r="A63" s="80" t="s">
        <v>340</v>
      </c>
      <c r="B63" s="89" t="s">
        <v>302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298</v>
      </c>
      <c r="AG63" s="82"/>
    </row>
    <row r="64" spans="1:33" ht="15" customHeight="1" x14ac:dyDescent="0.75">
      <c r="A64" s="80" t="s">
        <v>341</v>
      </c>
      <c r="B64" s="89" t="s">
        <v>304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305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342</v>
      </c>
      <c r="B66" s="89" t="s">
        <v>285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343</v>
      </c>
      <c r="B67" s="89" t="s">
        <v>287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344</v>
      </c>
      <c r="B68" s="89" t="s">
        <v>289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345</v>
      </c>
      <c r="B69" s="89" t="s">
        <v>291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346</v>
      </c>
      <c r="B70" s="89" t="s">
        <v>293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347</v>
      </c>
      <c r="B71" s="89" t="s">
        <v>295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348</v>
      </c>
      <c r="B72" s="89" t="s">
        <v>297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298</v>
      </c>
      <c r="AG72" s="82"/>
    </row>
    <row r="73" spans="1:33" ht="15" customHeight="1" x14ac:dyDescent="0.75">
      <c r="A73" s="80" t="s">
        <v>349</v>
      </c>
      <c r="B73" s="89" t="s">
        <v>300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298</v>
      </c>
      <c r="AG73" s="82"/>
    </row>
    <row r="74" spans="1:33" ht="15" customHeight="1" x14ac:dyDescent="0.75">
      <c r="A74" s="80" t="s">
        <v>350</v>
      </c>
      <c r="B74" s="89" t="s">
        <v>302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298</v>
      </c>
      <c r="AG74" s="82"/>
    </row>
    <row r="75" spans="1:33" ht="15" customHeight="1" x14ac:dyDescent="0.75">
      <c r="A75" s="80" t="s">
        <v>351</v>
      </c>
      <c r="B75" s="89" t="s">
        <v>316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317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352</v>
      </c>
      <c r="B77" s="89" t="s">
        <v>285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353</v>
      </c>
      <c r="B78" s="89" t="s">
        <v>287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354</v>
      </c>
      <c r="B79" s="89" t="s">
        <v>289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355</v>
      </c>
      <c r="B80" s="89" t="s">
        <v>291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356</v>
      </c>
      <c r="B81" s="89" t="s">
        <v>293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298</v>
      </c>
      <c r="AG81" s="82"/>
    </row>
    <row r="82" spans="1:33" ht="15" customHeight="1" x14ac:dyDescent="0.75">
      <c r="A82" s="80" t="s">
        <v>357</v>
      </c>
      <c r="B82" s="89" t="s">
        <v>295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358</v>
      </c>
      <c r="B83" s="89" t="s">
        <v>297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298</v>
      </c>
      <c r="AG83" s="82"/>
    </row>
    <row r="84" spans="1:33" ht="15" customHeight="1" x14ac:dyDescent="0.75">
      <c r="A84" s="80" t="s">
        <v>359</v>
      </c>
      <c r="B84" s="89" t="s">
        <v>300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298</v>
      </c>
      <c r="AG84" s="82"/>
    </row>
    <row r="85" spans="1:33" ht="15" customHeight="1" x14ac:dyDescent="0.75">
      <c r="A85" s="80" t="s">
        <v>360</v>
      </c>
      <c r="B85" s="89" t="s">
        <v>302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298</v>
      </c>
      <c r="AG85" s="82"/>
    </row>
    <row r="86" spans="1:33" ht="15" customHeight="1" x14ac:dyDescent="0.75">
      <c r="A86" s="80" t="s">
        <v>361</v>
      </c>
      <c r="B86" s="89" t="s">
        <v>328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362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363</v>
      </c>
      <c r="B88" s="89" t="s">
        <v>285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364</v>
      </c>
      <c r="B89" s="89" t="s">
        <v>287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365</v>
      </c>
      <c r="B90" s="89" t="s">
        <v>289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366</v>
      </c>
      <c r="B91" s="89" t="s">
        <v>291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367</v>
      </c>
      <c r="B92" s="89" t="s">
        <v>293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368</v>
      </c>
      <c r="B93" s="89" t="s">
        <v>295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369</v>
      </c>
      <c r="B94" s="89" t="s">
        <v>297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298</v>
      </c>
      <c r="AG94" s="82"/>
    </row>
    <row r="95" spans="1:33" ht="15" customHeight="1" x14ac:dyDescent="0.75">
      <c r="A95" s="80" t="s">
        <v>370</v>
      </c>
      <c r="B95" s="89" t="s">
        <v>300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298</v>
      </c>
      <c r="AG95" s="82"/>
    </row>
    <row r="96" spans="1:33" ht="12" customHeight="1" x14ac:dyDescent="0.75">
      <c r="A96" s="80" t="s">
        <v>371</v>
      </c>
      <c r="B96" s="89" t="s">
        <v>302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298</v>
      </c>
      <c r="AG96" s="82"/>
    </row>
    <row r="97" spans="1:33" ht="15" customHeight="1" x14ac:dyDescent="0.75">
      <c r="A97" s="80" t="s">
        <v>372</v>
      </c>
      <c r="B97" s="88" t="s">
        <v>373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374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283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375</v>
      </c>
      <c r="B101" s="89" t="s">
        <v>285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376</v>
      </c>
      <c r="B102" s="89" t="s">
        <v>287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377</v>
      </c>
      <c r="B103" s="89" t="s">
        <v>289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378</v>
      </c>
      <c r="B104" s="89" t="s">
        <v>291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379</v>
      </c>
      <c r="B105" s="89" t="s">
        <v>293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380</v>
      </c>
      <c r="B106" s="89" t="s">
        <v>295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381</v>
      </c>
      <c r="B107" s="89" t="s">
        <v>297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298</v>
      </c>
      <c r="AG107" s="82"/>
    </row>
    <row r="108" spans="1:33" ht="15" customHeight="1" x14ac:dyDescent="0.75">
      <c r="A108" s="80" t="s">
        <v>382</v>
      </c>
      <c r="B108" s="89" t="s">
        <v>300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298</v>
      </c>
      <c r="AG108" s="82"/>
    </row>
    <row r="109" spans="1:33" ht="15" customHeight="1" x14ac:dyDescent="0.75">
      <c r="A109" s="80" t="s">
        <v>383</v>
      </c>
      <c r="B109" s="89" t="s">
        <v>302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298</v>
      </c>
      <c r="AG109" s="82"/>
    </row>
    <row r="110" spans="1:33" ht="15" customHeight="1" x14ac:dyDescent="0.75">
      <c r="A110" s="80" t="s">
        <v>384</v>
      </c>
      <c r="B110" s="89" t="s">
        <v>385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305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386</v>
      </c>
      <c r="B112" s="89" t="s">
        <v>285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387</v>
      </c>
      <c r="B113" s="89" t="s">
        <v>287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388</v>
      </c>
      <c r="B114" s="89" t="s">
        <v>289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389</v>
      </c>
      <c r="B115" s="89" t="s">
        <v>291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390</v>
      </c>
      <c r="B116" s="89" t="s">
        <v>293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391</v>
      </c>
      <c r="B117" s="102" t="s">
        <v>295</v>
      </c>
      <c r="C117" s="103">
        <v>17.406853000000002</v>
      </c>
      <c r="D117" s="103">
        <v>17.424419</v>
      </c>
      <c r="E117" s="103">
        <v>17.492840000000001</v>
      </c>
      <c r="F117" s="103">
        <v>17.594168</v>
      </c>
      <c r="G117" s="103">
        <v>17.723022</v>
      </c>
      <c r="H117" s="103">
        <v>17.870365</v>
      </c>
      <c r="I117" s="103">
        <v>18.006972999999999</v>
      </c>
      <c r="J117" s="103">
        <v>18.150782</v>
      </c>
      <c r="K117" s="103">
        <v>18.295826000000002</v>
      </c>
      <c r="L117" s="103">
        <v>18.440176000000001</v>
      </c>
      <c r="M117" s="103">
        <v>18.580342999999999</v>
      </c>
      <c r="N117" s="103">
        <v>18.711387999999999</v>
      </c>
      <c r="O117" s="103">
        <v>18.795469000000001</v>
      </c>
      <c r="P117" s="103">
        <v>18.886208</v>
      </c>
      <c r="Q117" s="103">
        <v>18.994534999999999</v>
      </c>
      <c r="R117" s="103">
        <v>19.086106999999998</v>
      </c>
      <c r="S117" s="103">
        <v>19.144750999999999</v>
      </c>
      <c r="T117" s="103">
        <v>19.193377999999999</v>
      </c>
      <c r="U117" s="103">
        <v>19.256512000000001</v>
      </c>
      <c r="V117" s="103">
        <v>19.306592999999999</v>
      </c>
      <c r="W117" s="103">
        <v>19.347332000000002</v>
      </c>
      <c r="X117" s="103">
        <v>19.379252999999999</v>
      </c>
      <c r="Y117" s="103">
        <v>19.403368</v>
      </c>
      <c r="Z117" s="103">
        <v>19.420500000000001</v>
      </c>
      <c r="AA117" s="103">
        <v>19.432022</v>
      </c>
      <c r="AB117" s="103">
        <v>19.441696</v>
      </c>
      <c r="AC117" s="103">
        <v>19.448132999999999</v>
      </c>
      <c r="AD117" s="103">
        <v>19.409203000000002</v>
      </c>
      <c r="AE117" s="103">
        <v>19.409485</v>
      </c>
      <c r="AF117" s="104">
        <v>3.8969999999999999E-3</v>
      </c>
      <c r="AG117" s="82"/>
    </row>
    <row r="118" spans="1:33" ht="15" customHeight="1" x14ac:dyDescent="0.75">
      <c r="A118" s="80" t="s">
        <v>392</v>
      </c>
      <c r="B118" s="89" t="s">
        <v>297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298</v>
      </c>
      <c r="AG118" s="82"/>
    </row>
    <row r="119" spans="1:33" ht="15" customHeight="1" x14ac:dyDescent="0.75">
      <c r="A119" s="80" t="s">
        <v>393</v>
      </c>
      <c r="B119" s="89" t="s">
        <v>300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298</v>
      </c>
      <c r="AG119" s="82"/>
    </row>
    <row r="120" spans="1:33" ht="15" customHeight="1" x14ac:dyDescent="0.75">
      <c r="A120" s="80" t="s">
        <v>394</v>
      </c>
      <c r="B120" s="89" t="s">
        <v>302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298</v>
      </c>
      <c r="AG120" s="82"/>
    </row>
    <row r="121" spans="1:33" ht="15" customHeight="1" x14ac:dyDescent="0.75">
      <c r="A121" s="80" t="s">
        <v>395</v>
      </c>
      <c r="B121" s="89" t="s">
        <v>396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317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397</v>
      </c>
      <c r="B123" s="89" t="s">
        <v>285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398</v>
      </c>
      <c r="B124" s="89" t="s">
        <v>287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399</v>
      </c>
      <c r="B125" s="89" t="s">
        <v>289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400</v>
      </c>
      <c r="B126" s="89" t="s">
        <v>291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401</v>
      </c>
      <c r="B127" s="89" t="s">
        <v>293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298</v>
      </c>
      <c r="AG127" s="82"/>
    </row>
    <row r="128" spans="1:33" ht="15" customHeight="1" x14ac:dyDescent="0.75">
      <c r="A128" s="80" t="s">
        <v>402</v>
      </c>
      <c r="B128" s="89" t="s">
        <v>295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403</v>
      </c>
      <c r="B129" s="89" t="s">
        <v>297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298</v>
      </c>
      <c r="AG129" s="82"/>
    </row>
    <row r="130" spans="1:33" ht="12" customHeight="1" x14ac:dyDescent="0.75">
      <c r="A130" s="80" t="s">
        <v>404</v>
      </c>
      <c r="B130" s="89" t="s">
        <v>300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298</v>
      </c>
      <c r="AG130" s="82"/>
    </row>
    <row r="131" spans="1:33" ht="12" customHeight="1" x14ac:dyDescent="0.75">
      <c r="A131" s="80" t="s">
        <v>405</v>
      </c>
      <c r="B131" s="89" t="s">
        <v>302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298</v>
      </c>
      <c r="AG131" s="82"/>
    </row>
    <row r="132" spans="1:33" ht="12" customHeight="1" x14ac:dyDescent="0.75">
      <c r="A132" s="80" t="s">
        <v>406</v>
      </c>
      <c r="B132" s="89" t="s">
        <v>407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408</v>
      </c>
      <c r="B133" s="88" t="s">
        <v>409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410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283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411</v>
      </c>
      <c r="B137" s="89" t="s">
        <v>285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412</v>
      </c>
      <c r="B138" s="89" t="s">
        <v>287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413</v>
      </c>
      <c r="B139" s="89" t="s">
        <v>289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414</v>
      </c>
      <c r="B140" s="89" t="s">
        <v>291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415</v>
      </c>
      <c r="B141" s="89" t="s">
        <v>293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416</v>
      </c>
      <c r="B142" s="89" t="s">
        <v>295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417</v>
      </c>
      <c r="B143" s="89" t="s">
        <v>297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298</v>
      </c>
      <c r="AG143" s="82"/>
    </row>
    <row r="144" spans="1:33" ht="12" customHeight="1" x14ac:dyDescent="0.75">
      <c r="A144" s="80" t="s">
        <v>418</v>
      </c>
      <c r="B144" s="89" t="s">
        <v>300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298</v>
      </c>
      <c r="AG144" s="82"/>
    </row>
    <row r="145" spans="1:33" ht="12" customHeight="1" x14ac:dyDescent="0.75">
      <c r="A145" s="80" t="s">
        <v>419</v>
      </c>
      <c r="B145" s="89" t="s">
        <v>302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298</v>
      </c>
      <c r="AG145" s="82"/>
    </row>
    <row r="146" spans="1:33" ht="12" customHeight="1" x14ac:dyDescent="0.75">
      <c r="A146" s="80" t="s">
        <v>420</v>
      </c>
      <c r="B146" s="89" t="s">
        <v>304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305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421</v>
      </c>
      <c r="B148" s="89" t="s">
        <v>285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422</v>
      </c>
      <c r="B149" s="89" t="s">
        <v>287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423</v>
      </c>
      <c r="B150" s="89" t="s">
        <v>289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424</v>
      </c>
      <c r="B151" s="89" t="s">
        <v>291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425</v>
      </c>
      <c r="B152" s="89" t="s">
        <v>293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426</v>
      </c>
      <c r="B153" s="89" t="s">
        <v>295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427</v>
      </c>
      <c r="B154" s="89" t="s">
        <v>297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298</v>
      </c>
      <c r="AG154" s="82"/>
    </row>
    <row r="155" spans="1:33" ht="15" customHeight="1" x14ac:dyDescent="0.75">
      <c r="A155" s="80" t="s">
        <v>428</v>
      </c>
      <c r="B155" s="89" t="s">
        <v>300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298</v>
      </c>
      <c r="AG155" s="82"/>
    </row>
    <row r="156" spans="1:33" ht="15" customHeight="1" x14ac:dyDescent="0.75">
      <c r="A156" s="80" t="s">
        <v>429</v>
      </c>
      <c r="B156" s="89" t="s">
        <v>302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298</v>
      </c>
      <c r="AG156" s="82"/>
    </row>
    <row r="157" spans="1:33" ht="15" customHeight="1" x14ac:dyDescent="0.75">
      <c r="A157" s="80" t="s">
        <v>430</v>
      </c>
      <c r="B157" s="89" t="s">
        <v>316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317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431</v>
      </c>
      <c r="B159" s="89" t="s">
        <v>285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432</v>
      </c>
      <c r="B160" s="89" t="s">
        <v>287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433</v>
      </c>
      <c r="B161" s="89" t="s">
        <v>289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434</v>
      </c>
      <c r="B162" s="89" t="s">
        <v>291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435</v>
      </c>
      <c r="B163" s="89" t="s">
        <v>293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298</v>
      </c>
      <c r="AG163" s="82"/>
    </row>
    <row r="164" spans="1:33" ht="15" customHeight="1" x14ac:dyDescent="0.75">
      <c r="A164" s="80" t="s">
        <v>436</v>
      </c>
      <c r="B164" s="89" t="s">
        <v>295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437</v>
      </c>
      <c r="B165" s="89" t="s">
        <v>297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298</v>
      </c>
      <c r="AG165" s="82"/>
    </row>
    <row r="166" spans="1:33" ht="15" customHeight="1" x14ac:dyDescent="0.75">
      <c r="A166" s="80" t="s">
        <v>438</v>
      </c>
      <c r="B166" s="89" t="s">
        <v>300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298</v>
      </c>
      <c r="AG166" s="82"/>
    </row>
    <row r="167" spans="1:33" ht="15" customHeight="1" x14ac:dyDescent="0.75">
      <c r="A167" s="80" t="s">
        <v>439</v>
      </c>
      <c r="B167" s="89" t="s">
        <v>302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298</v>
      </c>
      <c r="AG167" s="82"/>
    </row>
    <row r="168" spans="1:33" ht="15" customHeight="1" x14ac:dyDescent="0.75">
      <c r="A168" s="80" t="s">
        <v>440</v>
      </c>
      <c r="B168" s="89" t="s">
        <v>328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441</v>
      </c>
      <c r="B169" s="88" t="s">
        <v>442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258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374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283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443</v>
      </c>
      <c r="B175" s="89" t="s">
        <v>285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444</v>
      </c>
      <c r="B176" s="89" t="s">
        <v>287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445</v>
      </c>
      <c r="B177" s="89" t="s">
        <v>289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446</v>
      </c>
      <c r="B178" s="89" t="s">
        <v>291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447</v>
      </c>
      <c r="B179" s="89" t="s">
        <v>293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448</v>
      </c>
      <c r="B180" s="89" t="s">
        <v>295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449</v>
      </c>
      <c r="B181" s="89" t="s">
        <v>297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298</v>
      </c>
      <c r="AG181" s="82"/>
    </row>
    <row r="182" spans="1:33" ht="12" customHeight="1" x14ac:dyDescent="0.75">
      <c r="A182" s="80" t="s">
        <v>450</v>
      </c>
      <c r="B182" s="89" t="s">
        <v>300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298</v>
      </c>
      <c r="AG182" s="82"/>
    </row>
    <row r="183" spans="1:33" ht="15" customHeight="1" x14ac:dyDescent="0.75">
      <c r="A183" s="80" t="s">
        <v>451</v>
      </c>
      <c r="B183" s="89" t="s">
        <v>302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298</v>
      </c>
      <c r="AG183" s="82"/>
    </row>
    <row r="184" spans="1:33" ht="15" customHeight="1" x14ac:dyDescent="0.75">
      <c r="A184" s="80" t="s">
        <v>452</v>
      </c>
      <c r="B184" s="89" t="s">
        <v>385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305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453</v>
      </c>
      <c r="B186" s="89" t="s">
        <v>285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454</v>
      </c>
      <c r="B187" s="89" t="s">
        <v>287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455</v>
      </c>
      <c r="B188" s="89" t="s">
        <v>289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456</v>
      </c>
      <c r="B189" s="89" t="s">
        <v>291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457</v>
      </c>
      <c r="B190" s="89" t="s">
        <v>293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458</v>
      </c>
      <c r="B191" s="89" t="s">
        <v>295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459</v>
      </c>
      <c r="B192" s="89" t="s">
        <v>297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298</v>
      </c>
      <c r="AG192" s="82"/>
    </row>
    <row r="193" spans="1:33" ht="15" customHeight="1" x14ac:dyDescent="0.75">
      <c r="A193" s="80" t="s">
        <v>460</v>
      </c>
      <c r="B193" s="89" t="s">
        <v>300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298</v>
      </c>
      <c r="AG193" s="82"/>
    </row>
    <row r="194" spans="1:33" ht="12" customHeight="1" x14ac:dyDescent="0.75">
      <c r="A194" s="80" t="s">
        <v>461</v>
      </c>
      <c r="B194" s="89" t="s">
        <v>302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298</v>
      </c>
      <c r="AG194" s="82"/>
    </row>
    <row r="195" spans="1:33" ht="15" customHeight="1" x14ac:dyDescent="0.75">
      <c r="A195" s="80" t="s">
        <v>462</v>
      </c>
      <c r="B195" s="89" t="s">
        <v>396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317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463</v>
      </c>
      <c r="B197" s="89" t="s">
        <v>285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464</v>
      </c>
      <c r="B198" s="89" t="s">
        <v>287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465</v>
      </c>
      <c r="B199" s="89" t="s">
        <v>289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466</v>
      </c>
      <c r="B200" s="89" t="s">
        <v>291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467</v>
      </c>
      <c r="B201" s="89" t="s">
        <v>293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298</v>
      </c>
      <c r="AG201" s="82"/>
    </row>
    <row r="202" spans="1:33" ht="15" customHeight="1" x14ac:dyDescent="0.75">
      <c r="A202" s="80" t="s">
        <v>468</v>
      </c>
      <c r="B202" s="89" t="s">
        <v>295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469</v>
      </c>
      <c r="B203" s="89" t="s">
        <v>297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298</v>
      </c>
      <c r="AG203" s="82"/>
    </row>
    <row r="204" spans="1:33" ht="12" customHeight="1" x14ac:dyDescent="0.75">
      <c r="A204" s="80" t="s">
        <v>470</v>
      </c>
      <c r="B204" s="89" t="s">
        <v>300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298</v>
      </c>
      <c r="AG204" s="82"/>
    </row>
    <row r="205" spans="1:33" ht="15" customHeight="1" x14ac:dyDescent="0.75">
      <c r="A205" s="80" t="s">
        <v>471</v>
      </c>
      <c r="B205" s="89" t="s">
        <v>302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298</v>
      </c>
      <c r="AG205" s="82"/>
    </row>
    <row r="206" spans="1:33" ht="15" customHeight="1" x14ac:dyDescent="0.75">
      <c r="A206" s="80" t="s">
        <v>472</v>
      </c>
      <c r="B206" s="89" t="s">
        <v>407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473</v>
      </c>
      <c r="B207" s="88" t="s">
        <v>409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474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283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475</v>
      </c>
      <c r="B211" s="89" t="s">
        <v>285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476</v>
      </c>
      <c r="B212" s="89" t="s">
        <v>287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477</v>
      </c>
      <c r="B213" s="89" t="s">
        <v>289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298</v>
      </c>
      <c r="AG213" s="82"/>
    </row>
    <row r="214" spans="1:33" ht="15" customHeight="1" x14ac:dyDescent="0.75">
      <c r="A214" s="80" t="s">
        <v>478</v>
      </c>
      <c r="B214" s="89" t="s">
        <v>291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298</v>
      </c>
      <c r="AG214" s="82"/>
    </row>
    <row r="215" spans="1:33" ht="15" customHeight="1" x14ac:dyDescent="0.75">
      <c r="A215" s="80" t="s">
        <v>479</v>
      </c>
      <c r="B215" s="89" t="s">
        <v>293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480</v>
      </c>
      <c r="B216" s="89" t="s">
        <v>295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298</v>
      </c>
      <c r="AG216" s="82"/>
    </row>
    <row r="217" spans="1:33" ht="15" customHeight="1" x14ac:dyDescent="0.75">
      <c r="A217" s="80" t="s">
        <v>481</v>
      </c>
      <c r="B217" s="89" t="s">
        <v>297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298</v>
      </c>
      <c r="AG217" s="82"/>
    </row>
    <row r="218" spans="1:33" ht="15" customHeight="1" x14ac:dyDescent="0.75">
      <c r="A218" s="80" t="s">
        <v>482</v>
      </c>
      <c r="B218" s="89" t="s">
        <v>300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298</v>
      </c>
      <c r="AG218" s="82"/>
    </row>
    <row r="219" spans="1:33" ht="15" customHeight="1" x14ac:dyDescent="0.75">
      <c r="A219" s="80" t="s">
        <v>483</v>
      </c>
      <c r="B219" s="89" t="s">
        <v>302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298</v>
      </c>
      <c r="AG219" s="82"/>
    </row>
    <row r="220" spans="1:33" ht="15" customHeight="1" x14ac:dyDescent="0.75">
      <c r="A220" s="80" t="s">
        <v>484</v>
      </c>
      <c r="B220" s="89" t="s">
        <v>304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305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485</v>
      </c>
      <c r="B222" s="89" t="s">
        <v>285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486</v>
      </c>
      <c r="B223" s="89" t="s">
        <v>287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487</v>
      </c>
      <c r="B224" s="89" t="s">
        <v>289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488</v>
      </c>
      <c r="B225" s="89" t="s">
        <v>291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489</v>
      </c>
      <c r="B226" s="89" t="s">
        <v>293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490</v>
      </c>
      <c r="B227" s="89" t="s">
        <v>295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491</v>
      </c>
      <c r="B228" s="89" t="s">
        <v>297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298</v>
      </c>
      <c r="AG228" s="82"/>
    </row>
    <row r="229" spans="1:33" ht="15" customHeight="1" x14ac:dyDescent="0.75">
      <c r="A229" s="80" t="s">
        <v>492</v>
      </c>
      <c r="B229" s="89" t="s">
        <v>300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298</v>
      </c>
      <c r="AG229" s="82"/>
    </row>
    <row r="230" spans="1:33" ht="15" customHeight="1" x14ac:dyDescent="0.75">
      <c r="A230" s="80" t="s">
        <v>493</v>
      </c>
      <c r="B230" s="89" t="s">
        <v>302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298</v>
      </c>
      <c r="AG230" s="82"/>
    </row>
    <row r="231" spans="1:33" ht="15" customHeight="1" x14ac:dyDescent="0.75">
      <c r="A231" s="80" t="s">
        <v>494</v>
      </c>
      <c r="B231" s="89" t="s">
        <v>316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317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495</v>
      </c>
      <c r="B233" s="89" t="s">
        <v>285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496</v>
      </c>
      <c r="B234" s="89" t="s">
        <v>287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497</v>
      </c>
      <c r="B235" s="89" t="s">
        <v>289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498</v>
      </c>
      <c r="B236" s="89" t="s">
        <v>291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499</v>
      </c>
      <c r="B237" s="89" t="s">
        <v>293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298</v>
      </c>
      <c r="AG237" s="82"/>
    </row>
    <row r="238" spans="1:33" ht="15" customHeight="1" x14ac:dyDescent="0.75">
      <c r="A238" s="80" t="s">
        <v>500</v>
      </c>
      <c r="B238" s="89" t="s">
        <v>295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501</v>
      </c>
      <c r="B239" s="89" t="s">
        <v>297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298</v>
      </c>
      <c r="AG239" s="82"/>
    </row>
    <row r="240" spans="1:33" ht="15" customHeight="1" x14ac:dyDescent="0.75">
      <c r="A240" s="80" t="s">
        <v>502</v>
      </c>
      <c r="B240" s="89" t="s">
        <v>300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298</v>
      </c>
      <c r="AG240" s="82"/>
    </row>
    <row r="241" spans="1:33" ht="15" customHeight="1" x14ac:dyDescent="0.75">
      <c r="A241" s="80" t="s">
        <v>503</v>
      </c>
      <c r="B241" s="89" t="s">
        <v>302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298</v>
      </c>
      <c r="AG241" s="82"/>
    </row>
    <row r="242" spans="1:33" ht="15" customHeight="1" x14ac:dyDescent="0.75">
      <c r="A242" s="80" t="s">
        <v>504</v>
      </c>
      <c r="B242" s="89" t="s">
        <v>328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505</v>
      </c>
      <c r="B243" s="88" t="s">
        <v>506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259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507</v>
      </c>
      <c r="B248" s="89" t="s">
        <v>508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509</v>
      </c>
      <c r="B249" s="89" t="s">
        <v>510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511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512</v>
      </c>
      <c r="B251" s="89" t="s">
        <v>513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514</v>
      </c>
      <c r="B252" s="89" t="s">
        <v>515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298</v>
      </c>
      <c r="AG252" s="82"/>
    </row>
    <row r="253" spans="1:33" ht="15" customHeight="1" x14ac:dyDescent="0.75">
      <c r="A253" s="80" t="s">
        <v>516</v>
      </c>
      <c r="B253" s="89" t="s">
        <v>517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298</v>
      </c>
      <c r="AG253" s="82"/>
    </row>
    <row r="254" spans="1:33" ht="15" customHeight="1" x14ac:dyDescent="0.75">
      <c r="A254" s="80" t="s">
        <v>518</v>
      </c>
      <c r="B254" s="89" t="s">
        <v>519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260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520</v>
      </c>
      <c r="B257" s="89" t="s">
        <v>521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522</v>
      </c>
      <c r="B258" s="89" t="s">
        <v>510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05" t="s">
        <v>511</v>
      </c>
      <c r="C259" s="106"/>
      <c r="D259" s="106"/>
      <c r="E259" s="106"/>
      <c r="F259" s="106"/>
      <c r="G259" s="106"/>
      <c r="H259" s="106"/>
      <c r="I259" s="106"/>
      <c r="J259" s="106"/>
      <c r="K259" s="106"/>
      <c r="L259" s="106"/>
      <c r="M259" s="106"/>
      <c r="N259" s="106"/>
      <c r="O259" s="106"/>
      <c r="P259" s="106"/>
      <c r="Q259" s="106"/>
      <c r="R259" s="106"/>
      <c r="S259" s="106"/>
      <c r="T259" s="106"/>
      <c r="U259" s="106"/>
      <c r="V259" s="106"/>
      <c r="W259" s="106"/>
      <c r="X259" s="106"/>
      <c r="Y259" s="106"/>
      <c r="Z259" s="106"/>
      <c r="AA259" s="106"/>
      <c r="AB259" s="106"/>
      <c r="AC259" s="106"/>
      <c r="AD259" s="106"/>
      <c r="AE259" s="106"/>
      <c r="AF259" s="106"/>
      <c r="AG259" s="82"/>
    </row>
    <row r="260" spans="1:33" ht="15" customHeight="1" x14ac:dyDescent="0.75">
      <c r="A260" s="80" t="s">
        <v>523</v>
      </c>
      <c r="B260" s="89" t="s">
        <v>513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524</v>
      </c>
      <c r="B261" s="89" t="s">
        <v>515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525</v>
      </c>
      <c r="B262" s="89" t="s">
        <v>517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298</v>
      </c>
      <c r="AG262" s="82"/>
    </row>
    <row r="263" spans="1:33" ht="15" customHeight="1" x14ac:dyDescent="0.75">
      <c r="A263" s="80" t="s">
        <v>526</v>
      </c>
      <c r="B263" s="89" t="s">
        <v>519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261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527</v>
      </c>
      <c r="B266" s="89" t="s">
        <v>528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529</v>
      </c>
      <c r="B267" s="89" t="s">
        <v>530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531</v>
      </c>
      <c r="B268" s="89" t="s">
        <v>532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511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533</v>
      </c>
      <c r="B270" s="89" t="s">
        <v>513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534</v>
      </c>
      <c r="B271" s="89" t="s">
        <v>515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535</v>
      </c>
      <c r="B272" s="89" t="s">
        <v>517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298</v>
      </c>
      <c r="AG272" s="82"/>
    </row>
    <row r="273" spans="1:34" ht="12" customHeight="1" x14ac:dyDescent="0.75">
      <c r="A273" s="80" t="s">
        <v>536</v>
      </c>
      <c r="B273" s="89" t="s">
        <v>519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99" t="s">
        <v>537</v>
      </c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  <c r="AA275" s="100"/>
      <c r="AB275" s="100"/>
      <c r="AC275" s="100"/>
      <c r="AD275" s="100"/>
      <c r="AE275" s="100"/>
      <c r="AF275" s="100"/>
      <c r="AG275" s="100"/>
      <c r="AH275" s="97"/>
    </row>
    <row r="276" spans="1:34" ht="12" customHeight="1" x14ac:dyDescent="0.75">
      <c r="B276" s="82" t="s">
        <v>538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539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540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541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542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543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544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545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01"/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  <c r="AA339" s="101"/>
      <c r="AB339" s="101"/>
      <c r="AC339" s="101"/>
      <c r="AD339" s="101"/>
      <c r="AE339" s="101"/>
      <c r="AF339" s="101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  <c r="AA452" s="101"/>
      <c r="AB452" s="101"/>
      <c r="AC452" s="101"/>
      <c r="AD452" s="101"/>
      <c r="AE452" s="101"/>
      <c r="AF452" s="101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01"/>
      <c r="C565" s="101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1"/>
      <c r="AA565" s="101"/>
      <c r="AB565" s="101"/>
      <c r="AC565" s="101"/>
      <c r="AD565" s="101"/>
      <c r="AE565" s="101"/>
      <c r="AF565" s="101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1"/>
      <c r="AA663" s="101"/>
      <c r="AB663" s="101"/>
      <c r="AC663" s="101"/>
      <c r="AD663" s="101"/>
      <c r="AE663" s="101"/>
      <c r="AF663" s="101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01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1"/>
      <c r="AA735" s="101"/>
      <c r="AB735" s="101"/>
      <c r="AC735" s="101"/>
      <c r="AD735" s="101"/>
      <c r="AE735" s="101"/>
      <c r="AF735" s="101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01"/>
      <c r="C911" s="101"/>
      <c r="D911" s="101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1"/>
      <c r="AA911" s="101"/>
      <c r="AB911" s="101"/>
      <c r="AC911" s="101"/>
      <c r="AD911" s="101"/>
      <c r="AE911" s="101"/>
      <c r="AF911" s="101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01"/>
      <c r="C994" s="101"/>
      <c r="D994" s="101"/>
      <c r="E994" s="101"/>
      <c r="F994" s="101"/>
      <c r="G994" s="101"/>
      <c r="H994" s="101"/>
      <c r="I994" s="101"/>
      <c r="J994" s="101"/>
      <c r="K994" s="101"/>
      <c r="L994" s="101"/>
      <c r="M994" s="101"/>
      <c r="N994" s="101"/>
      <c r="O994" s="101"/>
      <c r="P994" s="101"/>
      <c r="Q994" s="101"/>
      <c r="R994" s="101"/>
      <c r="S994" s="101"/>
      <c r="T994" s="101"/>
      <c r="U994" s="101"/>
      <c r="V994" s="101"/>
      <c r="W994" s="101"/>
      <c r="X994" s="101"/>
      <c r="Y994" s="101"/>
      <c r="Z994" s="101"/>
      <c r="AA994" s="101"/>
      <c r="AB994" s="101"/>
      <c r="AC994" s="101"/>
      <c r="AD994" s="101"/>
      <c r="AE994" s="101"/>
      <c r="AF994" s="101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01"/>
      <c r="C1096" s="101"/>
      <c r="D1096" s="101"/>
      <c r="E1096" s="101"/>
      <c r="F1096" s="101"/>
      <c r="G1096" s="101"/>
      <c r="H1096" s="101"/>
      <c r="I1096" s="101"/>
      <c r="J1096" s="101"/>
      <c r="K1096" s="101"/>
      <c r="L1096" s="101"/>
      <c r="M1096" s="101"/>
      <c r="N1096" s="101"/>
      <c r="O1096" s="101"/>
      <c r="P1096" s="101"/>
      <c r="Q1096" s="101"/>
      <c r="R1096" s="101"/>
      <c r="S1096" s="101"/>
      <c r="T1096" s="101"/>
      <c r="U1096" s="101"/>
      <c r="V1096" s="101"/>
      <c r="W1096" s="101"/>
      <c r="X1096" s="101"/>
      <c r="Y1096" s="101"/>
      <c r="Z1096" s="101"/>
      <c r="AA1096" s="101"/>
      <c r="AB1096" s="101"/>
      <c r="AC1096" s="101"/>
      <c r="AD1096" s="101"/>
      <c r="AE1096" s="101"/>
      <c r="AF1096" s="101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01"/>
      <c r="C1194" s="101"/>
      <c r="D1194" s="101"/>
      <c r="E1194" s="101"/>
      <c r="F1194" s="101"/>
      <c r="G1194" s="101"/>
      <c r="H1194" s="101"/>
      <c r="I1194" s="101"/>
      <c r="J1194" s="101"/>
      <c r="K1194" s="101"/>
      <c r="L1194" s="101"/>
      <c r="M1194" s="101"/>
      <c r="N1194" s="101"/>
      <c r="O1194" s="101"/>
      <c r="P1194" s="101"/>
      <c r="Q1194" s="101"/>
      <c r="R1194" s="101"/>
      <c r="S1194" s="101"/>
      <c r="T1194" s="101"/>
      <c r="U1194" s="101"/>
      <c r="V1194" s="101"/>
      <c r="W1194" s="101"/>
      <c r="X1194" s="101"/>
      <c r="Y1194" s="101"/>
      <c r="Z1194" s="101"/>
      <c r="AA1194" s="101"/>
      <c r="AB1194" s="101"/>
      <c r="AC1194" s="101"/>
      <c r="AD1194" s="101"/>
      <c r="AE1194" s="101"/>
      <c r="AF1194" s="101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01"/>
      <c r="C1294" s="101"/>
      <c r="D1294" s="101"/>
      <c r="E1294" s="101"/>
      <c r="F1294" s="101"/>
      <c r="G1294" s="101"/>
      <c r="H1294" s="101"/>
      <c r="I1294" s="101"/>
      <c r="J1294" s="101"/>
      <c r="K1294" s="101"/>
      <c r="L1294" s="101"/>
      <c r="M1294" s="101"/>
      <c r="N1294" s="101"/>
      <c r="O1294" s="101"/>
      <c r="P1294" s="101"/>
      <c r="Q1294" s="101"/>
      <c r="R1294" s="101"/>
      <c r="S1294" s="101"/>
      <c r="T1294" s="101"/>
      <c r="U1294" s="101"/>
      <c r="V1294" s="101"/>
      <c r="W1294" s="101"/>
      <c r="X1294" s="101"/>
      <c r="Y1294" s="101"/>
      <c r="Z1294" s="101"/>
      <c r="AA1294" s="101"/>
      <c r="AB1294" s="101"/>
      <c r="AC1294" s="101"/>
      <c r="AD1294" s="101"/>
      <c r="AE1294" s="101"/>
      <c r="AF1294" s="101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01"/>
      <c r="C1590" s="101"/>
      <c r="D1590" s="101"/>
      <c r="E1590" s="101"/>
      <c r="F1590" s="101"/>
      <c r="G1590" s="101"/>
      <c r="H1590" s="101"/>
      <c r="I1590" s="101"/>
      <c r="J1590" s="101"/>
      <c r="K1590" s="101"/>
      <c r="L1590" s="101"/>
      <c r="M1590" s="101"/>
      <c r="N1590" s="101"/>
      <c r="O1590" s="101"/>
      <c r="P1590" s="101"/>
      <c r="Q1590" s="101"/>
      <c r="R1590" s="101"/>
      <c r="S1590" s="101"/>
      <c r="T1590" s="101"/>
      <c r="U1590" s="101"/>
      <c r="V1590" s="101"/>
      <c r="W1590" s="101"/>
      <c r="X1590" s="101"/>
      <c r="Y1590" s="101"/>
      <c r="Z1590" s="101"/>
      <c r="AA1590" s="101"/>
      <c r="AB1590" s="101"/>
      <c r="AC1590" s="101"/>
      <c r="AD1590" s="101"/>
      <c r="AE1590" s="101"/>
      <c r="AF1590" s="101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01"/>
      <c r="C1813" s="101"/>
      <c r="D1813" s="101"/>
      <c r="E1813" s="101"/>
      <c r="F1813" s="101"/>
      <c r="G1813" s="101"/>
      <c r="H1813" s="101"/>
      <c r="I1813" s="101"/>
      <c r="J1813" s="101"/>
      <c r="K1813" s="101"/>
      <c r="L1813" s="101"/>
      <c r="M1813" s="101"/>
      <c r="N1813" s="101"/>
      <c r="O1813" s="101"/>
      <c r="P1813" s="101"/>
      <c r="Q1813" s="101"/>
      <c r="R1813" s="101"/>
      <c r="S1813" s="101"/>
      <c r="T1813" s="101"/>
      <c r="U1813" s="101"/>
      <c r="V1813" s="101"/>
      <c r="W1813" s="101"/>
      <c r="X1813" s="101"/>
      <c r="Y1813" s="101"/>
      <c r="Z1813" s="101"/>
      <c r="AA1813" s="101"/>
      <c r="AB1813" s="101"/>
      <c r="AC1813" s="101"/>
      <c r="AD1813" s="101"/>
      <c r="AE1813" s="101"/>
      <c r="AF1813" s="101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01"/>
      <c r="C2090" s="101"/>
      <c r="D2090" s="101"/>
      <c r="E2090" s="101"/>
      <c r="F2090" s="101"/>
      <c r="G2090" s="101"/>
      <c r="H2090" s="101"/>
      <c r="I2090" s="101"/>
      <c r="J2090" s="101"/>
      <c r="K2090" s="101"/>
      <c r="L2090" s="101"/>
      <c r="M2090" s="101"/>
      <c r="N2090" s="101"/>
      <c r="O2090" s="101"/>
      <c r="P2090" s="101"/>
      <c r="Q2090" s="101"/>
      <c r="R2090" s="101"/>
      <c r="S2090" s="101"/>
      <c r="T2090" s="101"/>
      <c r="U2090" s="101"/>
      <c r="V2090" s="101"/>
      <c r="W2090" s="101"/>
      <c r="X2090" s="101"/>
      <c r="Y2090" s="101"/>
      <c r="Z2090" s="101"/>
      <c r="AA2090" s="101"/>
      <c r="AB2090" s="101"/>
      <c r="AC2090" s="101"/>
      <c r="AD2090" s="101"/>
      <c r="AE2090" s="101"/>
      <c r="AF2090" s="101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01"/>
      <c r="C2425" s="101"/>
      <c r="D2425" s="101"/>
      <c r="E2425" s="101"/>
      <c r="F2425" s="101"/>
      <c r="G2425" s="101"/>
      <c r="H2425" s="101"/>
      <c r="I2425" s="101"/>
      <c r="J2425" s="101"/>
      <c r="K2425" s="101"/>
      <c r="L2425" s="101"/>
      <c r="M2425" s="101"/>
      <c r="N2425" s="101"/>
      <c r="O2425" s="101"/>
      <c r="P2425" s="101"/>
      <c r="Q2425" s="101"/>
      <c r="R2425" s="101"/>
      <c r="S2425" s="101"/>
      <c r="T2425" s="101"/>
      <c r="U2425" s="101"/>
      <c r="V2425" s="101"/>
      <c r="W2425" s="101"/>
      <c r="X2425" s="101"/>
      <c r="Y2425" s="101"/>
      <c r="Z2425" s="101"/>
      <c r="AA2425" s="101"/>
      <c r="AB2425" s="101"/>
      <c r="AC2425" s="101"/>
      <c r="AD2425" s="101"/>
      <c r="AE2425" s="101"/>
      <c r="AF2425" s="101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01"/>
      <c r="C2745" s="101"/>
      <c r="D2745" s="101"/>
      <c r="E2745" s="101"/>
      <c r="F2745" s="101"/>
      <c r="G2745" s="101"/>
      <c r="H2745" s="101"/>
      <c r="I2745" s="101"/>
      <c r="J2745" s="101"/>
      <c r="K2745" s="101"/>
      <c r="L2745" s="101"/>
      <c r="M2745" s="101"/>
      <c r="N2745" s="101"/>
      <c r="O2745" s="101"/>
      <c r="P2745" s="101"/>
      <c r="Q2745" s="101"/>
      <c r="R2745" s="101"/>
      <c r="S2745" s="101"/>
      <c r="T2745" s="101"/>
      <c r="U2745" s="101"/>
      <c r="V2745" s="101"/>
      <c r="W2745" s="101"/>
      <c r="X2745" s="101"/>
      <c r="Y2745" s="101"/>
      <c r="Z2745" s="101"/>
      <c r="AA2745" s="101"/>
      <c r="AB2745" s="101"/>
      <c r="AC2745" s="101"/>
      <c r="AD2745" s="101"/>
      <c r="AE2745" s="101"/>
      <c r="AF2745" s="101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01"/>
      <c r="C3076" s="101"/>
      <c r="D3076" s="101"/>
      <c r="E3076" s="101"/>
      <c r="F3076" s="101"/>
      <c r="G3076" s="101"/>
      <c r="H3076" s="101"/>
      <c r="I3076" s="101"/>
      <c r="J3076" s="101"/>
      <c r="K3076" s="101"/>
      <c r="L3076" s="101"/>
      <c r="M3076" s="101"/>
      <c r="N3076" s="101"/>
      <c r="O3076" s="101"/>
      <c r="P3076" s="101"/>
      <c r="Q3076" s="101"/>
      <c r="R3076" s="101"/>
      <c r="S3076" s="101"/>
      <c r="T3076" s="101"/>
      <c r="U3076" s="101"/>
      <c r="V3076" s="101"/>
      <c r="W3076" s="101"/>
      <c r="X3076" s="101"/>
      <c r="Y3076" s="101"/>
      <c r="Z3076" s="101"/>
      <c r="AA3076" s="101"/>
      <c r="AB3076" s="101"/>
      <c r="AC3076" s="101"/>
      <c r="AD3076" s="101"/>
      <c r="AE3076" s="101"/>
      <c r="AF3076" s="101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01"/>
      <c r="C3393" s="101"/>
      <c r="D3393" s="101"/>
      <c r="E3393" s="101"/>
      <c r="F3393" s="101"/>
      <c r="G3393" s="101"/>
      <c r="H3393" s="101"/>
      <c r="I3393" s="101"/>
      <c r="J3393" s="101"/>
      <c r="K3393" s="101"/>
      <c r="L3393" s="101"/>
      <c r="M3393" s="101"/>
      <c r="N3393" s="101"/>
      <c r="O3393" s="101"/>
      <c r="P3393" s="101"/>
      <c r="Q3393" s="101"/>
      <c r="R3393" s="101"/>
      <c r="S3393" s="101"/>
      <c r="T3393" s="101"/>
      <c r="U3393" s="101"/>
      <c r="V3393" s="101"/>
      <c r="W3393" s="101"/>
      <c r="X3393" s="101"/>
      <c r="Y3393" s="101"/>
      <c r="Z3393" s="101"/>
      <c r="AA3393" s="101"/>
      <c r="AB3393" s="101"/>
      <c r="AC3393" s="101"/>
      <c r="AD3393" s="101"/>
      <c r="AE3393" s="101"/>
      <c r="AF3393" s="101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01"/>
      <c r="C3502" s="101"/>
      <c r="D3502" s="101"/>
      <c r="E3502" s="101"/>
      <c r="F3502" s="101"/>
      <c r="G3502" s="101"/>
      <c r="H3502" s="101"/>
      <c r="I3502" s="101"/>
      <c r="J3502" s="101"/>
      <c r="K3502" s="101"/>
      <c r="L3502" s="101"/>
      <c r="M3502" s="101"/>
      <c r="N3502" s="101"/>
      <c r="O3502" s="101"/>
      <c r="P3502" s="101"/>
      <c r="Q3502" s="101"/>
      <c r="R3502" s="101"/>
      <c r="S3502" s="101"/>
      <c r="T3502" s="101"/>
      <c r="U3502" s="101"/>
      <c r="V3502" s="101"/>
      <c r="W3502" s="101"/>
      <c r="X3502" s="101"/>
      <c r="Y3502" s="101"/>
      <c r="Z3502" s="101"/>
      <c r="AA3502" s="101"/>
      <c r="AB3502" s="101"/>
      <c r="AC3502" s="101"/>
      <c r="AD3502" s="101"/>
      <c r="AE3502" s="101"/>
      <c r="AF3502" s="101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01"/>
      <c r="C3627" s="101"/>
      <c r="D3627" s="101"/>
      <c r="E3627" s="101"/>
      <c r="F3627" s="101"/>
      <c r="G3627" s="101"/>
      <c r="H3627" s="101"/>
      <c r="I3627" s="101"/>
      <c r="J3627" s="101"/>
      <c r="K3627" s="101"/>
      <c r="L3627" s="101"/>
      <c r="M3627" s="101"/>
      <c r="N3627" s="101"/>
      <c r="O3627" s="101"/>
      <c r="P3627" s="101"/>
      <c r="Q3627" s="101"/>
      <c r="R3627" s="101"/>
      <c r="S3627" s="101"/>
      <c r="T3627" s="101"/>
      <c r="U3627" s="101"/>
      <c r="V3627" s="101"/>
      <c r="W3627" s="101"/>
      <c r="X3627" s="101"/>
      <c r="Y3627" s="101"/>
      <c r="Z3627" s="101"/>
      <c r="AA3627" s="101"/>
      <c r="AB3627" s="101"/>
      <c r="AC3627" s="101"/>
      <c r="AD3627" s="101"/>
      <c r="AE3627" s="101"/>
      <c r="AF3627" s="101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01"/>
      <c r="C3752" s="101"/>
      <c r="D3752" s="101"/>
      <c r="E3752" s="101"/>
      <c r="F3752" s="101"/>
      <c r="G3752" s="101"/>
      <c r="H3752" s="101"/>
      <c r="I3752" s="101"/>
      <c r="J3752" s="101"/>
      <c r="K3752" s="101"/>
      <c r="L3752" s="101"/>
      <c r="M3752" s="101"/>
      <c r="N3752" s="101"/>
      <c r="O3752" s="101"/>
      <c r="P3752" s="101"/>
      <c r="Q3752" s="101"/>
      <c r="R3752" s="101"/>
      <c r="S3752" s="101"/>
      <c r="T3752" s="101"/>
      <c r="U3752" s="101"/>
      <c r="V3752" s="101"/>
      <c r="W3752" s="101"/>
      <c r="X3752" s="101"/>
      <c r="Y3752" s="101"/>
      <c r="Z3752" s="101"/>
      <c r="AA3752" s="101"/>
      <c r="AB3752" s="101"/>
      <c r="AC3752" s="101"/>
      <c r="AD3752" s="101"/>
      <c r="AE3752" s="101"/>
      <c r="AF3752" s="101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01"/>
      <c r="C3877" s="101"/>
      <c r="D3877" s="101"/>
      <c r="E3877" s="101"/>
      <c r="F3877" s="101"/>
      <c r="G3877" s="101"/>
      <c r="H3877" s="101"/>
      <c r="I3877" s="101"/>
      <c r="J3877" s="101"/>
      <c r="K3877" s="101"/>
      <c r="L3877" s="101"/>
      <c r="M3877" s="101"/>
      <c r="N3877" s="101"/>
      <c r="O3877" s="101"/>
      <c r="P3877" s="101"/>
      <c r="Q3877" s="101"/>
      <c r="R3877" s="101"/>
      <c r="S3877" s="101"/>
      <c r="T3877" s="101"/>
      <c r="U3877" s="101"/>
      <c r="V3877" s="101"/>
      <c r="W3877" s="101"/>
      <c r="X3877" s="101"/>
      <c r="Y3877" s="101"/>
      <c r="Z3877" s="101"/>
      <c r="AA3877" s="101"/>
      <c r="AB3877" s="101"/>
      <c r="AC3877" s="101"/>
      <c r="AD3877" s="101"/>
      <c r="AE3877" s="101"/>
      <c r="AF3877" s="101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01"/>
      <c r="C4002" s="101"/>
      <c r="D4002" s="101"/>
      <c r="E4002" s="101"/>
      <c r="F4002" s="101"/>
      <c r="G4002" s="101"/>
      <c r="H4002" s="101"/>
      <c r="I4002" s="101"/>
      <c r="J4002" s="101"/>
      <c r="K4002" s="101"/>
      <c r="L4002" s="101"/>
      <c r="M4002" s="101"/>
      <c r="N4002" s="101"/>
      <c r="O4002" s="101"/>
      <c r="P4002" s="101"/>
      <c r="Q4002" s="101"/>
      <c r="R4002" s="101"/>
      <c r="S4002" s="101"/>
      <c r="T4002" s="101"/>
      <c r="U4002" s="101"/>
      <c r="V4002" s="101"/>
      <c r="W4002" s="101"/>
      <c r="X4002" s="101"/>
      <c r="Y4002" s="101"/>
      <c r="Z4002" s="101"/>
      <c r="AA4002" s="101"/>
      <c r="AB4002" s="101"/>
      <c r="AC4002" s="101"/>
      <c r="AD4002" s="101"/>
      <c r="AE4002" s="101"/>
      <c r="AF4002" s="101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01"/>
      <c r="C4127" s="101"/>
      <c r="D4127" s="101"/>
      <c r="E4127" s="101"/>
      <c r="F4127" s="101"/>
      <c r="G4127" s="101"/>
      <c r="H4127" s="101"/>
      <c r="I4127" s="101"/>
      <c r="J4127" s="101"/>
      <c r="K4127" s="101"/>
      <c r="L4127" s="101"/>
      <c r="M4127" s="101"/>
      <c r="N4127" s="101"/>
      <c r="O4127" s="101"/>
      <c r="P4127" s="101"/>
      <c r="Q4127" s="101"/>
      <c r="R4127" s="101"/>
      <c r="S4127" s="101"/>
      <c r="T4127" s="101"/>
      <c r="U4127" s="101"/>
      <c r="V4127" s="101"/>
      <c r="W4127" s="101"/>
      <c r="X4127" s="101"/>
      <c r="Y4127" s="101"/>
      <c r="Z4127" s="101"/>
      <c r="AA4127" s="101"/>
      <c r="AB4127" s="101"/>
      <c r="AC4127" s="101"/>
      <c r="AD4127" s="101"/>
      <c r="AE4127" s="101"/>
      <c r="AF4127" s="101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01"/>
      <c r="C4252" s="101"/>
      <c r="D4252" s="101"/>
      <c r="E4252" s="101"/>
      <c r="F4252" s="101"/>
      <c r="G4252" s="101"/>
      <c r="H4252" s="101"/>
      <c r="I4252" s="101"/>
      <c r="J4252" s="101"/>
      <c r="K4252" s="101"/>
      <c r="L4252" s="101"/>
      <c r="M4252" s="101"/>
      <c r="N4252" s="101"/>
      <c r="O4252" s="101"/>
      <c r="P4252" s="101"/>
      <c r="Q4252" s="101"/>
      <c r="R4252" s="101"/>
      <c r="S4252" s="101"/>
      <c r="T4252" s="101"/>
      <c r="U4252" s="101"/>
      <c r="V4252" s="101"/>
      <c r="W4252" s="101"/>
      <c r="X4252" s="101"/>
      <c r="Y4252" s="101"/>
      <c r="Z4252" s="101"/>
      <c r="AA4252" s="101"/>
      <c r="AB4252" s="101"/>
      <c r="AC4252" s="101"/>
      <c r="AD4252" s="101"/>
      <c r="AE4252" s="101"/>
      <c r="AF4252" s="101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01"/>
      <c r="C4377" s="101"/>
      <c r="D4377" s="101"/>
      <c r="E4377" s="101"/>
      <c r="F4377" s="101"/>
      <c r="G4377" s="101"/>
      <c r="H4377" s="101"/>
      <c r="I4377" s="101"/>
      <c r="J4377" s="101"/>
      <c r="K4377" s="101"/>
      <c r="L4377" s="101"/>
      <c r="M4377" s="101"/>
      <c r="N4377" s="101"/>
      <c r="O4377" s="101"/>
      <c r="P4377" s="101"/>
      <c r="Q4377" s="101"/>
      <c r="R4377" s="101"/>
      <c r="S4377" s="101"/>
      <c r="T4377" s="101"/>
      <c r="U4377" s="101"/>
      <c r="V4377" s="101"/>
      <c r="W4377" s="101"/>
      <c r="X4377" s="101"/>
      <c r="Y4377" s="101"/>
      <c r="Z4377" s="101"/>
      <c r="AA4377" s="101"/>
      <c r="AB4377" s="101"/>
      <c r="AC4377" s="101"/>
      <c r="AD4377" s="101"/>
      <c r="AE4377" s="101"/>
      <c r="AF4377" s="101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01"/>
      <c r="C4502" s="101"/>
      <c r="D4502" s="101"/>
      <c r="E4502" s="101"/>
      <c r="F4502" s="101"/>
      <c r="G4502" s="101"/>
      <c r="H4502" s="101"/>
      <c r="I4502" s="101"/>
      <c r="J4502" s="101"/>
      <c r="K4502" s="101"/>
      <c r="L4502" s="101"/>
      <c r="M4502" s="101"/>
      <c r="N4502" s="101"/>
      <c r="O4502" s="101"/>
      <c r="P4502" s="101"/>
      <c r="Q4502" s="101"/>
      <c r="R4502" s="101"/>
      <c r="S4502" s="101"/>
      <c r="T4502" s="101"/>
      <c r="U4502" s="101"/>
      <c r="V4502" s="101"/>
      <c r="W4502" s="101"/>
      <c r="X4502" s="101"/>
      <c r="Y4502" s="101"/>
      <c r="Z4502" s="101"/>
      <c r="AA4502" s="101"/>
      <c r="AB4502" s="101"/>
      <c r="AC4502" s="101"/>
      <c r="AD4502" s="101"/>
      <c r="AE4502" s="101"/>
      <c r="AF4502" s="101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73AB-5C43-4FAF-BB3E-330A3B437C33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61"/>
  <sheetViews>
    <sheetView workbookViewId="0">
      <selection sqref="A1:AB1"/>
    </sheetView>
  </sheetViews>
  <sheetFormatPr defaultColWidth="9.1328125" defaultRowHeight="14.75" x14ac:dyDescent="0.75"/>
  <cols>
    <col min="1" max="1" width="19.40625" customWidth="1"/>
    <col min="2" max="27" width="7.7265625" customWidth="1"/>
    <col min="28" max="28" width="7.1328125" customWidth="1"/>
  </cols>
  <sheetData>
    <row r="1" spans="1:54" ht="16.5" customHeight="1" thickBot="1" x14ac:dyDescent="0.9">
      <c r="A1" s="111" t="s">
        <v>60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</row>
    <row r="2" spans="1:54" ht="16.5" customHeight="1" x14ac:dyDescent="0.75">
      <c r="A2" s="38"/>
      <c r="B2" s="39">
        <v>1980</v>
      </c>
      <c r="C2" s="40">
        <v>1985</v>
      </c>
      <c r="D2" s="40">
        <v>1990</v>
      </c>
      <c r="E2" s="40">
        <v>1991</v>
      </c>
      <c r="F2" s="40">
        <v>1992</v>
      </c>
      <c r="G2" s="40">
        <v>1993</v>
      </c>
      <c r="H2" s="40">
        <v>1994</v>
      </c>
      <c r="I2" s="40">
        <v>1995</v>
      </c>
      <c r="J2" s="40">
        <v>1996</v>
      </c>
      <c r="K2" s="40">
        <v>1997</v>
      </c>
      <c r="L2" s="40">
        <v>1998</v>
      </c>
      <c r="M2" s="40">
        <v>1999</v>
      </c>
      <c r="N2" s="40">
        <v>2000</v>
      </c>
      <c r="O2" s="40">
        <v>2001</v>
      </c>
      <c r="P2" s="40">
        <v>2002</v>
      </c>
      <c r="Q2" s="40">
        <v>2003</v>
      </c>
      <c r="R2" s="40">
        <v>2004</v>
      </c>
      <c r="S2" s="40">
        <v>2005</v>
      </c>
      <c r="T2" s="40">
        <v>2006</v>
      </c>
      <c r="U2" s="40">
        <v>2007</v>
      </c>
      <c r="V2" s="40">
        <v>2008</v>
      </c>
      <c r="W2" s="40">
        <v>2009</v>
      </c>
      <c r="X2" s="40">
        <v>2010</v>
      </c>
      <c r="Y2" s="40">
        <v>2011</v>
      </c>
      <c r="Z2" s="41">
        <v>2012</v>
      </c>
      <c r="AA2" s="40">
        <v>2013</v>
      </c>
      <c r="AB2" s="42">
        <v>2014</v>
      </c>
      <c r="AC2" s="43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5"/>
      <c r="AV2" s="45"/>
      <c r="AW2" s="45"/>
      <c r="AX2" s="45"/>
      <c r="AY2" s="45"/>
      <c r="AZ2" s="45"/>
      <c r="BA2" s="45"/>
      <c r="BB2" s="46"/>
    </row>
    <row r="3" spans="1:54" ht="16.5" customHeight="1" x14ac:dyDescent="0.75">
      <c r="A3" s="47" t="s">
        <v>61</v>
      </c>
      <c r="B3" s="48">
        <v>11306</v>
      </c>
      <c r="C3" s="48">
        <v>14460</v>
      </c>
      <c r="D3" s="48">
        <v>12615</v>
      </c>
      <c r="E3" s="48">
        <v>12573</v>
      </c>
      <c r="F3" s="48">
        <v>12172</v>
      </c>
      <c r="G3" s="48">
        <v>13211</v>
      </c>
      <c r="H3" s="48">
        <v>14125</v>
      </c>
      <c r="I3" s="48">
        <v>15145</v>
      </c>
      <c r="J3" s="48">
        <v>13144</v>
      </c>
      <c r="K3" s="48">
        <v>14458</v>
      </c>
      <c r="L3" s="48">
        <v>14456</v>
      </c>
      <c r="M3" s="48">
        <v>15215</v>
      </c>
      <c r="N3" s="48">
        <v>16571</v>
      </c>
      <c r="O3" s="48">
        <v>15605</v>
      </c>
      <c r="P3" s="48">
        <v>16115</v>
      </c>
      <c r="Q3" s="48">
        <v>15773</v>
      </c>
      <c r="R3" s="48">
        <v>15709</v>
      </c>
      <c r="S3" s="48">
        <v>15892</v>
      </c>
      <c r="T3" s="48">
        <v>15104</v>
      </c>
      <c r="U3" s="48">
        <v>15276</v>
      </c>
      <c r="V3" s="48">
        <v>13898</v>
      </c>
      <c r="W3" s="48">
        <v>9316</v>
      </c>
      <c r="X3" s="48">
        <v>11110</v>
      </c>
      <c r="Y3" s="48">
        <v>12003</v>
      </c>
      <c r="Z3" s="48">
        <v>13438</v>
      </c>
      <c r="AA3" s="48">
        <v>14846</v>
      </c>
      <c r="AB3" s="49" t="s">
        <v>62</v>
      </c>
      <c r="AC3" s="47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</row>
    <row r="4" spans="1:54" ht="16.5" customHeight="1" x14ac:dyDescent="0.75">
      <c r="A4" s="50" t="s">
        <v>63</v>
      </c>
      <c r="B4" s="51">
        <v>9443</v>
      </c>
      <c r="C4" s="51">
        <v>10791</v>
      </c>
      <c r="D4" s="51">
        <v>8810</v>
      </c>
      <c r="E4" s="51">
        <v>8524</v>
      </c>
      <c r="F4" s="51">
        <v>8108</v>
      </c>
      <c r="G4" s="51">
        <v>8456</v>
      </c>
      <c r="H4" s="51">
        <v>8415</v>
      </c>
      <c r="I4" s="51">
        <v>9396</v>
      </c>
      <c r="J4" s="51">
        <v>7890</v>
      </c>
      <c r="K4" s="51">
        <v>8334</v>
      </c>
      <c r="L4" s="51">
        <v>7971</v>
      </c>
      <c r="M4" s="51">
        <v>8376</v>
      </c>
      <c r="N4" s="51">
        <v>9125</v>
      </c>
      <c r="O4" s="51">
        <v>8405</v>
      </c>
      <c r="P4" s="51">
        <v>8301</v>
      </c>
      <c r="Q4" s="51">
        <v>7921</v>
      </c>
      <c r="R4" s="51">
        <v>7537</v>
      </c>
      <c r="S4" s="51">
        <v>8027</v>
      </c>
      <c r="T4" s="51">
        <v>7993</v>
      </c>
      <c r="U4" s="51">
        <v>8082</v>
      </c>
      <c r="V4" s="51">
        <v>7319</v>
      </c>
      <c r="W4" s="51">
        <v>5636</v>
      </c>
      <c r="X4" s="51">
        <v>6055</v>
      </c>
      <c r="Y4" s="52">
        <v>5728</v>
      </c>
      <c r="Z4" s="52">
        <v>7379</v>
      </c>
      <c r="AA4" s="52">
        <v>7907</v>
      </c>
      <c r="AB4" s="51" t="s">
        <v>62</v>
      </c>
      <c r="AC4" s="50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2"/>
      <c r="BB4" s="52"/>
    </row>
    <row r="5" spans="1:54" ht="16.5" customHeight="1" x14ac:dyDescent="0.75">
      <c r="A5" s="50" t="s">
        <v>64</v>
      </c>
      <c r="B5" s="51">
        <v>0</v>
      </c>
      <c r="C5" s="51">
        <v>88</v>
      </c>
      <c r="D5" s="51">
        <v>65</v>
      </c>
      <c r="E5" s="51">
        <v>224</v>
      </c>
      <c r="F5" s="51">
        <v>243</v>
      </c>
      <c r="G5" s="51">
        <v>473</v>
      </c>
      <c r="H5" s="51">
        <v>332</v>
      </c>
      <c r="I5" s="51">
        <v>220</v>
      </c>
      <c r="J5" s="51">
        <v>287</v>
      </c>
      <c r="K5" s="51">
        <v>361</v>
      </c>
      <c r="L5" s="51">
        <v>454</v>
      </c>
      <c r="M5" s="51">
        <v>488</v>
      </c>
      <c r="N5" s="51">
        <v>617</v>
      </c>
      <c r="O5" s="51">
        <v>743</v>
      </c>
      <c r="P5" s="51">
        <v>603</v>
      </c>
      <c r="Q5" s="51">
        <v>575</v>
      </c>
      <c r="R5" s="51">
        <v>639</v>
      </c>
      <c r="S5" s="51">
        <v>813</v>
      </c>
      <c r="T5" s="51">
        <v>751</v>
      </c>
      <c r="U5" s="51">
        <v>919</v>
      </c>
      <c r="V5" s="51">
        <v>924</v>
      </c>
      <c r="W5" s="51">
        <v>608</v>
      </c>
      <c r="X5" s="51">
        <v>915</v>
      </c>
      <c r="Y5" s="52">
        <v>1207</v>
      </c>
      <c r="Z5" s="52">
        <v>1269</v>
      </c>
      <c r="AA5" s="52">
        <v>1470</v>
      </c>
      <c r="AB5" s="51" t="s">
        <v>62</v>
      </c>
      <c r="AC5" s="50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2"/>
      <c r="BB5" s="52"/>
    </row>
    <row r="6" spans="1:54" ht="16.5" customHeight="1" x14ac:dyDescent="0.75">
      <c r="A6" s="50" t="s">
        <v>65</v>
      </c>
      <c r="B6" s="51">
        <v>1437</v>
      </c>
      <c r="C6" s="51">
        <v>2078</v>
      </c>
      <c r="D6" s="51">
        <v>1835</v>
      </c>
      <c r="E6" s="51">
        <v>1920</v>
      </c>
      <c r="F6" s="51">
        <v>1840</v>
      </c>
      <c r="G6" s="51">
        <v>2002</v>
      </c>
      <c r="H6" s="51">
        <v>2669</v>
      </c>
      <c r="I6" s="51">
        <v>2271</v>
      </c>
      <c r="J6" s="51">
        <v>1955</v>
      </c>
      <c r="K6" s="51">
        <v>2408</v>
      </c>
      <c r="L6" s="51">
        <v>2415</v>
      </c>
      <c r="M6" s="51">
        <v>2544</v>
      </c>
      <c r="N6" s="51">
        <v>2612</v>
      </c>
      <c r="O6" s="51">
        <v>2519</v>
      </c>
      <c r="P6" s="51">
        <v>2380</v>
      </c>
      <c r="Q6" s="51">
        <v>2474</v>
      </c>
      <c r="R6" s="51">
        <v>2505</v>
      </c>
      <c r="S6" s="51">
        <v>2300</v>
      </c>
      <c r="T6" s="51">
        <v>2188</v>
      </c>
      <c r="U6" s="51">
        <v>2113</v>
      </c>
      <c r="V6" s="51">
        <v>1794</v>
      </c>
      <c r="W6" s="51">
        <v>989</v>
      </c>
      <c r="X6" s="51">
        <v>1276</v>
      </c>
      <c r="Y6" s="52">
        <v>1479</v>
      </c>
      <c r="Z6" s="52">
        <v>1357</v>
      </c>
      <c r="AA6" s="52">
        <v>1577</v>
      </c>
      <c r="AB6" s="51" t="s">
        <v>62</v>
      </c>
      <c r="AC6" s="50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2"/>
      <c r="BB6" s="52"/>
    </row>
    <row r="7" spans="1:54" ht="16.5" customHeight="1" x14ac:dyDescent="0.75">
      <c r="A7" s="50" t="s">
        <v>66</v>
      </c>
      <c r="B7" s="51">
        <v>242</v>
      </c>
      <c r="C7" s="51">
        <v>855</v>
      </c>
      <c r="D7" s="51">
        <v>1262</v>
      </c>
      <c r="E7" s="51">
        <v>1034</v>
      </c>
      <c r="F7" s="51">
        <v>1221</v>
      </c>
      <c r="G7" s="51">
        <v>1441</v>
      </c>
      <c r="H7" s="51">
        <v>1418</v>
      </c>
      <c r="I7" s="51">
        <v>1662</v>
      </c>
      <c r="J7" s="51">
        <v>1409</v>
      </c>
      <c r="K7" s="51">
        <v>1265</v>
      </c>
      <c r="L7" s="51">
        <v>1489</v>
      </c>
      <c r="M7" s="51">
        <v>1463</v>
      </c>
      <c r="N7" s="51">
        <v>1691</v>
      </c>
      <c r="O7" s="51">
        <v>1232</v>
      </c>
      <c r="P7" s="51">
        <v>1243</v>
      </c>
      <c r="Q7" s="51">
        <v>1232</v>
      </c>
      <c r="R7" s="51">
        <v>953</v>
      </c>
      <c r="S7" s="51">
        <v>1481</v>
      </c>
      <c r="T7" s="51">
        <v>1166</v>
      </c>
      <c r="U7" s="51">
        <v>847</v>
      </c>
      <c r="V7" s="51">
        <v>790</v>
      </c>
      <c r="W7" s="51">
        <v>368</v>
      </c>
      <c r="X7" s="51">
        <v>559</v>
      </c>
      <c r="Y7" s="52">
        <v>521</v>
      </c>
      <c r="Z7" s="52">
        <v>661</v>
      </c>
      <c r="AA7" s="52">
        <v>571</v>
      </c>
      <c r="AB7" s="51" t="s">
        <v>62</v>
      </c>
      <c r="AC7" s="50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2"/>
      <c r="BB7" s="52"/>
    </row>
    <row r="8" spans="1:54" ht="16.5" customHeight="1" x14ac:dyDescent="0.75">
      <c r="A8" s="50" t="s">
        <v>67</v>
      </c>
      <c r="B8" s="51">
        <v>184</v>
      </c>
      <c r="C8" s="51">
        <v>648</v>
      </c>
      <c r="D8" s="51">
        <v>643</v>
      </c>
      <c r="E8" s="51">
        <v>871</v>
      </c>
      <c r="F8" s="51">
        <v>761</v>
      </c>
      <c r="G8" s="51">
        <v>838</v>
      </c>
      <c r="H8" s="51">
        <v>1291</v>
      </c>
      <c r="I8" s="51">
        <v>1596</v>
      </c>
      <c r="J8" s="51">
        <v>1603</v>
      </c>
      <c r="K8" s="51">
        <v>2089</v>
      </c>
      <c r="L8" s="51">
        <v>2127</v>
      </c>
      <c r="M8" s="51">
        <v>2342</v>
      </c>
      <c r="N8" s="51">
        <v>2526</v>
      </c>
      <c r="O8" s="51">
        <v>2707</v>
      </c>
      <c r="P8" s="51">
        <v>3588</v>
      </c>
      <c r="Q8" s="51">
        <v>3571</v>
      </c>
      <c r="R8" s="51">
        <v>4075</v>
      </c>
      <c r="S8" s="51">
        <v>3272</v>
      </c>
      <c r="T8" s="51">
        <v>3006</v>
      </c>
      <c r="U8" s="51">
        <v>3314</v>
      </c>
      <c r="V8" s="51">
        <v>3072</v>
      </c>
      <c r="W8" s="51">
        <v>1713</v>
      </c>
      <c r="X8" s="51">
        <v>2305</v>
      </c>
      <c r="Y8" s="52">
        <v>3069</v>
      </c>
      <c r="Z8" s="52">
        <v>2773</v>
      </c>
      <c r="AA8" s="52">
        <v>3321</v>
      </c>
      <c r="AB8" s="51" t="s">
        <v>62</v>
      </c>
      <c r="AC8" s="50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2"/>
      <c r="BB8" s="52"/>
    </row>
    <row r="9" spans="1:54" ht="16.5" customHeight="1" x14ac:dyDescent="0.75">
      <c r="A9" s="53" t="s">
        <v>68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3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</row>
    <row r="10" spans="1:54" ht="16.5" customHeight="1" x14ac:dyDescent="0.75">
      <c r="A10" s="50" t="s">
        <v>63</v>
      </c>
      <c r="B10" s="55">
        <f>B4/B$3*100</f>
        <v>83.522023704227848</v>
      </c>
      <c r="C10" s="55">
        <f>C4/C$3*100</f>
        <v>74.626556016597505</v>
      </c>
      <c r="D10" s="55">
        <v>69.8</v>
      </c>
      <c r="E10" s="55">
        <v>67.800000000000011</v>
      </c>
      <c r="F10" s="55">
        <v>66.600000000000009</v>
      </c>
      <c r="G10" s="55">
        <v>64</v>
      </c>
      <c r="H10" s="55">
        <v>59.599999999999994</v>
      </c>
      <c r="I10" s="55">
        <v>62</v>
      </c>
      <c r="J10" s="55">
        <v>60</v>
      </c>
      <c r="K10" s="55">
        <v>57.599999999999994</v>
      </c>
      <c r="L10" s="55">
        <v>55.1</v>
      </c>
      <c r="M10" s="55">
        <v>55.1</v>
      </c>
      <c r="N10" s="55">
        <v>55.1</v>
      </c>
      <c r="O10" s="55">
        <v>53.900000000000006</v>
      </c>
      <c r="P10" s="55">
        <v>51.5</v>
      </c>
      <c r="Q10" s="55">
        <v>50.2</v>
      </c>
      <c r="R10" s="55">
        <v>48</v>
      </c>
      <c r="S10" s="55">
        <v>50.5</v>
      </c>
      <c r="T10" s="55">
        <v>52.900000000000006</v>
      </c>
      <c r="U10" s="55">
        <v>52.900000000000006</v>
      </c>
      <c r="V10" s="55">
        <v>52.7</v>
      </c>
      <c r="W10" s="55">
        <v>60.5</v>
      </c>
      <c r="X10" s="55">
        <v>54.500000000000007</v>
      </c>
      <c r="Y10" s="55">
        <v>47.699999999999996</v>
      </c>
      <c r="Z10" s="55">
        <v>54.900000000000006</v>
      </c>
      <c r="AA10" s="55">
        <v>53.300000000000004</v>
      </c>
      <c r="AB10" s="55">
        <v>51.300000000000004</v>
      </c>
      <c r="AC10" s="50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</row>
    <row r="11" spans="1:54" ht="16.5" customHeight="1" x14ac:dyDescent="0.75">
      <c r="A11" s="50" t="s">
        <v>64</v>
      </c>
      <c r="B11" s="55">
        <v>0</v>
      </c>
      <c r="C11" s="55">
        <v>0.6</v>
      </c>
      <c r="D11" s="55">
        <v>0.5</v>
      </c>
      <c r="E11" s="55">
        <v>1.7999999999999998</v>
      </c>
      <c r="F11" s="55">
        <v>2</v>
      </c>
      <c r="G11" s="55">
        <v>3.5999999999999996</v>
      </c>
      <c r="H11" s="55">
        <v>2.2999999999999998</v>
      </c>
      <c r="I11" s="55">
        <v>1.5</v>
      </c>
      <c r="J11" s="55">
        <v>2.1999999999999997</v>
      </c>
      <c r="K11" s="55">
        <v>2.5</v>
      </c>
      <c r="L11" s="55">
        <v>3.1</v>
      </c>
      <c r="M11" s="55">
        <v>3.2</v>
      </c>
      <c r="N11" s="55">
        <v>3.6999999999999997</v>
      </c>
      <c r="O11" s="55">
        <v>4.8</v>
      </c>
      <c r="P11" s="55">
        <v>3.6999999999999997</v>
      </c>
      <c r="Q11" s="55">
        <v>3.5999999999999996</v>
      </c>
      <c r="R11" s="55">
        <v>4.1000000000000005</v>
      </c>
      <c r="S11" s="55">
        <v>5.0999999999999996</v>
      </c>
      <c r="T11" s="55">
        <v>5</v>
      </c>
      <c r="U11" s="55">
        <v>6</v>
      </c>
      <c r="V11" s="55">
        <v>6.6000000000000005</v>
      </c>
      <c r="W11" s="55">
        <v>6.5</v>
      </c>
      <c r="X11" s="55">
        <v>8.2000000000000011</v>
      </c>
      <c r="Y11" s="55">
        <v>10.100000000000001</v>
      </c>
      <c r="Z11" s="55">
        <v>9.4</v>
      </c>
      <c r="AA11" s="55">
        <v>9.9</v>
      </c>
      <c r="AB11" s="55">
        <v>10</v>
      </c>
      <c r="AC11" s="50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</row>
    <row r="12" spans="1:54" ht="16.5" customHeight="1" x14ac:dyDescent="0.75">
      <c r="A12" s="50" t="s">
        <v>65</v>
      </c>
      <c r="B12" s="57">
        <v>12.7</v>
      </c>
      <c r="C12" s="55">
        <v>14.399999999999999</v>
      </c>
      <c r="D12" s="55">
        <v>14.499999999999998</v>
      </c>
      <c r="E12" s="55">
        <v>15.299999999999999</v>
      </c>
      <c r="F12" s="55">
        <v>15.1</v>
      </c>
      <c r="G12" s="55">
        <v>15.2</v>
      </c>
      <c r="H12" s="55">
        <v>18.899999999999999</v>
      </c>
      <c r="I12" s="55">
        <v>15</v>
      </c>
      <c r="J12" s="55">
        <v>14.899999999999999</v>
      </c>
      <c r="K12" s="55">
        <v>16.7</v>
      </c>
      <c r="L12" s="55">
        <v>16.7</v>
      </c>
      <c r="M12" s="55">
        <v>16.7</v>
      </c>
      <c r="N12" s="55">
        <v>15.8</v>
      </c>
      <c r="O12" s="55">
        <v>16.100000000000001</v>
      </c>
      <c r="P12" s="55">
        <v>14.799999999999999</v>
      </c>
      <c r="Q12" s="55">
        <v>15.7</v>
      </c>
      <c r="R12" s="55">
        <v>15.9</v>
      </c>
      <c r="S12" s="55">
        <v>14.499999999999998</v>
      </c>
      <c r="T12" s="55">
        <v>14.499999999999998</v>
      </c>
      <c r="U12" s="55">
        <v>13.8</v>
      </c>
      <c r="V12" s="55">
        <v>12.9</v>
      </c>
      <c r="W12" s="55">
        <v>10.6</v>
      </c>
      <c r="X12" s="55">
        <v>11.5</v>
      </c>
      <c r="Y12" s="55">
        <v>12.3</v>
      </c>
      <c r="Z12" s="55">
        <v>10.100000000000001</v>
      </c>
      <c r="AA12" s="55">
        <v>10.6</v>
      </c>
      <c r="AB12" s="55">
        <v>11.5</v>
      </c>
      <c r="AC12" s="50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spans="1:54" ht="16.5" customHeight="1" x14ac:dyDescent="0.75">
      <c r="A13" s="50" t="s">
        <v>66</v>
      </c>
      <c r="B13" s="57">
        <v>2.1</v>
      </c>
      <c r="C13" s="55">
        <v>5.8999999999999995</v>
      </c>
      <c r="D13" s="55">
        <v>10</v>
      </c>
      <c r="E13" s="55">
        <v>8.2000000000000011</v>
      </c>
      <c r="F13" s="55">
        <v>10</v>
      </c>
      <c r="G13" s="55">
        <v>10.9</v>
      </c>
      <c r="H13" s="55">
        <v>10</v>
      </c>
      <c r="I13" s="55">
        <v>11</v>
      </c>
      <c r="J13" s="55">
        <v>10.7</v>
      </c>
      <c r="K13" s="55">
        <v>8.7999999999999989</v>
      </c>
      <c r="L13" s="55">
        <v>10.299999999999999</v>
      </c>
      <c r="M13" s="55">
        <v>9.6</v>
      </c>
      <c r="N13" s="55">
        <v>10.199999999999999</v>
      </c>
      <c r="O13" s="55">
        <v>7.9</v>
      </c>
      <c r="P13" s="55">
        <v>7.7</v>
      </c>
      <c r="Q13" s="55">
        <v>7.8</v>
      </c>
      <c r="R13" s="55">
        <v>6.1</v>
      </c>
      <c r="S13" s="55">
        <v>9.3000000000000007</v>
      </c>
      <c r="T13" s="55">
        <v>7.7</v>
      </c>
      <c r="U13" s="55">
        <v>5.5</v>
      </c>
      <c r="V13" s="55">
        <v>5.7</v>
      </c>
      <c r="W13" s="55">
        <v>4</v>
      </c>
      <c r="X13" s="55">
        <v>5</v>
      </c>
      <c r="Y13" s="55">
        <v>4.3</v>
      </c>
      <c r="Z13" s="55">
        <v>4.9000000000000004</v>
      </c>
      <c r="AA13" s="55">
        <v>3.8</v>
      </c>
      <c r="AB13" s="55">
        <v>3.9</v>
      </c>
      <c r="AC13" s="50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</row>
    <row r="14" spans="1:54" ht="16.5" customHeight="1" x14ac:dyDescent="0.75">
      <c r="A14" s="50" t="s">
        <v>67</v>
      </c>
      <c r="B14" s="57">
        <v>1.6</v>
      </c>
      <c r="C14" s="55">
        <v>4.5</v>
      </c>
      <c r="D14" s="55">
        <v>5.0999999999999996</v>
      </c>
      <c r="E14" s="55">
        <v>6.9</v>
      </c>
      <c r="F14" s="55">
        <v>6.2</v>
      </c>
      <c r="G14" s="55">
        <v>6.3</v>
      </c>
      <c r="H14" s="55">
        <v>9.1</v>
      </c>
      <c r="I14" s="55">
        <v>10.5</v>
      </c>
      <c r="J14" s="55">
        <v>12.2</v>
      </c>
      <c r="K14" s="55">
        <v>14.499999999999998</v>
      </c>
      <c r="L14" s="55">
        <v>14.7</v>
      </c>
      <c r="M14" s="55">
        <v>15.4</v>
      </c>
      <c r="N14" s="55">
        <v>15.2</v>
      </c>
      <c r="O14" s="55">
        <v>17.299999999999997</v>
      </c>
      <c r="P14" s="55">
        <v>22.3</v>
      </c>
      <c r="Q14" s="55">
        <v>22.6</v>
      </c>
      <c r="R14" s="55">
        <v>25.900000000000002</v>
      </c>
      <c r="S14" s="55">
        <v>20.599999999999998</v>
      </c>
      <c r="T14" s="55">
        <v>19.900000000000002</v>
      </c>
      <c r="U14" s="55">
        <v>21.7</v>
      </c>
      <c r="V14" s="55">
        <v>22.1</v>
      </c>
      <c r="W14" s="55">
        <v>18.399999999999999</v>
      </c>
      <c r="X14" s="55">
        <v>20.8</v>
      </c>
      <c r="Y14" s="55">
        <v>25.6</v>
      </c>
      <c r="Z14" s="55">
        <v>20.599999999999998</v>
      </c>
      <c r="AA14" s="55">
        <v>22.400000000000002</v>
      </c>
      <c r="AB14" s="55">
        <v>23.3</v>
      </c>
      <c r="AC14" s="50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</row>
    <row r="15" spans="1:54" ht="16.5" customHeight="1" x14ac:dyDescent="0.75">
      <c r="A15" s="47" t="s">
        <v>69</v>
      </c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4"/>
      <c r="AB15" s="54"/>
      <c r="AC15" s="47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</row>
    <row r="16" spans="1:54" ht="16.5" customHeight="1" x14ac:dyDescent="0.75">
      <c r="A16" s="50" t="s">
        <v>63</v>
      </c>
      <c r="B16" s="59">
        <v>20</v>
      </c>
      <c r="C16" s="59">
        <v>23</v>
      </c>
      <c r="D16" s="59">
        <v>23.3</v>
      </c>
      <c r="E16" s="59">
        <v>23.4</v>
      </c>
      <c r="F16" s="59">
        <v>23.1</v>
      </c>
      <c r="G16" s="59">
        <v>23.5</v>
      </c>
      <c r="H16" s="59">
        <v>23.3</v>
      </c>
      <c r="I16" s="59">
        <v>23.4</v>
      </c>
      <c r="J16" s="59">
        <v>23.3</v>
      </c>
      <c r="K16" s="59">
        <v>23.4</v>
      </c>
      <c r="L16" s="59">
        <v>23.4</v>
      </c>
      <c r="M16" s="59">
        <v>23</v>
      </c>
      <c r="N16" s="59">
        <v>22.9</v>
      </c>
      <c r="O16" s="59">
        <v>23</v>
      </c>
      <c r="P16" s="59">
        <v>23.1</v>
      </c>
      <c r="Q16" s="59">
        <v>23.3</v>
      </c>
      <c r="R16" s="59">
        <v>23.1</v>
      </c>
      <c r="S16" s="59">
        <v>23.5</v>
      </c>
      <c r="T16" s="59">
        <v>23.3</v>
      </c>
      <c r="U16" s="59">
        <v>24.1</v>
      </c>
      <c r="V16" s="59">
        <v>24.3</v>
      </c>
      <c r="W16" s="59">
        <v>25.3</v>
      </c>
      <c r="X16" s="59">
        <v>26.2</v>
      </c>
      <c r="Y16" s="59">
        <v>26</v>
      </c>
      <c r="Z16" s="59">
        <v>27.8</v>
      </c>
      <c r="AA16" s="54">
        <v>28.3</v>
      </c>
      <c r="AB16" s="54">
        <v>28.7</v>
      </c>
      <c r="AC16" s="50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spans="1:54" ht="16.5" customHeight="1" x14ac:dyDescent="0.75">
      <c r="A17" s="50" t="s">
        <v>64</v>
      </c>
      <c r="B17" s="59">
        <v>14.6</v>
      </c>
      <c r="C17" s="59">
        <v>20.100000000000001</v>
      </c>
      <c r="D17" s="59">
        <v>18.8</v>
      </c>
      <c r="E17" s="59">
        <v>18.2</v>
      </c>
      <c r="F17" s="59">
        <v>17.8</v>
      </c>
      <c r="G17" s="59">
        <v>17</v>
      </c>
      <c r="H17" s="59">
        <v>18</v>
      </c>
      <c r="I17" s="59">
        <v>17.8</v>
      </c>
      <c r="J17" s="59">
        <v>18.399999999999999</v>
      </c>
      <c r="K17" s="59">
        <v>19.2</v>
      </c>
      <c r="L17" s="59">
        <v>18.2</v>
      </c>
      <c r="M17" s="59">
        <v>18.5</v>
      </c>
      <c r="N17" s="59">
        <v>17.899999999999999</v>
      </c>
      <c r="O17" s="59">
        <v>18.8</v>
      </c>
      <c r="P17" s="59">
        <v>19.3</v>
      </c>
      <c r="Q17" s="59">
        <v>19.899999999999999</v>
      </c>
      <c r="R17" s="59">
        <v>20</v>
      </c>
      <c r="S17" s="59">
        <v>20.2</v>
      </c>
      <c r="T17" s="59">
        <v>20.5</v>
      </c>
      <c r="U17" s="59">
        <v>20.6</v>
      </c>
      <c r="V17" s="59">
        <v>21.2</v>
      </c>
      <c r="W17" s="59">
        <v>22</v>
      </c>
      <c r="X17" s="59">
        <v>23</v>
      </c>
      <c r="Y17" s="59">
        <v>23.6</v>
      </c>
      <c r="Z17" s="59">
        <v>23.4</v>
      </c>
      <c r="AA17" s="54">
        <v>24.5</v>
      </c>
      <c r="AB17" s="54">
        <v>24.3</v>
      </c>
      <c r="AC17" s="50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spans="1:54" ht="16.5" customHeight="1" x14ac:dyDescent="0.75">
      <c r="A18" s="50" t="s">
        <v>65</v>
      </c>
      <c r="B18" s="59">
        <v>16.5</v>
      </c>
      <c r="C18" s="59">
        <v>18.2</v>
      </c>
      <c r="D18" s="59">
        <v>17.399999999999999</v>
      </c>
      <c r="E18" s="59">
        <v>18.2</v>
      </c>
      <c r="F18" s="59">
        <v>17.5</v>
      </c>
      <c r="G18" s="59">
        <v>17.600000000000001</v>
      </c>
      <c r="H18" s="59">
        <v>17.399999999999999</v>
      </c>
      <c r="I18" s="59">
        <v>16.899999999999999</v>
      </c>
      <c r="J18" s="59">
        <v>17.100000000000001</v>
      </c>
      <c r="K18" s="59">
        <v>16.8</v>
      </c>
      <c r="L18" s="59">
        <v>17</v>
      </c>
      <c r="M18" s="59">
        <v>16.3</v>
      </c>
      <c r="N18" s="59">
        <v>16.7</v>
      </c>
      <c r="O18" s="59">
        <v>16</v>
      </c>
      <c r="P18" s="59">
        <v>15.8</v>
      </c>
      <c r="Q18" s="59">
        <v>16.100000000000001</v>
      </c>
      <c r="R18" s="59">
        <v>15.7</v>
      </c>
      <c r="S18" s="59">
        <v>15.8</v>
      </c>
      <c r="T18" s="59">
        <v>16.100000000000001</v>
      </c>
      <c r="U18" s="59">
        <v>16.2</v>
      </c>
      <c r="V18" s="59">
        <v>16.5</v>
      </c>
      <c r="W18" s="59">
        <v>16.899999999999999</v>
      </c>
      <c r="X18" s="59">
        <v>16.899999999999999</v>
      </c>
      <c r="Y18" s="59">
        <v>17.2</v>
      </c>
      <c r="Z18" s="59">
        <v>17.2</v>
      </c>
      <c r="AA18" s="54">
        <v>17.399999999999999</v>
      </c>
      <c r="AB18" s="59">
        <v>18</v>
      </c>
      <c r="AC18" s="50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spans="1:54" ht="16.5" customHeight="1" x14ac:dyDescent="0.75">
      <c r="A19" s="50" t="s">
        <v>66</v>
      </c>
      <c r="B19" s="59">
        <v>14.1</v>
      </c>
      <c r="C19" s="59">
        <v>16.5</v>
      </c>
      <c r="D19" s="59">
        <v>17.8</v>
      </c>
      <c r="E19" s="59">
        <v>17.899999999999999</v>
      </c>
      <c r="F19" s="59">
        <v>17.899999999999999</v>
      </c>
      <c r="G19" s="59">
        <v>18.2</v>
      </c>
      <c r="H19" s="59">
        <v>17.8</v>
      </c>
      <c r="I19" s="59">
        <v>18.100000000000001</v>
      </c>
      <c r="J19" s="59">
        <v>18.3</v>
      </c>
      <c r="K19" s="59">
        <v>18.2</v>
      </c>
      <c r="L19" s="59">
        <v>18.7</v>
      </c>
      <c r="M19" s="59">
        <v>18.3</v>
      </c>
      <c r="N19" s="59">
        <v>18.600000000000001</v>
      </c>
      <c r="O19" s="59">
        <v>18</v>
      </c>
      <c r="P19" s="59">
        <v>18.7</v>
      </c>
      <c r="Q19" s="59">
        <v>19</v>
      </c>
      <c r="R19" s="59">
        <v>19.2</v>
      </c>
      <c r="S19" s="59">
        <v>19.3</v>
      </c>
      <c r="T19" s="59">
        <v>19.5</v>
      </c>
      <c r="U19" s="59">
        <v>19.5</v>
      </c>
      <c r="V19" s="59">
        <v>19.8</v>
      </c>
      <c r="W19" s="59">
        <v>20.100000000000001</v>
      </c>
      <c r="X19" s="59">
        <v>20.100000000000001</v>
      </c>
      <c r="Y19" s="59">
        <v>21</v>
      </c>
      <c r="Z19" s="59">
        <v>21.4</v>
      </c>
      <c r="AA19" s="54">
        <v>21.1</v>
      </c>
      <c r="AB19" s="54">
        <v>21.2</v>
      </c>
      <c r="AC19" s="50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</row>
    <row r="20" spans="1:54" ht="16.5" customHeight="1" thickBot="1" x14ac:dyDescent="0.9">
      <c r="A20" s="60" t="s">
        <v>67</v>
      </c>
      <c r="B20" s="61">
        <v>13.2</v>
      </c>
      <c r="C20" s="61">
        <v>16.5</v>
      </c>
      <c r="D20" s="61">
        <v>16.399999999999999</v>
      </c>
      <c r="E20" s="61">
        <v>16.7</v>
      </c>
      <c r="F20" s="61">
        <v>16.2</v>
      </c>
      <c r="G20" s="61">
        <v>16.3</v>
      </c>
      <c r="H20" s="61">
        <v>16</v>
      </c>
      <c r="I20" s="61">
        <v>16</v>
      </c>
      <c r="J20" s="61">
        <v>16.2</v>
      </c>
      <c r="K20" s="61">
        <v>16.100000000000001</v>
      </c>
      <c r="L20" s="61">
        <v>16.2</v>
      </c>
      <c r="M20" s="61">
        <v>16.100000000000001</v>
      </c>
      <c r="N20" s="61">
        <v>16</v>
      </c>
      <c r="O20" s="61">
        <v>16.399999999999999</v>
      </c>
      <c r="P20" s="61">
        <v>16.3</v>
      </c>
      <c r="Q20" s="61">
        <v>16.399999999999999</v>
      </c>
      <c r="R20" s="61">
        <v>16.5</v>
      </c>
      <c r="S20" s="61">
        <v>16.7</v>
      </c>
      <c r="T20" s="61">
        <v>17.2</v>
      </c>
      <c r="U20" s="61">
        <v>17.7</v>
      </c>
      <c r="V20" s="61">
        <v>18.2</v>
      </c>
      <c r="W20" s="61">
        <v>19.3</v>
      </c>
      <c r="X20" s="61">
        <v>19.7</v>
      </c>
      <c r="Y20" s="61">
        <v>19.8</v>
      </c>
      <c r="Z20" s="61">
        <v>20</v>
      </c>
      <c r="AA20" s="62">
        <v>20.9</v>
      </c>
      <c r="AB20" s="62">
        <v>21.2</v>
      </c>
      <c r="AC20" s="50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</row>
    <row r="21" spans="1:54" s="63" customFormat="1" ht="12.75" customHeight="1" x14ac:dyDescent="0.75">
      <c r="A21" s="113" t="s">
        <v>70</v>
      </c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</row>
    <row r="22" spans="1:54" s="63" customFormat="1" ht="12.75" customHeight="1" x14ac:dyDescent="0.75">
      <c r="A22" s="114"/>
      <c r="B22" s="114"/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</row>
    <row r="23" spans="1:54" s="63" customFormat="1" ht="12.75" customHeight="1" x14ac:dyDescent="0.75">
      <c r="A23" s="114" t="s">
        <v>71</v>
      </c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</row>
    <row r="24" spans="1:54" s="63" customFormat="1" ht="12.75" customHeight="1" x14ac:dyDescent="0.75">
      <c r="A24" s="107" t="s">
        <v>72</v>
      </c>
      <c r="B24" s="107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</row>
    <row r="25" spans="1:54" s="63" customFormat="1" ht="12.75" customHeight="1" x14ac:dyDescent="0.75">
      <c r="A25" s="107" t="s">
        <v>73</v>
      </c>
      <c r="B25" s="107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</row>
    <row r="26" spans="1:54" s="63" customFormat="1" ht="27.75" customHeight="1" x14ac:dyDescent="0.75">
      <c r="A26" s="108" t="s">
        <v>74</v>
      </c>
      <c r="B26" s="108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</row>
    <row r="27" spans="1:54" s="63" customFormat="1" ht="12.75" customHeight="1" x14ac:dyDescent="0.75">
      <c r="A27" s="108"/>
      <c r="B27" s="108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</row>
    <row r="28" spans="1:54" s="63" customFormat="1" ht="12.75" customHeight="1" x14ac:dyDescent="0.75">
      <c r="A28" s="109" t="s">
        <v>75</v>
      </c>
      <c r="B28" s="109"/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</row>
    <row r="29" spans="1:54" s="63" customFormat="1" ht="25.5" customHeight="1" x14ac:dyDescent="0.75">
      <c r="A29" s="110" t="s">
        <v>76</v>
      </c>
      <c r="B29" s="110"/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</row>
    <row r="33" customFormat="1" x14ac:dyDescent="0.75"/>
    <row r="34" customFormat="1" x14ac:dyDescent="0.75"/>
    <row r="35" customFormat="1" x14ac:dyDescent="0.75"/>
    <row r="36" customFormat="1" x14ac:dyDescent="0.75"/>
    <row r="37" customFormat="1" x14ac:dyDescent="0.75"/>
    <row r="38" customFormat="1" x14ac:dyDescent="0.75"/>
    <row r="39" customFormat="1" x14ac:dyDescent="0.75"/>
    <row r="40" customFormat="1" x14ac:dyDescent="0.75"/>
    <row r="41" customFormat="1" x14ac:dyDescent="0.75"/>
    <row r="42" customFormat="1" x14ac:dyDescent="0.75"/>
    <row r="43" customFormat="1" x14ac:dyDescent="0.75"/>
    <row r="44" customFormat="1" x14ac:dyDescent="0.75"/>
    <row r="45" customFormat="1" x14ac:dyDescent="0.75"/>
    <row r="46" customFormat="1" x14ac:dyDescent="0.75"/>
    <row r="47" customFormat="1" x14ac:dyDescent="0.75"/>
    <row r="48" customFormat="1" x14ac:dyDescent="0.75"/>
    <row r="49" customFormat="1" x14ac:dyDescent="0.75"/>
    <row r="50" customFormat="1" x14ac:dyDescent="0.75"/>
    <row r="51" customFormat="1" x14ac:dyDescent="0.75"/>
    <row r="52" customFormat="1" x14ac:dyDescent="0.75"/>
    <row r="53" customFormat="1" x14ac:dyDescent="0.75"/>
    <row r="54" customFormat="1" x14ac:dyDescent="0.75"/>
    <row r="55" customFormat="1" x14ac:dyDescent="0.75"/>
    <row r="56" customFormat="1" x14ac:dyDescent="0.75"/>
    <row r="57" customFormat="1" x14ac:dyDescent="0.75"/>
    <row r="58" customFormat="1" x14ac:dyDescent="0.75"/>
    <row r="59" customFormat="1" x14ac:dyDescent="0.75"/>
    <row r="60" customFormat="1" x14ac:dyDescent="0.75"/>
    <row r="61" customFormat="1" x14ac:dyDescent="0.75"/>
  </sheetData>
  <mergeCells count="11">
    <mergeCell ref="A24:Q24"/>
    <mergeCell ref="A1:AB1"/>
    <mergeCell ref="AC1:BB1"/>
    <mergeCell ref="A21:Q21"/>
    <mergeCell ref="A22:Q22"/>
    <mergeCell ref="A23:Q23"/>
    <mergeCell ref="A25:Q25"/>
    <mergeCell ref="A26:Q26"/>
    <mergeCell ref="A27:Q27"/>
    <mergeCell ref="A28:Q28"/>
    <mergeCell ref="A29:Q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8"/>
  <sheetViews>
    <sheetView workbookViewId="0">
      <selection activeCell="G28" sqref="G28"/>
    </sheetView>
  </sheetViews>
  <sheetFormatPr defaultColWidth="9.1328125" defaultRowHeight="14.75" x14ac:dyDescent="0.75"/>
  <cols>
    <col min="1" max="1" width="30.1328125" style="3" customWidth="1"/>
    <col min="2" max="2" width="29.86328125" style="3" customWidth="1"/>
    <col min="3" max="3" width="25.26953125" style="3" customWidth="1"/>
    <col min="4" max="4" width="22.7265625" style="3" customWidth="1"/>
    <col min="5" max="5" width="25.1328125" style="3" customWidth="1"/>
    <col min="6" max="14" width="9.1328125" style="3"/>
    <col min="15" max="15" width="15.40625" style="3" customWidth="1"/>
    <col min="16" max="16" width="22.54296875" style="3" customWidth="1"/>
    <col min="17" max="16384" width="9.1328125" style="3"/>
  </cols>
  <sheetData>
    <row r="1" spans="1:16" customFormat="1" ht="15.5" thickBot="1" x14ac:dyDescent="0.9">
      <c r="A1" s="6" t="s">
        <v>48</v>
      </c>
      <c r="B1" s="33"/>
      <c r="C1" s="33"/>
      <c r="D1" s="33"/>
      <c r="E1" s="33"/>
    </row>
    <row r="2" spans="1:16" s="2" customFormat="1" ht="59" x14ac:dyDescent="0.75">
      <c r="A2" s="2" t="s">
        <v>0</v>
      </c>
      <c r="B2" s="7" t="s">
        <v>1</v>
      </c>
      <c r="C2" s="2" t="s">
        <v>78</v>
      </c>
      <c r="D2" s="2" t="s">
        <v>77</v>
      </c>
      <c r="E2" s="7" t="s">
        <v>2</v>
      </c>
      <c r="O2" s="72"/>
      <c r="P2" s="73"/>
    </row>
    <row r="3" spans="1:16" ht="15.5" thickBot="1" x14ac:dyDescent="0.9">
      <c r="A3" s="3">
        <v>13</v>
      </c>
      <c r="B3" s="68">
        <v>14</v>
      </c>
      <c r="C3" s="5">
        <f>AVERAGE(SUM('NTS 1-20'!X4:X5),SUM('NTS 1-20'!Y4:Y5),SUM('NTS 1-20'!Z4:Z5),SUM('NTS 1-20'!AA4:AA5))</f>
        <v>7982.5</v>
      </c>
      <c r="D3" s="5">
        <f>AVERAGE(SUM('NTS 1-20'!X6:X8),SUM('NTS 1-20'!Y6:Y8),SUM('NTS 1-20'!Z6:Z8),SUM('NTS 1-20'!AA6:AA8))</f>
        <v>4867.25</v>
      </c>
      <c r="E3" s="8">
        <f>(A3*C3+B3*D3)/(C3+D3)</f>
        <v>13.378781688359696</v>
      </c>
      <c r="P3" s="73"/>
    </row>
    <row r="4" spans="1:16" x14ac:dyDescent="0.75">
      <c r="P4" s="73"/>
    </row>
    <row r="5" spans="1:16" ht="15.5" thickBot="1" x14ac:dyDescent="0.9">
      <c r="A5" s="10" t="s">
        <v>51</v>
      </c>
      <c r="P5" s="73"/>
    </row>
    <row r="6" spans="1:16" ht="29.5" x14ac:dyDescent="0.75">
      <c r="A6" s="7" t="s">
        <v>55</v>
      </c>
      <c r="B6" s="64" t="s">
        <v>86</v>
      </c>
      <c r="C6" s="7" t="s">
        <v>85</v>
      </c>
      <c r="D6" s="64" t="s">
        <v>87</v>
      </c>
      <c r="E6" s="2"/>
    </row>
    <row r="7" spans="1:16" ht="15.5" thickBot="1" x14ac:dyDescent="0.9">
      <c r="A7" s="68">
        <v>28</v>
      </c>
      <c r="B7" s="65">
        <v>11932239</v>
      </c>
      <c r="C7" s="68">
        <v>23</v>
      </c>
      <c r="D7" s="66">
        <v>1007829.3084223459</v>
      </c>
      <c r="E7" s="67"/>
    </row>
    <row r="10" spans="1:16" x14ac:dyDescent="0.75">
      <c r="A10" s="10" t="s">
        <v>52</v>
      </c>
      <c r="B10" s="34"/>
      <c r="C10" s="34"/>
      <c r="D10" s="34"/>
      <c r="E10" s="34"/>
    </row>
    <row r="11" spans="1:16" s="9" customFormat="1" x14ac:dyDescent="0.75">
      <c r="A11" s="15" t="s">
        <v>29</v>
      </c>
      <c r="B11" s="14"/>
      <c r="C11" s="15"/>
    </row>
    <row r="12" spans="1:16" s="9" customFormat="1" x14ac:dyDescent="0.75">
      <c r="A12" s="9" t="s">
        <v>30</v>
      </c>
      <c r="B12" s="16" t="s">
        <v>31</v>
      </c>
    </row>
    <row r="13" spans="1:16" s="9" customFormat="1" x14ac:dyDescent="0.75">
      <c r="A13" s="9" t="s">
        <v>32</v>
      </c>
      <c r="B13" s="16" t="s">
        <v>33</v>
      </c>
    </row>
    <row r="14" spans="1:16" s="9" customFormat="1" ht="15.5" thickBot="1" x14ac:dyDescent="0.9">
      <c r="A14" s="9" t="s">
        <v>34</v>
      </c>
      <c r="B14" s="16" t="s">
        <v>35</v>
      </c>
    </row>
    <row r="15" spans="1:16" s="9" customFormat="1" x14ac:dyDescent="0.75">
      <c r="A15" s="17" t="s">
        <v>22</v>
      </c>
    </row>
    <row r="16" spans="1:16" s="9" customFormat="1" ht="15.5" thickBot="1" x14ac:dyDescent="0.9">
      <c r="A16" s="18">
        <v>24</v>
      </c>
    </row>
    <row r="18" spans="1:5" x14ac:dyDescent="0.75">
      <c r="A18" s="10" t="s">
        <v>17</v>
      </c>
      <c r="B18" s="34"/>
      <c r="C18" s="34"/>
      <c r="D18" s="34"/>
      <c r="E18" s="34"/>
    </row>
    <row r="19" spans="1:5" x14ac:dyDescent="0.75">
      <c r="A19" s="15" t="s">
        <v>6</v>
      </c>
      <c r="B19" s="15" t="s">
        <v>7</v>
      </c>
      <c r="C19" s="15" t="s">
        <v>8</v>
      </c>
    </row>
    <row r="20" spans="1:5" x14ac:dyDescent="0.75">
      <c r="A20" t="s">
        <v>18</v>
      </c>
      <c r="B20" t="s">
        <v>19</v>
      </c>
      <c r="C20" s="9">
        <v>33</v>
      </c>
    </row>
    <row r="21" spans="1:5" ht="15.5" thickBot="1" x14ac:dyDescent="0.9">
      <c r="A21" t="s">
        <v>20</v>
      </c>
      <c r="B21" t="s">
        <v>21</v>
      </c>
      <c r="C21" s="9">
        <v>35</v>
      </c>
    </row>
    <row r="22" spans="1:5" ht="15.5" thickBot="1" x14ac:dyDescent="0.9">
      <c r="A22"/>
      <c r="B22" s="11" t="s">
        <v>22</v>
      </c>
      <c r="C22" s="12">
        <v>34</v>
      </c>
    </row>
    <row r="23" spans="1:5" x14ac:dyDescent="0.75">
      <c r="A23" t="s">
        <v>23</v>
      </c>
    </row>
    <row r="24" spans="1:5" x14ac:dyDescent="0.75">
      <c r="A24" t="s">
        <v>24</v>
      </c>
    </row>
    <row r="26" spans="1:5" x14ac:dyDescent="0.75">
      <c r="A26" s="10" t="s">
        <v>9</v>
      </c>
      <c r="B26" s="34"/>
      <c r="C26" s="34"/>
      <c r="D26" s="34"/>
      <c r="E26" s="34"/>
    </row>
    <row r="27" spans="1:5" ht="15.5" thickBot="1" x14ac:dyDescent="0.9">
      <c r="A27" s="15" t="s">
        <v>6</v>
      </c>
      <c r="B27" s="15" t="s">
        <v>7</v>
      </c>
      <c r="C27" s="15" t="s">
        <v>8</v>
      </c>
    </row>
    <row r="28" spans="1:5" ht="15.5" thickBot="1" x14ac:dyDescent="0.9">
      <c r="A28" t="s">
        <v>10</v>
      </c>
      <c r="B28" s="13" t="s">
        <v>11</v>
      </c>
      <c r="C28" s="12">
        <v>33</v>
      </c>
    </row>
    <row r="30" spans="1:5" ht="15.5" thickBot="1" x14ac:dyDescent="0.9">
      <c r="A30" s="10" t="s">
        <v>54</v>
      </c>
      <c r="B30" s="34"/>
      <c r="C30" s="34"/>
      <c r="D30" s="34"/>
      <c r="E30" s="34"/>
    </row>
    <row r="31" spans="1:5" ht="29.5" x14ac:dyDescent="0.75">
      <c r="A31" s="21" t="s">
        <v>39</v>
      </c>
      <c r="B31" s="26" t="s">
        <v>40</v>
      </c>
      <c r="C31" s="29" t="s">
        <v>41</v>
      </c>
      <c r="D31" s="30" t="s">
        <v>45</v>
      </c>
      <c r="E31" s="30" t="s">
        <v>42</v>
      </c>
    </row>
    <row r="32" spans="1:5" x14ac:dyDescent="0.75">
      <c r="A32" s="20">
        <v>1997</v>
      </c>
      <c r="B32" s="24">
        <v>3826373</v>
      </c>
      <c r="C32" s="27">
        <v>260000</v>
      </c>
      <c r="D32" s="9"/>
      <c r="E32" s="9"/>
    </row>
    <row r="33" spans="1:5" x14ac:dyDescent="0.75">
      <c r="A33" s="20">
        <v>1998</v>
      </c>
      <c r="B33" s="24">
        <v>3879450</v>
      </c>
      <c r="C33" s="27">
        <v>311000</v>
      </c>
      <c r="D33" s="24">
        <f t="shared" ref="D33:D41" si="0">C33-(B33-B32)</f>
        <v>257923</v>
      </c>
      <c r="E33" s="31">
        <f>D33/B33</f>
        <v>6.6484424338501588E-2</v>
      </c>
    </row>
    <row r="34" spans="1:5" x14ac:dyDescent="0.75">
      <c r="A34" s="20">
        <v>1999</v>
      </c>
      <c r="B34" s="24">
        <v>4152433</v>
      </c>
      <c r="C34" s="27">
        <v>394000</v>
      </c>
      <c r="D34" s="24">
        <f t="shared" si="0"/>
        <v>121017</v>
      </c>
      <c r="E34" s="31">
        <f t="shared" ref="E34:E42" si="1">D34/B34</f>
        <v>2.9143636995467476E-2</v>
      </c>
    </row>
    <row r="35" spans="1:5" x14ac:dyDescent="0.75">
      <c r="A35" s="20">
        <v>2000</v>
      </c>
      <c r="B35" s="24">
        <v>4346068</v>
      </c>
      <c r="C35" s="27">
        <v>490000</v>
      </c>
      <c r="D35" s="24">
        <f t="shared" si="0"/>
        <v>296365</v>
      </c>
      <c r="E35" s="31">
        <f t="shared" si="1"/>
        <v>6.8191523924614153E-2</v>
      </c>
    </row>
    <row r="36" spans="1:5" x14ac:dyDescent="0.75">
      <c r="A36" s="20">
        <v>2001</v>
      </c>
      <c r="B36" s="24">
        <v>4903056</v>
      </c>
      <c r="C36" s="27">
        <v>577000</v>
      </c>
      <c r="D36" s="24">
        <f t="shared" si="0"/>
        <v>20012</v>
      </c>
      <c r="E36" s="31">
        <f t="shared" si="1"/>
        <v>4.0815360868813244E-3</v>
      </c>
    </row>
    <row r="37" spans="1:5" x14ac:dyDescent="0.75">
      <c r="A37" s="20">
        <v>2002</v>
      </c>
      <c r="B37" s="24">
        <v>5004156</v>
      </c>
      <c r="C37" s="27">
        <v>640000</v>
      </c>
      <c r="D37" s="24">
        <f t="shared" si="0"/>
        <v>538900</v>
      </c>
      <c r="E37" s="31">
        <f t="shared" si="1"/>
        <v>0.10769048766665149</v>
      </c>
    </row>
    <row r="38" spans="1:5" x14ac:dyDescent="0.75">
      <c r="A38" s="20">
        <v>2003</v>
      </c>
      <c r="B38" s="24">
        <v>5370035</v>
      </c>
      <c r="C38" s="27">
        <v>683000</v>
      </c>
      <c r="D38" s="24">
        <f t="shared" si="0"/>
        <v>317121</v>
      </c>
      <c r="E38" s="31">
        <f t="shared" si="1"/>
        <v>5.9053805049687755E-2</v>
      </c>
    </row>
    <row r="39" spans="1:5" x14ac:dyDescent="0.75">
      <c r="A39" s="20">
        <v>2004</v>
      </c>
      <c r="B39" s="24">
        <v>5780870</v>
      </c>
      <c r="C39" s="27">
        <v>750000</v>
      </c>
      <c r="D39" s="24">
        <f t="shared" si="0"/>
        <v>339165</v>
      </c>
      <c r="E39" s="31">
        <f t="shared" si="1"/>
        <v>5.8670234757052138E-2</v>
      </c>
    </row>
    <row r="40" spans="1:5" x14ac:dyDescent="0.75">
      <c r="A40" s="20">
        <v>2005</v>
      </c>
      <c r="B40" s="24">
        <v>6227146</v>
      </c>
      <c r="C40" s="27">
        <v>831000</v>
      </c>
      <c r="D40" s="24">
        <f t="shared" si="0"/>
        <v>384724</v>
      </c>
      <c r="E40" s="31">
        <f t="shared" si="1"/>
        <v>6.1781753631599455E-2</v>
      </c>
    </row>
    <row r="41" spans="1:5" x14ac:dyDescent="0.75">
      <c r="A41" s="20">
        <v>2006</v>
      </c>
      <c r="B41" s="24">
        <v>6678958</v>
      </c>
      <c r="C41" s="27">
        <v>892000</v>
      </c>
      <c r="D41" s="24">
        <f t="shared" si="0"/>
        <v>440188</v>
      </c>
      <c r="E41" s="31">
        <f t="shared" si="1"/>
        <v>6.5906687839630079E-2</v>
      </c>
    </row>
    <row r="42" spans="1:5" ht="15.5" thickBot="1" x14ac:dyDescent="0.9">
      <c r="A42" s="25">
        <v>2007</v>
      </c>
      <c r="B42" s="23">
        <v>7138476</v>
      </c>
      <c r="C42" s="22">
        <v>885000</v>
      </c>
      <c r="D42" s="24">
        <f>C42-(B42-B41)</f>
        <v>425482</v>
      </c>
      <c r="E42" s="31">
        <f t="shared" si="1"/>
        <v>5.9604038733197397E-2</v>
      </c>
    </row>
    <row r="43" spans="1:5" x14ac:dyDescent="0.75">
      <c r="A43"/>
      <c r="B43"/>
      <c r="C43"/>
      <c r="D43"/>
      <c r="E43"/>
    </row>
    <row r="44" spans="1:5" x14ac:dyDescent="0.75">
      <c r="A44" s="1" t="s">
        <v>43</v>
      </c>
      <c r="B44"/>
      <c r="C44"/>
      <c r="D44"/>
    </row>
    <row r="45" spans="1:5" x14ac:dyDescent="0.75">
      <c r="A45" s="28">
        <f>AVERAGE(E33:E42)</f>
        <v>5.8060812902328285E-2</v>
      </c>
      <c r="B45"/>
      <c r="C45"/>
      <c r="D45"/>
    </row>
    <row r="46" spans="1:5" ht="15.5" thickBot="1" x14ac:dyDescent="0.9">
      <c r="A46"/>
      <c r="B46"/>
      <c r="C46"/>
      <c r="D46"/>
    </row>
    <row r="47" spans="1:5" ht="29.5" x14ac:dyDescent="0.75">
      <c r="A47" s="36" t="s">
        <v>44</v>
      </c>
      <c r="B47"/>
      <c r="C47"/>
      <c r="D47"/>
    </row>
    <row r="48" spans="1:5" ht="15.5" thickBot="1" x14ac:dyDescent="0.9">
      <c r="A48" s="35">
        <f>1/A45</f>
        <v>17.22332068760786</v>
      </c>
      <c r="B48"/>
      <c r="C48"/>
      <c r="D48"/>
    </row>
  </sheetData>
  <pageMargins left="0.7" right="0.7" top="0.75" bottom="0.75" header="0.3" footer="0.3"/>
  <ignoredErrors>
    <ignoredError sqref="C3:D3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31426-123E-4577-A9C8-93E89562BFE4}">
  <dimension ref="A2:B21"/>
  <sheetViews>
    <sheetView workbookViewId="0">
      <selection activeCell="B21" sqref="B21"/>
    </sheetView>
  </sheetViews>
  <sheetFormatPr defaultRowHeight="14.75" x14ac:dyDescent="0.75"/>
  <cols>
    <col min="1" max="1" width="25.1328125" customWidth="1"/>
  </cols>
  <sheetData>
    <row r="2" spans="1:2" x14ac:dyDescent="0.75">
      <c r="A2" t="s">
        <v>605</v>
      </c>
      <c r="B2" s="37">
        <f>'Table 44'!B79*1000</f>
        <v>642293.94500000007</v>
      </c>
    </row>
    <row r="3" spans="1:2" x14ac:dyDescent="0.75">
      <c r="A3" t="s">
        <v>606</v>
      </c>
      <c r="B3" s="37">
        <f>'Table 45'!B77*1000</f>
        <v>14814711.913999999</v>
      </c>
    </row>
    <row r="4" spans="1:2" x14ac:dyDescent="0.75">
      <c r="A4" t="s">
        <v>604</v>
      </c>
      <c r="B4" s="37">
        <f>1/(B2/B3)</f>
        <v>23.06531461074259</v>
      </c>
    </row>
    <row r="5" spans="1:2" x14ac:dyDescent="0.75">
      <c r="B5" s="37"/>
    </row>
    <row r="6" spans="1:2" x14ac:dyDescent="0.75">
      <c r="B6" s="37"/>
    </row>
    <row r="7" spans="1:2" x14ac:dyDescent="0.75">
      <c r="A7" t="s">
        <v>607</v>
      </c>
      <c r="B7" s="37">
        <f>SUM('Table 49'!C220,'Table 49'!C231)*1000</f>
        <v>432742.79800000001</v>
      </c>
    </row>
    <row r="8" spans="1:2" x14ac:dyDescent="0.75">
      <c r="A8" t="s">
        <v>608</v>
      </c>
      <c r="B8" s="37">
        <f>SUM('Table 49'!C146,'Table 49'!C157)*10^6</f>
        <v>8342662.0000000009</v>
      </c>
    </row>
    <row r="9" spans="1:2" x14ac:dyDescent="0.75">
      <c r="A9" t="s">
        <v>604</v>
      </c>
      <c r="B9" s="37">
        <f>1/(B7/B8)</f>
        <v>19.278569253046243</v>
      </c>
    </row>
    <row r="10" spans="1:2" x14ac:dyDescent="0.75">
      <c r="B10" s="37"/>
    </row>
    <row r="11" spans="1:2" x14ac:dyDescent="0.75">
      <c r="A11" t="s">
        <v>609</v>
      </c>
      <c r="B11" s="37">
        <f>'Table 49'!C242*1000</f>
        <v>279162.04800000001</v>
      </c>
    </row>
    <row r="12" spans="1:2" x14ac:dyDescent="0.75">
      <c r="A12" t="s">
        <v>610</v>
      </c>
      <c r="B12" s="37">
        <f>'Table 49'!C168*10^6</f>
        <v>5303351</v>
      </c>
    </row>
    <row r="13" spans="1:2" x14ac:dyDescent="0.75">
      <c r="A13" t="s">
        <v>604</v>
      </c>
      <c r="B13" s="37">
        <f>1/(B11/B12)</f>
        <v>18.997392510890304</v>
      </c>
    </row>
    <row r="15" spans="1:2" x14ac:dyDescent="0.75">
      <c r="A15" t="s">
        <v>611</v>
      </c>
      <c r="B15">
        <v>6000</v>
      </c>
    </row>
    <row r="16" spans="1:2" x14ac:dyDescent="0.75">
      <c r="A16" t="s">
        <v>612</v>
      </c>
      <c r="B16">
        <v>73000</v>
      </c>
    </row>
    <row r="17" spans="1:2" x14ac:dyDescent="0.75">
      <c r="A17" t="s">
        <v>613</v>
      </c>
      <c r="B17">
        <f>1/(B15/B16)</f>
        <v>12.166666666666668</v>
      </c>
    </row>
    <row r="19" spans="1:2" x14ac:dyDescent="0.75">
      <c r="A19" t="s">
        <v>614</v>
      </c>
      <c r="B19">
        <v>14</v>
      </c>
    </row>
    <row r="20" spans="1:2" x14ac:dyDescent="0.75">
      <c r="A20" t="s">
        <v>615</v>
      </c>
      <c r="B20">
        <v>237</v>
      </c>
    </row>
    <row r="21" spans="1:2" x14ac:dyDescent="0.75">
      <c r="A21" t="s">
        <v>613</v>
      </c>
      <c r="B21">
        <f>1/(B19/B20)</f>
        <v>16.928571428571427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B4" sqref="B4"/>
    </sheetView>
  </sheetViews>
  <sheetFormatPr defaultRowHeight="14.75" x14ac:dyDescent="0.75"/>
  <cols>
    <col min="1" max="1" width="14.54296875" customWidth="1"/>
    <col min="2" max="2" width="19" customWidth="1"/>
    <col min="3" max="3" width="15.54296875" customWidth="1"/>
  </cols>
  <sheetData>
    <row r="1" spans="1:3" ht="29.5" x14ac:dyDescent="0.75">
      <c r="A1" s="69" t="s">
        <v>94</v>
      </c>
      <c r="B1" s="3" t="s">
        <v>88</v>
      </c>
      <c r="C1" s="3" t="s">
        <v>89</v>
      </c>
    </row>
    <row r="2" spans="1:3" x14ac:dyDescent="0.75">
      <c r="A2" t="s">
        <v>48</v>
      </c>
      <c r="B2" s="70">
        <v>17</v>
      </c>
      <c r="C2" s="70">
        <f>B2</f>
        <v>17</v>
      </c>
    </row>
    <row r="3" spans="1:3" x14ac:dyDescent="0.75">
      <c r="A3" t="s">
        <v>51</v>
      </c>
      <c r="B3" s="74">
        <f>'Freight and Buses'!B17</f>
        <v>12.166666666666668</v>
      </c>
      <c r="C3" s="74">
        <f>'Freight and Buses'!B13</f>
        <v>18.997392510890304</v>
      </c>
    </row>
    <row r="4" spans="1:3" x14ac:dyDescent="0.75">
      <c r="A4" t="s">
        <v>52</v>
      </c>
      <c r="B4" s="37">
        <f>ROUND(Calculations!A16,0)</f>
        <v>24</v>
      </c>
      <c r="C4" s="37">
        <f>B4</f>
        <v>24</v>
      </c>
    </row>
    <row r="5" spans="1:3" x14ac:dyDescent="0.75">
      <c r="A5" t="s">
        <v>17</v>
      </c>
      <c r="B5">
        <f>ROUND(Calculations!C22,0)</f>
        <v>34</v>
      </c>
      <c r="C5">
        <f>B5</f>
        <v>34</v>
      </c>
    </row>
    <row r="6" spans="1:3" x14ac:dyDescent="0.75">
      <c r="A6" t="s">
        <v>9</v>
      </c>
      <c r="B6">
        <f>ROUND(Calculations!C28,0)</f>
        <v>33</v>
      </c>
      <c r="C6">
        <f>B6</f>
        <v>33</v>
      </c>
    </row>
    <row r="7" spans="1:3" x14ac:dyDescent="0.75">
      <c r="A7" t="s">
        <v>54</v>
      </c>
      <c r="B7">
        <f>ROUND(Calculations!A48,0)</f>
        <v>17</v>
      </c>
      <c r="C7">
        <f>B7</f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Table_38._Light-Duty_Vehicle_Sa</vt:lpstr>
      <vt:lpstr>Table 44</vt:lpstr>
      <vt:lpstr>Table 45</vt:lpstr>
      <vt:lpstr>Table 49</vt:lpstr>
      <vt:lpstr>Sheet1</vt:lpstr>
      <vt:lpstr>NTS 1-20</vt:lpstr>
      <vt:lpstr>Calculations</vt:lpstr>
      <vt:lpstr>Freight and Buses</vt:lpstr>
      <vt:lpstr>AVL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2024-06-07T21:09:55Z</dcterms:modified>
</cp:coreProperties>
</file>