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bldgs\CiDESCTY\"/>
    </mc:Choice>
  </mc:AlternateContent>
  <xr:revisionPtr revIDLastSave="0" documentId="8_{99DC5253-245C-4451-A8EA-32D16AE54A5D}"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K8" i="19"/>
  <c r="E8" i="19"/>
  <c r="AA8" i="17"/>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L8" i="19" l="1"/>
  <c r="P8" i="23"/>
  <c r="AF8" i="24"/>
  <c r="B8" i="18"/>
  <c r="C8" i="18"/>
  <c r="M8" i="19"/>
  <c r="R8" i="23"/>
  <c r="Q8" i="10" s="1"/>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D8" i="25"/>
  <c r="T8" i="23"/>
  <c r="T8" i="24"/>
  <c r="S8" i="6" s="1"/>
  <c r="T8" i="25"/>
  <c r="S8" i="7" s="1"/>
  <c r="H90" i="22"/>
  <c r="X90" i="22"/>
  <c r="X95" i="22"/>
  <c r="L96" i="22"/>
  <c r="AD96" i="22"/>
  <c r="AD101" i="22"/>
  <c r="N105" i="22"/>
  <c r="AD105" i="22"/>
  <c r="R107" i="22"/>
  <c r="T108" i="22"/>
  <c r="V109" i="22"/>
  <c r="AB111" i="22"/>
  <c r="V113" i="22"/>
  <c r="V66" i="22"/>
  <c r="V74" i="22"/>
  <c r="H8" i="23"/>
  <c r="G8" i="10" s="1"/>
  <c r="AD74" i="22"/>
  <c r="V65" i="22"/>
  <c r="V68" i="22"/>
  <c r="AD69" i="22"/>
  <c r="R70" i="22"/>
  <c r="V71" i="22"/>
  <c r="N76" i="22"/>
  <c r="AD76" i="22"/>
  <c r="R77" i="22"/>
  <c r="H79" i="22"/>
  <c r="N80" i="22"/>
  <c r="H82" i="22"/>
  <c r="N83" i="22"/>
  <c r="R84" i="22"/>
  <c r="AD87" i="22"/>
  <c r="H89" i="22"/>
  <c r="F8" i="23"/>
  <c r="F8" i="24"/>
  <c r="F8" i="25"/>
  <c r="X89" i="22"/>
  <c r="V8" i="23"/>
  <c r="V8" i="24"/>
  <c r="V8" i="25"/>
  <c r="U8" i="7" s="1"/>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I8" i="10" s="1"/>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A8" i="10" s="1"/>
  <c r="AB8" i="24"/>
  <c r="AB8" i="25"/>
  <c r="X93" i="22"/>
  <c r="AB98" i="22"/>
  <c r="N99" i="22"/>
  <c r="AD99" i="22"/>
  <c r="AB103" i="22"/>
  <c r="V105" i="22"/>
  <c r="L108" i="22"/>
  <c r="AB108" i="22"/>
  <c r="N109" i="22"/>
  <c r="AD109" i="22"/>
  <c r="T111" i="22"/>
  <c r="H112" i="22"/>
  <c r="N113" i="22"/>
  <c r="AD113" i="22"/>
  <c r="N70" i="22"/>
  <c r="X8" i="23"/>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O8" i="7" l="1"/>
  <c r="AC8" i="7"/>
  <c r="I8" i="7"/>
  <c r="W8" i="6"/>
  <c r="U8" i="6"/>
  <c r="S8" i="10"/>
  <c r="W8" i="7"/>
  <c r="S30" i="22"/>
  <c r="AE8" i="10"/>
  <c r="S13" i="22"/>
  <c r="S30" i="14"/>
  <c r="S13" i="14"/>
  <c r="Q8" i="6"/>
  <c r="AC8" i="6"/>
  <c r="K8" i="6"/>
  <c r="I8" i="6"/>
  <c r="U8" i="10"/>
  <c r="C8" i="7"/>
  <c r="G8" i="7"/>
  <c r="M8" i="7"/>
  <c r="AC8" i="10"/>
  <c r="K8" i="10"/>
  <c r="C8" i="6"/>
  <c r="G8" i="6"/>
  <c r="M8" i="6"/>
  <c r="O8" i="6"/>
  <c r="E8" i="7"/>
  <c r="C8" i="10"/>
  <c r="AE8" i="6"/>
  <c r="AE8" i="7"/>
  <c r="M8" i="10"/>
  <c r="W8" i="10"/>
  <c r="AA8" i="7"/>
  <c r="E8" i="6"/>
  <c r="O8" i="10"/>
  <c r="AA8" i="6"/>
  <c r="Y8" i="7"/>
  <c r="E8" i="10"/>
  <c r="Q8" i="7"/>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<sst xmlns="http://schemas.openxmlformats.org/spreadsheetml/2006/main" count="55111" uniqueCount="1381">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</sst>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1280</v>
      </c>
      <c r="C1" s="71">
        <v>45686</v>
      </c>
      <c r="D1" s="13"/>
      <c r="E1" s="13"/>
      <c r="F1" s="72" t="s">
        <v>59</v>
      </c>
      <c r="G1" s="72" t="s">
        <v>59</v>
      </c>
    </row>
    <row r="2" spans="1:7" x14ac:dyDescent="0.75">
      <c r="B2" t="str">
        <f>LOOKUP(B1,F2:G51,G2:G51)</f>
        <v>FL</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b">
        <f>IF(A13=About!$B$1,SUM('BDESC-rural-residential'!$AF$8,'BDESC-urban-residential'!$AF$8,'BDESC-commercial'!$AF$8)='REEDS calc'!Q13,"NA")</f>
        <v>1</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b">
        <f>IF(A13=About!$B$1,SUM('DESC-rural-residential'!$AF$8,'DESC-urban-residential'!$AF$8,'DESC-commercial'!$AF$8)='REEDS calc-noIRA'!Q13,"NA")</f>
        <v>1</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FLORIDA</v>
      </c>
    </row>
    <row r="3" spans="1:7" x14ac:dyDescent="0.65">
      <c r="A3" s="52" t="s">
        <v>1327</v>
      </c>
      <c r="B3" s="52">
        <v>0.59</v>
      </c>
      <c r="C3" s="52">
        <v>0.41</v>
      </c>
      <c r="F3" s="52" t="s">
        <v>10</v>
      </c>
      <c r="G3" s="52">
        <f>SUMIFS(B:B,A:A,G2)</f>
        <v>0.91200000000000003</v>
      </c>
    </row>
    <row r="4" spans="1:7" x14ac:dyDescent="0.65">
      <c r="A4" s="52" t="s">
        <v>1328</v>
      </c>
      <c r="B4" s="52">
        <v>0.66</v>
      </c>
      <c r="C4" s="52">
        <v>0.33999999999999903</v>
      </c>
      <c r="F4" s="52" t="s">
        <v>11</v>
      </c>
      <c r="G4" s="52">
        <f>SUMIFS(C:C,A:A,G2)</f>
        <v>8.7999999999999898E-2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86.900225830207603</v>
      </c>
      <c r="C8" s="65">
        <f>INDEX('REEDS calc'!$C$64:$AG$113,MATCH(About!$B$2,'REEDS calc'!$B$64:$B$113,0),MATCH(C$1,'REEDS calc'!$C$63:$AG$63,0))*SUMIFS('res v com'!$E$3:$E$52,'res v com'!$B$3:$B$52,About!$B$2)*SUMIFS('Urban and Rural'!$C$2:$C$53,'Urban and Rural'!$A$2:$A$53,About!$B$1)</f>
        <v>86.900225830207603</v>
      </c>
      <c r="D8" s="65">
        <f>INDEX('REEDS calc'!$C$64:$AG$113,MATCH(About!$B$2,'REEDS calc'!$B$64:$B$113,0),MATCH(D$1,'REEDS calc'!$C$63:$AG$63,0))*SUMIFS('res v com'!$E$3:$E$52,'res v com'!$B$3:$B$52,About!$B$2)*SUMIFS('Urban and Rural'!$C$2:$C$53,'Urban and Rural'!$A$2:$A$53,About!$B$1)</f>
        <v>86.900225830207603</v>
      </c>
      <c r="E8" s="65">
        <f>INDEX('REEDS calc'!$C$64:$AG$113,MATCH(About!$B$2,'REEDS calc'!$B$64:$B$113,0),MATCH(E$1,'REEDS calc'!$C$63:$AG$63,0))*SUMIFS('res v com'!$E$3:$E$52,'res v com'!$B$3:$B$52,About!$B$2)*SUMIFS('Urban and Rural'!$C$2:$C$53,'Urban and Rural'!$A$2:$A$53,About!$B$1)</f>
        <v>121.30750197968473</v>
      </c>
      <c r="F8" s="65">
        <f>INDEX('REEDS calc'!$C$64:$AG$113,MATCH(About!$B$2,'REEDS calc'!$B$64:$B$113,0),MATCH(F$1,'REEDS calc'!$C$63:$AG$63,0))*SUMIFS('res v com'!$E$3:$E$52,'res v com'!$B$3:$B$52,About!$B$2)*SUMIFS('Urban and Rural'!$C$2:$C$53,'Urban and Rural'!$A$2:$A$53,About!$B$1)</f>
        <v>155.71477812916191</v>
      </c>
      <c r="G8" s="65">
        <f>INDEX('REEDS calc'!$C$64:$AG$113,MATCH(About!$B$2,'REEDS calc'!$B$64:$B$113,0),MATCH(G$1,'REEDS calc'!$C$63:$AG$63,0))*SUMIFS('res v com'!$E$3:$E$52,'res v com'!$B$3:$B$52,About!$B$2)*SUMIFS('Urban and Rural'!$C$2:$C$53,'Urban and Rural'!$A$2:$A$53,About!$B$1)</f>
        <v>213.44450356503432</v>
      </c>
      <c r="H8" s="65">
        <f>INDEX('REEDS calc'!$C$64:$AG$113,MATCH(About!$B$2,'REEDS calc'!$B$64:$B$113,0),MATCH(H$1,'REEDS calc'!$C$63:$AG$63,0))*SUMIFS('res v com'!$E$3:$E$52,'res v com'!$B$3:$B$52,About!$B$2)*SUMIFS('Urban and Rural'!$C$2:$C$53,'Urban and Rural'!$A$2:$A$53,About!$B$1)</f>
        <v>271.17422900090679</v>
      </c>
      <c r="I8" s="65">
        <f>INDEX('REEDS calc'!$C$64:$AG$113,MATCH(About!$B$2,'REEDS calc'!$B$64:$B$113,0),MATCH(I$1,'REEDS calc'!$C$63:$AG$63,0))*SUMIFS('res v com'!$E$3:$E$52,'res v com'!$B$3:$B$52,About!$B$2)*SUMIFS('Urban and Rural'!$C$2:$C$53,'Urban and Rural'!$A$2:$A$53,About!$B$1)</f>
        <v>358.50987379112547</v>
      </c>
      <c r="J8" s="65">
        <f>INDEX('REEDS calc'!$C$64:$AG$113,MATCH(About!$B$2,'REEDS calc'!$B$64:$B$113,0),MATCH(J$1,'REEDS calc'!$C$63:$AG$63,0))*SUMIFS('res v com'!$E$3:$E$52,'res v com'!$B$3:$B$52,About!$B$2)*SUMIFS('Urban and Rural'!$C$2:$C$53,'Urban and Rural'!$A$2:$A$53,About!$B$1)</f>
        <v>445.84551858134421</v>
      </c>
      <c r="K8" s="65">
        <f>INDEX('REEDS calc'!$C$64:$AG$113,MATCH(About!$B$2,'REEDS calc'!$B$64:$B$113,0),MATCH(K$1,'REEDS calc'!$C$63:$AG$63,0))*SUMIFS('res v com'!$E$3:$E$52,'res v com'!$B$3:$B$52,About!$B$2)*SUMIFS('Urban and Rural'!$C$2:$C$53,'Urban and Rural'!$A$2:$A$53,About!$B$1)</f>
        <v>573.13360644516115</v>
      </c>
      <c r="L8" s="65">
        <f>INDEX('REEDS calc'!$C$64:$AG$113,MATCH(About!$B$2,'REEDS calc'!$B$64:$B$113,0),MATCH(L$1,'REEDS calc'!$C$63:$AG$63,0))*SUMIFS('res v com'!$E$3:$E$52,'res v com'!$B$3:$B$52,About!$B$2)*SUMIFS('Urban and Rural'!$C$2:$C$53,'Urban and Rural'!$A$2:$A$53,About!$B$1)</f>
        <v>700.42169430897809</v>
      </c>
      <c r="M8" s="65">
        <f>INDEX('REEDS calc'!$C$64:$AG$113,MATCH(About!$B$2,'REEDS calc'!$B$64:$B$113,0),MATCH(M$1,'REEDS calc'!$C$63:$AG$63,0))*SUMIFS('res v com'!$E$3:$E$52,'res v com'!$B$3:$B$52,About!$B$2)*SUMIFS('Urban and Rural'!$C$2:$C$53,'Urban and Rural'!$A$2:$A$53,About!$B$1)</f>
        <v>772.99274475197399</v>
      </c>
      <c r="N8" s="65">
        <f>INDEX('REEDS calc'!$C$64:$AG$113,MATCH(About!$B$2,'REEDS calc'!$B$64:$B$113,0),MATCH(N$1,'REEDS calc'!$C$63:$AG$63,0))*SUMIFS('res v com'!$E$3:$E$52,'res v com'!$B$3:$B$52,About!$B$2)*SUMIFS('Urban and Rural'!$C$2:$C$53,'Urban and Rural'!$A$2:$A$53,About!$B$1)</f>
        <v>845.56379519497011</v>
      </c>
      <c r="O8" s="65">
        <f>INDEX('REEDS calc'!$C$64:$AG$113,MATCH(About!$B$2,'REEDS calc'!$B$64:$B$113,0),MATCH(O$1,'REEDS calc'!$C$63:$AG$63,0))*SUMIFS('res v com'!$E$3:$E$52,'res v com'!$B$3:$B$52,About!$B$2)*SUMIFS('Urban and Rural'!$C$2:$C$53,'Urban and Rural'!$A$2:$A$53,About!$B$1)</f>
        <v>887.32142800412862</v>
      </c>
      <c r="P8" s="65">
        <f>INDEX('REEDS calc'!$C$64:$AG$113,MATCH(About!$B$2,'REEDS calc'!$B$64:$B$113,0),MATCH(P$1,'REEDS calc'!$C$63:$AG$63,0))*SUMIFS('res v com'!$E$3:$E$52,'res v com'!$B$3:$B$52,About!$B$2)*SUMIFS('Urban and Rural'!$C$2:$C$53,'Urban and Rural'!$A$2:$A$53,About!$B$1)</f>
        <v>929.07906081328701</v>
      </c>
      <c r="Q8" s="65">
        <f>INDEX('REEDS calc'!$C$64:$AG$113,MATCH(About!$B$2,'REEDS calc'!$B$64:$B$113,0),MATCH(Q$1,'REEDS calc'!$C$63:$AG$63,0))*SUMIFS('res v com'!$E$3:$E$52,'res v com'!$B$3:$B$52,About!$B$2)*SUMIFS('Urban and Rural'!$C$2:$C$53,'Urban and Rural'!$A$2:$A$53,About!$B$1)</f>
        <v>933.61424665900131</v>
      </c>
      <c r="R8" s="65">
        <f>INDEX('REEDS calc'!$C$64:$AG$113,MATCH(About!$B$2,'REEDS calc'!$B$64:$B$113,0),MATCH(R$1,'REEDS calc'!$C$63:$AG$63,0))*SUMIFS('res v com'!$E$3:$E$52,'res v com'!$B$3:$B$52,About!$B$2)*SUMIFS('Urban and Rural'!$C$2:$C$53,'Urban and Rural'!$A$2:$A$53,About!$B$1)</f>
        <v>938.14943250471572</v>
      </c>
      <c r="S8" s="65">
        <f>INDEX('REEDS calc'!$C$64:$AG$113,MATCH(About!$B$2,'REEDS calc'!$B$64:$B$113,0),MATCH(S$1,'REEDS calc'!$C$63:$AG$63,0))*SUMIFS('res v com'!$E$3:$E$52,'res v com'!$B$3:$B$52,About!$B$2)*SUMIFS('Urban and Rural'!$C$2:$C$53,'Urban and Rural'!$A$2:$A$53,About!$B$1)</f>
        <v>942.90673341856359</v>
      </c>
      <c r="T8" s="65">
        <f>INDEX('REEDS calc'!$C$64:$AG$113,MATCH(About!$B$2,'REEDS calc'!$B$64:$B$113,0),MATCH(T$1,'REEDS calc'!$C$63:$AG$63,0))*SUMIFS('res v com'!$E$3:$E$52,'res v com'!$B$3:$B$52,About!$B$2)*SUMIFS('Urban and Rural'!$C$2:$C$53,'Urban and Rural'!$A$2:$A$53,About!$B$1)</f>
        <v>947.66403433241157</v>
      </c>
      <c r="U8" s="65">
        <f>INDEX('REEDS calc'!$C$64:$AG$113,MATCH(About!$B$2,'REEDS calc'!$B$64:$B$113,0),MATCH(U$1,'REEDS calc'!$C$63:$AG$63,0))*SUMIFS('res v com'!$E$3:$E$52,'res v com'!$B$3:$B$52,About!$B$2)*SUMIFS('Urban and Rural'!$C$2:$C$53,'Urban and Rural'!$A$2:$A$53,About!$B$1)</f>
        <v>952.93421913085956</v>
      </c>
      <c r="V8" s="65">
        <f>INDEX('REEDS calc'!$C$64:$AG$113,MATCH(About!$B$2,'REEDS calc'!$B$64:$B$113,0),MATCH(V$1,'REEDS calc'!$C$63:$AG$63,0))*SUMIFS('res v com'!$E$3:$E$52,'res v com'!$B$3:$B$52,About!$B$2)*SUMIFS('Urban and Rural'!$C$2:$C$53,'Urban and Rural'!$A$2:$A$53,About!$B$1)</f>
        <v>958.20440392930755</v>
      </c>
      <c r="W8" s="65">
        <f>INDEX('REEDS calc'!$C$64:$AG$113,MATCH(About!$B$2,'REEDS calc'!$B$64:$B$113,0),MATCH(W$1,'REEDS calc'!$C$63:$AG$63,0))*SUMIFS('res v com'!$E$3:$E$52,'res v com'!$B$3:$B$52,About!$B$2)*SUMIFS('Urban and Rural'!$C$2:$C$53,'Urban and Rural'!$A$2:$A$53,About!$B$1)</f>
        <v>963.93901114294442</v>
      </c>
      <c r="X8" s="65">
        <f>INDEX('REEDS calc'!$C$64:$AG$113,MATCH(About!$B$2,'REEDS calc'!$B$64:$B$113,0),MATCH(X$1,'REEDS calc'!$C$63:$AG$63,0))*SUMIFS('res v com'!$E$3:$E$52,'res v com'!$B$3:$B$52,About!$B$2)*SUMIFS('Urban and Rural'!$C$2:$C$53,'Urban and Rural'!$A$2:$A$53,About!$B$1)</f>
        <v>969.6736183565813</v>
      </c>
      <c r="Y8" s="65">
        <f>INDEX('REEDS calc'!$C$64:$AG$113,MATCH(About!$B$2,'REEDS calc'!$B$64:$B$113,0),MATCH(Y$1,'REEDS calc'!$C$63:$AG$63,0))*SUMIFS('res v com'!$E$3:$E$52,'res v com'!$B$3:$B$52,About!$B$2)*SUMIFS('Urban and Rural'!$C$2:$C$53,'Urban and Rural'!$A$2:$A$53,About!$B$1)</f>
        <v>976.74899289058965</v>
      </c>
      <c r="Z8" s="65">
        <f>INDEX('REEDS calc'!$C$64:$AG$113,MATCH(About!$B$2,'REEDS calc'!$B$64:$B$113,0),MATCH(Z$1,'REEDS calc'!$C$63:$AG$63,0))*SUMIFS('res v com'!$E$3:$E$52,'res v com'!$B$3:$B$52,About!$B$2)*SUMIFS('Urban and Rural'!$C$2:$C$53,'Urban and Rural'!$A$2:$A$53,About!$B$1)</f>
        <v>983.82436742459799</v>
      </c>
      <c r="AA8" s="65">
        <f>INDEX('REEDS calc'!$C$64:$AG$113,MATCH(About!$B$2,'REEDS calc'!$B$64:$B$113,0),MATCH(AA$1,'REEDS calc'!$C$63:$AG$63,0))*SUMIFS('res v com'!$E$3:$E$52,'res v com'!$B$3:$B$52,About!$B$2)*SUMIFS('Urban and Rural'!$C$2:$C$53,'Urban and Rural'!$A$2:$A$53,About!$B$1)</f>
        <v>993.41166145641057</v>
      </c>
      <c r="AB8" s="65">
        <f>INDEX('REEDS calc'!$C$64:$AG$113,MATCH(About!$B$2,'REEDS calc'!$B$64:$B$113,0),MATCH(AB$1,'REEDS calc'!$C$63:$AG$63,0))*SUMIFS('res v com'!$E$3:$E$52,'res v com'!$B$3:$B$52,About!$B$2)*SUMIFS('Urban and Rural'!$C$2:$C$53,'Urban and Rural'!$A$2:$A$53,About!$B$1)</f>
        <v>1002.998955488223</v>
      </c>
      <c r="AC8" s="65">
        <f>INDEX('REEDS calc'!$C$64:$AG$113,MATCH(About!$B$2,'REEDS calc'!$B$64:$B$113,0),MATCH(AC$1,'REEDS calc'!$C$63:$AG$63,0))*SUMIFS('res v com'!$E$3:$E$52,'res v com'!$B$3:$B$52,About!$B$2)*SUMIFS('Urban and Rural'!$C$2:$C$53,'Urban and Rural'!$A$2:$A$53,About!$B$1)</f>
        <v>1017.4727810189796</v>
      </c>
      <c r="AD8" s="65">
        <f>INDEX('REEDS calc'!$C$64:$AG$113,MATCH(About!$B$2,'REEDS calc'!$B$64:$B$113,0),MATCH(AD$1,'REEDS calc'!$C$63:$AG$63,0))*SUMIFS('res v com'!$E$3:$E$52,'res v com'!$B$3:$B$52,About!$B$2)*SUMIFS('Urban and Rural'!$C$2:$C$53,'Urban and Rural'!$A$2:$A$53,About!$B$1)</f>
        <v>1031.9466065497365</v>
      </c>
      <c r="AE8" s="65">
        <f>INDEX('REEDS calc'!$C$64:$AG$113,MATCH(About!$B$2,'REEDS calc'!$B$64:$B$113,0),MATCH(AE$1,'REEDS calc'!$C$63:$AG$63,0))*SUMIFS('res v com'!$E$3:$E$52,'res v com'!$B$3:$B$52,About!$B$2)*SUMIFS('Urban and Rural'!$C$2:$C$53,'Urban and Rural'!$A$2:$A$53,About!$B$1)</f>
        <v>1052.0460009879553</v>
      </c>
      <c r="AF8" s="65">
        <f>INDEX('REEDS calc'!$C$64:$AG$113,MATCH(About!$B$2,'REEDS calc'!$B$64:$B$113,0),MATCH(AF$1,'REEDS calc'!$C$63:$AG$63,0))*SUMIFS('res v com'!$E$3:$E$52,'res v com'!$B$3:$B$52,About!$B$2)*SUMIFS('Urban and Rural'!$C$2:$C$53,'Urban and Rural'!$A$2:$A$53,About!$B$1)</f>
        <v>1072.145395426174</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900.60234042215257</v>
      </c>
      <c r="C8" s="65">
        <f>INDEX('REEDS calc'!$C$64:$AG$113,MATCH(About!$B$2,'REEDS calc'!$B$64:$B$113,0),MATCH(C$1,'REEDS calc'!$C$63:$AG$63,0))*SUMIFS('res v com'!$E$3:$E$52,'res v com'!$B$3:$B$52,About!$B$2)*SUMIFS('Urban and Rural'!$B$2:$B$53,'Urban and Rural'!$A$2:$A$53,About!$B$1)</f>
        <v>900.60234042215257</v>
      </c>
      <c r="D8" s="65">
        <f>INDEX('REEDS calc'!$C$64:$AG$113,MATCH(About!$B$2,'REEDS calc'!$B$64:$B$113,0),MATCH(D$1,'REEDS calc'!$C$63:$AG$63,0))*SUMIFS('res v com'!$E$3:$E$52,'res v com'!$B$3:$B$52,About!$B$2)*SUMIFS('Urban and Rural'!$B$2:$B$53,'Urban and Rural'!$A$2:$A$53,About!$B$1)</f>
        <v>900.60234042215257</v>
      </c>
      <c r="E8" s="65">
        <f>INDEX('REEDS calc'!$C$64:$AG$113,MATCH(About!$B$2,'REEDS calc'!$B$64:$B$113,0),MATCH(E$1,'REEDS calc'!$C$63:$AG$63,0))*SUMIFS('res v com'!$E$3:$E$52,'res v com'!$B$3:$B$52,About!$B$2)*SUMIFS('Urban and Rural'!$B$2:$B$53,'Urban and Rural'!$A$2:$A$53,About!$B$1)</f>
        <v>1257.1868386985525</v>
      </c>
      <c r="F8" s="65">
        <f>INDEX('REEDS calc'!$C$64:$AG$113,MATCH(About!$B$2,'REEDS calc'!$B$64:$B$113,0),MATCH(F$1,'REEDS calc'!$C$63:$AG$63,0))*SUMIFS('res v com'!$E$3:$E$52,'res v com'!$B$3:$B$52,About!$B$2)*SUMIFS('Urban and Rural'!$B$2:$B$53,'Urban and Rural'!$A$2:$A$53,About!$B$1)</f>
        <v>1613.7713369749526</v>
      </c>
      <c r="G8" s="65">
        <f>INDEX('REEDS calc'!$C$64:$AG$113,MATCH(About!$B$2,'REEDS calc'!$B$64:$B$113,0),MATCH(G$1,'REEDS calc'!$C$63:$AG$63,0))*SUMIFS('res v com'!$E$3:$E$52,'res v com'!$B$3:$B$52,About!$B$2)*SUMIFS('Urban and Rural'!$B$2:$B$53,'Urban and Rural'!$A$2:$A$53,About!$B$1)</f>
        <v>2212.0612187649035</v>
      </c>
      <c r="H8" s="65">
        <f>INDEX('REEDS calc'!$C$64:$AG$113,MATCH(About!$B$2,'REEDS calc'!$B$64:$B$113,0),MATCH(H$1,'REEDS calc'!$C$63:$AG$63,0))*SUMIFS('res v com'!$E$3:$E$52,'res v com'!$B$3:$B$52,About!$B$2)*SUMIFS('Urban and Rural'!$B$2:$B$53,'Urban and Rural'!$A$2:$A$53,About!$B$1)</f>
        <v>2810.3511005548553</v>
      </c>
      <c r="I8" s="65">
        <f>INDEX('REEDS calc'!$C$64:$AG$113,MATCH(About!$B$2,'REEDS calc'!$B$64:$B$113,0),MATCH(I$1,'REEDS calc'!$C$63:$AG$63,0))*SUMIFS('res v com'!$E$3:$E$52,'res v com'!$B$3:$B$52,About!$B$2)*SUMIFS('Urban and Rural'!$B$2:$B$53,'Urban and Rural'!$A$2:$A$53,About!$B$1)</f>
        <v>3715.4659647443959</v>
      </c>
      <c r="J8" s="65">
        <f>INDEX('REEDS calc'!$C$64:$AG$113,MATCH(About!$B$2,'REEDS calc'!$B$64:$B$113,0),MATCH(J$1,'REEDS calc'!$C$63:$AG$63,0))*SUMIFS('res v com'!$E$3:$E$52,'res v com'!$B$3:$B$52,About!$B$2)*SUMIFS('Urban and Rural'!$B$2:$B$53,'Urban and Rural'!$A$2:$A$53,About!$B$1)</f>
        <v>4620.5808289339366</v>
      </c>
      <c r="K8" s="65">
        <f>INDEX('REEDS calc'!$C$64:$AG$113,MATCH(About!$B$2,'REEDS calc'!$B$64:$B$113,0),MATCH(K$1,'REEDS calc'!$C$63:$AG$63,0))*SUMIFS('res v com'!$E$3:$E$52,'res v com'!$B$3:$B$52,About!$B$2)*SUMIFS('Urban and Rural'!$B$2:$B$53,'Urban and Rural'!$A$2:$A$53,About!$B$1)</f>
        <v>5939.7482849771322</v>
      </c>
      <c r="L8" s="65">
        <f>INDEX('REEDS calc'!$C$64:$AG$113,MATCH(About!$B$2,'REEDS calc'!$B$64:$B$113,0),MATCH(L$1,'REEDS calc'!$C$63:$AG$63,0))*SUMIFS('res v com'!$E$3:$E$52,'res v com'!$B$3:$B$52,About!$B$2)*SUMIFS('Urban and Rural'!$B$2:$B$53,'Urban and Rural'!$A$2:$A$53,About!$B$1)</f>
        <v>7258.915741020327</v>
      </c>
      <c r="M8" s="65">
        <f>INDEX('REEDS calc'!$C$64:$AG$113,MATCH(About!$B$2,'REEDS calc'!$B$64:$B$113,0),MATCH(M$1,'REEDS calc'!$C$63:$AG$63,0))*SUMIFS('res v com'!$E$3:$E$52,'res v com'!$B$3:$B$52,About!$B$2)*SUMIFS('Urban and Rural'!$B$2:$B$53,'Urban and Rural'!$A$2:$A$53,About!$B$1)</f>
        <v>8011.0157183386491</v>
      </c>
      <c r="N8" s="65">
        <f>INDEX('REEDS calc'!$C$64:$AG$113,MATCH(About!$B$2,'REEDS calc'!$B$64:$B$113,0),MATCH(N$1,'REEDS calc'!$C$63:$AG$63,0))*SUMIFS('res v com'!$E$3:$E$52,'res v com'!$B$3:$B$52,About!$B$2)*SUMIFS('Urban and Rural'!$B$2:$B$53,'Urban and Rural'!$A$2:$A$53,About!$B$1)</f>
        <v>8763.1156956569739</v>
      </c>
      <c r="O8" s="65">
        <f>INDEX('REEDS calc'!$C$64:$AG$113,MATCH(About!$B$2,'REEDS calc'!$B$64:$B$113,0),MATCH(O$1,'REEDS calc'!$C$63:$AG$63,0))*SUMIFS('res v com'!$E$3:$E$52,'res v com'!$B$3:$B$52,About!$B$2)*SUMIFS('Urban and Rural'!$B$2:$B$53,'Urban and Rural'!$A$2:$A$53,About!$B$1)</f>
        <v>9195.8766174973443</v>
      </c>
      <c r="P8" s="65">
        <f>INDEX('REEDS calc'!$C$64:$AG$113,MATCH(About!$B$2,'REEDS calc'!$B$64:$B$113,0),MATCH(P$1,'REEDS calc'!$C$63:$AG$63,0))*SUMIFS('res v com'!$E$3:$E$52,'res v com'!$B$3:$B$52,About!$B$2)*SUMIFS('Urban and Rural'!$B$2:$B$53,'Urban and Rural'!$A$2:$A$53,About!$B$1)</f>
        <v>9628.637539337713</v>
      </c>
      <c r="Q8" s="65">
        <f>INDEX('REEDS calc'!$C$64:$AG$113,MATCH(About!$B$2,'REEDS calc'!$B$64:$B$113,0),MATCH(Q$1,'REEDS calc'!$C$63:$AG$63,0))*SUMIFS('res v com'!$E$3:$E$52,'res v com'!$B$3:$B$52,About!$B$2)*SUMIFS('Urban and Rural'!$B$2:$B$53,'Urban and Rural'!$A$2:$A$53,About!$B$1)</f>
        <v>9675.6385562842061</v>
      </c>
      <c r="R8" s="65">
        <f>INDEX('REEDS calc'!$C$64:$AG$113,MATCH(About!$B$2,'REEDS calc'!$B$64:$B$113,0),MATCH(R$1,'REEDS calc'!$C$63:$AG$63,0))*SUMIFS('res v com'!$E$3:$E$52,'res v com'!$B$3:$B$52,About!$B$2)*SUMIFS('Urban and Rural'!$B$2:$B$53,'Urban and Rural'!$A$2:$A$53,About!$B$1)</f>
        <v>9722.639573230701</v>
      </c>
      <c r="S8" s="65">
        <f>INDEX('REEDS calc'!$C$64:$AG$113,MATCH(About!$B$2,'REEDS calc'!$B$64:$B$113,0),MATCH(S$1,'REEDS calc'!$C$63:$AG$63,0))*SUMIFS('res v com'!$E$3:$E$52,'res v com'!$B$3:$B$52,About!$B$2)*SUMIFS('Urban and Rural'!$B$2:$B$53,'Urban and Rural'!$A$2:$A$53,About!$B$1)</f>
        <v>9771.9425099742166</v>
      </c>
      <c r="T8" s="65">
        <f>INDEX('REEDS calc'!$C$64:$AG$113,MATCH(About!$B$2,'REEDS calc'!$B$64:$B$113,0),MATCH(T$1,'REEDS calc'!$C$63:$AG$63,0))*SUMIFS('res v com'!$E$3:$E$52,'res v com'!$B$3:$B$52,About!$B$2)*SUMIFS('Urban and Rural'!$B$2:$B$53,'Urban and Rural'!$A$2:$A$53,About!$B$1)</f>
        <v>9821.2454467177322</v>
      </c>
      <c r="U8" s="65">
        <f>INDEX('REEDS calc'!$C$64:$AG$113,MATCH(About!$B$2,'REEDS calc'!$B$64:$B$113,0),MATCH(U$1,'REEDS calc'!$C$63:$AG$63,0))*SUMIFS('res v com'!$E$3:$E$52,'res v com'!$B$3:$B$52,About!$B$2)*SUMIFS('Urban and Rural'!$B$2:$B$53,'Urban and Rural'!$A$2:$A$53,About!$B$1)</f>
        <v>9875.8637255380108</v>
      </c>
      <c r="V8" s="65">
        <f>INDEX('REEDS calc'!$C$64:$AG$113,MATCH(About!$B$2,'REEDS calc'!$B$64:$B$113,0),MATCH(V$1,'REEDS calc'!$C$63:$AG$63,0))*SUMIFS('res v com'!$E$3:$E$52,'res v com'!$B$3:$B$52,About!$B$2)*SUMIFS('Urban and Rural'!$B$2:$B$53,'Urban and Rural'!$A$2:$A$53,About!$B$1)</f>
        <v>9930.4820043582895</v>
      </c>
      <c r="W8" s="65">
        <f>INDEX('REEDS calc'!$C$64:$AG$113,MATCH(About!$B$2,'REEDS calc'!$B$64:$B$113,0),MATCH(W$1,'REEDS calc'!$C$63:$AG$63,0))*SUMIFS('res v com'!$E$3:$E$52,'res v com'!$B$3:$B$52,About!$B$2)*SUMIFS('Urban and Rural'!$B$2:$B$53,'Urban and Rural'!$A$2:$A$53,About!$B$1)</f>
        <v>9989.9133882087081</v>
      </c>
      <c r="X8" s="65">
        <f>INDEX('REEDS calc'!$C$64:$AG$113,MATCH(About!$B$2,'REEDS calc'!$B$64:$B$113,0),MATCH(X$1,'REEDS calc'!$C$63:$AG$63,0))*SUMIFS('res v com'!$E$3:$E$52,'res v com'!$B$3:$B$52,About!$B$2)*SUMIFS('Urban and Rural'!$B$2:$B$53,'Urban and Rural'!$A$2:$A$53,About!$B$1)</f>
        <v>10049.344772059127</v>
      </c>
      <c r="Y8" s="65">
        <f>INDEX('REEDS calc'!$C$64:$AG$113,MATCH(About!$B$2,'REEDS calc'!$B$64:$B$113,0),MATCH(Y$1,'REEDS calc'!$C$63:$AG$63,0))*SUMIFS('res v com'!$E$3:$E$52,'res v com'!$B$3:$B$52,About!$B$2)*SUMIFS('Urban and Rural'!$B$2:$B$53,'Urban and Rural'!$A$2:$A$53,About!$B$1)</f>
        <v>10122.671380866122</v>
      </c>
      <c r="Z8" s="65">
        <f>INDEX('REEDS calc'!$C$64:$AG$113,MATCH(About!$B$2,'REEDS calc'!$B$64:$B$113,0),MATCH(Z$1,'REEDS calc'!$C$63:$AG$63,0))*SUMIFS('res v com'!$E$3:$E$52,'res v com'!$B$3:$B$52,About!$B$2)*SUMIFS('Urban and Rural'!$B$2:$B$53,'Urban and Rural'!$A$2:$A$53,About!$B$1)</f>
        <v>10195.997989673118</v>
      </c>
      <c r="AA8" s="65">
        <f>INDEX('REEDS calc'!$C$64:$AG$113,MATCH(About!$B$2,'REEDS calc'!$B$64:$B$113,0),MATCH(AA$1,'REEDS calc'!$C$63:$AG$63,0))*SUMIFS('res v com'!$E$3:$E$52,'res v com'!$B$3:$B$52,About!$B$2)*SUMIFS('Urban and Rural'!$B$2:$B$53,'Urban and Rural'!$A$2:$A$53,About!$B$1)</f>
        <v>10295.357218730085</v>
      </c>
      <c r="AB8" s="65">
        <f>INDEX('REEDS calc'!$C$64:$AG$113,MATCH(About!$B$2,'REEDS calc'!$B$64:$B$113,0),MATCH(AB$1,'REEDS calc'!$C$63:$AG$63,0))*SUMIFS('res v com'!$E$3:$E$52,'res v com'!$B$3:$B$52,About!$B$2)*SUMIFS('Urban and Rural'!$B$2:$B$53,'Urban and Rural'!$A$2:$A$53,About!$B$1)</f>
        <v>10394.716447787052</v>
      </c>
      <c r="AC8" s="65">
        <f>INDEX('REEDS calc'!$C$64:$AG$113,MATCH(About!$B$2,'REEDS calc'!$B$64:$B$113,0),MATCH(AC$1,'REEDS calc'!$C$63:$AG$63,0))*SUMIFS('res v com'!$E$3:$E$52,'res v com'!$B$3:$B$52,About!$B$2)*SUMIFS('Urban and Rural'!$B$2:$B$53,'Urban and Rural'!$A$2:$A$53,About!$B$1)</f>
        <v>10544.71791237853</v>
      </c>
      <c r="AD8" s="65">
        <f>INDEX('REEDS calc'!$C$64:$AG$113,MATCH(About!$B$2,'REEDS calc'!$B$64:$B$113,0),MATCH(AD$1,'REEDS calc'!$C$63:$AG$63,0))*SUMIFS('res v com'!$E$3:$E$52,'res v com'!$B$3:$B$52,About!$B$2)*SUMIFS('Urban and Rural'!$B$2:$B$53,'Urban and Rural'!$A$2:$A$53,About!$B$1)</f>
        <v>10694.719376970008</v>
      </c>
      <c r="AE8" s="65">
        <f>INDEX('REEDS calc'!$C$64:$AG$113,MATCH(About!$B$2,'REEDS calc'!$B$64:$B$113,0),MATCH(AE$1,'REEDS calc'!$C$63:$AG$63,0))*SUMIFS('res v com'!$E$3:$E$52,'res v com'!$B$3:$B$52,About!$B$2)*SUMIFS('Urban and Rural'!$B$2:$B$53,'Urban and Rural'!$A$2:$A$53,About!$B$1)</f>
        <v>10903.022192057004</v>
      </c>
      <c r="AF8" s="65">
        <f>INDEX('REEDS calc'!$C$64:$AG$113,MATCH(About!$B$2,'REEDS calc'!$B$64:$B$113,0),MATCH(AF$1,'REEDS calc'!$C$63:$AG$63,0))*SUMIFS('res v com'!$E$3:$E$52,'res v com'!$B$3:$B$52,About!$B$2)*SUMIFS('Urban and Rural'!$B$2:$B$53,'Urban and Rural'!$A$2:$A$53,About!$B$1)</f>
        <v>11111.325007143998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88.406524656729886</v>
      </c>
      <c r="C8" s="65">
        <f>INDEX('REEDS calc'!$C$64:$AG$113,MATCH(About!$B$2,'REEDS calc'!$B$64:$B$113,0),MATCH(C$1,'REEDS calc'!$C$63:$AG$63,0))*SUMIFS('res v com'!$F$3:$F$52,'res v com'!$B$3:$B$52,About!$B$2)</f>
        <v>88.406524656729886</v>
      </c>
      <c r="D8" s="65">
        <f>INDEX('REEDS calc'!$C$64:$AG$113,MATCH(About!$B$2,'REEDS calc'!$B$64:$B$113,0),MATCH(D$1,'REEDS calc'!$C$63:$AG$63,0))*SUMIFS('res v com'!$F$3:$F$52,'res v com'!$B$3:$B$52,About!$B$2)</f>
        <v>88.406524656729886</v>
      </c>
      <c r="E8" s="65">
        <f>INDEX('REEDS calc'!$C$64:$AG$113,MATCH(About!$B$2,'REEDS calc'!$B$64:$B$113,0),MATCH(E$1,'REEDS calc'!$C$63:$AG$63,0))*SUMIFS('res v com'!$F$3:$F$52,'res v com'!$B$3:$B$52,About!$B$2)</f>
        <v>123.41020477630776</v>
      </c>
      <c r="F8" s="65">
        <f>INDEX('REEDS calc'!$C$64:$AG$113,MATCH(About!$B$2,'REEDS calc'!$B$64:$B$113,0),MATCH(F$1,'REEDS calc'!$C$63:$AG$63,0))*SUMIFS('res v com'!$F$3:$F$52,'res v com'!$B$3:$B$52,About!$B$2)</f>
        <v>158.41388489588564</v>
      </c>
      <c r="G8" s="65">
        <f>INDEX('REEDS calc'!$C$64:$AG$113,MATCH(About!$B$2,'REEDS calc'!$B$64:$B$113,0),MATCH(G$1,'REEDS calc'!$C$63:$AG$63,0))*SUMIFS('res v com'!$F$3:$F$52,'res v com'!$B$3:$B$52,About!$B$2)</f>
        <v>217.1442776700618</v>
      </c>
      <c r="H8" s="65">
        <f>INDEX('REEDS calc'!$C$64:$AG$113,MATCH(About!$B$2,'REEDS calc'!$B$64:$B$113,0),MATCH(H$1,'REEDS calc'!$C$63:$AG$63,0))*SUMIFS('res v com'!$F$3:$F$52,'res v com'!$B$3:$B$52,About!$B$2)</f>
        <v>275.87467044423801</v>
      </c>
      <c r="I8" s="65">
        <f>INDEX('REEDS calc'!$C$64:$AG$113,MATCH(About!$B$2,'REEDS calc'!$B$64:$B$113,0),MATCH(I$1,'REEDS calc'!$C$63:$AG$63,0))*SUMIFS('res v com'!$F$3:$F$52,'res v com'!$B$3:$B$52,About!$B$2)</f>
        <v>364.72416146447819</v>
      </c>
      <c r="J8" s="65">
        <f>INDEX('REEDS calc'!$C$64:$AG$113,MATCH(About!$B$2,'REEDS calc'!$B$64:$B$113,0),MATCH(J$1,'REEDS calc'!$C$63:$AG$63,0))*SUMIFS('res v com'!$F$3:$F$52,'res v com'!$B$3:$B$52,About!$B$2)</f>
        <v>453.57365248471842</v>
      </c>
      <c r="K8" s="65">
        <f>INDEX('REEDS calc'!$C$64:$AG$113,MATCH(About!$B$2,'REEDS calc'!$B$64:$B$113,0),MATCH(K$1,'REEDS calc'!$C$63:$AG$63,0))*SUMIFS('res v com'!$F$3:$F$52,'res v com'!$B$3:$B$52,About!$B$2)</f>
        <v>583.06810857770608</v>
      </c>
      <c r="L8" s="65">
        <f>INDEX('REEDS calc'!$C$64:$AG$113,MATCH(About!$B$2,'REEDS calc'!$B$64:$B$113,0),MATCH(L$1,'REEDS calc'!$C$63:$AG$63,0))*SUMIFS('res v com'!$F$3:$F$52,'res v com'!$B$3:$B$52,About!$B$2)</f>
        <v>712.56256467069375</v>
      </c>
      <c r="M8" s="65">
        <f>INDEX('REEDS calc'!$C$64:$AG$113,MATCH(About!$B$2,'REEDS calc'!$B$64:$B$113,0),MATCH(M$1,'REEDS calc'!$C$63:$AG$63,0))*SUMIFS('res v com'!$F$3:$F$52,'res v com'!$B$3:$B$52,About!$B$2)</f>
        <v>786.39153690937485</v>
      </c>
      <c r="N8" s="65">
        <f>INDEX('REEDS calc'!$C$64:$AG$113,MATCH(About!$B$2,'REEDS calc'!$B$64:$B$113,0),MATCH(N$1,'REEDS calc'!$C$63:$AG$63,0))*SUMIFS('res v com'!$F$3:$F$52,'res v com'!$B$3:$B$52,About!$B$2)</f>
        <v>860.22050914805595</v>
      </c>
      <c r="O8" s="65">
        <f>INDEX('REEDS calc'!$C$64:$AG$113,MATCH(About!$B$2,'REEDS calc'!$B$64:$B$113,0),MATCH(O$1,'REEDS calc'!$C$63:$AG$63,0))*SUMIFS('res v com'!$F$3:$F$52,'res v com'!$B$3:$B$52,About!$B$2)</f>
        <v>902.70195449852679</v>
      </c>
      <c r="P8" s="65">
        <f>INDEX('REEDS calc'!$C$64:$AG$113,MATCH(About!$B$2,'REEDS calc'!$B$64:$B$113,0),MATCH(P$1,'REEDS calc'!$C$63:$AG$63,0))*SUMIFS('res v com'!$F$3:$F$52,'res v com'!$B$3:$B$52,About!$B$2)</f>
        <v>945.18339984899774</v>
      </c>
      <c r="Q8" s="65">
        <f>INDEX('REEDS calc'!$C$64:$AG$113,MATCH(About!$B$2,'REEDS calc'!$B$64:$B$113,0),MATCH(Q$1,'REEDS calc'!$C$63:$AG$63,0))*SUMIFS('res v com'!$F$3:$F$52,'res v com'!$B$3:$B$52,About!$B$2)</f>
        <v>949.79719705679065</v>
      </c>
      <c r="R8" s="65">
        <f>INDEX('REEDS calc'!$C$64:$AG$113,MATCH(About!$B$2,'REEDS calc'!$B$64:$B$113,0),MATCH(R$1,'REEDS calc'!$C$63:$AG$63,0))*SUMIFS('res v com'!$F$3:$F$52,'res v com'!$B$3:$B$52,About!$B$2)</f>
        <v>954.41099426458368</v>
      </c>
      <c r="S8" s="65">
        <f>INDEX('REEDS calc'!$C$64:$AG$113,MATCH(About!$B$2,'REEDS calc'!$B$64:$B$113,0),MATCH(S$1,'REEDS calc'!$C$63:$AG$63,0))*SUMIFS('res v com'!$F$3:$F$52,'res v com'!$B$3:$B$52,About!$B$2)</f>
        <v>959.2507566072195</v>
      </c>
      <c r="T8" s="65">
        <f>INDEX('REEDS calc'!$C$64:$AG$113,MATCH(About!$B$2,'REEDS calc'!$B$64:$B$113,0),MATCH(T$1,'REEDS calc'!$C$63:$AG$63,0))*SUMIFS('res v com'!$F$3:$F$52,'res v com'!$B$3:$B$52,About!$B$2)</f>
        <v>964.09051894985532</v>
      </c>
      <c r="U8" s="65">
        <f>INDEX('REEDS calc'!$C$64:$AG$113,MATCH(About!$B$2,'REEDS calc'!$B$64:$B$113,0),MATCH(U$1,'REEDS calc'!$C$63:$AG$63,0))*SUMIFS('res v com'!$F$3:$F$52,'res v com'!$B$3:$B$52,About!$B$2)</f>
        <v>969.45205533112846</v>
      </c>
      <c r="V8" s="65">
        <f>INDEX('REEDS calc'!$C$64:$AG$113,MATCH(About!$B$2,'REEDS calc'!$B$64:$B$113,0),MATCH(V$1,'REEDS calc'!$C$63:$AG$63,0))*SUMIFS('res v com'!$F$3:$F$52,'res v com'!$B$3:$B$52,About!$B$2)</f>
        <v>974.8135917124016</v>
      </c>
      <c r="W8" s="65">
        <f>INDEX('REEDS calc'!$C$64:$AG$113,MATCH(About!$B$2,'REEDS calc'!$B$64:$B$113,0),MATCH(W$1,'REEDS calc'!$C$63:$AG$63,0))*SUMIFS('res v com'!$F$3:$F$52,'res v com'!$B$3:$B$52,About!$B$2)</f>
        <v>980.64760064834638</v>
      </c>
      <c r="X8" s="65">
        <f>INDEX('REEDS calc'!$C$64:$AG$113,MATCH(About!$B$2,'REEDS calc'!$B$64:$B$113,0),MATCH(X$1,'REEDS calc'!$C$63:$AG$63,0))*SUMIFS('res v com'!$F$3:$F$52,'res v com'!$B$3:$B$52,About!$B$2)</f>
        <v>986.48160958429116</v>
      </c>
      <c r="Y8" s="65">
        <f>INDEX('REEDS calc'!$C$64:$AG$113,MATCH(About!$B$2,'REEDS calc'!$B$64:$B$113,0),MATCH(Y$1,'REEDS calc'!$C$63:$AG$63,0))*SUMIFS('res v com'!$F$3:$F$52,'res v com'!$B$3:$B$52,About!$B$2)</f>
        <v>993.67962624328777</v>
      </c>
      <c r="Z8" s="65">
        <f>INDEX('REEDS calc'!$C$64:$AG$113,MATCH(About!$B$2,'REEDS calc'!$B$64:$B$113,0),MATCH(Z$1,'REEDS calc'!$C$63:$AG$63,0))*SUMIFS('res v com'!$F$3:$F$52,'res v com'!$B$3:$B$52,About!$B$2)</f>
        <v>1000.8776429022845</v>
      </c>
      <c r="AA8" s="65">
        <f>INDEX('REEDS calc'!$C$64:$AG$113,MATCH(About!$B$2,'REEDS calc'!$B$64:$B$113,0),MATCH(AA$1,'REEDS calc'!$C$63:$AG$63,0))*SUMIFS('res v com'!$F$3:$F$52,'res v com'!$B$3:$B$52,About!$B$2)</f>
        <v>1010.6311198135048</v>
      </c>
      <c r="AB8" s="65">
        <f>INDEX('REEDS calc'!$C$64:$AG$113,MATCH(About!$B$2,'REEDS calc'!$B$64:$B$113,0),MATCH(AB$1,'REEDS calc'!$C$63:$AG$63,0))*SUMIFS('res v com'!$F$3:$F$52,'res v com'!$B$3:$B$52,About!$B$2)</f>
        <v>1020.384596724725</v>
      </c>
      <c r="AC8" s="65">
        <f>INDEX('REEDS calc'!$C$64:$AG$113,MATCH(About!$B$2,'REEDS calc'!$B$64:$B$113,0),MATCH(AC$1,'REEDS calc'!$C$63:$AG$63,0))*SUMIFS('res v com'!$F$3:$F$52,'res v com'!$B$3:$B$52,About!$B$2)</f>
        <v>1035.1093066024896</v>
      </c>
      <c r="AD8" s="65">
        <f>INDEX('REEDS calc'!$C$64:$AG$113,MATCH(About!$B$2,'REEDS calc'!$B$64:$B$113,0),MATCH(AD$1,'REEDS calc'!$C$63:$AG$63,0))*SUMIFS('res v com'!$F$3:$F$52,'res v com'!$B$3:$B$52,About!$B$2)</f>
        <v>1049.8340164802546</v>
      </c>
      <c r="AE8" s="65">
        <f>INDEX('REEDS calc'!$C$64:$AG$113,MATCH(About!$B$2,'REEDS calc'!$B$64:$B$113,0),MATCH(AE$1,'REEDS calc'!$C$63:$AG$63,0))*SUMIFS('res v com'!$F$3:$F$52,'res v com'!$B$3:$B$52,About!$B$2)</f>
        <v>1070.2818069550412</v>
      </c>
      <c r="AF8" s="65">
        <f>INDEX('REEDS calc'!$C$64:$AG$113,MATCH(About!$B$2,'REEDS calc'!$B$64:$B$113,0),MATCH(AF$1,'REEDS calc'!$C$63:$AG$63,0))*SUMIFS('res v com'!$F$3:$F$52,'res v com'!$B$3:$B$52,About!$B$2)</f>
        <v>1090.7295974298279</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86.900225830207603</v>
      </c>
      <c r="C8" s="65">
        <f>INDEX('REEDS calc-noIRA'!$C$64:$AG$113,MATCH(About!$B$2,'REEDS calc-noIRA'!$B$64:$B$113,0),MATCH(C$1,'REEDS calc-noIRA'!$C$63:$AG$63,0))*SUMIFS('res v com'!$E$3:$E$52,'res v com'!$B$3:$B$52,About!$B$2)*SUMIFS('Urban and Rural'!$C$2:$C$53,'Urban and Rural'!$A$2:$A$53,About!$B$1)</f>
        <v>86.900225830207603</v>
      </c>
      <c r="D8" s="65">
        <f>INDEX('REEDS calc-noIRA'!$C$64:$AG$113,MATCH(About!$B$2,'REEDS calc-noIRA'!$B$64:$B$113,0),MATCH(D$1,'REEDS calc-noIRA'!$C$63:$AG$63,0))*SUMIFS('res v com'!$E$3:$E$52,'res v com'!$B$3:$B$52,About!$B$2)*SUMIFS('Urban and Rural'!$C$2:$C$53,'Urban and Rural'!$A$2:$A$53,About!$B$1)</f>
        <v>86.900225830207603</v>
      </c>
      <c r="E8" s="65">
        <f>INDEX('REEDS calc-noIRA'!$C$64:$AG$113,MATCH(About!$B$2,'REEDS calc-noIRA'!$B$64:$B$113,0),MATCH(E$1,'REEDS calc-noIRA'!$C$63:$AG$63,0))*SUMIFS('res v com'!$E$3:$E$52,'res v com'!$B$3:$B$52,About!$B$2)*SUMIFS('Urban and Rural'!$C$2:$C$53,'Urban and Rural'!$A$2:$A$53,About!$B$1)</f>
        <v>113.82571194084302</v>
      </c>
      <c r="F8" s="65">
        <f>INDEX('REEDS calc-noIRA'!$C$64:$AG$113,MATCH(About!$B$2,'REEDS calc-noIRA'!$B$64:$B$113,0),MATCH(F$1,'REEDS calc-noIRA'!$C$63:$AG$63,0))*SUMIFS('res v com'!$E$3:$E$52,'res v com'!$B$3:$B$52,About!$B$2)*SUMIFS('Urban and Rural'!$C$2:$C$53,'Urban and Rural'!$A$2:$A$53,About!$B$1)</f>
        <v>140.75119805147844</v>
      </c>
      <c r="G8" s="65">
        <f>INDEX('REEDS calc-noIRA'!$C$64:$AG$113,MATCH(About!$B$2,'REEDS calc-noIRA'!$B$64:$B$113,0),MATCH(G$1,'REEDS calc-noIRA'!$C$63:$AG$63,0))*SUMIFS('res v com'!$E$3:$E$52,'res v com'!$B$3:$B$52,About!$B$2)*SUMIFS('Urban and Rural'!$C$2:$C$53,'Urban and Rural'!$A$2:$A$53,About!$B$1)</f>
        <v>182.97141761410549</v>
      </c>
      <c r="H8" s="65">
        <f>INDEX('REEDS calc-noIRA'!$C$64:$AG$113,MATCH(About!$B$2,'REEDS calc-noIRA'!$B$64:$B$113,0),MATCH(H$1,'REEDS calc-noIRA'!$C$63:$AG$63,0))*SUMIFS('res v com'!$E$3:$E$52,'res v com'!$B$3:$B$52,About!$B$2)*SUMIFS('Urban and Rural'!$C$2:$C$53,'Urban and Rural'!$A$2:$A$53,About!$B$1)</f>
        <v>225.19163717673257</v>
      </c>
      <c r="I8" s="65">
        <f>INDEX('REEDS calc-noIRA'!$C$64:$AG$113,MATCH(About!$B$2,'REEDS calc-noIRA'!$B$64:$B$113,0),MATCH(I$1,'REEDS calc-noIRA'!$C$63:$AG$63,0))*SUMIFS('res v com'!$E$3:$E$52,'res v com'!$B$3:$B$52,About!$B$2)*SUMIFS('Urban and Rural'!$C$2:$C$53,'Urban and Rural'!$A$2:$A$53,About!$B$1)</f>
        <v>285.31322983391414</v>
      </c>
      <c r="J8" s="65">
        <f>INDEX('REEDS calc-noIRA'!$C$64:$AG$113,MATCH(About!$B$2,'REEDS calc-noIRA'!$B$64:$B$113,0),MATCH(J$1,'REEDS calc-noIRA'!$C$63:$AG$63,0))*SUMIFS('res v com'!$E$3:$E$52,'res v com'!$B$3:$B$52,About!$B$2)*SUMIFS('Urban and Rural'!$C$2:$C$53,'Urban and Rural'!$A$2:$A$53,About!$B$1)</f>
        <v>345.43482249109576</v>
      </c>
      <c r="K8" s="65">
        <f>INDEX('REEDS calc-noIRA'!$C$64:$AG$113,MATCH(About!$B$2,'REEDS calc-noIRA'!$B$64:$B$113,0),MATCH(K$1,'REEDS calc-noIRA'!$C$63:$AG$63,0))*SUMIFS('res v com'!$E$3:$E$52,'res v com'!$B$3:$B$52,About!$B$2)*SUMIFS('Urban and Rural'!$C$2:$C$53,'Urban and Rural'!$A$2:$A$53,About!$B$1)</f>
        <v>433.0252571280663</v>
      </c>
      <c r="L8" s="65">
        <f>INDEX('REEDS calc-noIRA'!$C$64:$AG$113,MATCH(About!$B$2,'REEDS calc-noIRA'!$B$64:$B$113,0),MATCH(L$1,'REEDS calc-noIRA'!$C$63:$AG$63,0))*SUMIFS('res v com'!$E$3:$E$52,'res v com'!$B$3:$B$52,About!$B$2)*SUMIFS('Urban and Rural'!$C$2:$C$53,'Urban and Rural'!$A$2:$A$53,About!$B$1)</f>
        <v>520.6156917650369</v>
      </c>
      <c r="M8" s="65">
        <f>INDEX('REEDS calc-noIRA'!$C$64:$AG$113,MATCH(About!$B$2,'REEDS calc-noIRA'!$B$64:$B$113,0),MATCH(M$1,'REEDS calc-noIRA'!$C$63:$AG$63,0))*SUMIFS('res v com'!$E$3:$E$52,'res v com'!$B$3:$B$52,About!$B$2)*SUMIFS('Urban and Rural'!$C$2:$C$53,'Urban and Rural'!$A$2:$A$53,About!$B$1)</f>
        <v>599.50141852522552</v>
      </c>
      <c r="N8" s="65">
        <f>INDEX('REEDS calc-noIRA'!$C$64:$AG$113,MATCH(About!$B$2,'REEDS calc-noIRA'!$B$64:$B$113,0),MATCH(N$1,'REEDS calc-noIRA'!$C$63:$AG$63,0))*SUMIFS('res v com'!$E$3:$E$52,'res v com'!$B$3:$B$52,About!$B$2)*SUMIFS('Urban and Rural'!$C$2:$C$53,'Urban and Rural'!$A$2:$A$53,About!$B$1)</f>
        <v>678.38714528541425</v>
      </c>
      <c r="O8" s="65">
        <f>INDEX('REEDS calc-noIRA'!$C$64:$AG$113,MATCH(About!$B$2,'REEDS calc-noIRA'!$B$64:$B$113,0),MATCH(O$1,'REEDS calc-noIRA'!$C$63:$AG$63,0))*SUMIFS('res v com'!$E$3:$E$52,'res v com'!$B$3:$B$52,About!$B$2)*SUMIFS('Urban and Rural'!$C$2:$C$53,'Urban and Rural'!$A$2:$A$53,About!$B$1)</f>
        <v>692.56946773501693</v>
      </c>
      <c r="P8" s="65">
        <f>INDEX('REEDS calc-noIRA'!$C$64:$AG$113,MATCH(About!$B$2,'REEDS calc-noIRA'!$B$64:$B$113,0),MATCH(P$1,'REEDS calc-noIRA'!$C$63:$AG$63,0))*SUMIFS('res v com'!$E$3:$E$52,'res v com'!$B$3:$B$52,About!$B$2)*SUMIFS('Urban and Rural'!$C$2:$C$53,'Urban and Rural'!$A$2:$A$53,About!$B$1)</f>
        <v>706.75179018461949</v>
      </c>
      <c r="Q8" s="65">
        <f>INDEX('REEDS calc-noIRA'!$C$64:$AG$113,MATCH(About!$B$2,'REEDS calc-noIRA'!$B$64:$B$113,0),MATCH(Q$1,'REEDS calc-noIRA'!$C$63:$AG$63,0))*SUMIFS('res v com'!$E$3:$E$52,'res v com'!$B$3:$B$52,About!$B$2)*SUMIFS('Urban and Rural'!$C$2:$C$53,'Urban and Rural'!$A$2:$A$53,About!$B$1)</f>
        <v>720.33201559002453</v>
      </c>
      <c r="R8" s="65">
        <f>INDEX('REEDS calc-noIRA'!$C$64:$AG$113,MATCH(About!$B$2,'REEDS calc-noIRA'!$B$64:$B$113,0),MATCH(R$1,'REEDS calc-noIRA'!$C$63:$AG$63,0))*SUMIFS('res v com'!$E$3:$E$52,'res v com'!$B$3:$B$52,About!$B$2)*SUMIFS('Urban and Rural'!$C$2:$C$53,'Urban and Rural'!$A$2:$A$53,About!$B$1)</f>
        <v>733.91224099542978</v>
      </c>
      <c r="S8" s="65">
        <f>INDEX('REEDS calc-noIRA'!$C$64:$AG$113,MATCH(About!$B$2,'REEDS calc-noIRA'!$B$64:$B$113,0),MATCH(S$1,'REEDS calc-noIRA'!$C$63:$AG$63,0))*SUMIFS('res v com'!$E$3:$E$52,'res v com'!$B$3:$B$52,About!$B$2)*SUMIFS('Urban and Rural'!$C$2:$C$53,'Urban and Rural'!$A$2:$A$53,About!$B$1)</f>
        <v>746.04596496538477</v>
      </c>
      <c r="T8" s="65">
        <f>INDEX('REEDS calc-noIRA'!$C$64:$AG$113,MATCH(About!$B$2,'REEDS calc-noIRA'!$B$64:$B$113,0),MATCH(T$1,'REEDS calc-noIRA'!$C$63:$AG$63,0))*SUMIFS('res v com'!$E$3:$E$52,'res v com'!$B$3:$B$52,About!$B$2)*SUMIFS('Urban and Rural'!$C$2:$C$53,'Urban and Rural'!$A$2:$A$53,About!$B$1)</f>
        <v>758.17968893533953</v>
      </c>
      <c r="U8" s="65">
        <f>INDEX('REEDS calc-noIRA'!$C$64:$AG$113,MATCH(About!$B$2,'REEDS calc-noIRA'!$B$64:$B$113,0),MATCH(U$1,'REEDS calc-noIRA'!$C$63:$AG$63,0))*SUMIFS('res v com'!$E$3:$E$52,'res v com'!$B$3:$B$52,About!$B$2)*SUMIFS('Urban and Rural'!$C$2:$C$53,'Urban and Rural'!$A$2:$A$53,About!$B$1)</f>
        <v>769.24872910762838</v>
      </c>
      <c r="V8" s="65">
        <f>INDEX('REEDS calc-noIRA'!$C$64:$AG$113,MATCH(About!$B$2,'REEDS calc-noIRA'!$B$64:$B$113,0),MATCH(V$1,'REEDS calc-noIRA'!$C$63:$AG$63,0))*SUMIFS('res v com'!$E$3:$E$52,'res v com'!$B$3:$B$52,About!$B$2)*SUMIFS('Urban and Rural'!$C$2:$C$53,'Urban and Rural'!$A$2:$A$53,About!$B$1)</f>
        <v>780.31776927991723</v>
      </c>
      <c r="W8" s="65">
        <f>INDEX('REEDS calc-noIRA'!$C$64:$AG$113,MATCH(About!$B$2,'REEDS calc-noIRA'!$B$64:$B$113,0),MATCH(W$1,'REEDS calc-noIRA'!$C$63:$AG$63,0))*SUMIFS('res v com'!$E$3:$E$52,'res v com'!$B$3:$B$52,About!$B$2)*SUMIFS('Urban and Rural'!$C$2:$C$53,'Urban and Rural'!$A$2:$A$53,About!$B$1)</f>
        <v>791.63278812270153</v>
      </c>
      <c r="X8" s="65">
        <f>INDEX('REEDS calc-noIRA'!$C$64:$AG$113,MATCH(About!$B$2,'REEDS calc-noIRA'!$B$64:$B$113,0),MATCH(X$1,'REEDS calc-noIRA'!$C$63:$AG$63,0))*SUMIFS('res v com'!$E$3:$E$52,'res v com'!$B$3:$B$52,About!$B$2)*SUMIFS('Urban and Rural'!$C$2:$C$53,'Urban and Rural'!$A$2:$A$53,About!$B$1)</f>
        <v>802.94780696548571</v>
      </c>
      <c r="Y8" s="65">
        <f>INDEX('REEDS calc-noIRA'!$C$64:$AG$113,MATCH(About!$B$2,'REEDS calc-noIRA'!$B$64:$B$113,0),MATCH(Y$1,'REEDS calc-noIRA'!$C$63:$AG$63,0))*SUMIFS('res v com'!$E$3:$E$52,'res v com'!$B$3:$B$52,About!$B$2)*SUMIFS('Urban and Rural'!$C$2:$C$53,'Urban and Rural'!$A$2:$A$53,About!$B$1)</f>
        <v>815.22471254960874</v>
      </c>
      <c r="Z8" s="65">
        <f>INDEX('REEDS calc-noIRA'!$C$64:$AG$113,MATCH(About!$B$2,'REEDS calc-noIRA'!$B$64:$B$113,0),MATCH(Z$1,'REEDS calc-noIRA'!$C$63:$AG$63,0))*SUMIFS('res v com'!$E$3:$E$52,'res v com'!$B$3:$B$52,About!$B$2)*SUMIFS('Urban and Rural'!$C$2:$C$53,'Urban and Rural'!$A$2:$A$53,About!$B$1)</f>
        <v>827.50161813373199</v>
      </c>
      <c r="AA8" s="65">
        <f>INDEX('REEDS calc-noIRA'!$C$64:$AG$113,MATCH(About!$B$2,'REEDS calc-noIRA'!$B$64:$B$113,0),MATCH(AA$1,'REEDS calc-noIRA'!$C$63:$AG$63,0))*SUMIFS('res v com'!$E$3:$E$52,'res v com'!$B$3:$B$52,About!$B$2)*SUMIFS('Urban and Rural'!$C$2:$C$53,'Urban and Rural'!$A$2:$A$53,About!$B$1)</f>
        <v>831.76769597127486</v>
      </c>
      <c r="AB8" s="65">
        <f>INDEX('REEDS calc-noIRA'!$C$64:$AG$113,MATCH(About!$B$2,'REEDS calc-noIRA'!$B$64:$B$113,0),MATCH(AB$1,'REEDS calc-noIRA'!$C$63:$AG$63,0))*SUMIFS('res v com'!$E$3:$E$52,'res v com'!$B$3:$B$52,About!$B$2)*SUMIFS('Urban and Rural'!$C$2:$C$53,'Urban and Rural'!$A$2:$A$53,About!$B$1)</f>
        <v>836.03377380881761</v>
      </c>
      <c r="AC8" s="65">
        <f>INDEX('REEDS calc-noIRA'!$C$64:$AG$113,MATCH(About!$B$2,'REEDS calc-noIRA'!$B$64:$B$113,0),MATCH(AC$1,'REEDS calc-noIRA'!$C$63:$AG$63,0))*SUMIFS('res v com'!$E$3:$E$52,'res v com'!$B$3:$B$52,About!$B$2)*SUMIFS('Urban and Rural'!$C$2:$C$53,'Urban and Rural'!$A$2:$A$53,About!$B$1)</f>
        <v>838.7909377124322</v>
      </c>
      <c r="AD8" s="65">
        <f>INDEX('REEDS calc-noIRA'!$C$64:$AG$113,MATCH(About!$B$2,'REEDS calc-noIRA'!$B$64:$B$113,0),MATCH(AD$1,'REEDS calc-noIRA'!$C$63:$AG$63,0))*SUMIFS('res v com'!$E$3:$E$52,'res v com'!$B$3:$B$52,About!$B$2)*SUMIFS('Urban and Rural'!$C$2:$C$53,'Urban and Rural'!$A$2:$A$53,About!$B$1)</f>
        <v>841.54810161604678</v>
      </c>
      <c r="AE8" s="65">
        <f>INDEX('REEDS calc-noIRA'!$C$64:$AG$113,MATCH(About!$B$2,'REEDS calc-noIRA'!$B$64:$B$113,0),MATCH(AE$1,'REEDS calc-noIRA'!$C$63:$AG$63,0))*SUMIFS('res v com'!$E$3:$E$52,'res v com'!$B$3:$B$52,About!$B$2)*SUMIFS('Urban and Rural'!$C$2:$C$53,'Urban and Rural'!$A$2:$A$53,About!$B$1)</f>
        <v>859.99283057975151</v>
      </c>
      <c r="AF8" s="65">
        <f>INDEX('REEDS calc-noIRA'!$C$64:$AG$113,MATCH(About!$B$2,'REEDS calc-noIRA'!$B$64:$B$113,0),MATCH(AF$1,'REEDS calc-noIRA'!$C$63:$AG$63,0))*SUMIFS('res v com'!$E$3:$E$52,'res v com'!$B$3:$B$52,About!$B$2)*SUMIFS('Urban and Rural'!$C$2:$C$53,'Urban and Rural'!$A$2:$A$53,About!$B$1)</f>
        <v>878.43755954345636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900.60234042215257</v>
      </c>
      <c r="C8" s="65">
        <f>INDEX('REEDS calc-noIRA'!$C$64:$AG$113,MATCH(About!$B$2,'REEDS calc-noIRA'!$B$64:$B$113,0),MATCH(C$1,'REEDS calc-noIRA'!$C$63:$AG$63,0))*SUMIFS('res v com'!$E$3:$E$52,'res v com'!$B$3:$B$52,About!$B$2)*SUMIFS('Urban and Rural'!$B$2:$B$53,'Urban and Rural'!$A$2:$A$53,About!$B$1)</f>
        <v>900.60234042215257</v>
      </c>
      <c r="D8" s="65">
        <f>INDEX('REEDS calc-noIRA'!$C$64:$AG$113,MATCH(About!$B$2,'REEDS calc-noIRA'!$B$64:$B$113,0),MATCH(D$1,'REEDS calc-noIRA'!$C$63:$AG$63,0))*SUMIFS('res v com'!$E$3:$E$52,'res v com'!$B$3:$B$52,About!$B$2)*SUMIFS('Urban and Rural'!$B$2:$B$53,'Urban and Rural'!$A$2:$A$53,About!$B$1)</f>
        <v>900.60234042215257</v>
      </c>
      <c r="E8" s="65">
        <f>INDEX('REEDS calc-noIRA'!$C$64:$AG$113,MATCH(About!$B$2,'REEDS calc-noIRA'!$B$64:$B$113,0),MATCH(E$1,'REEDS calc-noIRA'!$C$63:$AG$63,0))*SUMIFS('res v com'!$E$3:$E$52,'res v com'!$B$3:$B$52,About!$B$2)*SUMIFS('Urban and Rural'!$B$2:$B$53,'Urban and Rural'!$A$2:$A$53,About!$B$1)</f>
        <v>1179.6482873869199</v>
      </c>
      <c r="F8" s="65">
        <f>INDEX('REEDS calc-noIRA'!$C$64:$AG$113,MATCH(About!$B$2,'REEDS calc-noIRA'!$B$64:$B$113,0),MATCH(F$1,'REEDS calc-noIRA'!$C$63:$AG$63,0))*SUMIFS('res v com'!$E$3:$E$52,'res v com'!$B$3:$B$52,About!$B$2)*SUMIFS('Urban and Rural'!$B$2:$B$53,'Urban and Rural'!$A$2:$A$53,About!$B$1)</f>
        <v>1458.6942343516876</v>
      </c>
      <c r="G8" s="65">
        <f>INDEX('REEDS calc-noIRA'!$C$64:$AG$113,MATCH(About!$B$2,'REEDS calc-noIRA'!$B$64:$B$113,0),MATCH(G$1,'REEDS calc-noIRA'!$C$63:$AG$63,0))*SUMIFS('res v com'!$E$3:$E$52,'res v com'!$B$3:$B$52,About!$B$2)*SUMIFS('Urban and Rural'!$B$2:$B$53,'Urban and Rural'!$A$2:$A$53,About!$B$1)</f>
        <v>1896.2492370916411</v>
      </c>
      <c r="H8" s="65">
        <f>INDEX('REEDS calc-noIRA'!$C$64:$AG$113,MATCH(About!$B$2,'REEDS calc-noIRA'!$B$64:$B$113,0),MATCH(H$1,'REEDS calc-noIRA'!$C$63:$AG$63,0))*SUMIFS('res v com'!$E$3:$E$52,'res v com'!$B$3:$B$52,About!$B$2)*SUMIFS('Urban and Rural'!$B$2:$B$53,'Urban and Rural'!$A$2:$A$53,About!$B$1)</f>
        <v>2333.8042398315947</v>
      </c>
      <c r="I8" s="65">
        <f>INDEX('REEDS calc-noIRA'!$C$64:$AG$113,MATCH(About!$B$2,'REEDS calc-noIRA'!$B$64:$B$113,0),MATCH(I$1,'REEDS calc-noIRA'!$C$63:$AG$63,0))*SUMIFS('res v com'!$E$3:$E$52,'res v com'!$B$3:$B$52,About!$B$2)*SUMIFS('Urban and Rural'!$B$2:$B$53,'Urban and Rural'!$A$2:$A$53,About!$B$1)</f>
        <v>2956.8825637332957</v>
      </c>
      <c r="J8" s="65">
        <f>INDEX('REEDS calc-noIRA'!$C$64:$AG$113,MATCH(About!$B$2,'REEDS calc-noIRA'!$B$64:$B$113,0),MATCH(J$1,'REEDS calc-noIRA'!$C$63:$AG$63,0))*SUMIFS('res v com'!$E$3:$E$52,'res v com'!$B$3:$B$52,About!$B$2)*SUMIFS('Urban and Rural'!$B$2:$B$53,'Urban and Rural'!$A$2:$A$53,About!$B$1)</f>
        <v>3579.9608876349967</v>
      </c>
      <c r="K8" s="65">
        <f>INDEX('REEDS calc-noIRA'!$C$64:$AG$113,MATCH(About!$B$2,'REEDS calc-noIRA'!$B$64:$B$113,0),MATCH(K$1,'REEDS calc-noIRA'!$C$63:$AG$63,0))*SUMIFS('res v com'!$E$3:$E$52,'res v com'!$B$3:$B$52,About!$B$2)*SUMIFS('Urban and Rural'!$B$2:$B$53,'Urban and Rural'!$A$2:$A$53,About!$B$1)</f>
        <v>4487.7163011454195</v>
      </c>
      <c r="L8" s="65">
        <f>INDEX('REEDS calc-noIRA'!$C$64:$AG$113,MATCH(About!$B$2,'REEDS calc-noIRA'!$B$64:$B$113,0),MATCH(L$1,'REEDS calc-noIRA'!$C$63:$AG$63,0))*SUMIFS('res v com'!$E$3:$E$52,'res v com'!$B$3:$B$52,About!$B$2)*SUMIFS('Urban and Rural'!$B$2:$B$53,'Urban and Rural'!$A$2:$A$53,About!$B$1)</f>
        <v>5395.4717146558442</v>
      </c>
      <c r="M8" s="65">
        <f>INDEX('REEDS calc-noIRA'!$C$64:$AG$113,MATCH(About!$B$2,'REEDS calc-noIRA'!$B$64:$B$113,0),MATCH(M$1,'REEDS calc-noIRA'!$C$63:$AG$63,0))*SUMIFS('res v com'!$E$3:$E$52,'res v com'!$B$3:$B$52,About!$B$2)*SUMIFS('Urban and Rural'!$B$2:$B$53,'Urban and Rural'!$A$2:$A$53,About!$B$1)</f>
        <v>6213.0147010796181</v>
      </c>
      <c r="N8" s="65">
        <f>INDEX('REEDS calc-noIRA'!$C$64:$AG$113,MATCH(About!$B$2,'REEDS calc-noIRA'!$B$64:$B$113,0),MATCH(N$1,'REEDS calc-noIRA'!$C$63:$AG$63,0))*SUMIFS('res v com'!$E$3:$E$52,'res v com'!$B$3:$B$52,About!$B$2)*SUMIFS('Urban and Rural'!$B$2:$B$53,'Urban and Rural'!$A$2:$A$53,About!$B$1)</f>
        <v>7030.557687503393</v>
      </c>
      <c r="O8" s="65">
        <f>INDEX('REEDS calc-noIRA'!$C$64:$AG$113,MATCH(About!$B$2,'REEDS calc-noIRA'!$B$64:$B$113,0),MATCH(O$1,'REEDS calc-noIRA'!$C$63:$AG$63,0))*SUMIFS('res v com'!$E$3:$E$52,'res v com'!$B$3:$B$52,About!$B$2)*SUMIFS('Urban and Rural'!$B$2:$B$53,'Urban and Rural'!$A$2:$A$53,About!$B$1)</f>
        <v>7177.5381201629107</v>
      </c>
      <c r="P8" s="65">
        <f>INDEX('REEDS calc-noIRA'!$C$64:$AG$113,MATCH(About!$B$2,'REEDS calc-noIRA'!$B$64:$B$113,0),MATCH(P$1,'REEDS calc-noIRA'!$C$63:$AG$63,0))*SUMIFS('res v com'!$E$3:$E$52,'res v com'!$B$3:$B$52,About!$B$2)*SUMIFS('Urban and Rural'!$B$2:$B$53,'Urban and Rural'!$A$2:$A$53,About!$B$1)</f>
        <v>7324.5185528224292</v>
      </c>
      <c r="Q8" s="65">
        <f>INDEX('REEDS calc-noIRA'!$C$64:$AG$113,MATCH(About!$B$2,'REEDS calc-noIRA'!$B$64:$B$113,0),MATCH(Q$1,'REEDS calc-noIRA'!$C$63:$AG$63,0))*SUMIFS('res v com'!$E$3:$E$52,'res v com'!$B$3:$B$52,About!$B$2)*SUMIFS('Urban and Rural'!$B$2:$B$53,'Urban and Rural'!$A$2:$A$53,About!$B$1)</f>
        <v>7465.2590706602632</v>
      </c>
      <c r="R8" s="65">
        <f>INDEX('REEDS calc-noIRA'!$C$64:$AG$113,MATCH(About!$B$2,'REEDS calc-noIRA'!$B$64:$B$113,0),MATCH(R$1,'REEDS calc-noIRA'!$C$63:$AG$63,0))*SUMIFS('res v com'!$E$3:$E$52,'res v com'!$B$3:$B$52,About!$B$2)*SUMIFS('Urban and Rural'!$B$2:$B$53,'Urban and Rural'!$A$2:$A$53,About!$B$1)</f>
        <v>7605.9995884980999</v>
      </c>
      <c r="S8" s="65">
        <f>INDEX('REEDS calc-noIRA'!$C$64:$AG$113,MATCH(About!$B$2,'REEDS calc-noIRA'!$B$64:$B$113,0),MATCH(S$1,'REEDS calc-noIRA'!$C$63:$AG$63,0))*SUMIFS('res v com'!$E$3:$E$52,'res v com'!$B$3:$B$52,About!$B$2)*SUMIFS('Urban and Rural'!$B$2:$B$53,'Urban and Rural'!$A$2:$A$53,About!$B$1)</f>
        <v>7731.7490914594509</v>
      </c>
      <c r="T8" s="65">
        <f>INDEX('REEDS calc-noIRA'!$C$64:$AG$113,MATCH(About!$B$2,'REEDS calc-noIRA'!$B$64:$B$113,0),MATCH(T$1,'REEDS calc-noIRA'!$C$63:$AG$63,0))*SUMIFS('res v com'!$E$3:$E$52,'res v com'!$B$3:$B$52,About!$B$2)*SUMIFS('Urban and Rural'!$B$2:$B$53,'Urban and Rural'!$A$2:$A$53,About!$B$1)</f>
        <v>7857.4985944208011</v>
      </c>
      <c r="U8" s="65">
        <f>INDEX('REEDS calc-noIRA'!$C$64:$AG$113,MATCH(About!$B$2,'REEDS calc-noIRA'!$B$64:$B$113,0),MATCH(U$1,'REEDS calc-noIRA'!$C$63:$AG$63,0))*SUMIFS('res v com'!$E$3:$E$52,'res v com'!$B$3:$B$52,About!$B$2)*SUMIFS('Urban and Rural'!$B$2:$B$53,'Urban and Rural'!$A$2:$A$53,About!$B$1)</f>
        <v>7972.2141016608857</v>
      </c>
      <c r="V8" s="65">
        <f>INDEX('REEDS calc-noIRA'!$C$64:$AG$113,MATCH(About!$B$2,'REEDS calc-noIRA'!$B$64:$B$113,0),MATCH(V$1,'REEDS calc-noIRA'!$C$63:$AG$63,0))*SUMIFS('res v com'!$E$3:$E$52,'res v com'!$B$3:$B$52,About!$B$2)*SUMIFS('Urban and Rural'!$B$2:$B$53,'Urban and Rural'!$A$2:$A$53,About!$B$1)</f>
        <v>8086.9296089009695</v>
      </c>
      <c r="W8" s="65">
        <f>INDEX('REEDS calc-noIRA'!$C$64:$AG$113,MATCH(About!$B$2,'REEDS calc-noIRA'!$B$64:$B$113,0),MATCH(W$1,'REEDS calc-noIRA'!$C$63:$AG$63,0))*SUMIFS('res v com'!$E$3:$E$52,'res v com'!$B$3:$B$52,About!$B$2)*SUMIFS('Urban and Rural'!$B$2:$B$53,'Urban and Rural'!$A$2:$A$53,About!$B$1)</f>
        <v>8204.1943496352797</v>
      </c>
      <c r="X8" s="65">
        <f>INDEX('REEDS calc-noIRA'!$C$64:$AG$113,MATCH(About!$B$2,'REEDS calc-noIRA'!$B$64:$B$113,0),MATCH(X$1,'REEDS calc-noIRA'!$C$63:$AG$63,0))*SUMIFS('res v com'!$E$3:$E$52,'res v com'!$B$3:$B$52,About!$B$2)*SUMIFS('Urban and Rural'!$B$2:$B$53,'Urban and Rural'!$A$2:$A$53,About!$B$1)</f>
        <v>8321.459090369588</v>
      </c>
      <c r="Y8" s="65">
        <f>INDEX('REEDS calc-noIRA'!$C$64:$AG$113,MATCH(About!$B$2,'REEDS calc-noIRA'!$B$64:$B$113,0),MATCH(Y$1,'REEDS calc-noIRA'!$C$63:$AG$63,0))*SUMIFS('res v com'!$E$3:$E$52,'res v com'!$B$3:$B$52,About!$B$2)*SUMIFS('Urban and Rural'!$B$2:$B$53,'Urban and Rural'!$A$2:$A$53,About!$B$1)</f>
        <v>8448.6924755141372</v>
      </c>
      <c r="Z8" s="65">
        <f>INDEX('REEDS calc-noIRA'!$C$64:$AG$113,MATCH(About!$B$2,'REEDS calc-noIRA'!$B$64:$B$113,0),MATCH(Z$1,'REEDS calc-noIRA'!$C$63:$AG$63,0))*SUMIFS('res v com'!$E$3:$E$52,'res v com'!$B$3:$B$52,About!$B$2)*SUMIFS('Urban and Rural'!$B$2:$B$53,'Urban and Rural'!$A$2:$A$53,About!$B$1)</f>
        <v>8575.9258606586882</v>
      </c>
      <c r="AA8" s="65">
        <f>INDEX('REEDS calc-noIRA'!$C$64:$AG$113,MATCH(About!$B$2,'REEDS calc-noIRA'!$B$64:$B$113,0),MATCH(AA$1,'REEDS calc-noIRA'!$C$63:$AG$63,0))*SUMIFS('res v com'!$E$3:$E$52,'res v com'!$B$3:$B$52,About!$B$2)*SUMIFS('Urban and Rural'!$B$2:$B$53,'Urban and Rural'!$A$2:$A$53,About!$B$1)</f>
        <v>8620.1379400659498</v>
      </c>
      <c r="AB8" s="65">
        <f>INDEX('REEDS calc-noIRA'!$C$64:$AG$113,MATCH(About!$B$2,'REEDS calc-noIRA'!$B$64:$B$113,0),MATCH(AB$1,'REEDS calc-noIRA'!$C$63:$AG$63,0))*SUMIFS('res v com'!$E$3:$E$52,'res v com'!$B$3:$B$52,About!$B$2)*SUMIFS('Urban and Rural'!$B$2:$B$53,'Urban and Rural'!$A$2:$A$53,About!$B$1)</f>
        <v>8664.3500194732114</v>
      </c>
      <c r="AC8" s="65">
        <f>INDEX('REEDS calc-noIRA'!$C$64:$AG$113,MATCH(About!$B$2,'REEDS calc-noIRA'!$B$64:$B$113,0),MATCH(AC$1,'REEDS calc-noIRA'!$C$63:$AG$63,0))*SUMIFS('res v com'!$E$3:$E$52,'res v com'!$B$3:$B$52,About!$B$2)*SUMIFS('Urban and Rural'!$B$2:$B$53,'Urban and Rural'!$A$2:$A$53,About!$B$1)</f>
        <v>8692.9242635652172</v>
      </c>
      <c r="AD8" s="65">
        <f>INDEX('REEDS calc-noIRA'!$C$64:$AG$113,MATCH(About!$B$2,'REEDS calc-noIRA'!$B$64:$B$113,0),MATCH(AD$1,'REEDS calc-noIRA'!$C$63:$AG$63,0))*SUMIFS('res v com'!$E$3:$E$52,'res v com'!$B$3:$B$52,About!$B$2)*SUMIFS('Urban and Rural'!$B$2:$B$53,'Urban and Rural'!$A$2:$A$53,About!$B$1)</f>
        <v>8721.4985076572229</v>
      </c>
      <c r="AE8" s="65">
        <f>INDEX('REEDS calc-noIRA'!$C$64:$AG$113,MATCH(About!$B$2,'REEDS calc-noIRA'!$B$64:$B$113,0),MATCH(AE$1,'REEDS calc-noIRA'!$C$63:$AG$63,0))*SUMIFS('res v com'!$E$3:$E$52,'res v com'!$B$3:$B$52,About!$B$2)*SUMIFS('Urban and Rural'!$B$2:$B$53,'Urban and Rural'!$A$2:$A$53,About!$B$1)</f>
        <v>8912.6529714628887</v>
      </c>
      <c r="AF8" s="65">
        <f>INDEX('REEDS calc-noIRA'!$C$64:$AG$113,MATCH(About!$B$2,'REEDS calc-noIRA'!$B$64:$B$113,0),MATCH(AF$1,'REEDS calc-noIRA'!$C$63:$AG$63,0))*SUMIFS('res v com'!$E$3:$E$52,'res v com'!$B$3:$B$52,About!$B$2)*SUMIFS('Urban and Rural'!$B$2:$B$53,'Urban and Rural'!$A$2:$A$53,About!$B$1)</f>
        <v>9103.807435268558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88.406524656729886</v>
      </c>
      <c r="C8" s="65">
        <f>INDEX('REEDS calc-noIRA'!$C$64:$AG$113,MATCH(About!$B$2,'REEDS calc-noIRA'!$B$64:$B$113,0),MATCH(C$1,'REEDS calc-noIRA'!$C$63:$AG$63,0))*SUMIFS('res v com'!$F$3:$F$52,'res v com'!$B$3:$B$52,About!$B$2)</f>
        <v>88.406524656729886</v>
      </c>
      <c r="D8" s="65">
        <f>INDEX('REEDS calc-noIRA'!$C$64:$AG$113,MATCH(About!$B$2,'REEDS calc-noIRA'!$B$64:$B$113,0),MATCH(D$1,'REEDS calc-noIRA'!$C$63:$AG$63,0))*SUMIFS('res v com'!$F$3:$F$52,'res v com'!$B$3:$B$52,About!$B$2)</f>
        <v>88.406524656729886</v>
      </c>
      <c r="E8" s="65">
        <f>INDEX('REEDS calc-noIRA'!$C$64:$AG$113,MATCH(About!$B$2,'REEDS calc-noIRA'!$B$64:$B$113,0),MATCH(E$1,'REEDS calc-noIRA'!$C$63:$AG$63,0))*SUMIFS('res v com'!$F$3:$F$52,'res v com'!$B$3:$B$52,About!$B$2)</f>
        <v>115.79872794496204</v>
      </c>
      <c r="F8" s="65">
        <f>INDEX('REEDS calc-noIRA'!$C$64:$AG$113,MATCH(About!$B$2,'REEDS calc-noIRA'!$B$64:$B$113,0),MATCH(F$1,'REEDS calc-noIRA'!$C$63:$AG$63,0))*SUMIFS('res v com'!$F$3:$F$52,'res v com'!$B$3:$B$52,About!$B$2)</f>
        <v>143.19093123319416</v>
      </c>
      <c r="G8" s="65">
        <f>INDEX('REEDS calc-noIRA'!$C$64:$AG$113,MATCH(About!$B$2,'REEDS calc-noIRA'!$B$64:$B$113,0),MATCH(G$1,'REEDS calc-noIRA'!$C$63:$AG$63,0))*SUMIFS('res v com'!$F$3:$F$52,'res v com'!$B$3:$B$52,About!$B$2)</f>
        <v>186.14298165788318</v>
      </c>
      <c r="H8" s="65">
        <f>INDEX('REEDS calc-noIRA'!$C$64:$AG$113,MATCH(About!$B$2,'REEDS calc-noIRA'!$B$64:$B$113,0),MATCH(H$1,'REEDS calc-noIRA'!$C$63:$AG$63,0))*SUMIFS('res v com'!$F$3:$F$52,'res v com'!$B$3:$B$52,About!$B$2)</f>
        <v>229.0950320825722</v>
      </c>
      <c r="I8" s="65">
        <f>INDEX('REEDS calc-noIRA'!$C$64:$AG$113,MATCH(About!$B$2,'REEDS calc-noIRA'!$B$64:$B$113,0),MATCH(I$1,'REEDS calc-noIRA'!$C$63:$AG$63,0))*SUMIFS('res v com'!$F$3:$F$52,'res v com'!$B$3:$B$52,About!$B$2)</f>
        <v>290.25875188732999</v>
      </c>
      <c r="J8" s="65">
        <f>INDEX('REEDS calc-noIRA'!$C$64:$AG$113,MATCH(About!$B$2,'REEDS calc-noIRA'!$B$64:$B$113,0),MATCH(J$1,'REEDS calc-noIRA'!$C$63:$AG$63,0))*SUMIFS('res v com'!$F$3:$F$52,'res v com'!$B$3:$B$52,About!$B$2)</f>
        <v>351.42247169208781</v>
      </c>
      <c r="K8" s="65">
        <f>INDEX('REEDS calc-noIRA'!$C$64:$AG$113,MATCH(About!$B$2,'REEDS calc-noIRA'!$B$64:$B$113,0),MATCH(K$1,'REEDS calc-noIRA'!$C$63:$AG$63,0))*SUMIFS('res v com'!$F$3:$F$52,'res v com'!$B$3:$B$52,About!$B$2)</f>
        <v>440.53116899923873</v>
      </c>
      <c r="L8" s="65">
        <f>INDEX('REEDS calc-noIRA'!$C$64:$AG$113,MATCH(About!$B$2,'REEDS calc-noIRA'!$B$64:$B$113,0),MATCH(L$1,'REEDS calc-noIRA'!$C$63:$AG$63,0))*SUMIFS('res v com'!$F$3:$F$52,'res v com'!$B$3:$B$52,About!$B$2)</f>
        <v>529.63986630638965</v>
      </c>
      <c r="M8" s="65">
        <f>INDEX('REEDS calc-noIRA'!$C$64:$AG$113,MATCH(About!$B$2,'REEDS calc-noIRA'!$B$64:$B$113,0),MATCH(M$1,'REEDS calc-noIRA'!$C$63:$AG$63,0))*SUMIFS('res v com'!$F$3:$F$52,'res v com'!$B$3:$B$52,About!$B$2)</f>
        <v>609.89297130424143</v>
      </c>
      <c r="N8" s="65">
        <f>INDEX('REEDS calc-noIRA'!$C$64:$AG$113,MATCH(About!$B$2,'REEDS calc-noIRA'!$B$64:$B$113,0),MATCH(N$1,'REEDS calc-noIRA'!$C$63:$AG$63,0))*SUMIFS('res v com'!$F$3:$F$52,'res v com'!$B$3:$B$52,About!$B$2)</f>
        <v>690.14607630209309</v>
      </c>
      <c r="O8" s="65">
        <f>INDEX('REEDS calc-noIRA'!$C$64:$AG$113,MATCH(About!$B$2,'REEDS calc-noIRA'!$B$64:$B$113,0),MATCH(O$1,'REEDS calc-noIRA'!$C$63:$AG$63,0))*SUMIFS('res v com'!$F$3:$F$52,'res v com'!$B$3:$B$52,About!$B$2)</f>
        <v>704.57423028388223</v>
      </c>
      <c r="P8" s="65">
        <f>INDEX('REEDS calc-noIRA'!$C$64:$AG$113,MATCH(About!$B$2,'REEDS calc-noIRA'!$B$64:$B$113,0),MATCH(P$1,'REEDS calc-noIRA'!$C$63:$AG$63,0))*SUMIFS('res v com'!$F$3:$F$52,'res v com'!$B$3:$B$52,About!$B$2)</f>
        <v>719.00238426567148</v>
      </c>
      <c r="Q8" s="65">
        <f>INDEX('REEDS calc-noIRA'!$C$64:$AG$113,MATCH(About!$B$2,'REEDS calc-noIRA'!$B$64:$B$113,0),MATCH(Q$1,'REEDS calc-noIRA'!$C$63:$AG$63,0))*SUMIFS('res v com'!$F$3:$F$52,'res v com'!$B$3:$B$52,About!$B$2)</f>
        <v>732.81800465879542</v>
      </c>
      <c r="R8" s="65">
        <f>INDEX('REEDS calc-noIRA'!$C$64:$AG$113,MATCH(About!$B$2,'REEDS calc-noIRA'!$B$64:$B$113,0),MATCH(R$1,'REEDS calc-noIRA'!$C$63:$AG$63,0))*SUMIFS('res v com'!$F$3:$F$52,'res v com'!$B$3:$B$52,About!$B$2)</f>
        <v>746.63362505191958</v>
      </c>
      <c r="S8" s="65">
        <f>INDEX('REEDS calc-noIRA'!$C$64:$AG$113,MATCH(About!$B$2,'REEDS calc-noIRA'!$B$64:$B$113,0),MATCH(S$1,'REEDS calc-noIRA'!$C$63:$AG$63,0))*SUMIFS('res v com'!$F$3:$F$52,'res v com'!$B$3:$B$52,About!$B$2)</f>
        <v>758.97767084788438</v>
      </c>
      <c r="T8" s="65">
        <f>INDEX('REEDS calc-noIRA'!$C$64:$AG$113,MATCH(About!$B$2,'REEDS calc-noIRA'!$B$64:$B$113,0),MATCH(T$1,'REEDS calc-noIRA'!$C$63:$AG$63,0))*SUMIFS('res v com'!$F$3:$F$52,'res v com'!$B$3:$B$52,About!$B$2)</f>
        <v>771.32171664384919</v>
      </c>
      <c r="U8" s="65">
        <f>INDEX('REEDS calc-noIRA'!$C$64:$AG$113,MATCH(About!$B$2,'REEDS calc-noIRA'!$B$64:$B$113,0),MATCH(U$1,'REEDS calc-noIRA'!$C$63:$AG$63,0))*SUMIFS('res v com'!$F$3:$F$52,'res v com'!$B$3:$B$52,About!$B$2)</f>
        <v>782.58262377693075</v>
      </c>
      <c r="V8" s="65">
        <f>INDEX('REEDS calc-noIRA'!$C$64:$AG$113,MATCH(About!$B$2,'REEDS calc-noIRA'!$B$64:$B$113,0),MATCH(V$1,'REEDS calc-noIRA'!$C$63:$AG$63,0))*SUMIFS('res v com'!$F$3:$F$52,'res v com'!$B$3:$B$52,About!$B$2)</f>
        <v>793.84353091001242</v>
      </c>
      <c r="W8" s="65">
        <f>INDEX('REEDS calc-noIRA'!$C$64:$AG$113,MATCH(About!$B$2,'REEDS calc-noIRA'!$B$64:$B$113,0),MATCH(W$1,'REEDS calc-noIRA'!$C$63:$AG$63,0))*SUMIFS('res v com'!$F$3:$F$52,'res v com'!$B$3:$B$52,About!$B$2)</f>
        <v>805.35468042382922</v>
      </c>
      <c r="X8" s="65">
        <f>INDEX('REEDS calc-noIRA'!$C$64:$AG$113,MATCH(About!$B$2,'REEDS calc-noIRA'!$B$64:$B$113,0),MATCH(X$1,'REEDS calc-noIRA'!$C$63:$AG$63,0))*SUMIFS('res v com'!$F$3:$F$52,'res v com'!$B$3:$B$52,About!$B$2)</f>
        <v>816.86582993764603</v>
      </c>
      <c r="Y8" s="65">
        <f>INDEX('REEDS calc-noIRA'!$C$64:$AG$113,MATCH(About!$B$2,'REEDS calc-noIRA'!$B$64:$B$113,0),MATCH(Y$1,'REEDS calc-noIRA'!$C$63:$AG$63,0))*SUMIFS('res v com'!$F$3:$F$52,'res v com'!$B$3:$B$52,About!$B$2)</f>
        <v>829.35553920896348</v>
      </c>
      <c r="Z8" s="65">
        <f>INDEX('REEDS calc-noIRA'!$C$64:$AG$113,MATCH(About!$B$2,'REEDS calc-noIRA'!$B$64:$B$113,0),MATCH(Z$1,'REEDS calc-noIRA'!$C$63:$AG$63,0))*SUMIFS('res v com'!$F$3:$F$52,'res v com'!$B$3:$B$52,About!$B$2)</f>
        <v>841.84524848028104</v>
      </c>
      <c r="AA8" s="65">
        <f>INDEX('REEDS calc-noIRA'!$C$64:$AG$113,MATCH(About!$B$2,'REEDS calc-noIRA'!$B$64:$B$113,0),MATCH(AA$1,'REEDS calc-noIRA'!$C$63:$AG$63,0))*SUMIFS('res v com'!$F$3:$F$52,'res v com'!$B$3:$B$52,About!$B$2)</f>
        <v>846.18527305362522</v>
      </c>
      <c r="AB8" s="65">
        <f>INDEX('REEDS calc-noIRA'!$C$64:$AG$113,MATCH(About!$B$2,'REEDS calc-noIRA'!$B$64:$B$113,0),MATCH(AB$1,'REEDS calc-noIRA'!$C$63:$AG$63,0))*SUMIFS('res v com'!$F$3:$F$52,'res v com'!$B$3:$B$52,About!$B$2)</f>
        <v>850.5252976269694</v>
      </c>
      <c r="AC8" s="65">
        <f>INDEX('REEDS calc-noIRA'!$C$64:$AG$113,MATCH(About!$B$2,'REEDS calc-noIRA'!$B$64:$B$113,0),MATCH(AC$1,'REEDS calc-noIRA'!$C$63:$AG$63,0))*SUMIFS('res v com'!$F$3:$F$52,'res v com'!$B$3:$B$52,About!$B$2)</f>
        <v>853.33025326774998</v>
      </c>
      <c r="AD8" s="65">
        <f>INDEX('REEDS calc-noIRA'!$C$64:$AG$113,MATCH(About!$B$2,'REEDS calc-noIRA'!$B$64:$B$113,0),MATCH(AD$1,'REEDS calc-noIRA'!$C$63:$AG$63,0))*SUMIFS('res v com'!$F$3:$F$52,'res v com'!$B$3:$B$52,About!$B$2)</f>
        <v>856.13520890853056</v>
      </c>
      <c r="AE8" s="65">
        <f>INDEX('REEDS calc-noIRA'!$C$64:$AG$113,MATCH(About!$B$2,'REEDS calc-noIRA'!$B$64:$B$113,0),MATCH(AE$1,'REEDS calc-noIRA'!$C$63:$AG$63,0))*SUMIFS('res v com'!$F$3:$F$52,'res v com'!$B$3:$B$52,About!$B$2)</f>
        <v>874.89965250275691</v>
      </c>
      <c r="AF8" s="65">
        <f>INDEX('REEDS calc-noIRA'!$C$64:$AG$113,MATCH(About!$B$2,'REEDS calc-noIRA'!$B$64:$B$113,0),MATCH(AF$1,'REEDS calc-noIRA'!$C$63:$AG$63,0))*SUMIFS('res v com'!$F$3:$F$52,'res v com'!$B$3:$B$52,About!$B$2)</f>
        <v>893.66409609698337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-77.538551311632546</v>
      </c>
      <c r="E8" s="74">
        <f>'DESC-urban-residential'!F8-'BDESC-urban-residential'!F8</f>
        <v>-155.07710262326509</v>
      </c>
      <c r="F8" s="74">
        <f>'DESC-urban-residential'!G8-'BDESC-urban-residential'!G8</f>
        <v>-315.81198167326238</v>
      </c>
      <c r="G8" s="74">
        <f>'DESC-urban-residential'!H8-'BDESC-urban-residential'!H8</f>
        <v>-476.54686072326058</v>
      </c>
      <c r="H8" s="74">
        <f>'DESC-urban-residential'!I8-'BDESC-urban-residential'!I8</f>
        <v>-758.58340101110025</v>
      </c>
      <c r="I8" s="74">
        <f>'DESC-urban-residential'!J8-'BDESC-urban-residential'!J8</f>
        <v>-1040.6199412989399</v>
      </c>
      <c r="J8" s="74">
        <f>'DESC-urban-residential'!K8-'BDESC-urban-residential'!K8</f>
        <v>-1452.0319838317128</v>
      </c>
      <c r="K8" s="74">
        <f>'DESC-urban-residential'!L8-'BDESC-urban-residential'!L8</f>
        <v>-1863.4440263644829</v>
      </c>
      <c r="L8" s="74">
        <f>'DESC-urban-residential'!M8-'BDESC-urban-residential'!M8</f>
        <v>-1798.001017259031</v>
      </c>
      <c r="M8" s="74">
        <f>'DESC-urban-residential'!N8-'BDESC-urban-residential'!N8</f>
        <v>-1732.5580081535809</v>
      </c>
      <c r="N8" s="74">
        <f>'DESC-urban-residential'!O8-'BDESC-urban-residential'!O8</f>
        <v>-2018.3384973344337</v>
      </c>
      <c r="O8" s="74">
        <f>'DESC-urban-residential'!P8-'BDESC-urban-residential'!P8</f>
        <v>-2304.1189865152837</v>
      </c>
      <c r="P8" s="74">
        <f>'DESC-urban-residential'!Q8-'BDESC-urban-residential'!Q8</f>
        <v>-2210.3794856239429</v>
      </c>
      <c r="Q8" s="74">
        <f>'DESC-urban-residential'!R8-'BDESC-urban-residential'!R8</f>
        <v>-2116.6399847326011</v>
      </c>
      <c r="R8" s="74">
        <f>'DESC-urban-residential'!S8-'BDESC-urban-residential'!S8</f>
        <v>-2040.1934185147657</v>
      </c>
      <c r="S8" s="74">
        <f>'DESC-urban-residential'!T8-'BDESC-urban-residential'!T8</f>
        <v>-1963.7468522969311</v>
      </c>
      <c r="T8" s="74">
        <f>'DESC-urban-residential'!U8-'BDESC-urban-residential'!U8</f>
        <v>-1903.6496238771251</v>
      </c>
      <c r="U8" s="74">
        <f>'DESC-urban-residential'!V8-'BDESC-urban-residential'!V8</f>
        <v>-1843.55239545732</v>
      </c>
      <c r="V8" s="74">
        <f>'DESC-urban-residential'!W8-'BDESC-urban-residential'!W8</f>
        <v>-1785.7190385734284</v>
      </c>
      <c r="W8" s="74">
        <f>'DESC-urban-residential'!X8-'BDESC-urban-residential'!X8</f>
        <v>-1727.8856816895386</v>
      </c>
      <c r="X8" s="74">
        <f>'DESC-urban-residential'!Y8-'BDESC-urban-residential'!Y8</f>
        <v>-1673.9789053519853</v>
      </c>
      <c r="Y8" s="74">
        <f>'DESC-urban-residential'!Z8-'BDESC-urban-residential'!Z8</f>
        <v>-1620.0721290144302</v>
      </c>
      <c r="Z8" s="74">
        <f>'DESC-urban-residential'!AA8-'BDESC-urban-residential'!AA8</f>
        <v>-1675.2192786641353</v>
      </c>
      <c r="AA8" s="74">
        <f>'DESC-urban-residential'!AB8-'BDESC-urban-residential'!AB8</f>
        <v>-1730.3664283138405</v>
      </c>
      <c r="AB8" s="74">
        <f>'DESC-urban-residential'!AC8-'BDESC-urban-residential'!AC8</f>
        <v>-1851.7936488133128</v>
      </c>
      <c r="AC8" s="74">
        <f>'DESC-urban-residential'!AD8-'BDESC-urban-residential'!AD8</f>
        <v>-1973.220869312785</v>
      </c>
      <c r="AD8" s="74">
        <f>'DESC-urban-residential'!AE8-'BDESC-urban-residential'!AE8</f>
        <v>-1990.3692205941152</v>
      </c>
      <c r="AE8" s="74">
        <f>'DESC-urban-residential'!AF8-'BDESC-urban-residential'!AF8</f>
        <v>-2007.5175718754399</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-7.4817900388417087</v>
      </c>
      <c r="E8" s="74">
        <f>'DESC-rural-residential'!F8-'BDESC-rural-residential'!F8</f>
        <v>-14.963580077683474</v>
      </c>
      <c r="F8" s="74">
        <f>'DESC-rural-residential'!G8-'BDESC-rural-residential'!G8</f>
        <v>-30.473085950928834</v>
      </c>
      <c r="G8" s="74">
        <f>'DESC-rural-residential'!H8-'BDESC-rural-residential'!H8</f>
        <v>-45.982591824174222</v>
      </c>
      <c r="H8" s="74">
        <f>'DESC-rural-residential'!I8-'BDESC-rural-residential'!I8</f>
        <v>-73.196643957211336</v>
      </c>
      <c r="I8" s="74">
        <f>'DESC-rural-residential'!J8-'BDESC-rural-residential'!J8</f>
        <v>-100.41069609024845</v>
      </c>
      <c r="J8" s="74">
        <f>'DESC-rural-residential'!K8-'BDESC-rural-residential'!K8</f>
        <v>-140.10834931709485</v>
      </c>
      <c r="K8" s="74">
        <f>'DESC-rural-residential'!L8-'BDESC-rural-residential'!L8</f>
        <v>-179.80600254394119</v>
      </c>
      <c r="L8" s="74">
        <f>'DESC-rural-residential'!M8-'BDESC-rural-residential'!M8</f>
        <v>-173.49132622674847</v>
      </c>
      <c r="M8" s="74">
        <f>'DESC-rural-residential'!N8-'BDESC-rural-residential'!N8</f>
        <v>-167.17664990955586</v>
      </c>
      <c r="N8" s="74">
        <f>'DESC-rural-residential'!O8-'BDESC-rural-residential'!O8</f>
        <v>-194.75196026911169</v>
      </c>
      <c r="O8" s="74">
        <f>'DESC-rural-residential'!P8-'BDESC-rural-residential'!P8</f>
        <v>-222.32727062866752</v>
      </c>
      <c r="P8" s="74">
        <f>'DESC-rural-residential'!Q8-'BDESC-rural-residential'!Q8</f>
        <v>-213.28223106897678</v>
      </c>
      <c r="Q8" s="74">
        <f>'DESC-rural-residential'!R8-'BDESC-rural-residential'!R8</f>
        <v>-204.23719150928594</v>
      </c>
      <c r="R8" s="74">
        <f>'DESC-rural-residential'!S8-'BDESC-rural-residential'!S8</f>
        <v>-196.86076845317882</v>
      </c>
      <c r="S8" s="74">
        <f>'DESC-rural-residential'!T8-'BDESC-rural-residential'!T8</f>
        <v>-189.48434539707205</v>
      </c>
      <c r="T8" s="74">
        <f>'DESC-rural-residential'!U8-'BDESC-rural-residential'!U8</f>
        <v>-183.68549002323118</v>
      </c>
      <c r="U8" s="74">
        <f>'DESC-rural-residential'!V8-'BDESC-rural-residential'!V8</f>
        <v>-177.88663464939032</v>
      </c>
      <c r="V8" s="74">
        <f>'DESC-rural-residential'!W8-'BDESC-rural-residential'!W8</f>
        <v>-172.3062230202429</v>
      </c>
      <c r="W8" s="74">
        <f>'DESC-rural-residential'!X8-'BDESC-rural-residential'!X8</f>
        <v>-166.72581139109559</v>
      </c>
      <c r="X8" s="74">
        <f>'DESC-rural-residential'!Y8-'BDESC-rural-residential'!Y8</f>
        <v>-161.52428034098091</v>
      </c>
      <c r="Y8" s="74">
        <f>'DESC-rural-residential'!Z8-'BDESC-rural-residential'!Z8</f>
        <v>-156.322749290866</v>
      </c>
      <c r="Z8" s="74">
        <f>'DESC-rural-residential'!AA8-'BDESC-rural-residential'!AA8</f>
        <v>-161.64396548513571</v>
      </c>
      <c r="AA8" s="74">
        <f>'DESC-rural-residential'!AB8-'BDESC-rural-residential'!AB8</f>
        <v>-166.96518167940542</v>
      </c>
      <c r="AB8" s="74">
        <f>'DESC-rural-residential'!AC8-'BDESC-rural-residential'!AC8</f>
        <v>-178.68184330654742</v>
      </c>
      <c r="AC8" s="74">
        <f>'DESC-rural-residential'!AD8-'BDESC-rural-residential'!AD8</f>
        <v>-190.39850493368976</v>
      </c>
      <c r="AD8" s="74">
        <f>'DESC-rural-residential'!AE8-'BDESC-rural-residential'!AE8</f>
        <v>-192.05317040820375</v>
      </c>
      <c r="AE8" s="74">
        <f>'DESC-rural-residential'!AF8-'BDESC-rural-residential'!AF8</f>
        <v>-193.70783588271763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-7.6114768313457262</v>
      </c>
      <c r="E8" s="74">
        <f>'DESC-commercial'!F8-'BDESC-commercial'!F8</f>
        <v>-15.222953662691481</v>
      </c>
      <c r="F8" s="74">
        <f>'DESC-commercial'!G8-'BDESC-commercial'!G8</f>
        <v>-31.001296012178614</v>
      </c>
      <c r="G8" s="74">
        <f>'DESC-commercial'!H8-'BDESC-commercial'!H8</f>
        <v>-46.779638361665803</v>
      </c>
      <c r="H8" s="74">
        <f>'DESC-commercial'!I8-'BDESC-commercial'!I8</f>
        <v>-74.465409577148193</v>
      </c>
      <c r="I8" s="74">
        <f>'DESC-commercial'!J8-'BDESC-commercial'!J8</f>
        <v>-102.15118079263061</v>
      </c>
      <c r="J8" s="74">
        <f>'DESC-commercial'!K8-'BDESC-commercial'!K8</f>
        <v>-142.53693957846735</v>
      </c>
      <c r="K8" s="74">
        <f>'DESC-commercial'!L8-'BDESC-commercial'!L8</f>
        <v>-182.9226983643041</v>
      </c>
      <c r="L8" s="74">
        <f>'DESC-commercial'!M8-'BDESC-commercial'!M8</f>
        <v>-176.49856560513342</v>
      </c>
      <c r="M8" s="74">
        <f>'DESC-commercial'!N8-'BDESC-commercial'!N8</f>
        <v>-170.07443284596286</v>
      </c>
      <c r="N8" s="74">
        <f>'DESC-commercial'!O8-'BDESC-commercial'!O8</f>
        <v>-198.12772421464456</v>
      </c>
      <c r="O8" s="74">
        <f>'DESC-commercial'!P8-'BDESC-commercial'!P8</f>
        <v>-226.18101558332626</v>
      </c>
      <c r="P8" s="74">
        <f>'DESC-commercial'!Q8-'BDESC-commercial'!Q8</f>
        <v>-216.97919239799523</v>
      </c>
      <c r="Q8" s="74">
        <f>'DESC-commercial'!R8-'BDESC-commercial'!R8</f>
        <v>-207.7773692126641</v>
      </c>
      <c r="R8" s="74">
        <f>'DESC-commercial'!S8-'BDESC-commercial'!S8</f>
        <v>-200.27308575933512</v>
      </c>
      <c r="S8" s="74">
        <f>'DESC-commercial'!T8-'BDESC-commercial'!T8</f>
        <v>-192.76880230600614</v>
      </c>
      <c r="T8" s="74">
        <f>'DESC-commercial'!U8-'BDESC-commercial'!U8</f>
        <v>-186.86943155419772</v>
      </c>
      <c r="U8" s="74">
        <f>'DESC-commercial'!V8-'BDESC-commercial'!V8</f>
        <v>-180.97006080238918</v>
      </c>
      <c r="V8" s="74">
        <f>'DESC-commercial'!W8-'BDESC-commercial'!W8</f>
        <v>-175.29292022451716</v>
      </c>
      <c r="W8" s="74">
        <f>'DESC-commercial'!X8-'BDESC-commercial'!X8</f>
        <v>-169.61577964664514</v>
      </c>
      <c r="X8" s="74">
        <f>'DESC-commercial'!Y8-'BDESC-commercial'!Y8</f>
        <v>-164.32408703432429</v>
      </c>
      <c r="Y8" s="74">
        <f>'DESC-commercial'!Z8-'BDESC-commercial'!Z8</f>
        <v>-159.03239442200345</v>
      </c>
      <c r="Z8" s="74">
        <f>'DESC-commercial'!AA8-'BDESC-commercial'!AA8</f>
        <v>-164.4458467598796</v>
      </c>
      <c r="AA8" s="74">
        <f>'DESC-commercial'!AB8-'BDESC-commercial'!AB8</f>
        <v>-169.85929909775564</v>
      </c>
      <c r="AB8" s="74">
        <f>'DESC-commercial'!AC8-'BDESC-commercial'!AC8</f>
        <v>-181.77905333473961</v>
      </c>
      <c r="AC8" s="74">
        <f>'DESC-commercial'!AD8-'BDESC-commercial'!AD8</f>
        <v>-193.69880757172405</v>
      </c>
      <c r="AD8" s="74">
        <f>'DESC-commercial'!AE8-'BDESC-commercial'!AE8</f>
        <v>-195.38215445228434</v>
      </c>
      <c r="AE8" s="74">
        <f>'DESC-commercial'!AF8-'BDESC-commercial'!AF8</f>
        <v>-197.06550133284452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2025-01-29T23:35:48Z</dcterms:modified>
</cp:coreProperties>
</file>