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elec\EIaE\"/>
    </mc:Choice>
  </mc:AlternateContent>
  <xr:revisionPtr revIDLastSave="0" documentId="8_{681B241C-0B51-47A5-9077-1390855B2F8D}"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B62" i="23"/>
  <c r="H73" i="23"/>
  <c r="AM10" i="26"/>
  <c r="AL14" i="26"/>
  <c r="AL15" i="26"/>
  <c r="AM11" i="26"/>
  <c r="AF93" i="23"/>
  <c r="AG87" i="23"/>
  <c r="AG93" i="23" s="1"/>
  <c r="AF101" i="23"/>
  <c r="AG88" i="23"/>
  <c r="AG101" i="23" s="1"/>
  <c r="AF96" i="23"/>
  <c r="AG82" i="23"/>
  <c r="AG96" i="23" s="1"/>
  <c r="AF100" i="23"/>
  <c r="AF99" i="23"/>
  <c r="AG83" i="23"/>
  <c r="AF92" i="23"/>
  <c r="AG86" i="23"/>
  <c r="AG92" i="23" s="1"/>
  <c r="B61" i="23" l="1"/>
  <c r="H62" i="23"/>
  <c r="I62" i="23"/>
  <c r="M68" i="23"/>
  <c r="D62" i="23"/>
  <c r="G61" i="23"/>
  <c r="H60" i="23"/>
  <c r="C66" i="23"/>
  <c r="L70" i="23"/>
  <c r="B73" i="23"/>
  <c r="G70" i="23"/>
  <c r="L60"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<sst xmlns="http://schemas.openxmlformats.org/spreadsheetml/2006/main" count="15073" uniqueCount="1076">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</sst>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525</v>
      </c>
      <c r="C1" s="86">
        <v>45379</v>
      </c>
      <c r="D1" s="87"/>
      <c r="E1" s="87"/>
      <c r="F1" s="87"/>
      <c r="G1" s="87"/>
      <c r="H1" s="87"/>
      <c r="I1" s="87"/>
      <c r="J1" s="87"/>
      <c r="K1" s="85" t="s">
        <v>533</v>
      </c>
      <c r="L1" s="85" t="s">
        <v>535</v>
      </c>
      <c r="M1" s="163" t="s">
        <v>1053</v>
      </c>
    </row>
    <row r="2" spans="1:13">
      <c r="A2" s="1" t="s">
        <v>1</v>
      </c>
      <c r="B2" s="87" t="str">
        <f>LOOKUP(B1,K1:L50,L1:L50)</f>
        <v>FL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FL</v>
      </c>
      <c r="C6" s="91">
        <f t="shared" ref="C6:AE6" si="1">SUMIFS(C$20:C$119,$B$20:$B$119,$B$6,$A$20:$A$119,$A$6)</f>
        <v>29300599</v>
      </c>
      <c r="D6" s="91">
        <f t="shared" si="1"/>
        <v>24490120</v>
      </c>
      <c r="E6" s="91">
        <f t="shared" si="1"/>
        <v>21659866</v>
      </c>
      <c r="F6" s="91">
        <f t="shared" si="1"/>
        <v>20166689</v>
      </c>
      <c r="G6" s="91">
        <f t="shared" si="1"/>
        <v>20796253</v>
      </c>
      <c r="H6" s="91">
        <f t="shared" si="1"/>
        <v>21123877</v>
      </c>
      <c r="I6" s="91">
        <f t="shared" si="1"/>
        <v>25934642</v>
      </c>
      <c r="J6" s="91">
        <f t="shared" si="1"/>
        <v>27941977</v>
      </c>
      <c r="K6" s="91">
        <f t="shared" si="1"/>
        <v>19643197</v>
      </c>
      <c r="L6" s="91">
        <f t="shared" si="1"/>
        <v>23299324</v>
      </c>
      <c r="M6" s="91">
        <f t="shared" si="1"/>
        <v>27751457</v>
      </c>
      <c r="N6" s="91">
        <f t="shared" si="1"/>
        <v>31233565</v>
      </c>
      <c r="O6" s="91">
        <f t="shared" si="1"/>
        <v>30936022</v>
      </c>
      <c r="P6" s="91">
        <f t="shared" si="1"/>
        <v>29423864</v>
      </c>
      <c r="Q6" s="91">
        <f t="shared" si="1"/>
        <v>27284768</v>
      </c>
      <c r="R6" s="91">
        <f t="shared" si="1"/>
        <v>30494258</v>
      </c>
      <c r="S6" s="91">
        <f t="shared" si="1"/>
        <v>30184830</v>
      </c>
      <c r="T6" s="91">
        <f t="shared" si="1"/>
        <v>28855311</v>
      </c>
      <c r="U6" s="91">
        <f t="shared" si="1"/>
        <v>28820791</v>
      </c>
      <c r="V6" s="91">
        <f t="shared" si="1"/>
        <v>28117427</v>
      </c>
      <c r="W6" s="91">
        <f t="shared" si="1"/>
        <v>23308564</v>
      </c>
      <c r="X6" s="91">
        <f t="shared" si="1"/>
        <v>23985137</v>
      </c>
      <c r="Y6" s="91">
        <f t="shared" si="1"/>
        <v>20558679</v>
      </c>
      <c r="Z6" s="91">
        <f t="shared" si="1"/>
        <v>20153632</v>
      </c>
      <c r="AA6" s="91">
        <f t="shared" si="1"/>
        <v>16134883</v>
      </c>
      <c r="AB6" s="91">
        <f t="shared" si="1"/>
        <v>18931178</v>
      </c>
      <c r="AC6" s="91">
        <f t="shared" si="1"/>
        <v>17608064</v>
      </c>
      <c r="AD6" s="91">
        <f t="shared" si="1"/>
        <v>14212881</v>
      </c>
      <c r="AE6" s="91">
        <f t="shared" si="1"/>
        <v>13061875</v>
      </c>
      <c r="AF6" s="119">
        <f t="shared" ref="AF6:BK7" si="2">AE6</f>
        <v>13061875</v>
      </c>
      <c r="AG6" s="119">
        <f t="shared" si="2"/>
        <v>13061875</v>
      </c>
      <c r="AH6" s="119">
        <f t="shared" si="2"/>
        <v>13061875</v>
      </c>
      <c r="AI6" s="119">
        <f t="shared" si="2"/>
        <v>13061875</v>
      </c>
      <c r="AJ6" s="119">
        <f t="shared" si="2"/>
        <v>13061875</v>
      </c>
      <c r="AK6" s="119">
        <f t="shared" si="2"/>
        <v>13061875</v>
      </c>
      <c r="AL6" s="119">
        <f t="shared" si="2"/>
        <v>13061875</v>
      </c>
      <c r="AM6" s="119">
        <f t="shared" si="2"/>
        <v>13061875</v>
      </c>
      <c r="AN6" s="119">
        <f t="shared" si="2"/>
        <v>13061875</v>
      </c>
      <c r="AO6" s="119">
        <f t="shared" si="2"/>
        <v>13061875</v>
      </c>
      <c r="AP6" s="119">
        <f t="shared" si="2"/>
        <v>13061875</v>
      </c>
      <c r="AQ6" s="119">
        <f t="shared" si="2"/>
        <v>13061875</v>
      </c>
      <c r="AR6" s="119">
        <f t="shared" si="2"/>
        <v>13061875</v>
      </c>
      <c r="AS6" s="119">
        <f t="shared" si="2"/>
        <v>13061875</v>
      </c>
      <c r="AT6" s="119">
        <f t="shared" si="2"/>
        <v>13061875</v>
      </c>
      <c r="AU6" s="119">
        <f t="shared" si="2"/>
        <v>13061875</v>
      </c>
      <c r="AV6" s="119">
        <f t="shared" si="2"/>
        <v>13061875</v>
      </c>
      <c r="AW6" s="119">
        <f t="shared" si="2"/>
        <v>13061875</v>
      </c>
      <c r="AX6" s="119">
        <f t="shared" si="2"/>
        <v>13061875</v>
      </c>
      <c r="AY6" s="119">
        <f t="shared" si="2"/>
        <v>13061875</v>
      </c>
      <c r="AZ6" s="119">
        <f t="shared" si="2"/>
        <v>13061875</v>
      </c>
      <c r="BA6" s="119">
        <f t="shared" si="2"/>
        <v>13061875</v>
      </c>
      <c r="BB6" s="119">
        <f t="shared" si="2"/>
        <v>13061875</v>
      </c>
      <c r="BC6" s="119">
        <f t="shared" si="2"/>
        <v>13061875</v>
      </c>
      <c r="BD6" s="119">
        <f t="shared" si="2"/>
        <v>13061875</v>
      </c>
      <c r="BE6" s="119">
        <f t="shared" si="2"/>
        <v>13061875</v>
      </c>
      <c r="BF6" s="119">
        <f t="shared" si="2"/>
        <v>13061875</v>
      </c>
      <c r="BG6" s="119">
        <f t="shared" si="2"/>
        <v>13061875</v>
      </c>
      <c r="BH6" s="119">
        <f t="shared" si="2"/>
        <v>13061875</v>
      </c>
      <c r="BI6" s="119">
        <f t="shared" si="2"/>
        <v>13061875</v>
      </c>
      <c r="BJ6" s="119">
        <f t="shared" si="2"/>
        <v>13061875</v>
      </c>
      <c r="BK6" s="119">
        <f t="shared" si="2"/>
        <v>13061875</v>
      </c>
    </row>
    <row r="7" spans="1:63" ht="14.75">
      <c r="A7" s="91" t="s">
        <v>848</v>
      </c>
      <c r="B7" s="91" t="str">
        <f>About!B2</f>
        <v>FL</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FL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FL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FL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FL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0.1938283075176451</v>
      </c>
      <c r="G730" s="107">
        <f>G4/SUMIFS(G$3:G$722,$B$3:$B$722,$B730)*SUMIFS(Calculations!$E$3:$E$53,Calculations!$A$3:$A$53,$B730)</f>
        <v>0.17032475917783366</v>
      </c>
      <c r="H730" s="107">
        <f>H4/SUMIFS(H$3:H$722,$B$3:$B$722,$B730)*SUMIFS(Calculations!$E$3:$E$53,Calculations!$A$3:$A$53,$B730)</f>
        <v>0.1461797097852246</v>
      </c>
      <c r="I730" s="107">
        <f>I4/SUMIFS(I$3:I$722,$B$3:$B$722,$B730)*SUMIFS(Calculations!$E$3:$E$53,Calculations!$A$3:$A$53,$B730)</f>
        <v>0.16712224257709721</v>
      </c>
      <c r="J730" s="107">
        <f>J4/SUMIFS(J$3:J$722,$B$3:$B$722,$B730)*SUMIFS(Calculations!$E$3:$E$53,Calculations!$A$3:$A$53,$B730)</f>
        <v>0.18801006896084074</v>
      </c>
      <c r="K730" s="107">
        <f>K4/SUMIFS(K$3:K$722,$B$3:$B$722,$B730)*SUMIFS(Calculations!$E$3:$E$53,Calculations!$A$3:$A$53,$B730)</f>
        <v>0.21458816359287483</v>
      </c>
      <c r="L730" s="107">
        <f>L4/SUMIFS(L$3:L$722,$B$3:$B$722,$B730)*SUMIFS(Calculations!$E$3:$E$53,Calculations!$A$3:$A$53,$B730)</f>
        <v>0.24319873544862691</v>
      </c>
      <c r="M730" s="107">
        <f>M4/SUMIFS(M$3:M$722,$B$3:$B$722,$B730)*SUMIFS(Calculations!$E$3:$E$53,Calculations!$A$3:$A$53,$B730)</f>
        <v>0.24746605418712017</v>
      </c>
      <c r="N730" s="107">
        <f>N4/SUMIFS(N$3:N$722,$B$3:$B$722,$B730)*SUMIFS(Calculations!$E$3:$E$53,Calculations!$A$3:$A$53,$B730)</f>
        <v>0.25191859940226841</v>
      </c>
      <c r="O730" s="107">
        <f>O4/SUMIFS(O$3:O$722,$B$3:$B$722,$B730)*SUMIFS(Calculations!$E$3:$E$53,Calculations!$A$3:$A$53,$B730)</f>
        <v>0.25187533962026626</v>
      </c>
      <c r="P730" s="107">
        <f>P4/SUMIFS(P$3:P$722,$B$3:$B$722,$B730)*SUMIFS(Calculations!$E$3:$E$53,Calculations!$A$3:$A$53,$B730)</f>
        <v>0.25183233953522882</v>
      </c>
      <c r="Q730" s="107">
        <f>Q4/SUMIFS(Q$3:Q$722,$B$3:$B$722,$B730)*SUMIFS(Calculations!$E$3:$E$53,Calculations!$A$3:$A$53,$B730)</f>
        <v>0.25442792173991857</v>
      </c>
      <c r="R730" s="107">
        <f>R4/SUMIFS(R$3:R$722,$B$3:$B$722,$B730)*SUMIFS(Calculations!$E$3:$E$53,Calculations!$A$3:$A$53,$B730)</f>
        <v>0.25702804062707718</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5.3452640329225844E-2</v>
      </c>
      <c r="G733" s="107">
        <f>G7/SUMIFS(G$3:G$722,$B$3:$B$722,$B733)*SUMIFS(Calculations!$E$3:$E$53,Calculations!$A$3:$A$53,$B733)</f>
        <v>5.530042073317204E-2</v>
      </c>
      <c r="H733" s="107">
        <f>H7/SUMIFS(H$3:H$722,$B$3:$B$722,$B733)*SUMIFS(Calculations!$E$3:$E$53,Calculations!$A$3:$A$53,$B733)</f>
        <v>5.7198634078448309E-2</v>
      </c>
      <c r="I733" s="107">
        <f>I7/SUMIFS(I$3:I$722,$B$3:$B$722,$B733)*SUMIFS(Calculations!$E$3:$E$53,Calculations!$A$3:$A$53,$B733)</f>
        <v>5.7132528169347226E-2</v>
      </c>
      <c r="J733" s="107">
        <f>J7/SUMIFS(J$3:J$722,$B$3:$B$722,$B733)*SUMIFS(Calculations!$E$3:$E$53,Calculations!$A$3:$A$53,$B733)</f>
        <v>5.7066594943124514E-2</v>
      </c>
      <c r="K733" s="107">
        <f>K7/SUMIFS(K$3:K$722,$B$3:$B$722,$B733)*SUMIFS(Calculations!$E$3:$E$53,Calculations!$A$3:$A$53,$B733)</f>
        <v>5.9161154719229198E-2</v>
      </c>
      <c r="L733" s="107">
        <f>L7/SUMIFS(L$3:L$722,$B$3:$B$722,$B733)*SUMIFS(Calculations!$E$3:$E$53,Calculations!$A$3:$A$53,$B733)</f>
        <v>6.1415889447586372E-2</v>
      </c>
      <c r="M733" s="107">
        <f>M7/SUMIFS(M$3:M$722,$B$3:$B$722,$B733)*SUMIFS(Calculations!$E$3:$E$53,Calculations!$A$3:$A$53,$B733)</f>
        <v>6.2757469243817476E-2</v>
      </c>
      <c r="N733" s="107">
        <f>N7/SUMIFS(N$3:N$722,$B$3:$B$722,$B733)*SUMIFS(Calculations!$E$3:$E$53,Calculations!$A$3:$A$53,$B733)</f>
        <v>6.4157281413591699E-2</v>
      </c>
      <c r="O733" s="107">
        <f>O7/SUMIFS(O$3:O$722,$B$3:$B$722,$B733)*SUMIFS(Calculations!$E$3:$E$53,Calculations!$A$3:$A$53,$B733)</f>
        <v>6.4026578925698685E-2</v>
      </c>
      <c r="P733" s="107">
        <f>P7/SUMIFS(P$3:P$722,$B$3:$B$722,$B733)*SUMIFS(Calculations!$E$3:$E$53,Calculations!$A$3:$A$53,$B733)</f>
        <v>6.3896661070501751E-2</v>
      </c>
      <c r="Q733" s="107">
        <f>Q7/SUMIFS(Q$3:Q$722,$B$3:$B$722,$B733)*SUMIFS(Calculations!$E$3:$E$53,Calculations!$A$3:$A$53,$B733)</f>
        <v>6.395245312954706E-2</v>
      </c>
      <c r="R733" s="107">
        <f>R7/SUMIFS(R$3:R$722,$B$3:$B$722,$B733)*SUMIFS(Calculations!$E$3:$E$53,Calculations!$A$3:$A$53,$B733)</f>
        <v>6.4008342704616222E-2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0.46736176521945716</v>
      </c>
      <c r="G736" s="107">
        <f>G10/SUMIFS(G$3:G$722,$B$3:$B$722,$B736)*SUMIFS(Calculations!$E$3:$E$53,Calculations!$A$3:$A$53,$B736)</f>
        <v>0.47213522540494235</v>
      </c>
      <c r="H736" s="107">
        <f>H10/SUMIFS(H$3:H$722,$B$3:$B$722,$B736)*SUMIFS(Calculations!$E$3:$E$53,Calculations!$A$3:$A$53,$B736)</f>
        <v>0.47703897143876856</v>
      </c>
      <c r="I736" s="107">
        <f>I10/SUMIFS(I$3:I$722,$B$3:$B$722,$B736)*SUMIFS(Calculations!$E$3:$E$53,Calculations!$A$3:$A$53,$B736)</f>
        <v>0.45651351220177416</v>
      </c>
      <c r="J736" s="107">
        <f>J10/SUMIFS(J$3:J$722,$B$3:$B$722,$B736)*SUMIFS(Calculations!$E$3:$E$53,Calculations!$A$3:$A$53,$B736)</f>
        <v>0.43604166988691695</v>
      </c>
      <c r="K736" s="107">
        <f>K10/SUMIFS(K$3:K$722,$B$3:$B$722,$B736)*SUMIFS(Calculations!$E$3:$E$53,Calculations!$A$3:$A$53,$B736)</f>
        <v>0.395505227196564</v>
      </c>
      <c r="L736" s="107">
        <f>L10/SUMIFS(L$3:L$722,$B$3:$B$722,$B736)*SUMIFS(Calculations!$E$3:$E$53,Calculations!$A$3:$A$53,$B736)</f>
        <v>0.35186888597550958</v>
      </c>
      <c r="M736" s="107">
        <f>M10/SUMIFS(M$3:M$722,$B$3:$B$722,$B736)*SUMIFS(Calculations!$E$3:$E$53,Calculations!$A$3:$A$53,$B736)</f>
        <v>0.33861208787142627</v>
      </c>
      <c r="N736" s="107">
        <f>N10/SUMIFS(N$3:N$722,$B$3:$B$722,$B736)*SUMIFS(Calculations!$E$3:$E$53,Calculations!$A$3:$A$53,$B736)</f>
        <v>0.32477986755142146</v>
      </c>
      <c r="O736" s="107">
        <f>O10/SUMIFS(O$3:O$722,$B$3:$B$722,$B736)*SUMIFS(Calculations!$E$3:$E$53,Calculations!$A$3:$A$53,$B736)</f>
        <v>0.32528516793527962</v>
      </c>
      <c r="P736" s="107">
        <f>P10/SUMIFS(P$3:P$722,$B$3:$B$722,$B736)*SUMIFS(Calculations!$E$3:$E$53,Calculations!$A$3:$A$53,$B736)</f>
        <v>0.32578743490172624</v>
      </c>
      <c r="Q736" s="107">
        <f>Q10/SUMIFS(Q$3:Q$722,$B$3:$B$722,$B736)*SUMIFS(Calculations!$E$3:$E$53,Calculations!$A$3:$A$53,$B736)</f>
        <v>0.32125465308459727</v>
      </c>
      <c r="R736" s="107">
        <f>R10/SUMIFS(R$3:R$722,$B$3:$B$722,$B736)*SUMIFS(Calculations!$E$3:$E$53,Calculations!$A$3:$A$53,$B736)</f>
        <v>0.31671394865505104</v>
      </c>
    </row>
    <row r="737" spans="2:18" ht="15.75" customHeight="1">
      <c r="B737" s="107" t="s">
        <v>535</v>
      </c>
      <c r="C737" s="107" t="s">
        <v>448</v>
      </c>
      <c r="D737" s="107" t="s">
        <v>645</v>
      </c>
      <c r="E737" s="107" t="str">
        <f t="shared" si="300"/>
        <v>natural gas peaker</v>
      </c>
      <c r="F737" s="107">
        <f>F11/SUMIFS(F$3:F$722,$B$3:$B$722,$B737)*SUMIFS(Calculations!$E$3:$E$53,Calculations!$A$3:$A$53,$B737)</f>
        <v>8.2558495649047436E-4</v>
      </c>
      <c r="G737" s="107">
        <f>G11/SUMIFS(G$3:G$722,$B$3:$B$722,$B737)*SUMIFS(Calculations!$E$3:$E$53,Calculations!$A$3:$A$53,$B737)</f>
        <v>7.1482746718980791E-4</v>
      </c>
      <c r="H737" s="107">
        <f>H11/SUMIFS(H$3:H$722,$B$3:$B$722,$B737)*SUMIFS(Calculations!$E$3:$E$53,Calculations!$A$3:$A$53,$B737)</f>
        <v>6.0104698557477472E-4</v>
      </c>
      <c r="I737" s="107">
        <f>I11/SUMIFS(I$3:I$722,$B$3:$B$722,$B737)*SUMIFS(Calculations!$E$3:$E$53,Calculations!$A$3:$A$53,$B737)</f>
        <v>6.0026092678050111E-4</v>
      </c>
      <c r="J737" s="107">
        <f>J11/SUMIFS(J$3:J$722,$B$3:$B$722,$B737)*SUMIFS(Calculations!$E$3:$E$53,Calculations!$A$3:$A$53,$B737)</f>
        <v>5.9947692134116985E-4</v>
      </c>
      <c r="K737" s="107">
        <f>K11/SUMIFS(K$3:K$722,$B$3:$B$722,$B737)*SUMIFS(Calculations!$E$3:$E$53,Calculations!$A$3:$A$53,$B737)</f>
        <v>6.2155433807020298E-4</v>
      </c>
      <c r="L737" s="107">
        <f>L11/SUMIFS(L$3:L$722,$B$3:$B$722,$B737)*SUMIFS(Calculations!$E$3:$E$53,Calculations!$A$3:$A$53,$B737)</f>
        <v>6.4532005666140984E-4</v>
      </c>
      <c r="M737" s="107">
        <f>M11/SUMIFS(M$3:M$722,$B$3:$B$722,$B737)*SUMIFS(Calculations!$E$3:$E$53,Calculations!$A$3:$A$53,$B737)</f>
        <v>6.5902788066482271E-4</v>
      </c>
      <c r="N737" s="107">
        <f>N11/SUMIFS(N$3:N$722,$B$3:$B$722,$B737)*SUMIFS(Calculations!$E$3:$E$53,Calculations!$A$3:$A$53,$B737)</f>
        <v>6.7333070403396262E-4</v>
      </c>
      <c r="O737" s="107">
        <f>O11/SUMIFS(O$3:O$722,$B$3:$B$722,$B737)*SUMIFS(Calculations!$E$3:$E$53,Calculations!$A$3:$A$53,$B737)</f>
        <v>6.7130355112877125E-4</v>
      </c>
      <c r="P737" s="107">
        <f>P11/SUMIFS(P$3:P$722,$B$3:$B$722,$B737)*SUMIFS(Calculations!$E$3:$E$53,Calculations!$A$3:$A$53,$B737)</f>
        <v>6.6928856762046721E-4</v>
      </c>
      <c r="Q737" s="107">
        <f>Q11/SUMIFS(Q$3:Q$722,$B$3:$B$722,$B737)*SUMIFS(Calculations!$E$3:$E$53,Calculations!$A$3:$A$53,$B737)</f>
        <v>6.6987296415476868E-4</v>
      </c>
      <c r="R737" s="107">
        <f>R11/SUMIFS(R$3:R$722,$B$3:$B$722,$B737)*SUMIFS(Calculations!$E$3:$E$53,Calculations!$A$3:$A$53,$B737)</f>
        <v>6.7045838212522694E-4</v>
      </c>
    </row>
    <row r="738" spans="2:18" ht="15.75" customHeight="1">
      <c r="B738" s="107" t="s">
        <v>535</v>
      </c>
      <c r="C738" s="107" t="s">
        <v>448</v>
      </c>
      <c r="D738" s="107" t="s">
        <v>646</v>
      </c>
      <c r="E738" s="107" t="str">
        <f t="shared" si="300"/>
        <v>nuclear</v>
      </c>
      <c r="F738" s="107">
        <f>F12/SUMIFS(F$3:F$722,$B$3:$B$722,$B738)*SUMIFS(Calculations!$E$3:$E$53,Calculations!$A$3:$A$53,$B738)</f>
        <v>0.28122034158261022</v>
      </c>
      <c r="G738" s="107">
        <f>G12/SUMIFS(G$3:G$722,$B$3:$B$722,$B738)*SUMIFS(Calculations!$E$3:$E$53,Calculations!$A$3:$A$53,$B738)</f>
        <v>0.29810107547407605</v>
      </c>
      <c r="H738" s="107">
        <f>H12/SUMIFS(H$3:H$722,$B$3:$B$722,$B738)*SUMIFS(Calculations!$E$3:$E$53,Calculations!$A$3:$A$53,$B738)</f>
        <v>0.31544254867208438</v>
      </c>
      <c r="I738" s="107">
        <f>I12/SUMIFS(I$3:I$722,$B$3:$B$722,$B738)*SUMIFS(Calculations!$E$3:$E$53,Calculations!$A$3:$A$53,$B738)</f>
        <v>0.31503000789669949</v>
      </c>
      <c r="J738" s="107">
        <f>J12/SUMIFS(J$3:J$722,$B$3:$B$722,$B738)*SUMIFS(Calculations!$E$3:$E$53,Calculations!$A$3:$A$53,$B738)</f>
        <v>0.31461854476670986</v>
      </c>
      <c r="K738" s="107">
        <f>K12/SUMIFS(K$3:K$722,$B$3:$B$722,$B738)*SUMIFS(Calculations!$E$3:$E$53,Calculations!$A$3:$A$53,$B738)</f>
        <v>0.32620525390633259</v>
      </c>
      <c r="L738" s="107">
        <f>L12/SUMIFS(L$3:L$722,$B$3:$B$722,$B738)*SUMIFS(Calculations!$E$3:$E$53,Calculations!$A$3:$A$53,$B738)</f>
        <v>0.33867802063398667</v>
      </c>
      <c r="M738" s="107">
        <f>M12/SUMIFS(M$3:M$722,$B$3:$B$722,$B738)*SUMIFS(Calculations!$E$3:$E$53,Calculations!$A$3:$A$53,$B738)</f>
        <v>0.34587218522371488</v>
      </c>
      <c r="N738" s="107">
        <f>N12/SUMIFS(N$3:N$722,$B$3:$B$722,$B738)*SUMIFS(Calculations!$E$3:$E$53,Calculations!$A$3:$A$53,$B738)</f>
        <v>0.35337861843950358</v>
      </c>
      <c r="O738" s="107">
        <f>O12/SUMIFS(O$3:O$722,$B$3:$B$722,$B738)*SUMIFS(Calculations!$E$3:$E$53,Calculations!$A$3:$A$53,$B738)</f>
        <v>0.35231472444401152</v>
      </c>
      <c r="P738" s="107">
        <f>P12/SUMIFS(P$3:P$722,$B$3:$B$722,$B738)*SUMIFS(Calculations!$E$3:$E$53,Calculations!$A$3:$A$53,$B738)</f>
        <v>0.3512572172130522</v>
      </c>
      <c r="Q738" s="107">
        <f>Q12/SUMIFS(Q$3:Q$722,$B$3:$B$722,$B738)*SUMIFS(Calculations!$E$3:$E$53,Calculations!$A$3:$A$53,$B738)</f>
        <v>0.35156392124225366</v>
      </c>
      <c r="R738" s="107">
        <f>R12/SUMIFS(R$3:R$722,$B$3:$B$722,$B738)*SUMIFS(Calculations!$E$3:$E$53,Calculations!$A$3:$A$53,$B738)</f>
        <v>0.35187116134339685</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2.0592299359183577E-4</v>
      </c>
      <c r="G740" s="107">
        <f>G14/SUMIFS(G$3:G$722,$B$3:$B$722,$B740)*SUMIFS(Calculations!$E$3:$E$53,Calculations!$A$3:$A$53,$B740)</f>
        <v>2.0869536934833198E-4</v>
      </c>
      <c r="H740" s="107">
        <f>H14/SUMIFS(H$3:H$722,$B$3:$B$722,$B740)*SUMIFS(Calculations!$E$3:$E$53,Calculations!$A$3:$A$53,$B740)</f>
        <v>2.1154341376305923E-4</v>
      </c>
      <c r="I740" s="107">
        <f>I14/SUMIFS(I$3:I$722,$B$3:$B$722,$B740)*SUMIFS(Calculations!$E$3:$E$53,Calculations!$A$3:$A$53,$B740)</f>
        <v>2.1126675392655727E-4</v>
      </c>
      <c r="J740" s="107">
        <f>J14/SUMIFS(J$3:J$722,$B$3:$B$722,$B740)*SUMIFS(Calculations!$E$3:$E$53,Calculations!$A$3:$A$53,$B740)</f>
        <v>2.1099081678516003E-4</v>
      </c>
      <c r="K740" s="107">
        <f>K14/SUMIFS(K$3:K$722,$B$3:$B$722,$B740)*SUMIFS(Calculations!$E$3:$E$53,Calculations!$A$3:$A$53,$B740)</f>
        <v>2.1876114458651012E-4</v>
      </c>
      <c r="L740" s="107">
        <f>L14/SUMIFS(L$3:L$722,$B$3:$B$722,$B740)*SUMIFS(Calculations!$E$3:$E$53,Calculations!$A$3:$A$53,$B740)</f>
        <v>2.2712568406840831E-4</v>
      </c>
      <c r="M740" s="107">
        <f>M14/SUMIFS(M$3:M$722,$B$3:$B$722,$B740)*SUMIFS(Calculations!$E$3:$E$53,Calculations!$A$3:$A$53,$B740)</f>
        <v>2.3195026509874509E-4</v>
      </c>
      <c r="N740" s="107">
        <f>N14/SUMIFS(N$3:N$722,$B$3:$B$722,$B740)*SUMIFS(Calculations!$E$3:$E$53,Calculations!$A$3:$A$53,$B740)</f>
        <v>2.3698426103346311E-4</v>
      </c>
      <c r="O740" s="107">
        <f>O14/SUMIFS(O$3:O$722,$B$3:$B$722,$B740)*SUMIFS(Calculations!$E$3:$E$53,Calculations!$A$3:$A$53,$B740)</f>
        <v>2.3627078795053301E-4</v>
      </c>
      <c r="P740" s="107">
        <f>P14/SUMIFS(P$3:P$722,$B$3:$B$722,$B740)*SUMIFS(Calculations!$E$3:$E$53,Calculations!$A$3:$A$53,$B740)</f>
        <v>2.3556159798659819E-4</v>
      </c>
      <c r="Q740" s="107">
        <f>Q14/SUMIFS(Q$3:Q$722,$B$3:$B$722,$B740)*SUMIFS(Calculations!$E$3:$E$53,Calculations!$A$3:$A$53,$B740)</f>
        <v>2.3576728113754053E-4</v>
      </c>
      <c r="R740" s="107">
        <f>R14/SUMIFS(R$3:R$722,$B$3:$B$722,$B740)*SUMIFS(Calculations!$E$3:$E$53,Calculations!$A$3:$A$53,$B740)</f>
        <v>2.3597332379131171E-4</v>
      </c>
    </row>
    <row r="741" spans="2:18" ht="15.75" customHeight="1">
      <c r="B741" s="107" t="s">
        <v>535</v>
      </c>
      <c r="C741" s="107" t="s">
        <v>448</v>
      </c>
      <c r="D741" s="107" t="s">
        <v>649</v>
      </c>
      <c r="E741" s="107" t="str">
        <f t="shared" si="300"/>
        <v>solar PV</v>
      </c>
      <c r="F741" s="107">
        <f>F15/SUMIFS(F$3:F$722,$B$3:$B$722,$B741)*SUMIFS(Calculations!$E$3:$E$53,Calculations!$A$3:$A$53,$B741)</f>
        <v>1.9889736488500144E-4</v>
      </c>
      <c r="G741" s="107">
        <f>G15/SUMIFS(G$3:G$722,$B$3:$B$722,$B741)*SUMIFS(Calculations!$E$3:$E$53,Calculations!$A$3:$A$53,$B741)</f>
        <v>2.6932510196838279E-4</v>
      </c>
      <c r="H741" s="107">
        <f>H15/SUMIFS(H$3:H$722,$B$3:$B$722,$B741)*SUMIFS(Calculations!$E$3:$E$53,Calculations!$A$3:$A$53,$B741)</f>
        <v>3.4167507933786673E-4</v>
      </c>
      <c r="I741" s="107">
        <f>I15/SUMIFS(I$3:I$722,$B$3:$B$722,$B741)*SUMIFS(Calculations!$E$3:$E$53,Calculations!$A$3:$A$53,$B741)</f>
        <v>4.0821589650265962E-4</v>
      </c>
      <c r="J741" s="107">
        <f>J15/SUMIFS(J$3:J$722,$B$3:$B$722,$B741)*SUMIFS(Calculations!$E$3:$E$53,Calculations!$A$3:$A$53,$B741)</f>
        <v>4.7458289471550246E-4</v>
      </c>
      <c r="K741" s="107">
        <f>K15/SUMIFS(K$3:K$722,$B$3:$B$722,$B741)*SUMIFS(Calculations!$E$3:$E$53,Calculations!$A$3:$A$53,$B741)</f>
        <v>6.2747596323193731E-4</v>
      </c>
      <c r="L741" s="107">
        <f>L15/SUMIFS(L$3:L$722,$B$3:$B$722,$B741)*SUMIFS(Calculations!$E$3:$E$53,Calculations!$A$3:$A$53,$B741)</f>
        <v>7.9206105420996187E-4</v>
      </c>
      <c r="M741" s="107">
        <f>M15/SUMIFS(M$3:M$722,$B$3:$B$722,$B741)*SUMIFS(Calculations!$E$3:$E$53,Calculations!$A$3:$A$53,$B741)</f>
        <v>1.1760395290545413E-3</v>
      </c>
      <c r="N741" s="107">
        <f>N15/SUMIFS(N$3:N$722,$B$3:$B$722,$B741)*SUMIFS(Calculations!$E$3:$E$53,Calculations!$A$3:$A$53,$B741)</f>
        <v>1.5766849051467992E-3</v>
      </c>
      <c r="O741" s="107">
        <f>O15/SUMIFS(O$3:O$722,$B$3:$B$722,$B741)*SUMIFS(Calculations!$E$3:$E$53,Calculations!$A$3:$A$53,$B741)</f>
        <v>2.3381800729718044E-3</v>
      </c>
      <c r="P741" s="107">
        <f>P15/SUMIFS(P$3:P$722,$B$3:$B$722,$B741)*SUMIFS(Calculations!$E$3:$E$53,Calculations!$A$3:$A$53,$B741)</f>
        <v>3.0951038357975641E-3</v>
      </c>
      <c r="Q741" s="107">
        <f>Q15/SUMIFS(Q$3:Q$722,$B$3:$B$722,$B741)*SUMIFS(Calculations!$E$3:$E$53,Calculations!$A$3:$A$53,$B741)</f>
        <v>4.6823245506584033E-3</v>
      </c>
      <c r="R741" s="107">
        <f>R15/SUMIFS(R$3:R$722,$B$3:$B$722,$B741)*SUMIFS(Calculations!$E$3:$E$53,Calculations!$A$3:$A$53,$B741)</f>
        <v>6.2723194856453982E-3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2.9065400360945288E-3</v>
      </c>
      <c r="G743" s="107">
        <f>G17/SUMIFS(G$3:G$722,$B$3:$B$722,$B743)*SUMIFS(Calculations!$E$3:$E$53,Calculations!$A$3:$A$53,$B743)</f>
        <v>2.9456712714694671E-3</v>
      </c>
      <c r="H743" s="107">
        <f>H17/SUMIFS(H$3:H$722,$B$3:$B$722,$B743)*SUMIFS(Calculations!$E$3:$E$53,Calculations!$A$3:$A$53,$B743)</f>
        <v>2.9858705467985165E-3</v>
      </c>
      <c r="I743" s="107">
        <f>I17/SUMIFS(I$3:I$722,$B$3:$B$722,$B743)*SUMIFS(Calculations!$E$3:$E$53,Calculations!$A$3:$A$53,$B743)</f>
        <v>2.9819655778722865E-3</v>
      </c>
      <c r="J743" s="107">
        <f>J17/SUMIFS(J$3:J$722,$B$3:$B$722,$B743)*SUMIFS(Calculations!$E$3:$E$53,Calculations!$A$3:$A$53,$B743)</f>
        <v>2.978070809566294E-3</v>
      </c>
      <c r="K743" s="107">
        <f>K17/SUMIFS(K$3:K$722,$B$3:$B$722,$B743)*SUMIFS(Calculations!$E$3:$E$53,Calculations!$A$3:$A$53,$B743)</f>
        <v>3.0724091391106968E-3</v>
      </c>
      <c r="L743" s="107">
        <f>L17/SUMIFS(L$3:L$722,$B$3:$B$722,$B743)*SUMIFS(Calculations!$E$3:$E$53,Calculations!$A$3:$A$53,$B743)</f>
        <v>3.1739616993506103E-3</v>
      </c>
      <c r="M743" s="107">
        <f>M17/SUMIFS(M$3:M$722,$B$3:$B$722,$B743)*SUMIFS(Calculations!$E$3:$E$53,Calculations!$A$3:$A$53,$B743)</f>
        <v>3.225185799103161E-3</v>
      </c>
      <c r="N743" s="107">
        <f>N17/SUMIFS(N$3:N$722,$B$3:$B$722,$B743)*SUMIFS(Calculations!$E$3:$E$53,Calculations!$A$3:$A$53,$B743)</f>
        <v>3.2786333230005742E-3</v>
      </c>
      <c r="O743" s="107">
        <f>O17/SUMIFS(O$3:O$722,$B$3:$B$722,$B743)*SUMIFS(Calculations!$E$3:$E$53,Calculations!$A$3:$A$53,$B743)</f>
        <v>3.2524346626927425E-3</v>
      </c>
      <c r="P743" s="107">
        <f>P17/SUMIFS(P$3:P$722,$B$3:$B$722,$B743)*SUMIFS(Calculations!$E$3:$E$53,Calculations!$A$3:$A$53,$B743)</f>
        <v>3.2263932780864069E-3</v>
      </c>
      <c r="Q743" s="107">
        <f>Q17/SUMIFS(Q$3:Q$722,$B$3:$B$722,$B743)*SUMIFS(Calculations!$E$3:$E$53,Calculations!$A$3:$A$53,$B743)</f>
        <v>3.2130860077326626E-3</v>
      </c>
      <c r="R743" s="107">
        <f>R17/SUMIFS(R$3:R$722,$B$3:$B$722,$B743)*SUMIFS(Calculations!$E$3:$E$53,Calculations!$A$3:$A$53,$B743)</f>
        <v>3.1997554782966157E-3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0.99999999999999989</v>
      </c>
      <c r="M1449" s="95">
        <f t="shared" si="312"/>
        <v>1</v>
      </c>
      <c r="N1449" s="95">
        <f t="shared" si="312"/>
        <v>1</v>
      </c>
      <c r="O1449" s="95">
        <f t="shared" si="312"/>
        <v>0.99999999999999989</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FL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2856.8809999999999</v>
      </c>
      <c r="R4" s="91">
        <f t="shared" ref="R4:R53" si="2">Q4/$Q$54</f>
        <v>0.48053878329699978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3088.2811790000001</v>
      </c>
      <c r="R13" s="91">
        <f t="shared" si="2"/>
        <v>0.51946121670300027</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5945.1621789999999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AL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GA</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GA</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5945.1621789999999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0.48053878329699978</v>
      </c>
      <c r="D4" s="91">
        <f t="shared" si="0"/>
        <v>0.48053878329699978</v>
      </c>
      <c r="E4" s="91">
        <f t="shared" si="1"/>
        <v>1</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0.51946121670300027</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0.48053878329699978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0.17032475917783366</v>
      </c>
      <c r="C60" s="91">
        <f>SUMIFS('ReEDs Generation Data'!H$729:H$1448,'ReEDs Generation Data'!$E$729:$E$1448,Calculations!$A60)</f>
        <v>0.1461797097852246</v>
      </c>
      <c r="D60" s="91">
        <f>SUMIFS('ReEDs Generation Data'!I$729:I$1448,'ReEDs Generation Data'!$E$729:$E$1448,Calculations!$A60)</f>
        <v>0.16712224257709721</v>
      </c>
      <c r="E60" s="91">
        <f>SUMIFS('ReEDs Generation Data'!J$729:J$1448,'ReEDs Generation Data'!$E$729:$E$1448,Calculations!$A60)</f>
        <v>0.18801006896084074</v>
      </c>
      <c r="F60" s="91">
        <f>SUMIFS('ReEDs Generation Data'!K$729:K$1448,'ReEDs Generation Data'!$E$729:$E$1448,Calculations!$A60)</f>
        <v>0.21458816359287483</v>
      </c>
      <c r="G60" s="91">
        <f>SUMIFS('ReEDs Generation Data'!L$729:L$1448,'ReEDs Generation Data'!$E$729:$E$1448,Calculations!$A60)</f>
        <v>0.24319873544862691</v>
      </c>
      <c r="H60" s="91">
        <f>SUMIFS('ReEDs Generation Data'!M$729:M$1448,'ReEDs Generation Data'!$E$729:$E$1448,Calculations!$A60)</f>
        <v>0.24746605418712017</v>
      </c>
      <c r="I60" s="91">
        <f>SUMIFS('ReEDs Generation Data'!N$729:N$1448,'ReEDs Generation Data'!$E$729:$E$1448,Calculations!$A60)</f>
        <v>0.25191859940226841</v>
      </c>
      <c r="J60" s="91">
        <f>SUMIFS('ReEDs Generation Data'!O$729:O$1448,'ReEDs Generation Data'!$E$729:$E$1448,Calculations!$A60)</f>
        <v>0.25187533962026626</v>
      </c>
      <c r="K60" s="91">
        <f>SUMIFS('ReEDs Generation Data'!P$729:P$1448,'ReEDs Generation Data'!$E$729:$E$1448,Calculations!$A60)</f>
        <v>0.25183233953522882</v>
      </c>
      <c r="L60" s="91">
        <f>SUMIFS('ReEDs Generation Data'!Q$729:Q$1448,'ReEDs Generation Data'!$E$729:$E$1448,Calculations!$A60)</f>
        <v>0.25442792173991857</v>
      </c>
      <c r="M60" s="91">
        <f>SUMIFS('ReEDs Generation Data'!R$729:R$1448,'ReEDs Generation Data'!$E$729:$E$1448,Calculations!$A60)</f>
        <v>0.25702804062707718</v>
      </c>
    </row>
    <row r="61" spans="1:33" ht="15.75" customHeight="1">
      <c r="A61" s="111" t="s">
        <v>633</v>
      </c>
      <c r="B61" s="91">
        <f>SUMIFS('ReEDs Generation Data'!G$729:G$1448,'ReEDs Generation Data'!$E$729:$E$1448,Calculations!$A61)</f>
        <v>0.47213522540494235</v>
      </c>
      <c r="C61" s="91">
        <f>SUMIFS('ReEDs Generation Data'!H$729:H$1448,'ReEDs Generation Data'!$E$729:$E$1448,Calculations!$A61)</f>
        <v>0.47703897143876856</v>
      </c>
      <c r="D61" s="91">
        <f>SUMIFS('ReEDs Generation Data'!I$729:I$1448,'ReEDs Generation Data'!$E$729:$E$1448,Calculations!$A61)</f>
        <v>0.45651351220177416</v>
      </c>
      <c r="E61" s="91">
        <f>SUMIFS('ReEDs Generation Data'!J$729:J$1448,'ReEDs Generation Data'!$E$729:$E$1448,Calculations!$A61)</f>
        <v>0.43604166988691695</v>
      </c>
      <c r="F61" s="91">
        <f>SUMIFS('ReEDs Generation Data'!K$729:K$1448,'ReEDs Generation Data'!$E$729:$E$1448,Calculations!$A61)</f>
        <v>0.395505227196564</v>
      </c>
      <c r="G61" s="91">
        <f>SUMIFS('ReEDs Generation Data'!L$729:L$1448,'ReEDs Generation Data'!$E$729:$E$1448,Calculations!$A61)</f>
        <v>0.35186888597550958</v>
      </c>
      <c r="H61" s="91">
        <f>SUMIFS('ReEDs Generation Data'!M$729:M$1448,'ReEDs Generation Data'!$E$729:$E$1448,Calculations!$A61)</f>
        <v>0.33861208787142627</v>
      </c>
      <c r="I61" s="91">
        <f>SUMIFS('ReEDs Generation Data'!N$729:N$1448,'ReEDs Generation Data'!$E$729:$E$1448,Calculations!$A61)</f>
        <v>0.32477986755142146</v>
      </c>
      <c r="J61" s="91">
        <f>SUMIFS('ReEDs Generation Data'!O$729:O$1448,'ReEDs Generation Data'!$E$729:$E$1448,Calculations!$A61)</f>
        <v>0.32528516793527962</v>
      </c>
      <c r="K61" s="91">
        <f>SUMIFS('ReEDs Generation Data'!P$729:P$1448,'ReEDs Generation Data'!$E$729:$E$1448,Calculations!$A61)</f>
        <v>0.32578743490172624</v>
      </c>
      <c r="L61" s="91">
        <f>SUMIFS('ReEDs Generation Data'!Q$729:Q$1448,'ReEDs Generation Data'!$E$729:$E$1448,Calculations!$A61)</f>
        <v>0.32125465308459727</v>
      </c>
      <c r="M61" s="91">
        <f>SUMIFS('ReEDs Generation Data'!R$729:R$1448,'ReEDs Generation Data'!$E$729:$E$1448,Calculations!$A61)</f>
        <v>0.31671394865505104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0.29810107547407605</v>
      </c>
      <c r="C62" s="91">
        <f>SUMIFS('ReEDs Generation Data'!H$729:H$1448,'ReEDs Generation Data'!$E$729:$E$1448,Calculations!$A62)</f>
        <v>0.31544254867208438</v>
      </c>
      <c r="D62" s="91">
        <f>SUMIFS('ReEDs Generation Data'!I$729:I$1448,'ReEDs Generation Data'!$E$729:$E$1448,Calculations!$A62)</f>
        <v>0.31503000789669949</v>
      </c>
      <c r="E62" s="91">
        <f>SUMIFS('ReEDs Generation Data'!J$729:J$1448,'ReEDs Generation Data'!$E$729:$E$1448,Calculations!$A62)</f>
        <v>0.31461854476670986</v>
      </c>
      <c r="F62" s="91">
        <f>SUMIFS('ReEDs Generation Data'!K$729:K$1448,'ReEDs Generation Data'!$E$729:$E$1448,Calculations!$A62)</f>
        <v>0.32620525390633259</v>
      </c>
      <c r="G62" s="91">
        <f>SUMIFS('ReEDs Generation Data'!L$729:L$1448,'ReEDs Generation Data'!$E$729:$E$1448,Calculations!$A62)</f>
        <v>0.33867802063398667</v>
      </c>
      <c r="H62" s="91">
        <f>SUMIFS('ReEDs Generation Data'!M$729:M$1448,'ReEDs Generation Data'!$E$729:$E$1448,Calculations!$A62)</f>
        <v>0.34587218522371488</v>
      </c>
      <c r="I62" s="91">
        <f>SUMIFS('ReEDs Generation Data'!N$729:N$1448,'ReEDs Generation Data'!$E$729:$E$1448,Calculations!$A62)</f>
        <v>0.35337861843950358</v>
      </c>
      <c r="J62" s="91">
        <f>SUMIFS('ReEDs Generation Data'!O$729:O$1448,'ReEDs Generation Data'!$E$729:$E$1448,Calculations!$A62)</f>
        <v>0.35231472444401152</v>
      </c>
      <c r="K62" s="91">
        <f>SUMIFS('ReEDs Generation Data'!P$729:P$1448,'ReEDs Generation Data'!$E$729:$E$1448,Calculations!$A62)</f>
        <v>0.3512572172130522</v>
      </c>
      <c r="L62" s="91">
        <f>SUMIFS('ReEDs Generation Data'!Q$729:Q$1448,'ReEDs Generation Data'!$E$729:$E$1448,Calculations!$A62)</f>
        <v>0.35156392124225366</v>
      </c>
      <c r="M62" s="91">
        <f>SUMIFS('ReEDs Generation Data'!R$729:R$1448,'ReEDs Generation Data'!$E$729:$E$1448,Calculations!$A62)</f>
        <v>0.35187116134339685</v>
      </c>
    </row>
    <row r="63" spans="1:33" ht="15.75" customHeight="1">
      <c r="A63" s="111" t="s">
        <v>101</v>
      </c>
      <c r="B63" s="91">
        <f>SUMIFS('ReEDs Generation Data'!G$729:G$1448,'ReEDs Generation Data'!$E$729:$E$1448,Calculations!$A63)</f>
        <v>5.530042073317204E-2</v>
      </c>
      <c r="C63" s="91">
        <f>SUMIFS('ReEDs Generation Data'!H$729:H$1448,'ReEDs Generation Data'!$E$729:$E$1448,Calculations!$A63)</f>
        <v>5.7198634078448309E-2</v>
      </c>
      <c r="D63" s="91">
        <f>SUMIFS('ReEDs Generation Data'!I$729:I$1448,'ReEDs Generation Data'!$E$729:$E$1448,Calculations!$A63)</f>
        <v>5.7132528169347226E-2</v>
      </c>
      <c r="E63" s="91">
        <f>SUMIFS('ReEDs Generation Data'!J$729:J$1448,'ReEDs Generation Data'!$E$729:$E$1448,Calculations!$A63)</f>
        <v>5.7066594943124514E-2</v>
      </c>
      <c r="F63" s="91">
        <f>SUMIFS('ReEDs Generation Data'!K$729:K$1448,'ReEDs Generation Data'!$E$729:$E$1448,Calculations!$A63)</f>
        <v>5.9161154719229198E-2</v>
      </c>
      <c r="G63" s="91">
        <f>SUMIFS('ReEDs Generation Data'!L$729:L$1448,'ReEDs Generation Data'!$E$729:$E$1448,Calculations!$A63)</f>
        <v>6.1415889447586372E-2</v>
      </c>
      <c r="H63" s="91">
        <f>SUMIFS('ReEDs Generation Data'!M$729:M$1448,'ReEDs Generation Data'!$E$729:$E$1448,Calculations!$A63)</f>
        <v>6.2757469243817476E-2</v>
      </c>
      <c r="I63" s="91">
        <f>SUMIFS('ReEDs Generation Data'!N$729:N$1448,'ReEDs Generation Data'!$E$729:$E$1448,Calculations!$A63)</f>
        <v>6.4157281413591699E-2</v>
      </c>
      <c r="J63" s="91">
        <f>SUMIFS('ReEDs Generation Data'!O$729:O$1448,'ReEDs Generation Data'!$E$729:$E$1448,Calculations!$A63)</f>
        <v>6.4026578925698685E-2</v>
      </c>
      <c r="K63" s="91">
        <f>SUMIFS('ReEDs Generation Data'!P$729:P$1448,'ReEDs Generation Data'!$E$729:$E$1448,Calculations!$A63)</f>
        <v>6.3896661070501751E-2</v>
      </c>
      <c r="L63" s="91">
        <f>SUMIFS('ReEDs Generation Data'!Q$729:Q$1448,'ReEDs Generation Data'!$E$729:$E$1448,Calculations!$A63)</f>
        <v>6.395245312954706E-2</v>
      </c>
      <c r="M63" s="91">
        <f>SUMIFS('ReEDs Generation Data'!R$729:R$1448,'ReEDs Generation Data'!$E$729:$E$1448,Calculations!$A63)</f>
        <v>6.4008342704616222E-2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3.21499637343785E-3</v>
      </c>
      <c r="C65" s="91">
        <f>SUMIFS('ReEDs Generation Data'!H$729:H$1448,'ReEDs Generation Data'!$E$729:$E$1448,Calculations!$A65)</f>
        <v>3.3275456261363831E-3</v>
      </c>
      <c r="D65" s="91">
        <f>SUMIFS('ReEDs Generation Data'!I$729:I$1448,'ReEDs Generation Data'!$E$729:$E$1448,Calculations!$A65)</f>
        <v>3.3901814743749464E-3</v>
      </c>
      <c r="E65" s="91">
        <f>SUMIFS('ReEDs Generation Data'!J$729:J$1448,'ReEDs Generation Data'!$E$729:$E$1448,Calculations!$A65)</f>
        <v>3.4526537042817965E-3</v>
      </c>
      <c r="F65" s="91">
        <f>SUMIFS('ReEDs Generation Data'!K$729:K$1448,'ReEDs Generation Data'!$E$729:$E$1448,Calculations!$A65)</f>
        <v>3.6998851023426343E-3</v>
      </c>
      <c r="G65" s="91">
        <f>SUMIFS('ReEDs Generation Data'!L$729:L$1448,'ReEDs Generation Data'!$E$729:$E$1448,Calculations!$A65)</f>
        <v>3.9660227535605721E-3</v>
      </c>
      <c r="H65" s="91">
        <f>SUMIFS('ReEDs Generation Data'!M$729:M$1448,'ReEDs Generation Data'!$E$729:$E$1448,Calculations!$A65)</f>
        <v>4.4012253281577023E-3</v>
      </c>
      <c r="I65" s="91">
        <f>SUMIFS('ReEDs Generation Data'!N$729:N$1448,'ReEDs Generation Data'!$E$729:$E$1448,Calculations!$A65)</f>
        <v>4.8553182281473733E-3</v>
      </c>
      <c r="J65" s="91">
        <f>SUMIFS('ReEDs Generation Data'!O$729:O$1448,'ReEDs Generation Data'!$E$729:$E$1448,Calculations!$A65)</f>
        <v>5.5906147356645473E-3</v>
      </c>
      <c r="K65" s="91">
        <f>SUMIFS('ReEDs Generation Data'!P$729:P$1448,'ReEDs Generation Data'!$E$729:$E$1448,Calculations!$A65)</f>
        <v>6.3214971138839705E-3</v>
      </c>
      <c r="L65" s="91">
        <f>SUMIFS('ReEDs Generation Data'!Q$729:Q$1448,'ReEDs Generation Data'!$E$729:$E$1448,Calculations!$A65)</f>
        <v>7.8954105583910663E-3</v>
      </c>
      <c r="M65" s="91">
        <f>SUMIFS('ReEDs Generation Data'!R$729:R$1448,'ReEDs Generation Data'!$E$729:$E$1448,Calculations!$A65)</f>
        <v>9.4720749639420135E-3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7.1482746718980791E-4</v>
      </c>
      <c r="C70" s="91">
        <f>SUMIFS('ReEDs Generation Data'!H$729:H$1448,'ReEDs Generation Data'!$E$729:$E$1448,Calculations!$A70)</f>
        <v>6.0104698557477472E-4</v>
      </c>
      <c r="D70" s="91">
        <f>SUMIFS('ReEDs Generation Data'!I$729:I$1448,'ReEDs Generation Data'!$E$729:$E$1448,Calculations!$A70)</f>
        <v>6.0026092678050111E-4</v>
      </c>
      <c r="E70" s="91">
        <f>SUMIFS('ReEDs Generation Data'!J$729:J$1448,'ReEDs Generation Data'!$E$729:$E$1448,Calculations!$A70)</f>
        <v>5.9947692134116985E-4</v>
      </c>
      <c r="F70" s="91">
        <f>SUMIFS('ReEDs Generation Data'!K$729:K$1448,'ReEDs Generation Data'!$E$729:$E$1448,Calculations!$A70)</f>
        <v>6.2155433807020298E-4</v>
      </c>
      <c r="G70" s="91">
        <f>SUMIFS('ReEDs Generation Data'!L$729:L$1448,'ReEDs Generation Data'!$E$729:$E$1448,Calculations!$A70)</f>
        <v>6.4532005666140984E-4</v>
      </c>
      <c r="H70" s="91">
        <f>SUMIFS('ReEDs Generation Data'!M$729:M$1448,'ReEDs Generation Data'!$E$729:$E$1448,Calculations!$A70)</f>
        <v>6.5902788066482271E-4</v>
      </c>
      <c r="I70" s="91">
        <f>SUMIFS('ReEDs Generation Data'!N$729:N$1448,'ReEDs Generation Data'!$E$729:$E$1448,Calculations!$A70)</f>
        <v>6.7333070403396262E-4</v>
      </c>
      <c r="J70" s="91">
        <f>SUMIFS('ReEDs Generation Data'!O$729:O$1448,'ReEDs Generation Data'!$E$729:$E$1448,Calculations!$A70)</f>
        <v>6.7130355112877125E-4</v>
      </c>
      <c r="K70" s="91">
        <f>SUMIFS('ReEDs Generation Data'!P$729:P$1448,'ReEDs Generation Data'!$E$729:$E$1448,Calculations!$A70)</f>
        <v>6.6928856762046721E-4</v>
      </c>
      <c r="L70" s="91">
        <f>SUMIFS('ReEDs Generation Data'!Q$729:Q$1448,'ReEDs Generation Data'!$E$729:$E$1448,Calculations!$A70)</f>
        <v>6.6987296415476868E-4</v>
      </c>
      <c r="M70" s="91">
        <f>SUMIFS('ReEDs Generation Data'!R$729:R$1448,'ReEDs Generation Data'!$E$729:$E$1448,Calculations!$A70)</f>
        <v>6.7045838212522694E-4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2.0869536934833198E-4</v>
      </c>
      <c r="C73" s="91">
        <f>SUMIFS('ReEDs Generation Data'!H$729:H$1448,'ReEDs Generation Data'!$E$729:$E$1448,Calculations!$A73)</f>
        <v>2.1154341376305923E-4</v>
      </c>
      <c r="D73" s="91">
        <f>SUMIFS('ReEDs Generation Data'!I$729:I$1448,'ReEDs Generation Data'!$E$729:$E$1448,Calculations!$A73)</f>
        <v>2.1126675392655727E-4</v>
      </c>
      <c r="E73" s="91">
        <f>SUMIFS('ReEDs Generation Data'!J$729:J$1448,'ReEDs Generation Data'!$E$729:$E$1448,Calculations!$A73)</f>
        <v>2.1099081678516003E-4</v>
      </c>
      <c r="F73" s="91">
        <f>SUMIFS('ReEDs Generation Data'!K$729:K$1448,'ReEDs Generation Data'!$E$729:$E$1448,Calculations!$A73)</f>
        <v>2.1876114458651012E-4</v>
      </c>
      <c r="G73" s="91">
        <f>SUMIFS('ReEDs Generation Data'!L$729:L$1448,'ReEDs Generation Data'!$E$729:$E$1448,Calculations!$A73)</f>
        <v>2.2712568406840831E-4</v>
      </c>
      <c r="H73" s="91">
        <f>SUMIFS('ReEDs Generation Data'!M$729:M$1448,'ReEDs Generation Data'!$E$729:$E$1448,Calculations!$A73)</f>
        <v>2.3195026509874509E-4</v>
      </c>
      <c r="I73" s="91">
        <f>SUMIFS('ReEDs Generation Data'!N$729:N$1448,'ReEDs Generation Data'!$E$729:$E$1448,Calculations!$A73)</f>
        <v>2.3698426103346311E-4</v>
      </c>
      <c r="J73" s="91">
        <f>SUMIFS('ReEDs Generation Data'!O$729:O$1448,'ReEDs Generation Data'!$E$729:$E$1448,Calculations!$A73)</f>
        <v>2.3627078795053301E-4</v>
      </c>
      <c r="K73" s="91">
        <f>SUMIFS('ReEDs Generation Data'!P$729:P$1448,'ReEDs Generation Data'!$E$729:$E$1448,Calculations!$A73)</f>
        <v>2.3556159798659819E-4</v>
      </c>
      <c r="L73" s="91">
        <f>SUMIFS('ReEDs Generation Data'!Q$729:Q$1448,'ReEDs Generation Data'!$E$729:$E$1448,Calculations!$A73)</f>
        <v>2.3576728113754053E-4</v>
      </c>
      <c r="M73" s="91">
        <f>SUMIFS('ReEDs Generation Data'!R$729:R$1448,'ReEDs Generation Data'!$E$729:$E$1448,Calculations!$A73)</f>
        <v>2.3597332379131171E-4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Florida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12987138</v>
      </c>
      <c r="C5" s="172">
        <f>SUMIFS(calcs!N:N,calcs!A:A,A2)</f>
        <v>12987138</v>
      </c>
      <c r="D5" s="174">
        <f>C5</f>
        <v>12987138</v>
      </c>
      <c r="E5" s="174">
        <f t="shared" ref="E5:AF5" si="0">D5</f>
        <v>12987138</v>
      </c>
      <c r="F5" s="174">
        <f t="shared" si="0"/>
        <v>12987138</v>
      </c>
      <c r="G5" s="174">
        <f t="shared" si="0"/>
        <v>12987138</v>
      </c>
      <c r="H5" s="174">
        <f t="shared" si="0"/>
        <v>12987138</v>
      </c>
      <c r="I5" s="174">
        <f t="shared" si="0"/>
        <v>12987138</v>
      </c>
      <c r="J5" s="174">
        <f t="shared" si="0"/>
        <v>12987138</v>
      </c>
      <c r="K5" s="174">
        <f t="shared" si="0"/>
        <v>12987138</v>
      </c>
      <c r="L5" s="174">
        <f t="shared" si="0"/>
        <v>12987138</v>
      </c>
      <c r="M5" s="174">
        <f t="shared" si="0"/>
        <v>12987138</v>
      </c>
      <c r="N5" s="174">
        <f t="shared" si="0"/>
        <v>12987138</v>
      </c>
      <c r="O5" s="174">
        <f t="shared" si="0"/>
        <v>12987138</v>
      </c>
      <c r="P5" s="174">
        <f t="shared" si="0"/>
        <v>12987138</v>
      </c>
      <c r="Q5" s="174">
        <f t="shared" si="0"/>
        <v>12987138</v>
      </c>
      <c r="R5" s="174">
        <f t="shared" si="0"/>
        <v>12987138</v>
      </c>
      <c r="S5" s="174">
        <f t="shared" si="0"/>
        <v>12987138</v>
      </c>
      <c r="T5" s="174">
        <f t="shared" si="0"/>
        <v>12987138</v>
      </c>
      <c r="U5" s="174">
        <f t="shared" si="0"/>
        <v>12987138</v>
      </c>
      <c r="V5" s="174">
        <f t="shared" si="0"/>
        <v>12987138</v>
      </c>
      <c r="W5" s="174">
        <f t="shared" si="0"/>
        <v>12987138</v>
      </c>
      <c r="X5" s="174">
        <f t="shared" si="0"/>
        <v>12987138</v>
      </c>
      <c r="Y5" s="174">
        <f t="shared" si="0"/>
        <v>12987138</v>
      </c>
      <c r="Z5" s="174">
        <f t="shared" si="0"/>
        <v>12987138</v>
      </c>
      <c r="AA5" s="174">
        <f t="shared" si="0"/>
        <v>12987138</v>
      </c>
      <c r="AB5" s="174">
        <f t="shared" si="0"/>
        <v>12987138</v>
      </c>
      <c r="AC5" s="174">
        <f t="shared" si="0"/>
        <v>12987138</v>
      </c>
      <c r="AD5" s="174">
        <f t="shared" si="0"/>
        <v>12987138</v>
      </c>
      <c r="AE5" s="174">
        <f t="shared" si="0"/>
        <v>12987138</v>
      </c>
      <c r="AF5" s="174">
        <f t="shared" si="0"/>
        <v>12987138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3042172.6780523877</v>
      </c>
      <c r="C10">
        <f>D10</f>
        <v>3042172.6780523877</v>
      </c>
      <c r="D10" s="170">
        <f>SUM(D$5*SUMIFS(C$39:C$48,$B$39:$B$48,$A10),D$6*IF($B$2=TRUE,SUMIFS($B$147:$B$162,$A$147:$A$162,$A10),SUMIFS(E$125:E$140,$A$125:$A$140,$A10)))</f>
        <v>3042172.6780523877</v>
      </c>
      <c r="E10">
        <f t="shared" ref="E10:N10" si="1">SUM(E$5*SUMIFS(D$39:D$48,$B$39:$B$48,$A10),E$6*IF($B$2=TRUE,SUMIFS($B$147:$B$162,$A$147:$A$162,$A10),SUMIFS(F$125:F$140,$A$125:$A$140,$A10)))</f>
        <v>2526352.8876282214</v>
      </c>
      <c r="F10">
        <f t="shared" si="1"/>
        <v>2250230.0618941588</v>
      </c>
      <c r="G10">
        <f t="shared" si="1"/>
        <v>2244708.7781109312</v>
      </c>
      <c r="H10">
        <f t="shared" si="1"/>
        <v>2232747.4886381123</v>
      </c>
      <c r="I10">
        <f t="shared" si="1"/>
        <v>2074759.4089676703</v>
      </c>
      <c r="J10">
        <f t="shared" si="1"/>
        <v>2858916.6552327829</v>
      </c>
      <c r="K10">
        <f t="shared" si="1"/>
        <v>3004251.7354024923</v>
      </c>
      <c r="L10">
        <f t="shared" si="1"/>
        <v>3198023.6406780868</v>
      </c>
      <c r="M10">
        <f t="shared" si="1"/>
        <v>3198023.6406780868</v>
      </c>
      <c r="N10">
        <f t="shared" si="1"/>
        <v>3198023.6406780868</v>
      </c>
      <c r="O10">
        <f t="shared" ref="O10:AE10" si="2">SUM(O$5*SUMIFS(N$39:N$48,$B$39:$B$48,$A10),O$6*IF($B$2=TRUE,SUMIFS($B$147:$B$162,$A$147:$A$162,$A10),SUMIFS(P$125:P$140,$A$125:$A$140,$A10)))</f>
        <v>3198023.6406780868</v>
      </c>
      <c r="P10">
        <f t="shared" si="2"/>
        <v>3198023.6406780868</v>
      </c>
      <c r="Q10">
        <f t="shared" si="2"/>
        <v>3198023.6406780868</v>
      </c>
      <c r="R10">
        <f t="shared" si="2"/>
        <v>3198023.6406780868</v>
      </c>
      <c r="S10">
        <f t="shared" si="2"/>
        <v>3198023.6406780868</v>
      </c>
      <c r="T10">
        <f t="shared" si="2"/>
        <v>3198023.6406780868</v>
      </c>
      <c r="U10">
        <f t="shared" si="2"/>
        <v>3198023.6406780868</v>
      </c>
      <c r="V10">
        <f t="shared" si="2"/>
        <v>3198023.6406780868</v>
      </c>
      <c r="W10">
        <f t="shared" si="2"/>
        <v>3198023.6406780868</v>
      </c>
      <c r="X10">
        <f t="shared" si="2"/>
        <v>3198023.6406780868</v>
      </c>
      <c r="Y10">
        <f t="shared" si="2"/>
        <v>3198023.6406780868</v>
      </c>
      <c r="Z10">
        <f t="shared" si="2"/>
        <v>3198023.6406780868</v>
      </c>
      <c r="AA10">
        <f t="shared" si="2"/>
        <v>3198023.6406780868</v>
      </c>
      <c r="AB10">
        <f t="shared" si="2"/>
        <v>3198023.6406780868</v>
      </c>
      <c r="AC10">
        <f t="shared" si="2"/>
        <v>3198023.6406780868</v>
      </c>
      <c r="AD10">
        <f t="shared" si="2"/>
        <v>3198023.6406780868</v>
      </c>
      <c r="AE10">
        <f t="shared" si="2"/>
        <v>3198023.6406780868</v>
      </c>
      <c r="AF10">
        <f>SUM(AF$5*SUMIFS(AE$39:AE$48,$B$39:$B$48,$A10),AF$6*IF($B$2=TRUE,SUMIFS($B$147:$B$162,$A$147:$A$162,$A10),SUMIFS(AG$125:AG$140,$A$125:$A$140,$A10)))</f>
        <v>3198023.6406780868</v>
      </c>
    </row>
    <row r="11" spans="1:32">
      <c r="A11" s="100" t="s">
        <v>346</v>
      </c>
      <c r="B11">
        <f t="shared" ref="B11:B33" si="3">D11</f>
        <v>4030728.4460994136</v>
      </c>
      <c r="C11">
        <f t="shared" ref="C11:C33" si="4">D11</f>
        <v>4030728.4460994136</v>
      </c>
      <c r="D11" s="170">
        <f t="shared" ref="D11:D33" si="5">SUM(D$5*SUMIFS(C$39:C$48,$B$39:$B$48,$A11),D$6*IF($B$2=TRUE,SUMIFS($B$147:$B$162,$A$147:$A$162,$A11),SUMIFS(E$125:E$140,$A$125:$A$140,$A11)))</f>
        <v>4030728.4460994136</v>
      </c>
      <c r="E11">
        <f t="shared" ref="E11:N11" si="6">SUM(E$5*SUMIFS(D$39:D$48,$B$39:$B$48,$A11),E$6*IF($B$2=TRUE,SUMIFS($B$147:$B$162,$A$147:$A$162,$A11),SUMIFS(F$125:F$140,$A$125:$A$140,$A11)))</f>
        <v>4709573.0166856321</v>
      </c>
      <c r="F11">
        <f t="shared" si="6"/>
        <v>5223567.7765726503</v>
      </c>
      <c r="G11">
        <f t="shared" si="6"/>
        <v>5061697.1205441803</v>
      </c>
      <c r="H11">
        <f t="shared" si="6"/>
        <v>4862558.7360307006</v>
      </c>
      <c r="I11">
        <f t="shared" si="6"/>
        <v>4582990.4065489853</v>
      </c>
      <c r="J11">
        <f t="shared" si="6"/>
        <v>3275919.1502061458</v>
      </c>
      <c r="K11">
        <f t="shared" si="6"/>
        <v>2830178.637415566</v>
      </c>
      <c r="L11">
        <f t="shared" si="6"/>
        <v>2024364.2795211452</v>
      </c>
      <c r="M11">
        <f t="shared" si="6"/>
        <v>2024364.2795211452</v>
      </c>
      <c r="N11">
        <f t="shared" si="6"/>
        <v>2024364.2795211452</v>
      </c>
      <c r="O11">
        <f t="shared" ref="O11:AF11" si="7">SUM(O$5*SUMIFS(N$39:N$48,$B$39:$B$48,$A11),O$6*IF($B$2=TRUE,SUMIFS($B$147:$B$162,$A$147:$A$162,$A11),SUMIFS(P$125:P$140,$A$125:$A$140,$A11)))</f>
        <v>2024364.2795211452</v>
      </c>
      <c r="P11">
        <f t="shared" si="7"/>
        <v>2024364.2795211452</v>
      </c>
      <c r="Q11">
        <f t="shared" si="7"/>
        <v>2024364.2795211452</v>
      </c>
      <c r="R11">
        <f t="shared" si="7"/>
        <v>2024364.2795211452</v>
      </c>
      <c r="S11">
        <f t="shared" si="7"/>
        <v>2024364.2795211452</v>
      </c>
      <c r="T11">
        <f t="shared" si="7"/>
        <v>2024364.2795211452</v>
      </c>
      <c r="U11">
        <f t="shared" si="7"/>
        <v>2024364.2795211452</v>
      </c>
      <c r="V11">
        <f t="shared" si="7"/>
        <v>2024364.2795211452</v>
      </c>
      <c r="W11">
        <f t="shared" si="7"/>
        <v>2024364.2795211452</v>
      </c>
      <c r="X11">
        <f t="shared" si="7"/>
        <v>2024364.2795211452</v>
      </c>
      <c r="Y11">
        <f t="shared" si="7"/>
        <v>2024364.2795211452</v>
      </c>
      <c r="Z11">
        <f t="shared" si="7"/>
        <v>2024364.2795211452</v>
      </c>
      <c r="AA11">
        <f t="shared" si="7"/>
        <v>2024364.2795211452</v>
      </c>
      <c r="AB11">
        <f t="shared" si="7"/>
        <v>2024364.2795211452</v>
      </c>
      <c r="AC11">
        <f t="shared" si="7"/>
        <v>2024364.2795211452</v>
      </c>
      <c r="AD11">
        <f t="shared" si="7"/>
        <v>2024364.2795211452</v>
      </c>
      <c r="AE11">
        <f t="shared" si="7"/>
        <v>2024364.2795211452</v>
      </c>
      <c r="AF11">
        <f t="shared" si="7"/>
        <v>2024364.2795211452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4736796.6382360607</v>
      </c>
      <c r="C13">
        <f t="shared" si="4"/>
        <v>4736796.6382360607</v>
      </c>
      <c r="D13" s="170">
        <f t="shared" si="5"/>
        <v>4736796.6382360607</v>
      </c>
      <c r="E13">
        <f t="shared" ref="E13:N13" si="10">SUM(E$5*SUMIFS(D$39:D$48,$B$39:$B$48,$A13),E$6*IF($B$2=TRUE,SUMIFS($B$147:$B$162,$A$147:$A$162,$A13),SUMIFS(F$125:F$140,$A$125:$A$140,$A13)))</f>
        <v>4599475.7792060357</v>
      </c>
      <c r="F13">
        <f t="shared" si="10"/>
        <v>4430598.7879875368</v>
      </c>
      <c r="G13">
        <f t="shared" si="10"/>
        <v>4555893.4132365212</v>
      </c>
      <c r="H13">
        <f t="shared" si="10"/>
        <v>4686228.8004261302</v>
      </c>
      <c r="I13">
        <f t="shared" si="10"/>
        <v>4782806.5500317095</v>
      </c>
      <c r="J13">
        <f t="shared" si="10"/>
        <v>4894613.0289318822</v>
      </c>
      <c r="K13">
        <f t="shared" si="10"/>
        <v>4833067.284733708</v>
      </c>
      <c r="L13">
        <f t="shared" si="10"/>
        <v>5110780.2675224021</v>
      </c>
      <c r="M13">
        <f t="shared" si="10"/>
        <v>5110780.2675224021</v>
      </c>
      <c r="N13">
        <f t="shared" si="10"/>
        <v>5110780.2675224021</v>
      </c>
      <c r="O13">
        <f t="shared" ref="O13:AF13" si="11">SUM(O$5*SUMIFS(N$39:N$48,$B$39:$B$48,$A13),O$6*IF($B$2=TRUE,SUMIFS($B$147:$B$162,$A$147:$A$162,$A13),SUMIFS(P$125:P$140,$A$125:$A$140,$A13)))</f>
        <v>5110780.2675224021</v>
      </c>
      <c r="P13">
        <f t="shared" si="11"/>
        <v>5110780.2675224021</v>
      </c>
      <c r="Q13">
        <f t="shared" si="11"/>
        <v>5110780.2675224021</v>
      </c>
      <c r="R13">
        <f t="shared" si="11"/>
        <v>5110780.2675224021</v>
      </c>
      <c r="S13">
        <f t="shared" si="11"/>
        <v>5110780.2675224021</v>
      </c>
      <c r="T13">
        <f t="shared" si="11"/>
        <v>5110780.2675224021</v>
      </c>
      <c r="U13">
        <f t="shared" si="11"/>
        <v>5110780.2675224021</v>
      </c>
      <c r="V13">
        <f t="shared" si="11"/>
        <v>5110780.2675224021</v>
      </c>
      <c r="W13">
        <f t="shared" si="11"/>
        <v>5110780.2675224021</v>
      </c>
      <c r="X13">
        <f t="shared" si="11"/>
        <v>5110780.2675224021</v>
      </c>
      <c r="Y13">
        <f t="shared" si="11"/>
        <v>5110780.2675224021</v>
      </c>
      <c r="Z13">
        <f t="shared" si="11"/>
        <v>5110780.2675224021</v>
      </c>
      <c r="AA13">
        <f t="shared" si="11"/>
        <v>5110780.2675224021</v>
      </c>
      <c r="AB13">
        <f t="shared" si="11"/>
        <v>5110780.2675224021</v>
      </c>
      <c r="AC13">
        <f t="shared" si="11"/>
        <v>5110780.2675224021</v>
      </c>
      <c r="AD13">
        <f t="shared" si="11"/>
        <v>5110780.2675224021</v>
      </c>
      <c r="AE13">
        <f t="shared" si="11"/>
        <v>5110780.2675224021</v>
      </c>
      <c r="AF13">
        <f t="shared" si="11"/>
        <v>5110780.2675224021</v>
      </c>
    </row>
    <row r="14" spans="1:32">
      <c r="A14" s="100" t="s">
        <v>101</v>
      </c>
      <c r="B14">
        <f t="shared" si="3"/>
        <v>643668.54034090356</v>
      </c>
      <c r="C14">
        <f t="shared" si="4"/>
        <v>643668.54034090356</v>
      </c>
      <c r="D14" s="170">
        <f t="shared" si="5"/>
        <v>643668.54034090356</v>
      </c>
      <c r="E14">
        <f t="shared" ref="E14:N14" si="12">SUM(E$5*SUMIFS(D$39:D$48,$B$39:$B$48,$A14),E$6*IF($B$2=TRUE,SUMIFS($B$147:$B$162,$A$147:$A$162,$A14),SUMIFS(F$125:F$140,$A$125:$A$140,$A14)))</f>
        <v>596319.28974669985</v>
      </c>
      <c r="F14">
        <f t="shared" si="12"/>
        <v>574964.26376531995</v>
      </c>
      <c r="G14">
        <f t="shared" si="12"/>
        <v>603364.41936903261</v>
      </c>
      <c r="H14">
        <f t="shared" si="12"/>
        <v>623541.29349415365</v>
      </c>
      <c r="I14">
        <f t="shared" si="12"/>
        <v>640568.36864874861</v>
      </c>
      <c r="J14">
        <f t="shared" si="12"/>
        <v>673578.72384207731</v>
      </c>
      <c r="K14">
        <f t="shared" si="12"/>
        <v>659130.51823076361</v>
      </c>
      <c r="L14">
        <f t="shared" si="12"/>
        <v>699484.20141060313</v>
      </c>
      <c r="M14">
        <f t="shared" si="12"/>
        <v>699484.20141060313</v>
      </c>
      <c r="N14">
        <f t="shared" si="12"/>
        <v>699484.20141060313</v>
      </c>
      <c r="O14">
        <f t="shared" ref="O14:AF14" si="13">SUM(O$5*SUMIFS(N$39:N$48,$B$39:$B$48,$A14),O$6*IF($B$2=TRUE,SUMIFS($B$147:$B$162,$A$147:$A$162,$A14),SUMIFS(P$125:P$140,$A$125:$A$140,$A14)))</f>
        <v>699484.20141060313</v>
      </c>
      <c r="P14">
        <f t="shared" si="13"/>
        <v>699484.20141060313</v>
      </c>
      <c r="Q14">
        <f t="shared" si="13"/>
        <v>699484.20141060313</v>
      </c>
      <c r="R14">
        <f t="shared" si="13"/>
        <v>699484.20141060313</v>
      </c>
      <c r="S14">
        <f t="shared" si="13"/>
        <v>699484.20141060313</v>
      </c>
      <c r="T14">
        <f t="shared" si="13"/>
        <v>699484.20141060313</v>
      </c>
      <c r="U14">
        <f t="shared" si="13"/>
        <v>699484.20141060313</v>
      </c>
      <c r="V14">
        <f t="shared" si="13"/>
        <v>699484.20141060313</v>
      </c>
      <c r="W14">
        <f t="shared" si="13"/>
        <v>699484.20141060313</v>
      </c>
      <c r="X14">
        <f t="shared" si="13"/>
        <v>699484.20141060313</v>
      </c>
      <c r="Y14">
        <f t="shared" si="13"/>
        <v>699484.20141060313</v>
      </c>
      <c r="Z14">
        <f t="shared" si="13"/>
        <v>699484.20141060313</v>
      </c>
      <c r="AA14">
        <f t="shared" si="13"/>
        <v>699484.20141060313</v>
      </c>
      <c r="AB14">
        <f t="shared" si="13"/>
        <v>699484.20141060313</v>
      </c>
      <c r="AC14">
        <f t="shared" si="13"/>
        <v>699484.20141060313</v>
      </c>
      <c r="AD14">
        <f t="shared" si="13"/>
        <v>699484.20141060313</v>
      </c>
      <c r="AE14">
        <f t="shared" si="13"/>
        <v>699484.20141060313</v>
      </c>
      <c r="AF14">
        <f t="shared" si="13"/>
        <v>699484.20141060313</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397461.79231216817</v>
      </c>
      <c r="C16">
        <f t="shared" si="4"/>
        <v>397461.79231216817</v>
      </c>
      <c r="D16" s="170">
        <f t="shared" si="5"/>
        <v>397461.79231216817</v>
      </c>
      <c r="E16">
        <f t="shared" ref="E16:N16" si="16">SUM(E$5*SUMIFS(D$39:D$48,$B$39:$B$48,$A16),E$6*IF($B$2=TRUE,SUMIFS($B$147:$B$162,$A$147:$A$162,$A16),SUMIFS(F$125:F$140,$A$125:$A$140,$A16)))</f>
        <v>451317.29970928561</v>
      </c>
      <c r="F16">
        <f t="shared" si="16"/>
        <v>453316.18788733514</v>
      </c>
      <c r="G16">
        <f t="shared" si="16"/>
        <v>466318.77772701636</v>
      </c>
      <c r="H16">
        <f t="shared" si="16"/>
        <v>528203.30016766279</v>
      </c>
      <c r="I16">
        <f t="shared" si="16"/>
        <v>851822.31596001249</v>
      </c>
      <c r="J16">
        <f t="shared" si="16"/>
        <v>1205820.9329472648</v>
      </c>
      <c r="K16">
        <f t="shared" si="16"/>
        <v>1593486.8645708698</v>
      </c>
      <c r="L16">
        <f t="shared" si="16"/>
        <v>1874854.7998219538</v>
      </c>
      <c r="M16">
        <f t="shared" si="16"/>
        <v>1874854.7998219538</v>
      </c>
      <c r="N16">
        <f t="shared" si="16"/>
        <v>1874854.7998219538</v>
      </c>
      <c r="O16">
        <f t="shared" ref="O16:AF16" si="17">SUM(O$5*SUMIFS(N$39:N$48,$B$39:$B$48,$A16),O$6*IF($B$2=TRUE,SUMIFS($B$147:$B$162,$A$147:$A$162,$A16),SUMIFS(P$125:P$140,$A$125:$A$140,$A16)))</f>
        <v>1874854.7998219538</v>
      </c>
      <c r="P16">
        <f t="shared" si="17"/>
        <v>1874854.7998219538</v>
      </c>
      <c r="Q16">
        <f t="shared" si="17"/>
        <v>1874854.7998219538</v>
      </c>
      <c r="R16">
        <f t="shared" si="17"/>
        <v>1874854.7998219538</v>
      </c>
      <c r="S16">
        <f t="shared" si="17"/>
        <v>1874854.7998219538</v>
      </c>
      <c r="T16">
        <f t="shared" si="17"/>
        <v>1874854.7998219538</v>
      </c>
      <c r="U16">
        <f t="shared" si="17"/>
        <v>1874854.7998219538</v>
      </c>
      <c r="V16">
        <f t="shared" si="17"/>
        <v>1874854.7998219538</v>
      </c>
      <c r="W16">
        <f t="shared" si="17"/>
        <v>1874854.7998219538</v>
      </c>
      <c r="X16">
        <f t="shared" si="17"/>
        <v>1874854.7998219538</v>
      </c>
      <c r="Y16">
        <f t="shared" si="17"/>
        <v>1874854.7998219538</v>
      </c>
      <c r="Z16">
        <f t="shared" si="17"/>
        <v>1874854.7998219538</v>
      </c>
      <c r="AA16">
        <f t="shared" si="17"/>
        <v>1874854.7998219538</v>
      </c>
      <c r="AB16">
        <f t="shared" si="17"/>
        <v>1874854.7998219538</v>
      </c>
      <c r="AC16">
        <f t="shared" si="17"/>
        <v>1874854.7998219538</v>
      </c>
      <c r="AD16">
        <f t="shared" si="17"/>
        <v>1874854.7998219538</v>
      </c>
      <c r="AE16">
        <f t="shared" si="17"/>
        <v>1874854.7998219538</v>
      </c>
      <c r="AF16">
        <f t="shared" si="17"/>
        <v>1874854.7998219538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77023.920519233987</v>
      </c>
      <c r="C18">
        <f t="shared" si="4"/>
        <v>77023.920519233987</v>
      </c>
      <c r="D18" s="170">
        <f t="shared" si="5"/>
        <v>77023.920519233987</v>
      </c>
      <c r="E18">
        <f t="shared" ref="E18:N18" si="20">SUM(E$5*SUMIFS(D$39:D$48,$B$39:$B$48,$A18),E$6*IF($B$2=TRUE,SUMIFS($B$147:$B$162,$A$147:$A$162,$A18),SUMIFS(F$125:F$140,$A$125:$A$140,$A18)))</f>
        <v>45210.399158306638</v>
      </c>
      <c r="F18">
        <f t="shared" si="20"/>
        <v>23323.593635625002</v>
      </c>
      <c r="G18">
        <f t="shared" si="20"/>
        <v>23825.655116011665</v>
      </c>
      <c r="H18">
        <f t="shared" si="20"/>
        <v>24386.925657771157</v>
      </c>
      <c r="I18">
        <f t="shared" si="20"/>
        <v>23706.315933267062</v>
      </c>
      <c r="J18">
        <f t="shared" si="20"/>
        <v>26421.764708588806</v>
      </c>
      <c r="K18">
        <f t="shared" si="20"/>
        <v>26418.603375526771</v>
      </c>
      <c r="L18">
        <f t="shared" si="20"/>
        <v>28014.660526675598</v>
      </c>
      <c r="M18">
        <f t="shared" si="20"/>
        <v>28014.660526675598</v>
      </c>
      <c r="N18">
        <f t="shared" si="20"/>
        <v>28014.660526675598</v>
      </c>
      <c r="O18">
        <f t="shared" ref="O18:AF18" si="21">SUM(O$5*SUMIFS(N$39:N$48,$B$39:$B$48,$A18),O$6*IF($B$2=TRUE,SUMIFS($B$147:$B$162,$A$147:$A$162,$A18),SUMIFS(P$125:P$140,$A$125:$A$140,$A18)))</f>
        <v>28014.660526675598</v>
      </c>
      <c r="P18">
        <f t="shared" si="21"/>
        <v>28014.660526675598</v>
      </c>
      <c r="Q18">
        <f t="shared" si="21"/>
        <v>28014.660526675598</v>
      </c>
      <c r="R18">
        <f t="shared" si="21"/>
        <v>28014.660526675598</v>
      </c>
      <c r="S18">
        <f t="shared" si="21"/>
        <v>28014.660526675598</v>
      </c>
      <c r="T18">
        <f t="shared" si="21"/>
        <v>28014.660526675598</v>
      </c>
      <c r="U18">
        <f t="shared" si="21"/>
        <v>28014.660526675598</v>
      </c>
      <c r="V18">
        <f t="shared" si="21"/>
        <v>28014.660526675598</v>
      </c>
      <c r="W18">
        <f t="shared" si="21"/>
        <v>28014.660526675598</v>
      </c>
      <c r="X18">
        <f t="shared" si="21"/>
        <v>28014.660526675598</v>
      </c>
      <c r="Y18">
        <f t="shared" si="21"/>
        <v>28014.660526675598</v>
      </c>
      <c r="Z18">
        <f t="shared" si="21"/>
        <v>28014.660526675598</v>
      </c>
      <c r="AA18">
        <f t="shared" si="21"/>
        <v>28014.660526675598</v>
      </c>
      <c r="AB18">
        <f t="shared" si="21"/>
        <v>28014.660526675598</v>
      </c>
      <c r="AC18">
        <f t="shared" si="21"/>
        <v>28014.660526675598</v>
      </c>
      <c r="AD18">
        <f t="shared" si="21"/>
        <v>28014.660526675598</v>
      </c>
      <c r="AE18">
        <f t="shared" si="21"/>
        <v>28014.660526675598</v>
      </c>
      <c r="AF18">
        <f t="shared" si="21"/>
        <v>28014.660526675598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59285.984439832981</v>
      </c>
      <c r="C20">
        <f t="shared" si="4"/>
        <v>59285.984439832981</v>
      </c>
      <c r="D20" s="170">
        <f t="shared" si="5"/>
        <v>59285.984439832981</v>
      </c>
      <c r="E20">
        <f t="shared" ref="E20:N20" si="24">SUM(E$5*SUMIFS(D$39:D$48,$B$39:$B$48,$A20),E$6*IF($B$2=TRUE,SUMIFS($B$147:$B$162,$A$147:$A$162,$A20),SUMIFS(F$125:F$140,$A$125:$A$140,$A20)))</f>
        <v>58889.327865820036</v>
      </c>
      <c r="F20">
        <f t="shared" si="24"/>
        <v>31137.328257374353</v>
      </c>
      <c r="G20">
        <f t="shared" si="24"/>
        <v>31329.835896307548</v>
      </c>
      <c r="H20">
        <f t="shared" si="24"/>
        <v>29471.455585470107</v>
      </c>
      <c r="I20">
        <f t="shared" si="24"/>
        <v>30484.633909607361</v>
      </c>
      <c r="J20">
        <f t="shared" si="24"/>
        <v>51867.744131259227</v>
      </c>
      <c r="K20">
        <f t="shared" si="24"/>
        <v>40604.356271073724</v>
      </c>
      <c r="L20">
        <f t="shared" si="24"/>
        <v>51616.150519134579</v>
      </c>
      <c r="M20">
        <f t="shared" si="24"/>
        <v>51616.150519134579</v>
      </c>
      <c r="N20">
        <f t="shared" si="24"/>
        <v>51616.150519134579</v>
      </c>
      <c r="O20">
        <f t="shared" ref="O20:AF20" si="25">SUM(O$5*SUMIFS(N$39:N$48,$B$39:$B$48,$A20),O$6*IF($B$2=TRUE,SUMIFS($B$147:$B$162,$A$147:$A$162,$A20),SUMIFS(P$125:P$140,$A$125:$A$140,$A20)))</f>
        <v>51616.150519134579</v>
      </c>
      <c r="P20">
        <f t="shared" si="25"/>
        <v>51616.150519134579</v>
      </c>
      <c r="Q20">
        <f t="shared" si="25"/>
        <v>51616.150519134579</v>
      </c>
      <c r="R20">
        <f t="shared" si="25"/>
        <v>51616.150519134579</v>
      </c>
      <c r="S20">
        <f t="shared" si="25"/>
        <v>51616.150519134579</v>
      </c>
      <c r="T20">
        <f t="shared" si="25"/>
        <v>51616.150519134579</v>
      </c>
      <c r="U20">
        <f t="shared" si="25"/>
        <v>51616.150519134579</v>
      </c>
      <c r="V20">
        <f t="shared" si="25"/>
        <v>51616.150519134579</v>
      </c>
      <c r="W20">
        <f t="shared" si="25"/>
        <v>51616.150519134579</v>
      </c>
      <c r="X20">
        <f t="shared" si="25"/>
        <v>51616.150519134579</v>
      </c>
      <c r="Y20">
        <f t="shared" si="25"/>
        <v>51616.150519134579</v>
      </c>
      <c r="Z20">
        <f t="shared" si="25"/>
        <v>51616.150519134579</v>
      </c>
      <c r="AA20">
        <f t="shared" si="25"/>
        <v>51616.150519134579</v>
      </c>
      <c r="AB20">
        <f t="shared" si="25"/>
        <v>51616.150519134579</v>
      </c>
      <c r="AC20">
        <f t="shared" si="25"/>
        <v>51616.150519134579</v>
      </c>
      <c r="AD20">
        <f t="shared" si="25"/>
        <v>51616.150519134579</v>
      </c>
      <c r="AE20">
        <f t="shared" si="25"/>
        <v>51616.150519134579</v>
      </c>
      <c r="AF20">
        <f t="shared" si="25"/>
        <v>51616.150519134579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5.9307847902466257E-3</v>
      </c>
      <c r="D39">
        <f>SUMPRODUCT(P$57:P$106,$B$57:$B$106)</f>
        <v>3.481167225473899E-3</v>
      </c>
      <c r="E39">
        <f>SUMPRODUCT(AB$57:AB$106,$B$57:$B$106)</f>
        <v>1.7958994226152832E-3</v>
      </c>
      <c r="F39">
        <f>SUMPRODUCT(AN$57:AN$106,$B$57:$B$106)</f>
        <v>1.8345577844796649E-3</v>
      </c>
      <c r="G39">
        <f>SUMPRODUCT(AZ$57:AZ$106,$B$57:$B$106)</f>
        <v>1.877775200184302E-3</v>
      </c>
      <c r="H39">
        <f>SUMPRODUCT(BL$57:BL$106,$B$57:$B$106)</f>
        <v>1.8253687558619199E-3</v>
      </c>
      <c r="I39">
        <f>SUMPRODUCT(BX$57:BX$106,$B$57:$B$106)</f>
        <v>2.0344562988850049E-3</v>
      </c>
      <c r="J39">
        <f>SUMPRODUCT(CJ$57:CJ$106,$B$57:$B$106)</f>
        <v>2.0342128785823923E-3</v>
      </c>
      <c r="K39">
        <f>SUMPRODUCT(CV$57:CV$106,$B$57:$B$106)</f>
        <v>2.1571080962314868E-3</v>
      </c>
      <c r="L39" s="156">
        <f>K39</f>
        <v>2.1571080962314868E-3</v>
      </c>
      <c r="M39" s="156">
        <f t="shared" ref="M39:AE50" si="53">L39</f>
        <v>2.1571080962314868E-3</v>
      </c>
      <c r="N39" s="156">
        <f t="shared" si="53"/>
        <v>2.1571080962314868E-3</v>
      </c>
      <c r="O39" s="156">
        <f t="shared" si="53"/>
        <v>2.1571080962314868E-3</v>
      </c>
      <c r="P39" s="156">
        <f t="shared" si="53"/>
        <v>2.1571080962314868E-3</v>
      </c>
      <c r="Q39" s="156">
        <f t="shared" si="53"/>
        <v>2.1571080962314868E-3</v>
      </c>
      <c r="R39" s="156">
        <f t="shared" si="53"/>
        <v>2.1571080962314868E-3</v>
      </c>
      <c r="S39" s="156">
        <f t="shared" si="53"/>
        <v>2.1571080962314868E-3</v>
      </c>
      <c r="T39" s="156">
        <f t="shared" si="53"/>
        <v>2.1571080962314868E-3</v>
      </c>
      <c r="U39" s="156">
        <f t="shared" si="53"/>
        <v>2.1571080962314868E-3</v>
      </c>
      <c r="V39" s="156">
        <f t="shared" si="53"/>
        <v>2.1571080962314868E-3</v>
      </c>
      <c r="W39" s="156">
        <f t="shared" si="53"/>
        <v>2.1571080962314868E-3</v>
      </c>
      <c r="X39" s="156">
        <f t="shared" si="53"/>
        <v>2.1571080962314868E-3</v>
      </c>
      <c r="Y39" s="156">
        <f t="shared" si="53"/>
        <v>2.1571080962314868E-3</v>
      </c>
      <c r="Z39" s="156">
        <f t="shared" si="53"/>
        <v>2.1571080962314868E-3</v>
      </c>
      <c r="AA39" s="156">
        <f t="shared" si="53"/>
        <v>2.1571080962314868E-3</v>
      </c>
      <c r="AB39" s="156">
        <f t="shared" si="53"/>
        <v>2.1571080962314868E-3</v>
      </c>
      <c r="AC39" s="156">
        <f t="shared" si="53"/>
        <v>2.1571080962314868E-3</v>
      </c>
      <c r="AD39" s="156">
        <f t="shared" si="53"/>
        <v>2.1571080962314868E-3</v>
      </c>
      <c r="AE39" s="156">
        <f t="shared" si="53"/>
        <v>2.1571080962314868E-3</v>
      </c>
    </row>
    <row r="40" spans="1:32">
      <c r="B40" s="2" t="s">
        <v>98</v>
      </c>
      <c r="C40">
        <f>SUMPRODUCT(E57:E106,$B$57:$B$106)</f>
        <v>0.23424504136726565</v>
      </c>
      <c r="D40">
        <f>SUMPRODUCT(Q$57:Q$106,$B$57:$B$106)</f>
        <v>0.1945272998275849</v>
      </c>
      <c r="E40">
        <f>SUMPRODUCT(AC$57:AC$106,$B$57:$B$106)</f>
        <v>0.17326604690688271</v>
      </c>
      <c r="F40">
        <f>SUMPRODUCT(AO$57:AO$106,$B$57:$B$106)</f>
        <v>0.17284091214792136</v>
      </c>
      <c r="G40">
        <f>SUMPRODUCT(BA$57:BA$106,$B$57:$B$106)</f>
        <v>0.17191990172416066</v>
      </c>
      <c r="H40">
        <f>SUMPRODUCT(BM$57:BM$106,$B$57:$B$106)</f>
        <v>0.15975493668949003</v>
      </c>
      <c r="I40">
        <f>SUMPRODUCT(BY$57:BY$106,$B$57:$B$106)</f>
        <v>0.22013446343857923</v>
      </c>
      <c r="J40">
        <f>SUMPRODUCT(CK$57:CK$106,$B$57:$B$106)</f>
        <v>0.23132515689003169</v>
      </c>
      <c r="K40">
        <f>SUMPRODUCT(CW$57:CW$106,$B$57:$B$106)</f>
        <v>0.24624544997351122</v>
      </c>
      <c r="L40" s="156">
        <f t="shared" ref="L40:AA50" si="54">K40</f>
        <v>0.24624544997351122</v>
      </c>
      <c r="M40" s="156">
        <f t="shared" si="54"/>
        <v>0.24624544997351122</v>
      </c>
      <c r="N40" s="156">
        <f t="shared" si="54"/>
        <v>0.24624544997351122</v>
      </c>
      <c r="O40" s="156">
        <f t="shared" si="54"/>
        <v>0.24624544997351122</v>
      </c>
      <c r="P40" s="156">
        <f t="shared" si="54"/>
        <v>0.24624544997351122</v>
      </c>
      <c r="Q40" s="156">
        <f t="shared" si="54"/>
        <v>0.24624544997351122</v>
      </c>
      <c r="R40" s="156">
        <f t="shared" si="54"/>
        <v>0.24624544997351122</v>
      </c>
      <c r="S40" s="156">
        <f t="shared" si="54"/>
        <v>0.24624544997351122</v>
      </c>
      <c r="T40" s="156">
        <f t="shared" si="54"/>
        <v>0.24624544997351122</v>
      </c>
      <c r="U40" s="156">
        <f t="shared" si="54"/>
        <v>0.24624544997351122</v>
      </c>
      <c r="V40" s="156">
        <f t="shared" si="54"/>
        <v>0.24624544997351122</v>
      </c>
      <c r="W40" s="156">
        <f t="shared" si="54"/>
        <v>0.24624544997351122</v>
      </c>
      <c r="X40" s="156">
        <f t="shared" si="54"/>
        <v>0.24624544997351122</v>
      </c>
      <c r="Y40" s="156">
        <f t="shared" si="54"/>
        <v>0.24624544997351122</v>
      </c>
      <c r="Z40" s="156">
        <f t="shared" si="54"/>
        <v>0.24624544997351122</v>
      </c>
      <c r="AA40" s="156">
        <f t="shared" si="54"/>
        <v>0.24624544997351122</v>
      </c>
      <c r="AB40" s="156">
        <f t="shared" si="53"/>
        <v>0.24624544997351122</v>
      </c>
      <c r="AC40" s="156">
        <f t="shared" si="53"/>
        <v>0.24624544997351122</v>
      </c>
      <c r="AD40" s="156">
        <f t="shared" si="53"/>
        <v>0.24624544997351122</v>
      </c>
      <c r="AE40" s="156">
        <f t="shared" si="53"/>
        <v>0.24624544997351122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4.9562000522432544E-2</v>
      </c>
      <c r="D42">
        <f>SUMPRODUCT(S$57:S$106,$B$57:$B$106)</f>
        <v>4.591614332170027E-2</v>
      </c>
      <c r="E42">
        <f>SUMPRODUCT(AE$57:AE$106,$B$57:$B$106)</f>
        <v>4.427182214936963E-2</v>
      </c>
      <c r="F42">
        <f>SUMPRODUCT(AQ$57:AQ$106,$B$57:$B$106)</f>
        <v>4.6458613080805997E-2</v>
      </c>
      <c r="G42">
        <f>SUMPRODUCT(BC$57:BC$106,$B$57:$B$106)</f>
        <v>4.8012217433444818E-2</v>
      </c>
      <c r="H42">
        <f>SUMPRODUCT(BO$57:BO$106,$B$57:$B$106)</f>
        <v>4.932328959996795E-2</v>
      </c>
      <c r="I42">
        <f>SUMPRODUCT(CA$57:CA$106,$B$57:$B$106)</f>
        <v>5.1865062482748497E-2</v>
      </c>
      <c r="J42">
        <f>SUMPRODUCT(CM$57:CM$106,$B$57:$B$106)</f>
        <v>5.0752561359613146E-2</v>
      </c>
      <c r="K42">
        <f>SUMPRODUCT(CY$57:CY$106,$B$57:$B$106)</f>
        <v>5.3859765054518026E-2</v>
      </c>
      <c r="L42" s="156">
        <f t="shared" si="54"/>
        <v>5.3859765054518026E-2</v>
      </c>
      <c r="M42" s="156">
        <f t="shared" si="53"/>
        <v>5.3859765054518026E-2</v>
      </c>
      <c r="N42" s="156">
        <f t="shared" si="53"/>
        <v>5.3859765054518026E-2</v>
      </c>
      <c r="O42" s="156">
        <f t="shared" si="53"/>
        <v>5.3859765054518026E-2</v>
      </c>
      <c r="P42" s="156">
        <f t="shared" si="53"/>
        <v>5.3859765054518026E-2</v>
      </c>
      <c r="Q42" s="156">
        <f t="shared" si="53"/>
        <v>5.3859765054518026E-2</v>
      </c>
      <c r="R42" s="156">
        <f t="shared" si="53"/>
        <v>5.3859765054518026E-2</v>
      </c>
      <c r="S42" s="156">
        <f t="shared" si="53"/>
        <v>5.3859765054518026E-2</v>
      </c>
      <c r="T42" s="156">
        <f t="shared" si="53"/>
        <v>5.3859765054518026E-2</v>
      </c>
      <c r="U42" s="156">
        <f t="shared" si="53"/>
        <v>5.3859765054518026E-2</v>
      </c>
      <c r="V42" s="156">
        <f t="shared" si="53"/>
        <v>5.3859765054518026E-2</v>
      </c>
      <c r="W42" s="156">
        <f t="shared" si="53"/>
        <v>5.3859765054518026E-2</v>
      </c>
      <c r="X42" s="156">
        <f t="shared" si="53"/>
        <v>5.3859765054518026E-2</v>
      </c>
      <c r="Y42" s="156">
        <f t="shared" si="53"/>
        <v>5.3859765054518026E-2</v>
      </c>
      <c r="Z42" s="156">
        <f t="shared" si="53"/>
        <v>5.3859765054518026E-2</v>
      </c>
      <c r="AA42" s="156">
        <f t="shared" si="53"/>
        <v>5.3859765054518026E-2</v>
      </c>
      <c r="AB42" s="156">
        <f t="shared" si="53"/>
        <v>5.3859765054518026E-2</v>
      </c>
      <c r="AC42" s="156">
        <f t="shared" si="53"/>
        <v>5.3859765054518026E-2</v>
      </c>
      <c r="AD42" s="156">
        <f t="shared" si="53"/>
        <v>5.3859765054518026E-2</v>
      </c>
      <c r="AE42" s="156">
        <f t="shared" si="53"/>
        <v>5.3859765054518026E-2</v>
      </c>
    </row>
    <row r="43" spans="1:32">
      <c r="B43" s="2" t="s">
        <v>346</v>
      </c>
      <c r="C43">
        <f>SUMPRODUCT(H57:H106,$B$57:$B$106)</f>
        <v>0.31036310279442736</v>
      </c>
      <c r="D43">
        <f>SUMPRODUCT(T$57:T$106,$B$57:$B$106)</f>
        <v>0.36263363157345613</v>
      </c>
      <c r="E43">
        <f>SUMPRODUCT(AF$57:AF$106,$B$57:$B$106)</f>
        <v>0.40221084711447974</v>
      </c>
      <c r="F43">
        <f>SUMPRODUCT(AR$57:AR$106,$B$57:$B$106)</f>
        <v>0.38974692657798665</v>
      </c>
      <c r="G43">
        <f>SUMPRODUCT(BD$57:BD$106,$B$57:$B$106)</f>
        <v>0.3744134185707968</v>
      </c>
      <c r="H43">
        <f>SUMPRODUCT(BP$57:BP$106,$B$57:$B$106)</f>
        <v>0.35288686441531497</v>
      </c>
      <c r="I43">
        <f>SUMPRODUCT(CB$57:CB$106,$B$57:$B$106)</f>
        <v>0.2522433464714201</v>
      </c>
      <c r="J43">
        <f>SUMPRODUCT(CN$57:CN$106,$B$57:$B$106)</f>
        <v>0.21792165736712477</v>
      </c>
      <c r="K43">
        <f>SUMPRODUCT(CZ$57:CZ$106,$B$57:$B$106)</f>
        <v>0.15587454907471879</v>
      </c>
      <c r="L43" s="156">
        <f t="shared" si="54"/>
        <v>0.15587454907471879</v>
      </c>
      <c r="M43" s="156">
        <f t="shared" si="53"/>
        <v>0.15587454907471879</v>
      </c>
      <c r="N43" s="156">
        <f t="shared" si="53"/>
        <v>0.15587454907471879</v>
      </c>
      <c r="O43" s="156">
        <f t="shared" si="53"/>
        <v>0.15587454907471879</v>
      </c>
      <c r="P43" s="156">
        <f t="shared" si="53"/>
        <v>0.15587454907471879</v>
      </c>
      <c r="Q43" s="156">
        <f t="shared" si="53"/>
        <v>0.15587454907471879</v>
      </c>
      <c r="R43" s="156">
        <f t="shared" si="53"/>
        <v>0.15587454907471879</v>
      </c>
      <c r="S43" s="156">
        <f t="shared" si="53"/>
        <v>0.15587454907471879</v>
      </c>
      <c r="T43" s="156">
        <f t="shared" si="53"/>
        <v>0.15587454907471879</v>
      </c>
      <c r="U43" s="156">
        <f t="shared" si="53"/>
        <v>0.15587454907471879</v>
      </c>
      <c r="V43" s="156">
        <f t="shared" si="53"/>
        <v>0.15587454907471879</v>
      </c>
      <c r="W43" s="156">
        <f t="shared" si="53"/>
        <v>0.15587454907471879</v>
      </c>
      <c r="X43" s="156">
        <f t="shared" si="53"/>
        <v>0.15587454907471879</v>
      </c>
      <c r="Y43" s="156">
        <f t="shared" si="53"/>
        <v>0.15587454907471879</v>
      </c>
      <c r="Z43" s="156">
        <f t="shared" si="53"/>
        <v>0.15587454907471879</v>
      </c>
      <c r="AA43" s="156">
        <f t="shared" si="53"/>
        <v>0.15587454907471879</v>
      </c>
      <c r="AB43" s="156">
        <f t="shared" si="53"/>
        <v>0.15587454907471879</v>
      </c>
      <c r="AC43" s="156">
        <f t="shared" si="53"/>
        <v>0.15587454907471879</v>
      </c>
      <c r="AD43" s="156">
        <f t="shared" si="53"/>
        <v>0.15587454907471879</v>
      </c>
      <c r="AE43" s="156">
        <f t="shared" si="53"/>
        <v>0.15587454907471879</v>
      </c>
    </row>
    <row r="44" spans="1:32">
      <c r="B44" s="2" t="s">
        <v>99</v>
      </c>
      <c r="C44">
        <f>SUMPRODUCT(I57:I106,$B$57:$B$106)</f>
        <v>0.36472983025483063</v>
      </c>
      <c r="D44">
        <f>SUMPRODUCT(U$57:U$106,$B$57:$B$106)</f>
        <v>0.35415622589103435</v>
      </c>
      <c r="E44">
        <f>SUMPRODUCT(AG$57:AG$106,$B$57:$B$106)</f>
        <v>0.34115282273796865</v>
      </c>
      <c r="F44">
        <f>SUMPRODUCT(AS$57:AS$106,$B$57:$B$106)</f>
        <v>0.35080041601440759</v>
      </c>
      <c r="G44">
        <f>SUMPRODUCT(BE$57:BE$106,$B$57:$B$106)</f>
        <v>0.36083614422408772</v>
      </c>
      <c r="H44">
        <f>SUMPRODUCT(BQ$57:BQ$106,$B$57:$B$106)</f>
        <v>0.36827255936078523</v>
      </c>
      <c r="I44">
        <f>SUMPRODUCT(CC$57:CC$106,$B$57:$B$106)</f>
        <v>0.37688157536571043</v>
      </c>
      <c r="J44">
        <f>SUMPRODUCT(CO$57:CO$106,$B$57:$B$106)</f>
        <v>0.37214259867984062</v>
      </c>
      <c r="K44">
        <f>SUMPRODUCT(DA$57:DA$106,$B$57:$B$106)</f>
        <v>0.39352629251513321</v>
      </c>
      <c r="L44" s="156">
        <f t="shared" si="54"/>
        <v>0.39352629251513321</v>
      </c>
      <c r="M44" s="156">
        <f t="shared" si="53"/>
        <v>0.39352629251513321</v>
      </c>
      <c r="N44" s="156">
        <f t="shared" si="53"/>
        <v>0.39352629251513321</v>
      </c>
      <c r="O44" s="156">
        <f t="shared" si="53"/>
        <v>0.39352629251513321</v>
      </c>
      <c r="P44" s="156">
        <f t="shared" si="53"/>
        <v>0.39352629251513321</v>
      </c>
      <c r="Q44" s="156">
        <f t="shared" si="53"/>
        <v>0.39352629251513321</v>
      </c>
      <c r="R44" s="156">
        <f t="shared" si="53"/>
        <v>0.39352629251513321</v>
      </c>
      <c r="S44" s="156">
        <f t="shared" si="53"/>
        <v>0.39352629251513321</v>
      </c>
      <c r="T44" s="156">
        <f t="shared" si="53"/>
        <v>0.39352629251513321</v>
      </c>
      <c r="U44" s="156">
        <f t="shared" si="53"/>
        <v>0.39352629251513321</v>
      </c>
      <c r="V44" s="156">
        <f t="shared" si="53"/>
        <v>0.39352629251513321</v>
      </c>
      <c r="W44" s="156">
        <f t="shared" si="53"/>
        <v>0.39352629251513321</v>
      </c>
      <c r="X44" s="156">
        <f t="shared" si="53"/>
        <v>0.39352629251513321</v>
      </c>
      <c r="Y44" s="156">
        <f t="shared" si="53"/>
        <v>0.39352629251513321</v>
      </c>
      <c r="Z44" s="156">
        <f t="shared" si="53"/>
        <v>0.39352629251513321</v>
      </c>
      <c r="AA44" s="156">
        <f t="shared" si="53"/>
        <v>0.39352629251513321</v>
      </c>
      <c r="AB44" s="156">
        <f t="shared" si="53"/>
        <v>0.39352629251513321</v>
      </c>
      <c r="AC44" s="156">
        <f t="shared" si="53"/>
        <v>0.39352629251513321</v>
      </c>
      <c r="AD44" s="156">
        <f t="shared" si="53"/>
        <v>0.39352629251513321</v>
      </c>
      <c r="AE44" s="156">
        <f t="shared" si="53"/>
        <v>0.39352629251513321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4.5649768593998908E-3</v>
      </c>
      <c r="D46">
        <f>SUMPRODUCT(W$57:W$106,$B$57:$B$106)</f>
        <v>4.5344345972007103E-3</v>
      </c>
      <c r="E46">
        <f>SUMPRODUCT(AI$57:AI$106,$B$57:$B$106)</f>
        <v>2.3975511969900028E-3</v>
      </c>
      <c r="F46">
        <f>SUMPRODUCT(AU$57:AU$106,$B$57:$B$106)</f>
        <v>2.4123741425021855E-3</v>
      </c>
      <c r="G46">
        <f>SUMPRODUCT(BG$57:BG$106,$B$57:$B$106)</f>
        <v>2.2692802359896465E-3</v>
      </c>
      <c r="H46">
        <f>SUMPRODUCT(BS$57:BS$106,$B$57:$B$106)</f>
        <v>2.3472942159856436E-3</v>
      </c>
      <c r="I46">
        <f>SUMPRODUCT(CE$57:CE$106,$B$57:$B$106)</f>
        <v>3.993777854001338E-3</v>
      </c>
      <c r="J46">
        <f>SUMPRODUCT(CQ$57:CQ$106,$B$57:$B$106)</f>
        <v>3.1265053371323016E-3</v>
      </c>
      <c r="K46">
        <f>SUMPRODUCT(DC$57:DC$106,$B$57:$B$106)</f>
        <v>3.9744053323476332E-3</v>
      </c>
      <c r="L46" s="156">
        <f t="shared" si="54"/>
        <v>3.9744053323476332E-3</v>
      </c>
      <c r="M46" s="156">
        <f t="shared" si="53"/>
        <v>3.9744053323476332E-3</v>
      </c>
      <c r="N46" s="156">
        <f t="shared" si="53"/>
        <v>3.9744053323476332E-3</v>
      </c>
      <c r="O46" s="156">
        <f t="shared" si="53"/>
        <v>3.9744053323476332E-3</v>
      </c>
      <c r="P46" s="156">
        <f t="shared" si="53"/>
        <v>3.9744053323476332E-3</v>
      </c>
      <c r="Q46" s="156">
        <f t="shared" si="53"/>
        <v>3.9744053323476332E-3</v>
      </c>
      <c r="R46" s="156">
        <f t="shared" si="53"/>
        <v>3.9744053323476332E-3</v>
      </c>
      <c r="S46" s="156">
        <f t="shared" si="53"/>
        <v>3.9744053323476332E-3</v>
      </c>
      <c r="T46" s="156">
        <f t="shared" si="53"/>
        <v>3.9744053323476332E-3</v>
      </c>
      <c r="U46" s="156">
        <f t="shared" si="53"/>
        <v>3.9744053323476332E-3</v>
      </c>
      <c r="V46" s="156">
        <f t="shared" si="53"/>
        <v>3.9744053323476332E-3</v>
      </c>
      <c r="W46" s="156">
        <f t="shared" si="53"/>
        <v>3.9744053323476332E-3</v>
      </c>
      <c r="X46" s="156">
        <f t="shared" si="53"/>
        <v>3.9744053323476332E-3</v>
      </c>
      <c r="Y46" s="156">
        <f t="shared" si="53"/>
        <v>3.9744053323476332E-3</v>
      </c>
      <c r="Z46" s="156">
        <f t="shared" si="53"/>
        <v>3.9744053323476332E-3</v>
      </c>
      <c r="AA46" s="156">
        <f t="shared" si="53"/>
        <v>3.9744053323476332E-3</v>
      </c>
      <c r="AB46" s="156">
        <f t="shared" si="53"/>
        <v>3.9744053323476332E-3</v>
      </c>
      <c r="AC46" s="156">
        <f t="shared" si="53"/>
        <v>3.9744053323476332E-3</v>
      </c>
      <c r="AD46" s="156">
        <f t="shared" si="53"/>
        <v>3.9744053323476332E-3</v>
      </c>
      <c r="AE46" s="156">
        <f t="shared" si="53"/>
        <v>3.9744053323476332E-3</v>
      </c>
    </row>
    <row r="47" spans="1:32">
      <c r="B47" s="2" t="s">
        <v>100</v>
      </c>
      <c r="C47">
        <f>SUMPRODUCT(L57:L106,$B$57:$B$106)</f>
        <v>0</v>
      </c>
      <c r="D47">
        <f>SUMPRODUCT(X$57:X$106,$B$57:$B$106)</f>
        <v>0</v>
      </c>
      <c r="E47">
        <f>SUMPRODUCT(AJ$57:AJ$106,$B$57:$B$106)</f>
        <v>0</v>
      </c>
      <c r="F47">
        <f>SUMPRODUCT(AV$57:AV$106,$B$57:$B$106)</f>
        <v>0</v>
      </c>
      <c r="G47">
        <f>SUMPRODUCT(BH$57:BH$106,$B$57:$B$106)</f>
        <v>0</v>
      </c>
      <c r="H47">
        <f>SUMPRODUCT(BT$57:BT$106,$B$57:$B$106)</f>
        <v>0</v>
      </c>
      <c r="I47">
        <f>SUMPRODUCT(CF$57:CF$106,$B$57:$B$106)</f>
        <v>0</v>
      </c>
      <c r="J47">
        <f>SUMPRODUCT(CR$57:CR$106,$B$57:$B$106)</f>
        <v>0</v>
      </c>
      <c r="K47">
        <f>SUMPRODUCT(DD$57:DD$106,$B$57:$B$106)</f>
        <v>0</v>
      </c>
      <c r="L47" s="156">
        <f t="shared" si="54"/>
        <v>0</v>
      </c>
      <c r="M47" s="156">
        <f t="shared" si="53"/>
        <v>0</v>
      </c>
      <c r="N47" s="156">
        <f t="shared" si="53"/>
        <v>0</v>
      </c>
      <c r="O47" s="156">
        <f t="shared" si="53"/>
        <v>0</v>
      </c>
      <c r="P47" s="156">
        <f t="shared" si="53"/>
        <v>0</v>
      </c>
      <c r="Q47" s="156">
        <f t="shared" si="53"/>
        <v>0</v>
      </c>
      <c r="R47" s="156">
        <f t="shared" si="53"/>
        <v>0</v>
      </c>
      <c r="S47" s="156">
        <f t="shared" si="53"/>
        <v>0</v>
      </c>
      <c r="T47" s="156">
        <f t="shared" si="53"/>
        <v>0</v>
      </c>
      <c r="U47" s="156">
        <f t="shared" si="53"/>
        <v>0</v>
      </c>
      <c r="V47" s="156">
        <f t="shared" si="53"/>
        <v>0</v>
      </c>
      <c r="W47" s="156">
        <f t="shared" si="53"/>
        <v>0</v>
      </c>
      <c r="X47" s="156">
        <f t="shared" si="53"/>
        <v>0</v>
      </c>
      <c r="Y47" s="156">
        <f t="shared" si="53"/>
        <v>0</v>
      </c>
      <c r="Z47" s="156">
        <f t="shared" si="53"/>
        <v>0</v>
      </c>
      <c r="AA47" s="156">
        <f t="shared" si="53"/>
        <v>0</v>
      </c>
      <c r="AB47" s="156">
        <f t="shared" si="53"/>
        <v>0</v>
      </c>
      <c r="AC47" s="156">
        <f t="shared" si="53"/>
        <v>0</v>
      </c>
      <c r="AD47" s="156">
        <f t="shared" si="53"/>
        <v>0</v>
      </c>
      <c r="AE47" s="156">
        <f t="shared" si="53"/>
        <v>0</v>
      </c>
    </row>
    <row r="48" spans="1:32">
      <c r="B48" s="2" t="s">
        <v>102</v>
      </c>
      <c r="C48">
        <f>SUMPRODUCT(N57:N106,$B$57:$B$106)</f>
        <v>3.060426341139735E-2</v>
      </c>
      <c r="D48">
        <f>SUMPRODUCT(Z$57:Z$106,$B$57:$B$106)</f>
        <v>3.4751097563549847E-2</v>
      </c>
      <c r="E48">
        <f>SUMPRODUCT(AL$57:AL$106,$B$57:$B$106)</f>
        <v>3.4905010471694004E-2</v>
      </c>
      <c r="F48">
        <f>SUMPRODUCT(AX$57:AX$106,$B$57:$B$106)</f>
        <v>3.5906200251896635E-2</v>
      </c>
      <c r="G48">
        <f>SUMPRODUCT(BJ$57:BJ$106,$B$57:$B$106)</f>
        <v>4.0671262611336134E-2</v>
      </c>
      <c r="H48">
        <f>SUMPRODUCT(BV$57:BV$106,$B$57:$B$106)</f>
        <v>6.5589686962594262E-2</v>
      </c>
      <c r="I48">
        <f>SUMPRODUCT(CH$57:CH$106,$B$57:$B$106)</f>
        <v>9.2847318088655456E-2</v>
      </c>
      <c r="J48">
        <f>SUMPRODUCT(CT$57:CT$106,$B$57:$B$106)</f>
        <v>0.1226973074876751</v>
      </c>
      <c r="K48">
        <f>SUMPRODUCT(DF$57:DF$106,$B$57:$B$106)</f>
        <v>0.14436242995353971</v>
      </c>
      <c r="L48" s="156">
        <f t="shared" si="54"/>
        <v>0.14436242995353971</v>
      </c>
      <c r="M48" s="156">
        <f t="shared" si="53"/>
        <v>0.14436242995353971</v>
      </c>
      <c r="N48" s="156">
        <f t="shared" si="53"/>
        <v>0.14436242995353971</v>
      </c>
      <c r="O48" s="156">
        <f t="shared" si="53"/>
        <v>0.14436242995353971</v>
      </c>
      <c r="P48" s="156">
        <f t="shared" si="53"/>
        <v>0.14436242995353971</v>
      </c>
      <c r="Q48" s="156">
        <f t="shared" si="53"/>
        <v>0.14436242995353971</v>
      </c>
      <c r="R48" s="156">
        <f t="shared" si="53"/>
        <v>0.14436242995353971</v>
      </c>
      <c r="S48" s="156">
        <f t="shared" si="53"/>
        <v>0.14436242995353971</v>
      </c>
      <c r="T48" s="156">
        <f t="shared" si="53"/>
        <v>0.14436242995353971</v>
      </c>
      <c r="U48" s="156">
        <f t="shared" si="53"/>
        <v>0.14436242995353971</v>
      </c>
      <c r="V48" s="156">
        <f t="shared" si="53"/>
        <v>0.14436242995353971</v>
      </c>
      <c r="W48" s="156">
        <f t="shared" si="53"/>
        <v>0.14436242995353971</v>
      </c>
      <c r="X48" s="156">
        <f t="shared" si="53"/>
        <v>0.14436242995353971</v>
      </c>
      <c r="Y48" s="156">
        <f t="shared" si="53"/>
        <v>0.14436242995353971</v>
      </c>
      <c r="Z48" s="156">
        <f t="shared" si="53"/>
        <v>0.14436242995353971</v>
      </c>
      <c r="AA48" s="156">
        <f t="shared" si="53"/>
        <v>0.14436242995353971</v>
      </c>
      <c r="AB48" s="156">
        <f t="shared" si="53"/>
        <v>0.14436242995353971</v>
      </c>
      <c r="AC48" s="156">
        <f t="shared" si="53"/>
        <v>0.14436242995353971</v>
      </c>
      <c r="AD48" s="156">
        <f t="shared" si="53"/>
        <v>0.14436242995353971</v>
      </c>
      <c r="AE48" s="156">
        <f t="shared" si="53"/>
        <v>0.14436242995353971</v>
      </c>
    </row>
    <row r="49" spans="1:110">
      <c r="B49" s="1"/>
    </row>
    <row r="50" spans="1:110">
      <c r="B50" s="1"/>
      <c r="C50" s="160">
        <f>SUM(C39:C48)</f>
        <v>1.0000000000000002</v>
      </c>
      <c r="D50" s="160">
        <f>SUM(D39:D48)</f>
        <v>1</v>
      </c>
      <c r="E50" s="160">
        <f>SUM(E39:E48)</f>
        <v>1</v>
      </c>
      <c r="F50" s="160">
        <f>SUM(F39:F48)</f>
        <v>1</v>
      </c>
      <c r="G50" s="160">
        <f t="shared" ref="G50:K50" si="55">SUM(G39:G48)</f>
        <v>1</v>
      </c>
      <c r="H50" s="160">
        <f t="shared" si="55"/>
        <v>1</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0.48053878329699978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0.51946121670300027</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3042172.6780523877</v>
      </c>
      <c r="C2" s="5">
        <f>SUMIFS(Imports_new!C$10:C$33,Imports_new!$A$10:$A$33,$A2)</f>
        <v>3042172.6780523877</v>
      </c>
      <c r="D2" s="5">
        <f>SUMIFS(Imports_new!D$10:D$33,Imports_new!$A$10:$A$33,$A2)</f>
        <v>3042172.6780523877</v>
      </c>
      <c r="E2" s="5">
        <f>SUMIFS(Imports_new!E$10:E$33,Imports_new!$A$10:$A$33,$A2)</f>
        <v>2526352.8876282214</v>
      </c>
      <c r="F2" s="5">
        <f>SUMIFS(Imports_new!F$10:F$33,Imports_new!$A$10:$A$33,$A2)</f>
        <v>2250230.0618941588</v>
      </c>
      <c r="G2" s="5">
        <f>SUMIFS(Imports_new!G$10:G$33,Imports_new!$A$10:$A$33,$A2)</f>
        <v>2244708.7781109312</v>
      </c>
      <c r="H2" s="5">
        <f>SUMIFS(Imports_new!H$10:H$33,Imports_new!$A$10:$A$33,$A2)</f>
        <v>2232747.4886381123</v>
      </c>
      <c r="I2" s="5">
        <f>SUMIFS(Imports_new!I$10:I$33,Imports_new!$A$10:$A$33,$A2)</f>
        <v>2074759.4089676703</v>
      </c>
      <c r="J2" s="5">
        <f>SUMIFS(Imports_new!J$10:J$33,Imports_new!$A$10:$A$33,$A2)</f>
        <v>2858916.6552327829</v>
      </c>
      <c r="K2" s="5">
        <f>SUMIFS(Imports_new!K$10:K$33,Imports_new!$A$10:$A$33,$A2)</f>
        <v>3004251.7354024923</v>
      </c>
      <c r="L2" s="5">
        <f>SUMIFS(Imports_new!L$10:L$33,Imports_new!$A$10:$A$33,$A2)</f>
        <v>3198023.6406780868</v>
      </c>
      <c r="M2" s="5">
        <f>SUMIFS(Imports_new!M$10:M$33,Imports_new!$A$10:$A$33,$A2)</f>
        <v>3198023.6406780868</v>
      </c>
      <c r="N2" s="5">
        <f>SUMIFS(Imports_new!N$10:N$33,Imports_new!$A$10:$A$33,$A2)</f>
        <v>3198023.6406780868</v>
      </c>
      <c r="O2" s="5">
        <f>SUMIFS(Imports_new!O$10:O$33,Imports_new!$A$10:$A$33,$A2)</f>
        <v>3198023.6406780868</v>
      </c>
      <c r="P2" s="5">
        <f>SUMIFS(Imports_new!P$10:P$33,Imports_new!$A$10:$A$33,$A2)</f>
        <v>3198023.6406780868</v>
      </c>
      <c r="Q2" s="5">
        <f>SUMIFS(Imports_new!Q$10:Q$33,Imports_new!$A$10:$A$33,$A2)</f>
        <v>3198023.6406780868</v>
      </c>
      <c r="R2" s="5">
        <f>SUMIFS(Imports_new!R$10:R$33,Imports_new!$A$10:$A$33,$A2)</f>
        <v>3198023.6406780868</v>
      </c>
      <c r="S2" s="5">
        <f>SUMIFS(Imports_new!S$10:S$33,Imports_new!$A$10:$A$33,$A2)</f>
        <v>3198023.6406780868</v>
      </c>
      <c r="T2" s="5">
        <f>SUMIFS(Imports_new!T$10:T$33,Imports_new!$A$10:$A$33,$A2)</f>
        <v>3198023.6406780868</v>
      </c>
      <c r="U2" s="5">
        <f>SUMIFS(Imports_new!U$10:U$33,Imports_new!$A$10:$A$33,$A2)</f>
        <v>3198023.6406780868</v>
      </c>
      <c r="V2" s="5">
        <f>SUMIFS(Imports_new!V$10:V$33,Imports_new!$A$10:$A$33,$A2)</f>
        <v>3198023.6406780868</v>
      </c>
      <c r="W2" s="5">
        <f>SUMIFS(Imports_new!W$10:W$33,Imports_new!$A$10:$A$33,$A2)</f>
        <v>3198023.6406780868</v>
      </c>
      <c r="X2" s="5">
        <f>SUMIFS(Imports_new!X$10:X$33,Imports_new!$A$10:$A$33,$A2)</f>
        <v>3198023.6406780868</v>
      </c>
      <c r="Y2" s="5">
        <f>SUMIFS(Imports_new!Y$10:Y$33,Imports_new!$A$10:$A$33,$A2)</f>
        <v>3198023.6406780868</v>
      </c>
      <c r="Z2" s="5">
        <f>SUMIFS(Imports_new!Z$10:Z$33,Imports_new!$A$10:$A$33,$A2)</f>
        <v>3198023.6406780868</v>
      </c>
      <c r="AA2" s="5">
        <f>SUMIFS(Imports_new!AA$10:AA$33,Imports_new!$A$10:$A$33,$A2)</f>
        <v>3198023.6406780868</v>
      </c>
      <c r="AB2" s="5">
        <f>SUMIFS(Imports_new!AB$10:AB$33,Imports_new!$A$10:$A$33,$A2)</f>
        <v>3198023.6406780868</v>
      </c>
      <c r="AC2" s="5">
        <f>SUMIFS(Imports_new!AC$10:AC$33,Imports_new!$A$10:$A$33,$A2)</f>
        <v>3198023.6406780868</v>
      </c>
      <c r="AD2" s="5">
        <f>SUMIFS(Imports_new!AD$10:AD$33,Imports_new!$A$10:$A$33,$A2)</f>
        <v>3198023.6406780868</v>
      </c>
      <c r="AE2" s="5">
        <f>SUMIFS(Imports_new!AE$10:AE$33,Imports_new!$A$10:$A$33,$A2)</f>
        <v>3198023.6406780868</v>
      </c>
      <c r="AF2" s="5">
        <f>SUMIFS(Imports_new!AF$10:AF$33,Imports_new!$A$10:$A$33,$A2)</f>
        <v>3198023.6406780868</v>
      </c>
    </row>
    <row r="3" spans="1:32">
      <c r="A3" s="2" t="s">
        <v>346</v>
      </c>
      <c r="B3" s="5">
        <f>SUMIFS(Imports_new!B$10:B$33,Imports_new!$A$10:$A$33,$A3)</f>
        <v>4030728.4460994136</v>
      </c>
      <c r="C3" s="5">
        <f>SUMIFS(Imports_new!C$10:C$33,Imports_new!$A$10:$A$33,$A3)</f>
        <v>4030728.4460994136</v>
      </c>
      <c r="D3" s="5">
        <f>SUMIFS(Imports_new!D$10:D$33,Imports_new!$A$10:$A$33,$A3)</f>
        <v>4030728.4460994136</v>
      </c>
      <c r="E3" s="5">
        <f>SUMIFS(Imports_new!E$10:E$33,Imports_new!$A$10:$A$33,$A3)</f>
        <v>4709573.0166856321</v>
      </c>
      <c r="F3" s="5">
        <f>SUMIFS(Imports_new!F$10:F$33,Imports_new!$A$10:$A$33,$A3)</f>
        <v>5223567.7765726503</v>
      </c>
      <c r="G3" s="5">
        <f>SUMIFS(Imports_new!G$10:G$33,Imports_new!$A$10:$A$33,$A3)</f>
        <v>5061697.1205441803</v>
      </c>
      <c r="H3" s="5">
        <f>SUMIFS(Imports_new!H$10:H$33,Imports_new!$A$10:$A$33,$A3)</f>
        <v>4862558.7360307006</v>
      </c>
      <c r="I3" s="5">
        <f>SUMIFS(Imports_new!I$10:I$33,Imports_new!$A$10:$A$33,$A3)</f>
        <v>4582990.4065489853</v>
      </c>
      <c r="J3" s="5">
        <f>SUMIFS(Imports_new!J$10:J$33,Imports_new!$A$10:$A$33,$A3)</f>
        <v>3275919.1502061458</v>
      </c>
      <c r="K3" s="5">
        <f>SUMIFS(Imports_new!K$10:K$33,Imports_new!$A$10:$A$33,$A3)</f>
        <v>2830178.637415566</v>
      </c>
      <c r="L3" s="5">
        <f>SUMIFS(Imports_new!L$10:L$33,Imports_new!$A$10:$A$33,$A3)</f>
        <v>2024364.2795211452</v>
      </c>
      <c r="M3" s="5">
        <f>SUMIFS(Imports_new!M$10:M$33,Imports_new!$A$10:$A$33,$A3)</f>
        <v>2024364.2795211452</v>
      </c>
      <c r="N3" s="5">
        <f>SUMIFS(Imports_new!N$10:N$33,Imports_new!$A$10:$A$33,$A3)</f>
        <v>2024364.2795211452</v>
      </c>
      <c r="O3" s="5">
        <f>SUMIFS(Imports_new!O$10:O$33,Imports_new!$A$10:$A$33,$A3)</f>
        <v>2024364.2795211452</v>
      </c>
      <c r="P3" s="5">
        <f>SUMIFS(Imports_new!P$10:P$33,Imports_new!$A$10:$A$33,$A3)</f>
        <v>2024364.2795211452</v>
      </c>
      <c r="Q3" s="5">
        <f>SUMIFS(Imports_new!Q$10:Q$33,Imports_new!$A$10:$A$33,$A3)</f>
        <v>2024364.2795211452</v>
      </c>
      <c r="R3" s="5">
        <f>SUMIFS(Imports_new!R$10:R$33,Imports_new!$A$10:$A$33,$A3)</f>
        <v>2024364.2795211452</v>
      </c>
      <c r="S3" s="5">
        <f>SUMIFS(Imports_new!S$10:S$33,Imports_new!$A$10:$A$33,$A3)</f>
        <v>2024364.2795211452</v>
      </c>
      <c r="T3" s="5">
        <f>SUMIFS(Imports_new!T$10:T$33,Imports_new!$A$10:$A$33,$A3)</f>
        <v>2024364.2795211452</v>
      </c>
      <c r="U3" s="5">
        <f>SUMIFS(Imports_new!U$10:U$33,Imports_new!$A$10:$A$33,$A3)</f>
        <v>2024364.2795211452</v>
      </c>
      <c r="V3" s="5">
        <f>SUMIFS(Imports_new!V$10:V$33,Imports_new!$A$10:$A$33,$A3)</f>
        <v>2024364.2795211452</v>
      </c>
      <c r="W3" s="5">
        <f>SUMIFS(Imports_new!W$10:W$33,Imports_new!$A$10:$A$33,$A3)</f>
        <v>2024364.2795211452</v>
      </c>
      <c r="X3" s="5">
        <f>SUMIFS(Imports_new!X$10:X$33,Imports_new!$A$10:$A$33,$A3)</f>
        <v>2024364.2795211452</v>
      </c>
      <c r="Y3" s="5">
        <f>SUMIFS(Imports_new!Y$10:Y$33,Imports_new!$A$10:$A$33,$A3)</f>
        <v>2024364.2795211452</v>
      </c>
      <c r="Z3" s="5">
        <f>SUMIFS(Imports_new!Z$10:Z$33,Imports_new!$A$10:$A$33,$A3)</f>
        <v>2024364.2795211452</v>
      </c>
      <c r="AA3" s="5">
        <f>SUMIFS(Imports_new!AA$10:AA$33,Imports_new!$A$10:$A$33,$A3)</f>
        <v>2024364.2795211452</v>
      </c>
      <c r="AB3" s="5">
        <f>SUMIFS(Imports_new!AB$10:AB$33,Imports_new!$A$10:$A$33,$A3)</f>
        <v>2024364.2795211452</v>
      </c>
      <c r="AC3" s="5">
        <f>SUMIFS(Imports_new!AC$10:AC$33,Imports_new!$A$10:$A$33,$A3)</f>
        <v>2024364.2795211452</v>
      </c>
      <c r="AD3" s="5">
        <f>SUMIFS(Imports_new!AD$10:AD$33,Imports_new!$A$10:$A$33,$A3)</f>
        <v>2024364.2795211452</v>
      </c>
      <c r="AE3" s="5">
        <f>SUMIFS(Imports_new!AE$10:AE$33,Imports_new!$A$10:$A$33,$A3)</f>
        <v>2024364.2795211452</v>
      </c>
      <c r="AF3" s="5">
        <f>SUMIFS(Imports_new!AF$10:AF$33,Imports_new!$A$10:$A$33,$A3)</f>
        <v>2024364.2795211452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4736796.6382360607</v>
      </c>
      <c r="C5" s="5">
        <f>SUMIFS(Imports_new!C$10:C$33,Imports_new!$A$10:$A$33,$A5)</f>
        <v>4736796.6382360607</v>
      </c>
      <c r="D5" s="5">
        <f>SUMIFS(Imports_new!D$10:D$33,Imports_new!$A$10:$A$33,$A5)</f>
        <v>4736796.6382360607</v>
      </c>
      <c r="E5" s="5">
        <f>SUMIFS(Imports_new!E$10:E$33,Imports_new!$A$10:$A$33,$A5)</f>
        <v>4599475.7792060357</v>
      </c>
      <c r="F5" s="5">
        <f>SUMIFS(Imports_new!F$10:F$33,Imports_new!$A$10:$A$33,$A5)</f>
        <v>4430598.7879875368</v>
      </c>
      <c r="G5" s="5">
        <f>SUMIFS(Imports_new!G$10:G$33,Imports_new!$A$10:$A$33,$A5)</f>
        <v>4555893.4132365212</v>
      </c>
      <c r="H5" s="5">
        <f>SUMIFS(Imports_new!H$10:H$33,Imports_new!$A$10:$A$33,$A5)</f>
        <v>4686228.8004261302</v>
      </c>
      <c r="I5" s="5">
        <f>SUMIFS(Imports_new!I$10:I$33,Imports_new!$A$10:$A$33,$A5)</f>
        <v>4782806.5500317095</v>
      </c>
      <c r="J5" s="5">
        <f>SUMIFS(Imports_new!J$10:J$33,Imports_new!$A$10:$A$33,$A5)</f>
        <v>4894613.0289318822</v>
      </c>
      <c r="K5" s="5">
        <f>SUMIFS(Imports_new!K$10:K$33,Imports_new!$A$10:$A$33,$A5)</f>
        <v>4833067.284733708</v>
      </c>
      <c r="L5" s="5">
        <f>SUMIFS(Imports_new!L$10:L$33,Imports_new!$A$10:$A$33,$A5)</f>
        <v>5110780.2675224021</v>
      </c>
      <c r="M5" s="5">
        <f>SUMIFS(Imports_new!M$10:M$33,Imports_new!$A$10:$A$33,$A5)</f>
        <v>5110780.2675224021</v>
      </c>
      <c r="N5" s="5">
        <f>SUMIFS(Imports_new!N$10:N$33,Imports_new!$A$10:$A$33,$A5)</f>
        <v>5110780.2675224021</v>
      </c>
      <c r="O5" s="5">
        <f>SUMIFS(Imports_new!O$10:O$33,Imports_new!$A$10:$A$33,$A5)</f>
        <v>5110780.2675224021</v>
      </c>
      <c r="P5" s="5">
        <f>SUMIFS(Imports_new!P$10:P$33,Imports_new!$A$10:$A$33,$A5)</f>
        <v>5110780.2675224021</v>
      </c>
      <c r="Q5" s="5">
        <f>SUMIFS(Imports_new!Q$10:Q$33,Imports_new!$A$10:$A$33,$A5)</f>
        <v>5110780.2675224021</v>
      </c>
      <c r="R5" s="5">
        <f>SUMIFS(Imports_new!R$10:R$33,Imports_new!$A$10:$A$33,$A5)</f>
        <v>5110780.2675224021</v>
      </c>
      <c r="S5" s="5">
        <f>SUMIFS(Imports_new!S$10:S$33,Imports_new!$A$10:$A$33,$A5)</f>
        <v>5110780.2675224021</v>
      </c>
      <c r="T5" s="5">
        <f>SUMIFS(Imports_new!T$10:T$33,Imports_new!$A$10:$A$33,$A5)</f>
        <v>5110780.2675224021</v>
      </c>
      <c r="U5" s="5">
        <f>SUMIFS(Imports_new!U$10:U$33,Imports_new!$A$10:$A$33,$A5)</f>
        <v>5110780.2675224021</v>
      </c>
      <c r="V5" s="5">
        <f>SUMIFS(Imports_new!V$10:V$33,Imports_new!$A$10:$A$33,$A5)</f>
        <v>5110780.2675224021</v>
      </c>
      <c r="W5" s="5">
        <f>SUMIFS(Imports_new!W$10:W$33,Imports_new!$A$10:$A$33,$A5)</f>
        <v>5110780.2675224021</v>
      </c>
      <c r="X5" s="5">
        <f>SUMIFS(Imports_new!X$10:X$33,Imports_new!$A$10:$A$33,$A5)</f>
        <v>5110780.2675224021</v>
      </c>
      <c r="Y5" s="5">
        <f>SUMIFS(Imports_new!Y$10:Y$33,Imports_new!$A$10:$A$33,$A5)</f>
        <v>5110780.2675224021</v>
      </c>
      <c r="Z5" s="5">
        <f>SUMIFS(Imports_new!Z$10:Z$33,Imports_new!$A$10:$A$33,$A5)</f>
        <v>5110780.2675224021</v>
      </c>
      <c r="AA5" s="5">
        <f>SUMIFS(Imports_new!AA$10:AA$33,Imports_new!$A$10:$A$33,$A5)</f>
        <v>5110780.2675224021</v>
      </c>
      <c r="AB5" s="5">
        <f>SUMIFS(Imports_new!AB$10:AB$33,Imports_new!$A$10:$A$33,$A5)</f>
        <v>5110780.2675224021</v>
      </c>
      <c r="AC5" s="5">
        <f>SUMIFS(Imports_new!AC$10:AC$33,Imports_new!$A$10:$A$33,$A5)</f>
        <v>5110780.2675224021</v>
      </c>
      <c r="AD5" s="5">
        <f>SUMIFS(Imports_new!AD$10:AD$33,Imports_new!$A$10:$A$33,$A5)</f>
        <v>5110780.2675224021</v>
      </c>
      <c r="AE5" s="5">
        <f>SUMIFS(Imports_new!AE$10:AE$33,Imports_new!$A$10:$A$33,$A5)</f>
        <v>5110780.2675224021</v>
      </c>
      <c r="AF5" s="5">
        <f>SUMIFS(Imports_new!AF$10:AF$33,Imports_new!$A$10:$A$33,$A5)</f>
        <v>5110780.2675224021</v>
      </c>
    </row>
    <row r="6" spans="1:32">
      <c r="A6" s="2" t="s">
        <v>101</v>
      </c>
      <c r="B6" s="5">
        <f>SUMIFS(Imports_new!B$10:B$33,Imports_new!$A$10:$A$33,$A6)</f>
        <v>643668.54034090356</v>
      </c>
      <c r="C6" s="5">
        <f>SUMIFS(Imports_new!C$10:C$33,Imports_new!$A$10:$A$33,$A6)</f>
        <v>643668.54034090356</v>
      </c>
      <c r="D6" s="5">
        <f>SUMIFS(Imports_new!D$10:D$33,Imports_new!$A$10:$A$33,$A6)</f>
        <v>643668.54034090356</v>
      </c>
      <c r="E6" s="5">
        <f>SUMIFS(Imports_new!E$10:E$33,Imports_new!$A$10:$A$33,$A6)</f>
        <v>596319.28974669985</v>
      </c>
      <c r="F6" s="5">
        <f>SUMIFS(Imports_new!F$10:F$33,Imports_new!$A$10:$A$33,$A6)</f>
        <v>574964.26376531995</v>
      </c>
      <c r="G6" s="5">
        <f>SUMIFS(Imports_new!G$10:G$33,Imports_new!$A$10:$A$33,$A6)</f>
        <v>603364.41936903261</v>
      </c>
      <c r="H6" s="5">
        <f>SUMIFS(Imports_new!H$10:H$33,Imports_new!$A$10:$A$33,$A6)</f>
        <v>623541.29349415365</v>
      </c>
      <c r="I6" s="5">
        <f>SUMIFS(Imports_new!I$10:I$33,Imports_new!$A$10:$A$33,$A6)</f>
        <v>640568.36864874861</v>
      </c>
      <c r="J6" s="5">
        <f>SUMIFS(Imports_new!J$10:J$33,Imports_new!$A$10:$A$33,$A6)</f>
        <v>673578.72384207731</v>
      </c>
      <c r="K6" s="5">
        <f>SUMIFS(Imports_new!K$10:K$33,Imports_new!$A$10:$A$33,$A6)</f>
        <v>659130.51823076361</v>
      </c>
      <c r="L6" s="5">
        <f>SUMIFS(Imports_new!L$10:L$33,Imports_new!$A$10:$A$33,$A6)</f>
        <v>699484.20141060313</v>
      </c>
      <c r="M6" s="5">
        <f>SUMIFS(Imports_new!M$10:M$33,Imports_new!$A$10:$A$33,$A6)</f>
        <v>699484.20141060313</v>
      </c>
      <c r="N6" s="5">
        <f>SUMIFS(Imports_new!N$10:N$33,Imports_new!$A$10:$A$33,$A6)</f>
        <v>699484.20141060313</v>
      </c>
      <c r="O6" s="5">
        <f>SUMIFS(Imports_new!O$10:O$33,Imports_new!$A$10:$A$33,$A6)</f>
        <v>699484.20141060313</v>
      </c>
      <c r="P6" s="5">
        <f>SUMIFS(Imports_new!P$10:P$33,Imports_new!$A$10:$A$33,$A6)</f>
        <v>699484.20141060313</v>
      </c>
      <c r="Q6" s="5">
        <f>SUMIFS(Imports_new!Q$10:Q$33,Imports_new!$A$10:$A$33,$A6)</f>
        <v>699484.20141060313</v>
      </c>
      <c r="R6" s="5">
        <f>SUMIFS(Imports_new!R$10:R$33,Imports_new!$A$10:$A$33,$A6)</f>
        <v>699484.20141060313</v>
      </c>
      <c r="S6" s="5">
        <f>SUMIFS(Imports_new!S$10:S$33,Imports_new!$A$10:$A$33,$A6)</f>
        <v>699484.20141060313</v>
      </c>
      <c r="T6" s="5">
        <f>SUMIFS(Imports_new!T$10:T$33,Imports_new!$A$10:$A$33,$A6)</f>
        <v>699484.20141060313</v>
      </c>
      <c r="U6" s="5">
        <f>SUMIFS(Imports_new!U$10:U$33,Imports_new!$A$10:$A$33,$A6)</f>
        <v>699484.20141060313</v>
      </c>
      <c r="V6" s="5">
        <f>SUMIFS(Imports_new!V$10:V$33,Imports_new!$A$10:$A$33,$A6)</f>
        <v>699484.20141060313</v>
      </c>
      <c r="W6" s="5">
        <f>SUMIFS(Imports_new!W$10:W$33,Imports_new!$A$10:$A$33,$A6)</f>
        <v>699484.20141060313</v>
      </c>
      <c r="X6" s="5">
        <f>SUMIFS(Imports_new!X$10:X$33,Imports_new!$A$10:$A$33,$A6)</f>
        <v>699484.20141060313</v>
      </c>
      <c r="Y6" s="5">
        <f>SUMIFS(Imports_new!Y$10:Y$33,Imports_new!$A$10:$A$33,$A6)</f>
        <v>699484.20141060313</v>
      </c>
      <c r="Z6" s="5">
        <f>SUMIFS(Imports_new!Z$10:Z$33,Imports_new!$A$10:$A$33,$A6)</f>
        <v>699484.20141060313</v>
      </c>
      <c r="AA6" s="5">
        <f>SUMIFS(Imports_new!AA$10:AA$33,Imports_new!$A$10:$A$33,$A6)</f>
        <v>699484.20141060313</v>
      </c>
      <c r="AB6" s="5">
        <f>SUMIFS(Imports_new!AB$10:AB$33,Imports_new!$A$10:$A$33,$A6)</f>
        <v>699484.20141060313</v>
      </c>
      <c r="AC6" s="5">
        <f>SUMIFS(Imports_new!AC$10:AC$33,Imports_new!$A$10:$A$33,$A6)</f>
        <v>699484.20141060313</v>
      </c>
      <c r="AD6" s="5">
        <f>SUMIFS(Imports_new!AD$10:AD$33,Imports_new!$A$10:$A$33,$A6)</f>
        <v>699484.20141060313</v>
      </c>
      <c r="AE6" s="5">
        <f>SUMIFS(Imports_new!AE$10:AE$33,Imports_new!$A$10:$A$33,$A6)</f>
        <v>699484.20141060313</v>
      </c>
      <c r="AF6" s="5">
        <f>SUMIFS(Imports_new!AF$10:AF$33,Imports_new!$A$10:$A$33,$A6)</f>
        <v>699484.20141060313</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397461.79231216817</v>
      </c>
      <c r="C8" s="5">
        <f>SUMIFS(Imports_new!C$10:C$33,Imports_new!$A$10:$A$33,$A8)</f>
        <v>397461.79231216817</v>
      </c>
      <c r="D8" s="5">
        <f>SUMIFS(Imports_new!D$10:D$33,Imports_new!$A$10:$A$33,$A8)</f>
        <v>397461.79231216817</v>
      </c>
      <c r="E8" s="5">
        <f>SUMIFS(Imports_new!E$10:E$33,Imports_new!$A$10:$A$33,$A8)</f>
        <v>451317.29970928561</v>
      </c>
      <c r="F8" s="5">
        <f>SUMIFS(Imports_new!F$10:F$33,Imports_new!$A$10:$A$33,$A8)</f>
        <v>453316.18788733514</v>
      </c>
      <c r="G8" s="5">
        <f>SUMIFS(Imports_new!G$10:G$33,Imports_new!$A$10:$A$33,$A8)</f>
        <v>466318.77772701636</v>
      </c>
      <c r="H8" s="5">
        <f>SUMIFS(Imports_new!H$10:H$33,Imports_new!$A$10:$A$33,$A8)</f>
        <v>528203.30016766279</v>
      </c>
      <c r="I8" s="5">
        <f>SUMIFS(Imports_new!I$10:I$33,Imports_new!$A$10:$A$33,$A8)</f>
        <v>851822.31596001249</v>
      </c>
      <c r="J8" s="5">
        <f>SUMIFS(Imports_new!J$10:J$33,Imports_new!$A$10:$A$33,$A8)</f>
        <v>1205820.9329472648</v>
      </c>
      <c r="K8" s="5">
        <f>SUMIFS(Imports_new!K$10:K$33,Imports_new!$A$10:$A$33,$A8)</f>
        <v>1593486.8645708698</v>
      </c>
      <c r="L8" s="5">
        <f>SUMIFS(Imports_new!L$10:L$33,Imports_new!$A$10:$A$33,$A8)</f>
        <v>1874854.7998219538</v>
      </c>
      <c r="M8" s="5">
        <f>SUMIFS(Imports_new!M$10:M$33,Imports_new!$A$10:$A$33,$A8)</f>
        <v>1874854.7998219538</v>
      </c>
      <c r="N8" s="5">
        <f>SUMIFS(Imports_new!N$10:N$33,Imports_new!$A$10:$A$33,$A8)</f>
        <v>1874854.7998219538</v>
      </c>
      <c r="O8" s="5">
        <f>SUMIFS(Imports_new!O$10:O$33,Imports_new!$A$10:$A$33,$A8)</f>
        <v>1874854.7998219538</v>
      </c>
      <c r="P8" s="5">
        <f>SUMIFS(Imports_new!P$10:P$33,Imports_new!$A$10:$A$33,$A8)</f>
        <v>1874854.7998219538</v>
      </c>
      <c r="Q8" s="5">
        <f>SUMIFS(Imports_new!Q$10:Q$33,Imports_new!$A$10:$A$33,$A8)</f>
        <v>1874854.7998219538</v>
      </c>
      <c r="R8" s="5">
        <f>SUMIFS(Imports_new!R$10:R$33,Imports_new!$A$10:$A$33,$A8)</f>
        <v>1874854.7998219538</v>
      </c>
      <c r="S8" s="5">
        <f>SUMIFS(Imports_new!S$10:S$33,Imports_new!$A$10:$A$33,$A8)</f>
        <v>1874854.7998219538</v>
      </c>
      <c r="T8" s="5">
        <f>SUMIFS(Imports_new!T$10:T$33,Imports_new!$A$10:$A$33,$A8)</f>
        <v>1874854.7998219538</v>
      </c>
      <c r="U8" s="5">
        <f>SUMIFS(Imports_new!U$10:U$33,Imports_new!$A$10:$A$33,$A8)</f>
        <v>1874854.7998219538</v>
      </c>
      <c r="V8" s="5">
        <f>SUMIFS(Imports_new!V$10:V$33,Imports_new!$A$10:$A$33,$A8)</f>
        <v>1874854.7998219538</v>
      </c>
      <c r="W8" s="5">
        <f>SUMIFS(Imports_new!W$10:W$33,Imports_new!$A$10:$A$33,$A8)</f>
        <v>1874854.7998219538</v>
      </c>
      <c r="X8" s="5">
        <f>SUMIFS(Imports_new!X$10:X$33,Imports_new!$A$10:$A$33,$A8)</f>
        <v>1874854.7998219538</v>
      </c>
      <c r="Y8" s="5">
        <f>SUMIFS(Imports_new!Y$10:Y$33,Imports_new!$A$10:$A$33,$A8)</f>
        <v>1874854.7998219538</v>
      </c>
      <c r="Z8" s="5">
        <f>SUMIFS(Imports_new!Z$10:Z$33,Imports_new!$A$10:$A$33,$A8)</f>
        <v>1874854.7998219538</v>
      </c>
      <c r="AA8" s="5">
        <f>SUMIFS(Imports_new!AA$10:AA$33,Imports_new!$A$10:$A$33,$A8)</f>
        <v>1874854.7998219538</v>
      </c>
      <c r="AB8" s="5">
        <f>SUMIFS(Imports_new!AB$10:AB$33,Imports_new!$A$10:$A$33,$A8)</f>
        <v>1874854.7998219538</v>
      </c>
      <c r="AC8" s="5">
        <f>SUMIFS(Imports_new!AC$10:AC$33,Imports_new!$A$10:$A$33,$A8)</f>
        <v>1874854.7998219538</v>
      </c>
      <c r="AD8" s="5">
        <f>SUMIFS(Imports_new!AD$10:AD$33,Imports_new!$A$10:$A$33,$A8)</f>
        <v>1874854.7998219538</v>
      </c>
      <c r="AE8" s="5">
        <f>SUMIFS(Imports_new!AE$10:AE$33,Imports_new!$A$10:$A$33,$A8)</f>
        <v>1874854.7998219538</v>
      </c>
      <c r="AF8" s="5">
        <f>SUMIFS(Imports_new!AF$10:AF$33,Imports_new!$A$10:$A$33,$A8)</f>
        <v>1874854.7998219538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77023.920519233987</v>
      </c>
      <c r="C10" s="5">
        <f>SUMIFS(Imports_new!C$10:C$33,Imports_new!$A$10:$A$33,$A10)</f>
        <v>77023.920519233987</v>
      </c>
      <c r="D10" s="5">
        <f>SUMIFS(Imports_new!D$10:D$33,Imports_new!$A$10:$A$33,$A10)</f>
        <v>77023.920519233987</v>
      </c>
      <c r="E10" s="5">
        <f>SUMIFS(Imports_new!E$10:E$33,Imports_new!$A$10:$A$33,$A10)</f>
        <v>45210.399158306638</v>
      </c>
      <c r="F10" s="5">
        <f>SUMIFS(Imports_new!F$10:F$33,Imports_new!$A$10:$A$33,$A10)</f>
        <v>23323.593635625002</v>
      </c>
      <c r="G10" s="5">
        <f>SUMIFS(Imports_new!G$10:G$33,Imports_new!$A$10:$A$33,$A10)</f>
        <v>23825.655116011665</v>
      </c>
      <c r="H10" s="5">
        <f>SUMIFS(Imports_new!H$10:H$33,Imports_new!$A$10:$A$33,$A10)</f>
        <v>24386.925657771157</v>
      </c>
      <c r="I10" s="5">
        <f>SUMIFS(Imports_new!I$10:I$33,Imports_new!$A$10:$A$33,$A10)</f>
        <v>23706.315933267062</v>
      </c>
      <c r="J10" s="5">
        <f>SUMIFS(Imports_new!J$10:J$33,Imports_new!$A$10:$A$33,$A10)</f>
        <v>26421.764708588806</v>
      </c>
      <c r="K10" s="5">
        <f>SUMIFS(Imports_new!K$10:K$33,Imports_new!$A$10:$A$33,$A10)</f>
        <v>26418.603375526771</v>
      </c>
      <c r="L10" s="5">
        <f>SUMIFS(Imports_new!L$10:L$33,Imports_new!$A$10:$A$33,$A10)</f>
        <v>28014.660526675598</v>
      </c>
      <c r="M10" s="5">
        <f>SUMIFS(Imports_new!M$10:M$33,Imports_new!$A$10:$A$33,$A10)</f>
        <v>28014.660526675598</v>
      </c>
      <c r="N10" s="5">
        <f>SUMIFS(Imports_new!N$10:N$33,Imports_new!$A$10:$A$33,$A10)</f>
        <v>28014.660526675598</v>
      </c>
      <c r="O10" s="5">
        <f>SUMIFS(Imports_new!O$10:O$33,Imports_new!$A$10:$A$33,$A10)</f>
        <v>28014.660526675598</v>
      </c>
      <c r="P10" s="5">
        <f>SUMIFS(Imports_new!P$10:P$33,Imports_new!$A$10:$A$33,$A10)</f>
        <v>28014.660526675598</v>
      </c>
      <c r="Q10" s="5">
        <f>SUMIFS(Imports_new!Q$10:Q$33,Imports_new!$A$10:$A$33,$A10)</f>
        <v>28014.660526675598</v>
      </c>
      <c r="R10" s="5">
        <f>SUMIFS(Imports_new!R$10:R$33,Imports_new!$A$10:$A$33,$A10)</f>
        <v>28014.660526675598</v>
      </c>
      <c r="S10" s="5">
        <f>SUMIFS(Imports_new!S$10:S$33,Imports_new!$A$10:$A$33,$A10)</f>
        <v>28014.660526675598</v>
      </c>
      <c r="T10" s="5">
        <f>SUMIFS(Imports_new!T$10:T$33,Imports_new!$A$10:$A$33,$A10)</f>
        <v>28014.660526675598</v>
      </c>
      <c r="U10" s="5">
        <f>SUMIFS(Imports_new!U$10:U$33,Imports_new!$A$10:$A$33,$A10)</f>
        <v>28014.660526675598</v>
      </c>
      <c r="V10" s="5">
        <f>SUMIFS(Imports_new!V$10:V$33,Imports_new!$A$10:$A$33,$A10)</f>
        <v>28014.660526675598</v>
      </c>
      <c r="W10" s="5">
        <f>SUMIFS(Imports_new!W$10:W$33,Imports_new!$A$10:$A$33,$A10)</f>
        <v>28014.660526675598</v>
      </c>
      <c r="X10" s="5">
        <f>SUMIFS(Imports_new!X$10:X$33,Imports_new!$A$10:$A$33,$A10)</f>
        <v>28014.660526675598</v>
      </c>
      <c r="Y10" s="5">
        <f>SUMIFS(Imports_new!Y$10:Y$33,Imports_new!$A$10:$A$33,$A10)</f>
        <v>28014.660526675598</v>
      </c>
      <c r="Z10" s="5">
        <f>SUMIFS(Imports_new!Z$10:Z$33,Imports_new!$A$10:$A$33,$A10)</f>
        <v>28014.660526675598</v>
      </c>
      <c r="AA10" s="5">
        <f>SUMIFS(Imports_new!AA$10:AA$33,Imports_new!$A$10:$A$33,$A10)</f>
        <v>28014.660526675598</v>
      </c>
      <c r="AB10" s="5">
        <f>SUMIFS(Imports_new!AB$10:AB$33,Imports_new!$A$10:$A$33,$A10)</f>
        <v>28014.660526675598</v>
      </c>
      <c r="AC10" s="5">
        <f>SUMIFS(Imports_new!AC$10:AC$33,Imports_new!$A$10:$A$33,$A10)</f>
        <v>28014.660526675598</v>
      </c>
      <c r="AD10" s="5">
        <f>SUMIFS(Imports_new!AD$10:AD$33,Imports_new!$A$10:$A$33,$A10)</f>
        <v>28014.660526675598</v>
      </c>
      <c r="AE10" s="5">
        <f>SUMIFS(Imports_new!AE$10:AE$33,Imports_new!$A$10:$A$33,$A10)</f>
        <v>28014.660526675598</v>
      </c>
      <c r="AF10" s="5">
        <f>SUMIFS(Imports_new!AF$10:AF$33,Imports_new!$A$10:$A$33,$A10)</f>
        <v>28014.660526675598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59285.984439832981</v>
      </c>
      <c r="C12" s="5">
        <f>SUMIFS(Imports_new!C$10:C$33,Imports_new!$A$10:$A$33,$A12)</f>
        <v>59285.984439832981</v>
      </c>
      <c r="D12" s="5">
        <f>SUMIFS(Imports_new!D$10:D$33,Imports_new!$A$10:$A$33,$A12)</f>
        <v>59285.984439832981</v>
      </c>
      <c r="E12" s="5">
        <f>SUMIFS(Imports_new!E$10:E$33,Imports_new!$A$10:$A$33,$A12)</f>
        <v>58889.327865820036</v>
      </c>
      <c r="F12" s="5">
        <f>SUMIFS(Imports_new!F$10:F$33,Imports_new!$A$10:$A$33,$A12)</f>
        <v>31137.328257374353</v>
      </c>
      <c r="G12" s="5">
        <f>SUMIFS(Imports_new!G$10:G$33,Imports_new!$A$10:$A$33,$A12)</f>
        <v>31329.835896307548</v>
      </c>
      <c r="H12" s="5">
        <f>SUMIFS(Imports_new!H$10:H$33,Imports_new!$A$10:$A$33,$A12)</f>
        <v>29471.455585470107</v>
      </c>
      <c r="I12" s="5">
        <f>SUMIFS(Imports_new!I$10:I$33,Imports_new!$A$10:$A$33,$A12)</f>
        <v>30484.633909607361</v>
      </c>
      <c r="J12" s="5">
        <f>SUMIFS(Imports_new!J$10:J$33,Imports_new!$A$10:$A$33,$A12)</f>
        <v>51867.744131259227</v>
      </c>
      <c r="K12" s="5">
        <f>SUMIFS(Imports_new!K$10:K$33,Imports_new!$A$10:$A$33,$A12)</f>
        <v>40604.356271073724</v>
      </c>
      <c r="L12" s="5">
        <f>SUMIFS(Imports_new!L$10:L$33,Imports_new!$A$10:$A$33,$A12)</f>
        <v>51616.150519134579</v>
      </c>
      <c r="M12" s="5">
        <f>SUMIFS(Imports_new!M$10:M$33,Imports_new!$A$10:$A$33,$A12)</f>
        <v>51616.150519134579</v>
      </c>
      <c r="N12" s="5">
        <f>SUMIFS(Imports_new!N$10:N$33,Imports_new!$A$10:$A$33,$A12)</f>
        <v>51616.150519134579</v>
      </c>
      <c r="O12" s="5">
        <f>SUMIFS(Imports_new!O$10:O$33,Imports_new!$A$10:$A$33,$A12)</f>
        <v>51616.150519134579</v>
      </c>
      <c r="P12" s="5">
        <f>SUMIFS(Imports_new!P$10:P$33,Imports_new!$A$10:$A$33,$A12)</f>
        <v>51616.150519134579</v>
      </c>
      <c r="Q12" s="5">
        <f>SUMIFS(Imports_new!Q$10:Q$33,Imports_new!$A$10:$A$33,$A12)</f>
        <v>51616.150519134579</v>
      </c>
      <c r="R12" s="5">
        <f>SUMIFS(Imports_new!R$10:R$33,Imports_new!$A$10:$A$33,$A12)</f>
        <v>51616.150519134579</v>
      </c>
      <c r="S12" s="5">
        <f>SUMIFS(Imports_new!S$10:S$33,Imports_new!$A$10:$A$33,$A12)</f>
        <v>51616.150519134579</v>
      </c>
      <c r="T12" s="5">
        <f>SUMIFS(Imports_new!T$10:T$33,Imports_new!$A$10:$A$33,$A12)</f>
        <v>51616.150519134579</v>
      </c>
      <c r="U12" s="5">
        <f>SUMIFS(Imports_new!U$10:U$33,Imports_new!$A$10:$A$33,$A12)</f>
        <v>51616.150519134579</v>
      </c>
      <c r="V12" s="5">
        <f>SUMIFS(Imports_new!V$10:V$33,Imports_new!$A$10:$A$33,$A12)</f>
        <v>51616.150519134579</v>
      </c>
      <c r="W12" s="5">
        <f>SUMIFS(Imports_new!W$10:W$33,Imports_new!$A$10:$A$33,$A12)</f>
        <v>51616.150519134579</v>
      </c>
      <c r="X12" s="5">
        <f>SUMIFS(Imports_new!X$10:X$33,Imports_new!$A$10:$A$33,$A12)</f>
        <v>51616.150519134579</v>
      </c>
      <c r="Y12" s="5">
        <f>SUMIFS(Imports_new!Y$10:Y$33,Imports_new!$A$10:$A$33,$A12)</f>
        <v>51616.150519134579</v>
      </c>
      <c r="Z12" s="5">
        <f>SUMIFS(Imports_new!Z$10:Z$33,Imports_new!$A$10:$A$33,$A12)</f>
        <v>51616.150519134579</v>
      </c>
      <c r="AA12" s="5">
        <f>SUMIFS(Imports_new!AA$10:AA$33,Imports_new!$A$10:$A$33,$A12)</f>
        <v>51616.150519134579</v>
      </c>
      <c r="AB12" s="5">
        <f>SUMIFS(Imports_new!AB$10:AB$33,Imports_new!$A$10:$A$33,$A12)</f>
        <v>51616.150519134579</v>
      </c>
      <c r="AC12" s="5">
        <f>SUMIFS(Imports_new!AC$10:AC$33,Imports_new!$A$10:$A$33,$A12)</f>
        <v>51616.150519134579</v>
      </c>
      <c r="AD12" s="5">
        <f>SUMIFS(Imports_new!AD$10:AD$33,Imports_new!$A$10:$A$33,$A12)</f>
        <v>51616.150519134579</v>
      </c>
      <c r="AE12" s="5">
        <f>SUMIFS(Imports_new!AE$10:AE$33,Imports_new!$A$10:$A$33,$A12)</f>
        <v>51616.150519134579</v>
      </c>
      <c r="AF12" s="5">
        <f>SUMIFS(Imports_new!AF$10:AF$33,Imports_new!$A$10:$A$33,$A12)</f>
        <v>51616.150519134579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2024-03-28T21:16:18Z</dcterms:modified>
</cp:coreProperties>
</file>