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8A14C278-49F1-4865-BB68-0BB8934C5B35}" xr6:coauthVersionLast="47" xr6:coauthVersionMax="47" xr10:uidLastSave="{00000000-0000-0000-0000-000000000000}"/>
  <bookViews>
    <workbookView xWindow="72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G7" i="28"/>
  <c r="A1" i="28"/>
  <c r="H56" i="28" s="1"/>
  <c r="G34" i="26"/>
  <c r="J34" i="26" s="1"/>
  <c r="K34" i="26" s="1"/>
  <c r="G22" i="26"/>
  <c r="J22" i="26" s="1"/>
  <c r="K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T6" i="28"/>
  <c r="K9" i="28"/>
  <c r="K11" i="28"/>
  <c r="T12" i="28"/>
  <c r="D14" i="28"/>
  <c r="AF15" i="28"/>
  <c r="AF18" i="28"/>
  <c r="X22" i="28"/>
  <c r="K24" i="28"/>
  <c r="C28" i="28"/>
  <c r="T29" i="28"/>
  <c r="S31" i="28"/>
  <c r="H48" i="28"/>
  <c r="G35" i="26"/>
  <c r="O35" i="26" s="1"/>
  <c r="P35" i="26" s="1"/>
  <c r="Y4" i="28"/>
  <c r="C6" i="28"/>
  <c r="Y6" i="28"/>
  <c r="C8" i="28"/>
  <c r="Y8" i="28"/>
  <c r="C10" i="28"/>
  <c r="Y10" i="28"/>
  <c r="L11" i="28"/>
  <c r="Y12" i="28"/>
  <c r="L13" i="28"/>
  <c r="F14" i="28"/>
  <c r="S17" i="28"/>
  <c r="L19" i="28"/>
  <c r="AF20" i="28"/>
  <c r="X24" i="28"/>
  <c r="K26" i="28"/>
  <c r="H28" i="28"/>
  <c r="C30" i="28"/>
  <c r="T31" i="28"/>
  <c r="Z33" i="28"/>
  <c r="H37" i="28"/>
  <c r="H49"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AG5" i="28"/>
  <c r="T8" i="28"/>
  <c r="T10" i="28"/>
  <c r="AG11" i="28"/>
  <c r="K13" i="28"/>
  <c r="AB14" i="28"/>
  <c r="AB20" i="28"/>
  <c r="H26" i="28"/>
  <c r="H36" i="28"/>
  <c r="G23" i="26"/>
  <c r="O23" i="26" s="1"/>
  <c r="P23" i="26" s="1"/>
  <c r="C4" i="28"/>
  <c r="L5" i="28"/>
  <c r="L7" i="28"/>
  <c r="L9" i="28"/>
  <c r="C12" i="28"/>
  <c r="AB22"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Q33" i="28"/>
  <c r="B3" i="20"/>
  <c r="D15" i="28"/>
  <c r="T9"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G7" i="26"/>
  <c r="J7" i="26" s="1"/>
  <c r="K7" i="26" s="1"/>
  <c r="C16" i="28"/>
  <c r="M7" i="24"/>
  <c r="G40" i="26"/>
  <c r="O40" i="26" s="1"/>
  <c r="P40" i="26" s="1"/>
  <c r="T5" i="28"/>
  <c r="K8" i="28"/>
  <c r="T11" i="28"/>
  <c r="H18"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5" i="28"/>
  <c r="K7" i="28"/>
  <c r="AG9" i="28"/>
  <c r="L17" i="28"/>
  <c r="G28" i="26"/>
  <c r="J28" i="26" s="1"/>
  <c r="K28" i="26" s="1"/>
  <c r="K4" i="28"/>
  <c r="AG4" i="28"/>
  <c r="K6" i="28"/>
  <c r="AG6" i="28"/>
  <c r="T7" i="28"/>
  <c r="AG8" i="28"/>
  <c r="K10" i="28"/>
  <c r="AG10" i="28"/>
  <c r="K12" i="28"/>
  <c r="AG12" i="28"/>
  <c r="U13" i="28"/>
  <c r="O14" i="28"/>
  <c r="P15" i="28"/>
  <c r="P16" i="28"/>
  <c r="C20" i="28"/>
  <c r="T21" i="28"/>
  <c r="S23" i="28"/>
  <c r="L25" i="28"/>
  <c r="AF26" i="28"/>
  <c r="AB28" i="28"/>
  <c r="X30" i="28"/>
  <c r="K32" i="28"/>
  <c r="Y34" i="28"/>
  <c r="AF4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L1" i="28" s="1"/>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 i="28" l="1"/>
  <c r="D1" i="28"/>
  <c r="Q13" i="24"/>
  <c r="J21" i="26"/>
  <c r="K21" i="26" s="1"/>
  <c r="O21" i="26"/>
  <c r="P21" i="26" s="1"/>
  <c r="O29" i="26"/>
  <c r="P29" i="26" s="1"/>
  <c r="J29" i="26"/>
  <c r="K29" i="26" s="1"/>
  <c r="O8" i="26"/>
  <c r="P8" i="26" s="1"/>
  <c r="J8" i="26"/>
  <c r="K8" i="26" s="1"/>
  <c r="N12" i="24"/>
  <c r="K12" i="24"/>
  <c r="S2" i="24"/>
  <c r="K2" i="24"/>
  <c r="AD1" i="28"/>
  <c r="V1" i="28"/>
  <c r="K6" i="24"/>
  <c r="L6" i="24" s="1"/>
  <c r="J33" i="19" s="1"/>
  <c r="J39" i="26"/>
  <c r="K39" i="26" s="1"/>
  <c r="O39" i="26"/>
  <c r="P39" i="26" s="1"/>
  <c r="J49" i="26"/>
  <c r="K49" i="26" s="1"/>
  <c r="O49" i="26"/>
  <c r="P49" i="26" s="1"/>
  <c r="O36" i="26"/>
  <c r="P36" i="26" s="1"/>
  <c r="J36" i="26"/>
  <c r="K36" i="26" s="1"/>
  <c r="O33" i="26"/>
  <c r="P33" i="26" s="1"/>
  <c r="J33" i="26"/>
  <c r="K33" i="26" s="1"/>
  <c r="L7" i="24"/>
  <c r="J42" i="19" s="1"/>
  <c r="J41" i="26"/>
  <c r="K41" i="26" s="1"/>
  <c r="O41" i="26"/>
  <c r="P41" i="26" s="1"/>
  <c r="O10" i="26"/>
  <c r="P10" i="26" s="1"/>
  <c r="J10" i="26"/>
  <c r="K10" i="26" s="1"/>
  <c r="J24" i="26"/>
  <c r="K24" i="26" s="1"/>
  <c r="O24" i="26"/>
  <c r="P24"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11" i="26"/>
  <c r="J11" i="26" s="1"/>
  <c r="K11" i="26" s="1"/>
  <c r="L2" i="24"/>
  <c r="J17" i="19" s="1"/>
  <c r="L13" i="24"/>
  <c r="J65" i="19" s="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<sst xmlns="http://schemas.openxmlformats.org/spreadsheetml/2006/main" count="35255" uniqueCount="4358">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</sst>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3782</v>
      </c>
      <c r="C1" s="353">
        <v>45496</v>
      </c>
      <c r="G1" s="354" t="s">
        <v>3763</v>
      </c>
      <c r="H1" s="354" t="s">
        <v>3764</v>
      </c>
    </row>
    <row r="2" spans="1:8" x14ac:dyDescent="0.75">
      <c r="B2" t="str">
        <f>_xlfn.XLOOKUP(B1,H:H,G:G,0,0,1)</f>
        <v>FL</v>
      </c>
      <c r="C2" t="str">
        <f>_xlfn.XLOOKUP(B2,G:G, H:H, 0,0,1)</f>
        <v>Florida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Florida.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Florida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PV:**Florida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Wind:**Florida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Florida.</v>
      </c>
      <c r="L9" s="2" t="str">
        <f>J9&amp;K9</f>
        <v>**Description:** This policy prevents new capacity of the selected type(s) from being built or deployed.  // **Guidance for setting values:**No new coal is planned in Florida.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6"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Florida</v>
      </c>
      <c r="B3" s="404">
        <f>ROUND(SUMIFS(B$4:B$54, $A$4:$A$54, $A$3),0)</f>
        <v>99253</v>
      </c>
      <c r="C3" s="405">
        <f t="shared" ref="C3" si="0">ROUND(SUMIFS(C$4:C$54, $A$4:$A$54, $A$3),0)</f>
        <v>99</v>
      </c>
      <c r="D3" s="404">
        <f>SUMIFS(D$4:D$54, $A$4:$A$54, $A$3)</f>
        <v>28820791</v>
      </c>
      <c r="E3" s="404">
        <f>SUMIFS(E$4:E$54, $A$4:$A$54, $A$3)</f>
        <v>13186726.999999989</v>
      </c>
      <c r="F3" s="406">
        <f>ROUND(SUMIFS(F$4:F$54,$A$4:$A$54,$A$3)*100,0)</f>
        <v>-54</v>
      </c>
      <c r="G3" s="178">
        <f>SUMIFS(G$4:G$54, $A$4:$A$54, $A$3)</f>
        <v>0</v>
      </c>
      <c r="H3" s="178">
        <f>SUMIFS(H$4:H$54, $A$4:$A$54, $A$3)</f>
        <v>0</v>
      </c>
      <c r="I3" s="406">
        <f>ROUND(SUMIFS(I$4:I$54,$A$4:$A$54,$A$3)*100,0)</f>
        <v>0</v>
      </c>
      <c r="J3" s="406">
        <f>ROUND(SUMIFS(J$4:J$54, $A$4:$A$54, $A$3),0)</f>
        <v>9414</v>
      </c>
      <c r="K3" s="178">
        <f t="shared" ref="K3:AI3" si="1">ROUND(SUMIFS(K$4:K$54, $A$4:$A$54, $A$3),0)</f>
        <v>3426</v>
      </c>
      <c r="L3" s="406">
        <f t="shared" si="1"/>
        <v>4503</v>
      </c>
      <c r="M3" s="178">
        <f t="shared" si="1"/>
        <v>2100</v>
      </c>
      <c r="N3" s="178">
        <f t="shared" si="1"/>
        <v>0</v>
      </c>
      <c r="O3" s="178">
        <f t="shared" si="1"/>
        <v>0</v>
      </c>
      <c r="P3" s="178">
        <f t="shared" si="1"/>
        <v>21</v>
      </c>
      <c r="Q3" s="178">
        <f t="shared" si="1"/>
        <v>0</v>
      </c>
      <c r="R3" s="178">
        <f t="shared" si="1"/>
        <v>500</v>
      </c>
      <c r="S3" s="406">
        <f t="shared" si="1"/>
        <v>0</v>
      </c>
      <c r="T3" s="178">
        <f t="shared" si="1"/>
        <v>7782</v>
      </c>
      <c r="U3" s="178">
        <f t="shared" si="1"/>
        <v>31717</v>
      </c>
      <c r="V3" s="178">
        <f t="shared" si="1"/>
        <v>3626</v>
      </c>
      <c r="W3" s="178">
        <f t="shared" si="1"/>
        <v>44</v>
      </c>
      <c r="X3" s="178">
        <f t="shared" si="1"/>
        <v>0</v>
      </c>
      <c r="Y3" s="178">
        <f t="shared" si="1"/>
        <v>2135</v>
      </c>
      <c r="Z3" s="178">
        <f t="shared" si="1"/>
        <v>0</v>
      </c>
      <c r="AA3" s="178">
        <f t="shared" si="1"/>
        <v>292</v>
      </c>
      <c r="AB3" s="178">
        <f t="shared" si="1"/>
        <v>0</v>
      </c>
      <c r="AC3" s="178">
        <f t="shared" si="1"/>
        <v>3297</v>
      </c>
      <c r="AD3" s="178">
        <f t="shared" si="1"/>
        <v>10128</v>
      </c>
      <c r="AE3" s="178">
        <f t="shared" si="1"/>
        <v>0</v>
      </c>
      <c r="AF3" s="178">
        <f t="shared" si="1"/>
        <v>0</v>
      </c>
      <c r="AG3" s="178">
        <f t="shared" si="1"/>
        <v>0</v>
      </c>
      <c r="AH3" s="178">
        <f t="shared" si="1"/>
        <v>0</v>
      </c>
      <c r="AI3" s="406">
        <f t="shared" si="1"/>
        <v>482</v>
      </c>
      <c r="AJ3" s="178">
        <f>ROUND(SUMIFS(AJ$4:AJ$54,$A$4:$A$54,$A$3)*100,0)</f>
        <v>1</v>
      </c>
      <c r="AK3" s="178">
        <f t="shared" ref="AK3:AL3" si="2">ROUND(SUMIFS(AK$4:AK$54,$A$4:$A$54,$A$3)*100,0)</f>
        <v>1</v>
      </c>
      <c r="AL3" s="178">
        <f t="shared" si="2"/>
        <v>1</v>
      </c>
      <c r="AM3" s="178">
        <f>SUMIFS(AM$4:AM$54, $A$4:$A$54, $A$3)</f>
        <v>0</v>
      </c>
      <c r="AN3" s="178">
        <f t="shared" ref="AN3:AQ3" si="3">SUMIFS(AN$4:AN$54, $A$4:$A$54, $A$3)</f>
        <v>0</v>
      </c>
      <c r="AO3" s="406">
        <f t="shared" si="3"/>
        <v>0</v>
      </c>
      <c r="AP3" s="406">
        <f t="shared" si="3"/>
        <v>5644</v>
      </c>
      <c r="AQ3" s="406">
        <f t="shared" si="3"/>
        <v>22975931</v>
      </c>
      <c r="AR3" s="406">
        <f>ROUND(SUMIFS(AR$4:AR$54,$A$4:$A$54,$A$3),2)</f>
        <v>24.56</v>
      </c>
      <c r="AS3" s="178">
        <f>SUMIFS(AS$4:AS$54, $A$4:$A$54, $A$3)</f>
        <v>10444475000000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11068100589599.801</v>
      </c>
      <c r="BB3" s="178">
        <f t="shared" si="4"/>
        <v>0</v>
      </c>
      <c r="BC3" s="178">
        <f t="shared" si="4"/>
        <v>0</v>
      </c>
      <c r="BD3" s="178">
        <f t="shared" si="4"/>
        <v>0</v>
      </c>
      <c r="BE3" s="178">
        <f t="shared" si="4"/>
        <v>0</v>
      </c>
      <c r="BF3" s="178">
        <f t="shared" si="4"/>
        <v>512095731486.68799</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5</v>
      </c>
      <c r="BR3" s="406">
        <f t="shared" si="6"/>
        <v>5</v>
      </c>
      <c r="BS3" s="406">
        <f>ROUND(SUMIFS(BS$4:BS$54,$A$4:$A$54,$A$3)*100,0)</f>
        <v>63</v>
      </c>
      <c r="BT3" s="406">
        <f>ROUND(SUMIFS(BT$4:BT$54,$A$4:$A$54,$A$3)*100,0)</f>
        <v>60</v>
      </c>
      <c r="BU3" s="406">
        <f t="shared" ref="BU3:CH3" si="7">ROUND(SUMIFS(BU$4:BU$54,$A$4:$A$54,$A$3)*100,0)</f>
        <v>68</v>
      </c>
      <c r="BV3" s="406">
        <f t="shared" si="7"/>
        <v>77</v>
      </c>
      <c r="BW3" s="406">
        <f t="shared" si="7"/>
        <v>66</v>
      </c>
      <c r="BX3" s="406">
        <f t="shared" si="7"/>
        <v>77</v>
      </c>
      <c r="BY3" s="406">
        <f t="shared" si="7"/>
        <v>89</v>
      </c>
      <c r="BZ3" s="406">
        <f>ROUND(SUMIFS(BZ$4:BZ$54,$A$4:$A$54,$A$3)*100,0)</f>
        <v>89</v>
      </c>
      <c r="CA3" s="406">
        <f>ROUND(SUMIFS(CA$4:CA$54,$A$4:$A$54,$A$3)*100,0)</f>
        <v>100</v>
      </c>
      <c r="CB3" s="406">
        <f>ROUND(SUMIFS(CB$4:CB$54,$A$4:$A$54,$A$3)*100,0)</f>
        <v>100</v>
      </c>
      <c r="CC3" s="406">
        <f t="shared" si="7"/>
        <v>66</v>
      </c>
      <c r="CD3" s="406">
        <f t="shared" si="7"/>
        <v>77</v>
      </c>
      <c r="CE3" s="406">
        <f t="shared" si="7"/>
        <v>89</v>
      </c>
      <c r="CF3" s="406">
        <f t="shared" si="7"/>
        <v>89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187</v>
      </c>
      <c r="H11" t="s">
        <v>4016</v>
      </c>
      <c r="I11" s="424">
        <v>2050</v>
      </c>
      <c r="J11" s="424">
        <f t="shared" si="0"/>
        <v>37.399999999999991</v>
      </c>
      <c r="K11" s="424">
        <f t="shared" si="1"/>
        <v>37.399999999999991</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FL</v>
      </c>
      <c r="C1" s="431">
        <f>SUM(C4:C87)</f>
        <v>186.709689894001</v>
      </c>
      <c r="D1" s="431">
        <f t="shared" ref="D1:AG1" si="0">SUM(D4:D87)</f>
        <v>187.48109118169833</v>
      </c>
      <c r="E1" s="431">
        <f t="shared" si="0"/>
        <v>190.33975666717703</v>
      </c>
      <c r="F1" s="431">
        <f t="shared" si="0"/>
        <v>197.9763472573905</v>
      </c>
      <c r="G1" s="431">
        <f t="shared" si="0"/>
        <v>202.72804322028881</v>
      </c>
      <c r="H1" s="431">
        <f t="shared" si="0"/>
        <v>208.34248400711709</v>
      </c>
      <c r="I1" s="431">
        <f t="shared" si="0"/>
        <v>215.81866075544181</v>
      </c>
      <c r="J1" s="431">
        <f t="shared" si="0"/>
        <v>219.36016317520773</v>
      </c>
      <c r="K1" s="431">
        <f t="shared" si="0"/>
        <v>232.41144154592681</v>
      </c>
      <c r="L1" s="431">
        <f t="shared" si="0"/>
        <v>233.45877780112912</v>
      </c>
      <c r="M1" s="431">
        <f t="shared" si="0"/>
        <v>242.57136045939728</v>
      </c>
      <c r="N1" s="431">
        <f t="shared" si="0"/>
        <v>241.85543174823158</v>
      </c>
      <c r="O1" s="431">
        <f t="shared" si="0"/>
        <v>246.79089644827943</v>
      </c>
      <c r="P1" s="431">
        <f t="shared" si="0"/>
        <v>253.91369819830527</v>
      </c>
      <c r="Q1" s="431">
        <f t="shared" si="0"/>
        <v>261.39311807225062</v>
      </c>
      <c r="R1" s="431">
        <f t="shared" si="0"/>
        <v>264.88678874933652</v>
      </c>
      <c r="S1" s="431">
        <f t="shared" si="0"/>
        <v>262.89132695370176</v>
      </c>
      <c r="T1" s="431">
        <f t="shared" si="0"/>
        <v>261.40605746632428</v>
      </c>
      <c r="U1" s="431">
        <f t="shared" si="0"/>
        <v>246.68294451546285</v>
      </c>
      <c r="V1" s="431">
        <f t="shared" si="0"/>
        <v>235.61369721605135</v>
      </c>
      <c r="W1" s="431">
        <f t="shared" si="0"/>
        <v>250.22018274599904</v>
      </c>
      <c r="X1" s="431">
        <f t="shared" si="0"/>
        <v>235.7583101239629</v>
      </c>
      <c r="Y1" s="431">
        <f t="shared" si="0"/>
        <v>233.6468932866797</v>
      </c>
      <c r="Z1" s="431">
        <f t="shared" si="0"/>
        <v>233.49289311560844</v>
      </c>
      <c r="AA1" s="431">
        <f t="shared" si="0"/>
        <v>239.22942084778418</v>
      </c>
      <c r="AB1" s="431">
        <f t="shared" si="0"/>
        <v>244.12144269925588</v>
      </c>
      <c r="AC1" s="431">
        <f t="shared" si="0"/>
        <v>247.20551490038198</v>
      </c>
      <c r="AD1" s="431">
        <f t="shared" si="0"/>
        <v>247.1202326320844</v>
      </c>
      <c r="AE1" s="431">
        <f t="shared" si="0"/>
        <v>249.56443276881237</v>
      </c>
      <c r="AF1" s="431">
        <f t="shared" si="0"/>
        <v>245.11937305010051</v>
      </c>
      <c r="AG1" s="431">
        <f t="shared" si="0"/>
        <v>223.07051057306825</v>
      </c>
      <c r="AH1" s="431">
        <f>SUM(AH4:AH87)</f>
        <v>240.0648149099363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435" t="s">
        <v>2220</v>
      </c>
      <c r="B5" s="408" t="s">
        <v>4125</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435" t="s">
        <v>2220</v>
      </c>
      <c r="B6" s="408" t="s">
        <v>4129</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435" t="s">
        <v>2220</v>
      </c>
      <c r="B7" s="408" t="s">
        <v>4131</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435" t="s">
        <v>2220</v>
      </c>
      <c r="B8" s="408" t="s">
        <v>4133</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435" t="s">
        <v>2220</v>
      </c>
      <c r="B9" s="408" t="s">
        <v>4143</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435" t="s">
        <v>2220</v>
      </c>
      <c r="B10" s="408" t="s">
        <v>4152</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435" t="s">
        <v>2220</v>
      </c>
      <c r="B11" s="408" t="s">
        <v>4147</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435" t="s">
        <v>2220</v>
      </c>
      <c r="B17" s="408" t="s">
        <v>4160</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435" t="s">
        <v>2220</v>
      </c>
      <c r="B24" s="408" t="s">
        <v>4184</v>
      </c>
      <c r="C24" s="436">
        <f>SUMIFS('EPA Export Aggregation'!F:F,'EPA Export Aggregation'!$A:$A,$B24,'EPA Export Aggregation'!$D:$D,$A$1)*IF($A24="CH4",About!$D$58,IF($A24="N2O",About!$D$59,1))</f>
        <v>0.85560657045330002</v>
      </c>
      <c r="D24" s="436">
        <f>SUMIFS('EPA Export Aggregation'!G:G,'EPA Export Aggregation'!$A:$A,$B24,'EPA Export Aggregation'!$D:$D,$A$1)*IF($A24="CH4",About!$D$58,IF($A24="N2O",About!$D$59,1))</f>
        <v>0.82064288376750005</v>
      </c>
      <c r="E24" s="436">
        <f>SUMIFS('EPA Export Aggregation'!H:H,'EPA Export Aggregation'!$A:$A,$B24,'EPA Export Aggregation'!$D:$D,$A$1)*IF($A24="CH4",About!$D$58,IF($A24="N2O",About!$D$59,1))</f>
        <v>0.86923520178549996</v>
      </c>
      <c r="F24" s="436">
        <f>SUMIFS('EPA Export Aggregation'!I:I,'EPA Export Aggregation'!$A:$A,$B24,'EPA Export Aggregation'!$D:$D,$A$1)*IF($A24="CH4",About!$D$58,IF($A24="N2O",About!$D$59,1))</f>
        <v>0.77199612403100004</v>
      </c>
      <c r="G24" s="436">
        <f>SUMIFS('EPA Export Aggregation'!J:J,'EPA Export Aggregation'!$A:$A,$B24,'EPA Export Aggregation'!$D:$D,$A$1)*IF($A24="CH4",About!$D$58,IF($A24="N2O",About!$D$59,1))</f>
        <v>0.89808169564770002</v>
      </c>
      <c r="H24" s="436">
        <f>SUMIFS('EPA Export Aggregation'!K:K,'EPA Export Aggregation'!$A:$A,$B24,'EPA Export Aggregation'!$D:$D,$A$1)*IF($A24="CH4",About!$D$58,IF($A24="N2O",About!$D$59,1))</f>
        <v>0.89548225494190004</v>
      </c>
      <c r="I24" s="436">
        <f>SUMIFS('EPA Export Aggregation'!L:L,'EPA Export Aggregation'!$A:$A,$B24,'EPA Export Aggregation'!$D:$D,$A$1)*IF($A24="CH4",About!$D$58,IF($A24="N2O",About!$D$59,1))</f>
        <v>0.93366553301510002</v>
      </c>
      <c r="J24" s="436">
        <f>SUMIFS('EPA Export Aggregation'!M:M,'EPA Export Aggregation'!$A:$A,$B24,'EPA Export Aggregation'!$D:$D,$A$1)*IF($A24="CH4",About!$D$58,IF($A24="N2O",About!$D$59,1))</f>
        <v>0.94303320156430004</v>
      </c>
      <c r="K24" s="436">
        <f>SUMIFS('EPA Export Aggregation'!N:N,'EPA Export Aggregation'!$A:$A,$B24,'EPA Export Aggregation'!$D:$D,$A$1)*IF($A24="CH4",About!$D$58,IF($A24="N2O",About!$D$59,1))</f>
        <v>0.97988709567760002</v>
      </c>
      <c r="L24" s="436">
        <f>SUMIFS('EPA Export Aggregation'!O:O,'EPA Export Aggregation'!$A:$A,$B24,'EPA Export Aggregation'!$D:$D,$A$1)*IF($A24="CH4",About!$D$58,IF($A24="N2O",About!$D$59,1))</f>
        <v>0.91468146529969996</v>
      </c>
      <c r="M24" s="436">
        <f>SUMIFS('EPA Export Aggregation'!P:P,'EPA Export Aggregation'!$A:$A,$B24,'EPA Export Aggregation'!$D:$D,$A$1)*IF($A24="CH4",About!$D$58,IF($A24="N2O",About!$D$59,1))</f>
        <v>0.86117372205880005</v>
      </c>
      <c r="N24" s="436">
        <f>SUMIFS('EPA Export Aggregation'!Q:Q,'EPA Export Aggregation'!$A:$A,$B24,'EPA Export Aggregation'!$D:$D,$A$1)*IF($A24="CH4",About!$D$58,IF($A24="N2O",About!$D$59,1))</f>
        <v>0.75126696432700002</v>
      </c>
      <c r="O24" s="436">
        <f>SUMIFS('EPA Export Aggregation'!R:R,'EPA Export Aggregation'!$A:$A,$B24,'EPA Export Aggregation'!$D:$D,$A$1)*IF($A24="CH4",About!$D$58,IF($A24="N2O",About!$D$59,1))</f>
        <v>0.83083291251199998</v>
      </c>
      <c r="P24" s="436">
        <f>SUMIFS('EPA Export Aggregation'!S:S,'EPA Export Aggregation'!$A:$A,$B24,'EPA Export Aggregation'!$D:$D,$A$1)*IF($A24="CH4",About!$D$58,IF($A24="N2O",About!$D$59,1))</f>
        <v>0.95255754379820001</v>
      </c>
      <c r="Q24" s="436">
        <f>SUMIFS('EPA Export Aggregation'!T:T,'EPA Export Aggregation'!$A:$A,$B24,'EPA Export Aggregation'!$D:$D,$A$1)*IF($A24="CH4",About!$D$58,IF($A24="N2O",About!$D$59,1))</f>
        <v>0.96560000000000001</v>
      </c>
      <c r="R24" s="436">
        <f>SUMIFS('EPA Export Aggregation'!U:U,'EPA Export Aggregation'!$A:$A,$B24,'EPA Export Aggregation'!$D:$D,$A$1)*IF($A24="CH4",About!$D$58,IF($A24="N2O",About!$D$59,1))</f>
        <v>0.86048405063290001</v>
      </c>
      <c r="S24" s="436">
        <f>SUMIFS('EPA Export Aggregation'!V:V,'EPA Export Aggregation'!$A:$A,$B24,'EPA Export Aggregation'!$D:$D,$A$1)*IF($A24="CH4",About!$D$58,IF($A24="N2O",About!$D$59,1))</f>
        <v>0.6959157968313</v>
      </c>
      <c r="T24" s="436">
        <f>SUMIFS('EPA Export Aggregation'!W:W,'EPA Export Aggregation'!$A:$A,$B24,'EPA Export Aggregation'!$D:$D,$A$1)*IF($A24="CH4",About!$D$58,IF($A24="N2O",About!$D$59,1))</f>
        <v>0.70413609719439996</v>
      </c>
      <c r="U24" s="436">
        <f>SUMIFS('EPA Export Aggregation'!X:X,'EPA Export Aggregation'!$A:$A,$B24,'EPA Export Aggregation'!$D:$D,$A$1)*IF($A24="CH4",About!$D$58,IF($A24="N2O",About!$D$59,1))</f>
        <v>0.65432582665329997</v>
      </c>
      <c r="V24" s="436">
        <f>SUMIFS('EPA Export Aggregation'!Y:Y,'EPA Export Aggregation'!$A:$A,$B24,'EPA Export Aggregation'!$D:$D,$A$1)*IF($A24="CH4",About!$D$58,IF($A24="N2O",About!$D$59,1))</f>
        <v>0.57734631763529998</v>
      </c>
      <c r="W24" s="436">
        <f>SUMIFS('EPA Export Aggregation'!Z:Z,'EPA Export Aggregation'!$A:$A,$B24,'EPA Export Aggregation'!$D:$D,$A$1)*IF($A24="CH4",About!$D$58,IF($A24="N2O",About!$D$59,1))</f>
        <v>0.57666583703490004</v>
      </c>
      <c r="X24" s="436">
        <f>SUMIFS('EPA Export Aggregation'!AA:AA,'EPA Export Aggregation'!$A:$A,$B24,'EPA Export Aggregation'!$D:$D,$A$1)*IF($A24="CH4",About!$D$58,IF($A24="N2O",About!$D$59,1))</f>
        <v>0.58116312530909997</v>
      </c>
      <c r="Y24" s="436">
        <f>SUMIFS('EPA Export Aggregation'!AB:AB,'EPA Export Aggregation'!$A:$A,$B24,'EPA Export Aggregation'!$D:$D,$A$1)*IF($A24="CH4",About!$D$58,IF($A24="N2O",About!$D$59,1))</f>
        <v>0.55513058770820001</v>
      </c>
      <c r="Z24" s="436">
        <f>SUMIFS('EPA Export Aggregation'!AC:AC,'EPA Export Aggregation'!$A:$A,$B24,'EPA Export Aggregation'!$D:$D,$A$1)*IF($A24="CH4",About!$D$58,IF($A24="N2O",About!$D$59,1))</f>
        <v>0.54594688368940003</v>
      </c>
      <c r="AA24" s="436">
        <f>SUMIFS('EPA Export Aggregation'!AD:AD,'EPA Export Aggregation'!$A:$A,$B24,'EPA Export Aggregation'!$D:$D,$A$1)*IF($A24="CH4",About!$D$58,IF($A24="N2O",About!$D$59,1))</f>
        <v>0.52694681532959997</v>
      </c>
      <c r="AB24" s="436">
        <f>SUMIFS('EPA Export Aggregation'!AE:AE,'EPA Export Aggregation'!$A:$A,$B24,'EPA Export Aggregation'!$D:$D,$A$1)*IF($A24="CH4",About!$D$58,IF($A24="N2O",About!$D$59,1))</f>
        <v>0.52390827055120004</v>
      </c>
      <c r="AC24" s="436">
        <f>SUMIFS('EPA Export Aggregation'!AF:AF,'EPA Export Aggregation'!$A:$A,$B24,'EPA Export Aggregation'!$D:$D,$A$1)*IF($A24="CH4",About!$D$58,IF($A24="N2O",About!$D$59,1))</f>
        <v>0.54259321942289995</v>
      </c>
      <c r="AD24" s="436">
        <f>SUMIFS('EPA Export Aggregation'!AG:AG,'EPA Export Aggregation'!$A:$A,$B24,'EPA Export Aggregation'!$D:$D,$A$1)*IF($A24="CH4",About!$D$58,IF($A24="N2O",About!$D$59,1))</f>
        <v>0.52900930291659998</v>
      </c>
      <c r="AE24" s="436">
        <f>SUMIFS('EPA Export Aggregation'!AH:AH,'EPA Export Aggregation'!$A:$A,$B24,'EPA Export Aggregation'!$D:$D,$A$1)*IF($A24="CH4",About!$D$58,IF($A24="N2O",About!$D$59,1))</f>
        <v>0.47139830308140002</v>
      </c>
      <c r="AF24" s="436">
        <f>SUMIFS('EPA Export Aggregation'!AI:AI,'EPA Export Aggregation'!$A:$A,$B24,'EPA Export Aggregation'!$D:$D,$A$1)*IF($A24="CH4",About!$D$58,IF($A24="N2O",About!$D$59,1))</f>
        <v>0.47455567412170002</v>
      </c>
      <c r="AG24" s="436">
        <f>SUMIFS('EPA Export Aggregation'!AJ:AJ,'EPA Export Aggregation'!$A:$A,$B24,'EPA Export Aggregation'!$D:$D,$A$1)*IF($A24="CH4",About!$D$58,IF($A24="N2O",About!$D$59,1))</f>
        <v>0.43705392511480001</v>
      </c>
      <c r="AH24" s="436">
        <f>SUMIFS('EPA Export Aggregation'!AK:AK,'EPA Export Aggregation'!$A:$A,$B24,'EPA Export Aggregation'!$D:$D,$A$1)*IF($A24="CH4",About!$D$58,IF($A24="N2O",About!$D$59,1))</f>
        <v>0.44599404959159999</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435" t="s">
        <v>2220</v>
      </c>
      <c r="B30" s="408" t="s">
        <v>4193</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36">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36">
        <f>SUMIFS('EPA Export Aggregation'!R:R,'EPA Export Aggregation'!$A:$A,$B33,'EPA Export Aggregation'!$D:$D,$A$1)*IF($A33="CH4",About!$D$58,IF($A33="N2O",About!$D$59,1))</f>
        <v>0.1219317057245</v>
      </c>
      <c r="P33" s="436">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36">
        <f>SUMIFS('EPA Export Aggregation'!U:U,'EPA Export Aggregation'!$A:$A,$B33,'EPA Export Aggregation'!$D:$D,$A$1)*IF($A33="CH4",About!$D$58,IF($A33="N2O",About!$D$59,1))</f>
        <v>0.36659023085800002</v>
      </c>
      <c r="S33" s="436">
        <f>SUMIFS('EPA Export Aggregation'!V:V,'EPA Export Aggregation'!$A:$A,$B33,'EPA Export Aggregation'!$D:$D,$A$1)*IF($A33="CH4",About!$D$58,IF($A33="N2O",About!$D$59,1))</f>
        <v>0</v>
      </c>
      <c r="T33" s="436">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36">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36">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36">
        <f>SUMIFS('EPA Export Aggregation'!AD:AD,'EPA Export Aggregation'!$A:$A,$B33,'EPA Export Aggregation'!$D:$D,$A$1)*IF($A33="CH4",About!$D$58,IF($A33="N2O",About!$D$59,1))</f>
        <v>0.2039744933621</v>
      </c>
      <c r="AB33" s="436">
        <f>SUMIFS('EPA Export Aggregation'!AE:AE,'EPA Export Aggregation'!$A:$A,$B33,'EPA Export Aggregation'!$D:$D,$A$1)*IF($A33="CH4",About!$D$58,IF($A33="N2O",About!$D$59,1))</f>
        <v>0.1879403839014</v>
      </c>
      <c r="AC33" s="436">
        <f>SUMIFS('EPA Export Aggregation'!AF:AF,'EPA Export Aggregation'!$A:$A,$B33,'EPA Export Aggregation'!$D:$D,$A$1)*IF($A33="CH4",About!$D$58,IF($A33="N2O",About!$D$59,1))</f>
        <v>7.0362304356200001E-2</v>
      </c>
      <c r="AD33" s="436">
        <f>SUMIFS('EPA Export Aggregation'!AG:AG,'EPA Export Aggregation'!$A:$A,$B33,'EPA Export Aggregation'!$D:$D,$A$1)*IF($A33="CH4",About!$D$58,IF($A33="N2O",About!$D$59,1))</f>
        <v>0.1074594003464</v>
      </c>
      <c r="AE33" s="436">
        <f>SUMIFS('EPA Export Aggregation'!AH:AH,'EPA Export Aggregation'!$A:$A,$B33,'EPA Export Aggregation'!$D:$D,$A$1)*IF($A33="CH4",About!$D$58,IF($A33="N2O",About!$D$59,1))</f>
        <v>0.37858183346180002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8.9756750949999996E-4</v>
      </c>
      <c r="D76" s="436">
        <f>SUMIFS('EPA Export Aggregation'!G:G,'EPA Export Aggregation'!$A:$A,$B76,'EPA Export Aggregation'!$D:$D,$A$1)*IF($A76="CH4",About!$D$58,IF($A76="N2O",About!$D$59,1))</f>
        <v>8.9756750949999996E-4</v>
      </c>
      <c r="E76" s="436">
        <f>SUMIFS('EPA Export Aggregation'!H:H,'EPA Export Aggregation'!$A:$A,$B76,'EPA Export Aggregation'!$D:$D,$A$1)*IF($A76="CH4",About!$D$58,IF($A76="N2O",About!$D$59,1))</f>
        <v>8.9756750949999996E-4</v>
      </c>
      <c r="F76" s="436">
        <f>SUMIFS('EPA Export Aggregation'!I:I,'EPA Export Aggregation'!$A:$A,$B76,'EPA Export Aggregation'!$D:$D,$A$1)*IF($A76="CH4",About!$D$58,IF($A76="N2O",About!$D$59,1))</f>
        <v>1.1219590967000001E-3</v>
      </c>
      <c r="G76" s="436">
        <f>SUMIFS('EPA Export Aggregation'!J:J,'EPA Export Aggregation'!$A:$A,$B76,'EPA Export Aggregation'!$D:$D,$A$1)*IF($A76="CH4",About!$D$58,IF($A76="N2O",About!$D$59,1))</f>
        <v>1.2341543352999999E-3</v>
      </c>
      <c r="H76" s="436">
        <f>SUMIFS('EPA Export Aggregation'!K:K,'EPA Export Aggregation'!$A:$A,$B76,'EPA Export Aggregation'!$D:$D,$A$1)*IF($A76="CH4",About!$D$58,IF($A76="N2O",About!$D$59,1))</f>
        <v>1.5509133990999999E-3</v>
      </c>
      <c r="I76" s="436">
        <f>SUMIFS('EPA Export Aggregation'!L:L,'EPA Export Aggregation'!$A:$A,$B76,'EPA Export Aggregation'!$D:$D,$A$1)*IF($A76="CH4",About!$D$58,IF($A76="N2O",About!$D$59,1))</f>
        <v>1.7222320194999999E-3</v>
      </c>
      <c r="J76" s="436">
        <f>SUMIFS('EPA Export Aggregation'!M:M,'EPA Export Aggregation'!$A:$A,$B76,'EPA Export Aggregation'!$D:$D,$A$1)*IF($A76="CH4",About!$D$58,IF($A76="N2O",About!$D$59,1))</f>
        <v>1.8200553151E-3</v>
      </c>
      <c r="K76" s="436">
        <f>SUMIFS('EPA Export Aggregation'!N:N,'EPA Export Aggregation'!$A:$A,$B76,'EPA Export Aggregation'!$D:$D,$A$1)*IF($A76="CH4",About!$D$58,IF($A76="N2O",About!$D$59,1))</f>
        <v>2.2317076027999999E-3</v>
      </c>
      <c r="L76" s="436">
        <f>SUMIFS('EPA Export Aggregation'!O:O,'EPA Export Aggregation'!$A:$A,$B76,'EPA Export Aggregation'!$D:$D,$A$1)*IF($A76="CH4",About!$D$58,IF($A76="N2O",About!$D$59,1))</f>
        <v>2.2646467560999998E-3</v>
      </c>
      <c r="M76" s="436">
        <f>SUMIFS('EPA Export Aggregation'!P:P,'EPA Export Aggregation'!$A:$A,$B76,'EPA Export Aggregation'!$D:$D,$A$1)*IF($A76="CH4",About!$D$58,IF($A76="N2O",About!$D$59,1))</f>
        <v>1.3791381291999999E-3</v>
      </c>
      <c r="N76" s="436">
        <f>SUMIFS('EPA Export Aggregation'!Q:Q,'EPA Export Aggregation'!$A:$A,$B76,'EPA Export Aggregation'!$D:$D,$A$1)*IF($A76="CH4",About!$D$58,IF($A76="N2O",About!$D$59,1))</f>
        <v>9.1645147569999999E-4</v>
      </c>
      <c r="O76" s="436">
        <f>SUMIFS('EPA Export Aggregation'!R:R,'EPA Export Aggregation'!$A:$A,$B76,'EPA Export Aggregation'!$D:$D,$A$1)*IF($A76="CH4",About!$D$58,IF($A76="N2O",About!$D$59,1))</f>
        <v>8.7613825790000001E-4</v>
      </c>
      <c r="P76" s="436">
        <f>SUMIFS('EPA Export Aggregation'!S:S,'EPA Export Aggregation'!$A:$A,$B76,'EPA Export Aggregation'!$D:$D,$A$1)*IF($A76="CH4",About!$D$58,IF($A76="N2O",About!$D$59,1))</f>
        <v>9.161583978E-4</v>
      </c>
      <c r="Q76" s="436">
        <f>SUMIFS('EPA Export Aggregation'!T:T,'EPA Export Aggregation'!$A:$A,$B76,'EPA Export Aggregation'!$D:$D,$A$1)*IF($A76="CH4",About!$D$58,IF($A76="N2O",About!$D$59,1))</f>
        <v>9.1217535399999998E-4</v>
      </c>
      <c r="R76" s="436">
        <f>SUMIFS('EPA Export Aggregation'!U:U,'EPA Export Aggregation'!$A:$A,$B76,'EPA Export Aggregation'!$D:$D,$A$1)*IF($A76="CH4",About!$D$58,IF($A76="N2O",About!$D$59,1))</f>
        <v>8.7564641899999995E-4</v>
      </c>
      <c r="S76" s="436">
        <f>SUMIFS('EPA Export Aggregation'!V:V,'EPA Export Aggregation'!$A:$A,$B76,'EPA Export Aggregation'!$D:$D,$A$1)*IF($A76="CH4",About!$D$58,IF($A76="N2O",About!$D$59,1))</f>
        <v>1.0425286875000001E-3</v>
      </c>
      <c r="T76" s="436">
        <f>SUMIFS('EPA Export Aggregation'!W:W,'EPA Export Aggregation'!$A:$A,$B76,'EPA Export Aggregation'!$D:$D,$A$1)*IF($A76="CH4",About!$D$58,IF($A76="N2O",About!$D$59,1))</f>
        <v>1.0144993561999999E-3</v>
      </c>
      <c r="U76" s="436">
        <f>SUMIFS('EPA Export Aggregation'!X:X,'EPA Export Aggregation'!$A:$A,$B76,'EPA Export Aggregation'!$D:$D,$A$1)*IF($A76="CH4",About!$D$58,IF($A76="N2O",About!$D$59,1))</f>
        <v>9.5886299869999997E-4</v>
      </c>
      <c r="V76" s="436">
        <f>SUMIFS('EPA Export Aggregation'!Y:Y,'EPA Export Aggregation'!$A:$A,$B76,'EPA Export Aggregation'!$D:$D,$A$1)*IF($A76="CH4",About!$D$58,IF($A76="N2O",About!$D$59,1))</f>
        <v>7.7164027470000003E-4</v>
      </c>
      <c r="W76" s="436">
        <f>SUMIFS('EPA Export Aggregation'!Z:Z,'EPA Export Aggregation'!$A:$A,$B76,'EPA Export Aggregation'!$D:$D,$A$1)*IF($A76="CH4",About!$D$58,IF($A76="N2O",About!$D$59,1))</f>
        <v>1.0176538157999999E-3</v>
      </c>
      <c r="X76" s="436">
        <f>SUMIFS('EPA Export Aggregation'!AA:AA,'EPA Export Aggregation'!$A:$A,$B76,'EPA Export Aggregation'!$D:$D,$A$1)*IF($A76="CH4",About!$D$58,IF($A76="N2O",About!$D$59,1))</f>
        <v>3.7807211679200002E-2</v>
      </c>
      <c r="Y76" s="436">
        <f>SUMIFS('EPA Export Aggregation'!AB:AB,'EPA Export Aggregation'!$A:$A,$B76,'EPA Export Aggregation'!$D:$D,$A$1)*IF($A76="CH4",About!$D$58,IF($A76="N2O",About!$D$59,1))</f>
        <v>4.1138313490200001E-2</v>
      </c>
      <c r="Z76" s="436">
        <f>SUMIFS('EPA Export Aggregation'!AC:AC,'EPA Export Aggregation'!$A:$A,$B76,'EPA Export Aggregation'!$D:$D,$A$1)*IF($A76="CH4",About!$D$58,IF($A76="N2O",About!$D$59,1))</f>
        <v>2.6561246743000001E-3</v>
      </c>
      <c r="AA76" s="436">
        <f>SUMIFS('EPA Export Aggregation'!AD:AD,'EPA Export Aggregation'!$A:$A,$B76,'EPA Export Aggregation'!$D:$D,$A$1)*IF($A76="CH4",About!$D$58,IF($A76="N2O",About!$D$59,1))</f>
        <v>1.4825552421E-3</v>
      </c>
      <c r="AB76" s="436">
        <f>SUMIFS('EPA Export Aggregation'!AE:AE,'EPA Export Aggregation'!$A:$A,$B76,'EPA Export Aggregation'!$D:$D,$A$1)*IF($A76="CH4",About!$D$58,IF($A76="N2O",About!$D$59,1))</f>
        <v>1.5644644534999999E-3</v>
      </c>
      <c r="AC76" s="436">
        <f>SUMIFS('EPA Export Aggregation'!AF:AF,'EPA Export Aggregation'!$A:$A,$B76,'EPA Export Aggregation'!$D:$D,$A$1)*IF($A76="CH4",About!$D$58,IF($A76="N2O",About!$D$59,1))</f>
        <v>1.6426873611E-3</v>
      </c>
      <c r="AD76" s="436">
        <f>SUMIFS('EPA Export Aggregation'!AG:AG,'EPA Export Aggregation'!$A:$A,$B76,'EPA Export Aggregation'!$D:$D,$A$1)*IF($A76="CH4",About!$D$58,IF($A76="N2O",About!$D$59,1))</f>
        <v>1.5914608786000001E-3</v>
      </c>
      <c r="AE76" s="436">
        <f>SUMIFS('EPA Export Aggregation'!AH:AH,'EPA Export Aggregation'!$A:$A,$B76,'EPA Export Aggregation'!$D:$D,$A$1)*IF($A76="CH4",About!$D$58,IF($A76="N2O",About!$D$59,1))</f>
        <v>1.3561083909999999E-3</v>
      </c>
      <c r="AF76" s="436">
        <f>SUMIFS('EPA Export Aggregation'!AI:AI,'EPA Export Aggregation'!$A:$A,$B76,'EPA Export Aggregation'!$D:$D,$A$1)*IF($A76="CH4",About!$D$58,IF($A76="N2O",About!$D$59,1))</f>
        <v>3.7173077030000002E-4</v>
      </c>
      <c r="AG76" s="436">
        <f>SUMIFS('EPA Export Aggregation'!AJ:AJ,'EPA Export Aggregation'!$A:$A,$B76,'EPA Export Aggregation'!$D:$D,$A$1)*IF($A76="CH4",About!$D$58,IF($A76="N2O",About!$D$59,1))</f>
        <v>3.5318038870000001E-4</v>
      </c>
      <c r="AH76" s="436">
        <f>SUMIFS('EPA Export Aggregation'!AK:AK,'EPA Export Aggregation'!$A:$A,$B76,'EPA Export Aggregation'!$D:$D,$A$1)*IF($A76="CH4",About!$D$58,IF($A76="N2O",About!$D$59,1))</f>
        <v>3.6943970170000002E-4</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1.2582222234332301E-2</v>
      </c>
      <c r="D80" s="436">
        <f>SUMIFS('EPA Export Aggregation'!G:G,'EPA Export Aggregation'!$A:$A,$B80,'EPA Export Aggregation'!$D:$D,$A$1)*IF($A80="CH4",About!$D$58,IF($A80="N2O",About!$D$59,1))</f>
        <v>1.2582222234332301E-2</v>
      </c>
      <c r="E80" s="436">
        <f>SUMIFS('EPA Export Aggregation'!H:H,'EPA Export Aggregation'!$A:$A,$B80,'EPA Export Aggregation'!$D:$D,$A$1)*IF($A80="CH4",About!$D$58,IF($A80="N2O",About!$D$59,1))</f>
        <v>1.2582222234332301E-2</v>
      </c>
      <c r="F80" s="436">
        <f>SUMIFS('EPA Export Aggregation'!I:I,'EPA Export Aggregation'!$A:$A,$B80,'EPA Export Aggregation'!$D:$D,$A$1)*IF($A80="CH4",About!$D$58,IF($A80="N2O",About!$D$59,1))</f>
        <v>1.5727776739715298E-2</v>
      </c>
      <c r="G80" s="436">
        <f>SUMIFS('EPA Export Aggregation'!J:J,'EPA Export Aggregation'!$A:$A,$B80,'EPA Export Aggregation'!$D:$D,$A$1)*IF($A80="CH4",About!$D$58,IF($A80="N2O",About!$D$59,1))</f>
        <v>1.7300555323807101E-2</v>
      </c>
      <c r="H80" s="436">
        <f>SUMIFS('EPA Export Aggregation'!K:K,'EPA Export Aggregation'!$A:$A,$B80,'EPA Export Aggregation'!$D:$D,$A$1)*IF($A80="CH4",About!$D$58,IF($A80="N2O",About!$D$59,1))</f>
        <v>2.17409300314533E-2</v>
      </c>
      <c r="I80" s="436">
        <f>SUMIFS('EPA Export Aggregation'!L:L,'EPA Export Aggregation'!$A:$A,$B80,'EPA Export Aggregation'!$D:$D,$A$1)*IF($A80="CH4",About!$D$58,IF($A80="N2O",About!$D$59,1))</f>
        <v>2.41424955162255E-2</v>
      </c>
      <c r="J80" s="436">
        <f>SUMIFS('EPA Export Aggregation'!M:M,'EPA Export Aggregation'!$A:$A,$B80,'EPA Export Aggregation'!$D:$D,$A$1)*IF($A80="CH4",About!$D$58,IF($A80="N2O",About!$D$59,1))</f>
        <v>2.55137896423514E-2</v>
      </c>
      <c r="K80" s="436">
        <f>SUMIFS('EPA Export Aggregation'!N:N,'EPA Export Aggregation'!$A:$A,$B80,'EPA Export Aggregation'!$D:$D,$A$1)*IF($A80="CH4",About!$D$58,IF($A80="N2O",About!$D$59,1))</f>
        <v>3.1284397833690199E-2</v>
      </c>
      <c r="L80" s="436">
        <f>SUMIFS('EPA Export Aggregation'!O:O,'EPA Export Aggregation'!$A:$A,$B80,'EPA Export Aggregation'!$D:$D,$A$1)*IF($A80="CH4",About!$D$58,IF($A80="N2O",About!$D$59,1))</f>
        <v>3.1746139236869399E-2</v>
      </c>
      <c r="M80" s="436">
        <f>SUMIFS('EPA Export Aggregation'!P:P,'EPA Export Aggregation'!$A:$A,$B80,'EPA Export Aggregation'!$D:$D,$A$1)*IF($A80="CH4",About!$D$58,IF($A80="N2O",About!$D$59,1))</f>
        <v>2.7077278750775601E-2</v>
      </c>
      <c r="N80" s="436">
        <f>SUMIFS('EPA Export Aggregation'!Q:Q,'EPA Export Aggregation'!$A:$A,$B80,'EPA Export Aggregation'!$D:$D,$A$1)*IF($A80="CH4",About!$D$58,IF($A80="N2O",About!$D$59,1))</f>
        <v>1.9056288726277799E-2</v>
      </c>
      <c r="O80" s="436">
        <f>SUMIFS('EPA Export Aggregation'!R:R,'EPA Export Aggregation'!$A:$A,$B80,'EPA Export Aggregation'!$D:$D,$A$1)*IF($A80="CH4",About!$D$58,IF($A80="N2O",About!$D$59,1))</f>
        <v>1.86678270007101E-2</v>
      </c>
      <c r="P80" s="436">
        <f>SUMIFS('EPA Export Aggregation'!S:S,'EPA Export Aggregation'!$A:$A,$B80,'EPA Export Aggregation'!$D:$D,$A$1)*IF($A80="CH4",About!$D$58,IF($A80="N2O",About!$D$59,1))</f>
        <v>1.70675708076168E-2</v>
      </c>
      <c r="Q80" s="436">
        <f>SUMIFS('EPA Export Aggregation'!T:T,'EPA Export Aggregation'!$A:$A,$B80,'EPA Export Aggregation'!$D:$D,$A$1)*IF($A80="CH4",About!$D$58,IF($A80="N2O",About!$D$59,1))</f>
        <v>1.58530595637573E-2</v>
      </c>
      <c r="R80" s="436">
        <f>SUMIFS('EPA Export Aggregation'!U:U,'EPA Export Aggregation'!$A:$A,$B80,'EPA Export Aggregation'!$D:$D,$A$1)*IF($A80="CH4",About!$D$58,IF($A80="N2O",About!$D$59,1))</f>
        <v>1.46064742248425E-2</v>
      </c>
      <c r="S80" s="436">
        <f>SUMIFS('EPA Export Aggregation'!V:V,'EPA Export Aggregation'!$A:$A,$B80,'EPA Export Aggregation'!$D:$D,$A$1)*IF($A80="CH4",About!$D$58,IF($A80="N2O",About!$D$59,1))</f>
        <v>1.56058134312875E-2</v>
      </c>
      <c r="T80" s="436">
        <f>SUMIFS('EPA Export Aggregation'!W:W,'EPA Export Aggregation'!$A:$A,$B80,'EPA Export Aggregation'!$D:$D,$A$1)*IF($A80="CH4",About!$D$58,IF($A80="N2O",About!$D$59,1))</f>
        <v>1.49123780460252E-2</v>
      </c>
      <c r="U80" s="436">
        <f>SUMIFS('EPA Export Aggregation'!X:X,'EPA Export Aggregation'!$A:$A,$B80,'EPA Export Aggregation'!$D:$D,$A$1)*IF($A80="CH4",About!$D$58,IF($A80="N2O",About!$D$59,1))</f>
        <v>1.35518887396956E-2</v>
      </c>
      <c r="V80" s="436">
        <f>SUMIFS('EPA Export Aggregation'!Y:Y,'EPA Export Aggregation'!$A:$A,$B80,'EPA Export Aggregation'!$D:$D,$A$1)*IF($A80="CH4",About!$D$58,IF($A80="N2O",About!$D$59,1))</f>
        <v>1.0656731169189601E-2</v>
      </c>
      <c r="W80" s="436">
        <f>SUMIFS('EPA Export Aggregation'!Z:Z,'EPA Export Aggregation'!$A:$A,$B80,'EPA Export Aggregation'!$D:$D,$A$1)*IF($A80="CH4",About!$D$58,IF($A80="N2O",About!$D$59,1))</f>
        <v>1.38087402035252E-2</v>
      </c>
      <c r="X80" s="436">
        <f>SUMIFS('EPA Export Aggregation'!AA:AA,'EPA Export Aggregation'!$A:$A,$B80,'EPA Export Aggregation'!$D:$D,$A$1)*IF($A80="CH4",About!$D$58,IF($A80="N2O",About!$D$59,1))</f>
        <v>3.2417526807644703E-2</v>
      </c>
      <c r="Y80" s="436">
        <f>SUMIFS('EPA Export Aggregation'!AB:AB,'EPA Export Aggregation'!$A:$A,$B80,'EPA Export Aggregation'!$D:$D,$A$1)*IF($A80="CH4",About!$D$58,IF($A80="N2O",About!$D$59,1))</f>
        <v>3.17132314682287E-2</v>
      </c>
      <c r="Z80" s="436">
        <f>SUMIFS('EPA Export Aggregation'!AC:AC,'EPA Export Aggregation'!$A:$A,$B80,'EPA Export Aggregation'!$D:$D,$A$1)*IF($A80="CH4",About!$D$58,IF($A80="N2O",About!$D$59,1))</f>
        <v>2.2716226779237101E-2</v>
      </c>
      <c r="AA80" s="436">
        <f>SUMIFS('EPA Export Aggregation'!AD:AD,'EPA Export Aggregation'!$A:$A,$B80,'EPA Export Aggregation'!$D:$D,$A$1)*IF($A80="CH4",About!$D$58,IF($A80="N2O",About!$D$59,1))</f>
        <v>8.7061607770523002E-3</v>
      </c>
      <c r="AB80" s="436">
        <f>SUMIFS('EPA Export Aggregation'!AE:AE,'EPA Export Aggregation'!$A:$A,$B80,'EPA Export Aggregation'!$D:$D,$A$1)*IF($A80="CH4",About!$D$58,IF($A80="N2O",About!$D$59,1))</f>
        <v>1.2733612618178E-2</v>
      </c>
      <c r="AC80" s="436">
        <f>SUMIFS('EPA Export Aggregation'!AF:AF,'EPA Export Aggregation'!$A:$A,$B80,'EPA Export Aggregation'!$D:$D,$A$1)*IF($A80="CH4",About!$D$58,IF($A80="N2O",About!$D$59,1))</f>
        <v>1.3052481561359601E-2</v>
      </c>
      <c r="AD80" s="436">
        <f>SUMIFS('EPA Export Aggregation'!AG:AG,'EPA Export Aggregation'!$A:$A,$B80,'EPA Export Aggregation'!$D:$D,$A$1)*IF($A80="CH4",About!$D$58,IF($A80="N2O",About!$D$59,1))</f>
        <v>9.8646359589587007E-3</v>
      </c>
      <c r="AE80" s="436">
        <f>SUMIFS('EPA Export Aggregation'!AH:AH,'EPA Export Aggregation'!$A:$A,$B80,'EPA Export Aggregation'!$D:$D,$A$1)*IF($A80="CH4",About!$D$58,IF($A80="N2O",About!$D$59,1))</f>
        <v>1.17570591692028E-2</v>
      </c>
      <c r="AF80" s="436">
        <f>SUMIFS('EPA Export Aggregation'!AI:AI,'EPA Export Aggregation'!$A:$A,$B80,'EPA Export Aggregation'!$D:$D,$A$1)*IF($A80="CH4",About!$D$58,IF($A80="N2O",About!$D$59,1))</f>
        <v>5.1287107288000003E-3</v>
      </c>
      <c r="AG80" s="436">
        <f>SUMIFS('EPA Export Aggregation'!AJ:AJ,'EPA Export Aggregation'!$A:$A,$B80,'EPA Export Aggregation'!$D:$D,$A$1)*IF($A80="CH4",About!$D$58,IF($A80="N2O",About!$D$59,1))</f>
        <v>3.2469203362474998E-3</v>
      </c>
      <c r="AH80" s="436">
        <f>SUMIFS('EPA Export Aggregation'!AK:AK,'EPA Export Aggregation'!$A:$A,$B80,'EPA Export Aggregation'!$D:$D,$A$1)*IF($A80="CH4",About!$D$58,IF($A80="N2O",About!$D$59,1))</f>
        <v>3.3279782393886999E-3</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2.5292156999999998E-3</v>
      </c>
      <c r="D84" s="436">
        <f>SUMIFS('EPA Export Aggregation'!G:G,'EPA Export Aggregation'!$A:$A,$B84,'EPA Export Aggregation'!$D:$D,$A$1)*IF($A84="CH4",About!$D$58,IF($A84="N2O",About!$D$59,1))</f>
        <v>2.5292156999999998E-3</v>
      </c>
      <c r="E84" s="436">
        <f>SUMIFS('EPA Export Aggregation'!H:H,'EPA Export Aggregation'!$A:$A,$B84,'EPA Export Aggregation'!$D:$D,$A$1)*IF($A84="CH4",About!$D$58,IF($A84="N2O",About!$D$59,1))</f>
        <v>2.5292156999999998E-3</v>
      </c>
      <c r="F84" s="436">
        <f>SUMIFS('EPA Export Aggregation'!I:I,'EPA Export Aggregation'!$A:$A,$B84,'EPA Export Aggregation'!$D:$D,$A$1)*IF($A84="CH4",About!$D$58,IF($A84="N2O",About!$D$59,1))</f>
        <v>3.1615184499999998E-3</v>
      </c>
      <c r="G84" s="436">
        <f>SUMIFS('EPA Export Aggregation'!J:J,'EPA Export Aggregation'!$A:$A,$B84,'EPA Export Aggregation'!$D:$D,$A$1)*IF($A84="CH4",About!$D$58,IF($A84="N2O",About!$D$59,1))</f>
        <v>3.4776709999999999E-3</v>
      </c>
      <c r="H84" s="436">
        <f>SUMIFS('EPA Export Aggregation'!K:K,'EPA Export Aggregation'!$A:$A,$B84,'EPA Export Aggregation'!$D:$D,$A$1)*IF($A84="CH4",About!$D$58,IF($A84="N2O",About!$D$59,1))</f>
        <v>4.3702526999999996E-3</v>
      </c>
      <c r="I84" s="436">
        <f>SUMIFS('EPA Export Aggregation'!L:L,'EPA Export Aggregation'!$A:$A,$B84,'EPA Export Aggregation'!$D:$D,$A$1)*IF($A84="CH4",About!$D$58,IF($A84="N2O",About!$D$59,1))</f>
        <v>4.8530038000000001E-3</v>
      </c>
      <c r="J84" s="436">
        <f>SUMIFS('EPA Export Aggregation'!M:M,'EPA Export Aggregation'!$A:$A,$B84,'EPA Export Aggregation'!$D:$D,$A$1)*IF($A84="CH4",About!$D$58,IF($A84="N2O",About!$D$59,1))</f>
        <v>5.1286541000000003E-3</v>
      </c>
      <c r="K84" s="436">
        <f>SUMIFS('EPA Export Aggregation'!N:N,'EPA Export Aggregation'!$A:$A,$B84,'EPA Export Aggregation'!$D:$D,$A$1)*IF($A84="CH4",About!$D$58,IF($A84="N2O",About!$D$59,1))</f>
        <v>6.2886328999999996E-3</v>
      </c>
      <c r="L84" s="436">
        <f>SUMIFS('EPA Export Aggregation'!O:O,'EPA Export Aggregation'!$A:$A,$B84,'EPA Export Aggregation'!$D:$D,$A$1)*IF($A84="CH4",About!$D$58,IF($A84="N2O",About!$D$59,1))</f>
        <v>6.3814485000000002E-3</v>
      </c>
      <c r="M84" s="436">
        <f>SUMIFS('EPA Export Aggregation'!P:P,'EPA Export Aggregation'!$A:$A,$B84,'EPA Export Aggregation'!$D:$D,$A$1)*IF($A84="CH4",About!$D$58,IF($A84="N2O",About!$D$59,1))</f>
        <v>5.1578129000000002E-3</v>
      </c>
      <c r="N84" s="436">
        <f>SUMIFS('EPA Export Aggregation'!Q:Q,'EPA Export Aggregation'!$A:$A,$B84,'EPA Export Aggregation'!$D:$D,$A$1)*IF($A84="CH4",About!$D$58,IF($A84="N2O",About!$D$59,1))</f>
        <v>3.50687445E-3</v>
      </c>
      <c r="O84" s="436">
        <f>SUMIFS('EPA Export Aggregation'!R:R,'EPA Export Aggregation'!$A:$A,$B84,'EPA Export Aggregation'!$D:$D,$A$1)*IF($A84="CH4",About!$D$58,IF($A84="N2O",About!$D$59,1))</f>
        <v>3.1127512499999998E-3</v>
      </c>
      <c r="P84" s="436">
        <f>SUMIFS('EPA Export Aggregation'!S:S,'EPA Export Aggregation'!$A:$A,$B84,'EPA Export Aggregation'!$D:$D,$A$1)*IF($A84="CH4",About!$D$58,IF($A84="N2O",About!$D$59,1))</f>
        <v>3.7499631500000001E-3</v>
      </c>
      <c r="Q84" s="436">
        <f>SUMIFS('EPA Export Aggregation'!T:T,'EPA Export Aggregation'!$A:$A,$B84,'EPA Export Aggregation'!$D:$D,$A$1)*IF($A84="CH4",About!$D$58,IF($A84="N2O",About!$D$59,1))</f>
        <v>3.5997206E-3</v>
      </c>
      <c r="R84" s="436">
        <f>SUMIFS('EPA Export Aggregation'!U:U,'EPA Export Aggregation'!$A:$A,$B84,'EPA Export Aggregation'!$D:$D,$A$1)*IF($A84="CH4",About!$D$58,IF($A84="N2O",About!$D$59,1))</f>
        <v>3.91439265E-3</v>
      </c>
      <c r="S84" s="436">
        <f>SUMIFS('EPA Export Aggregation'!V:V,'EPA Export Aggregation'!$A:$A,$B84,'EPA Export Aggregation'!$D:$D,$A$1)*IF($A84="CH4",About!$D$58,IF($A84="N2O",About!$D$59,1))</f>
        <v>3.8012871499999998E-3</v>
      </c>
      <c r="T84" s="436">
        <f>SUMIFS('EPA Export Aggregation'!W:W,'EPA Export Aggregation'!$A:$A,$B84,'EPA Export Aggregation'!$D:$D,$A$1)*IF($A84="CH4",About!$D$58,IF($A84="N2O",About!$D$59,1))</f>
        <v>3.0584075000000001E-3</v>
      </c>
      <c r="U84" s="436">
        <f>SUMIFS('EPA Export Aggregation'!X:X,'EPA Export Aggregation'!$A:$A,$B84,'EPA Export Aggregation'!$D:$D,$A$1)*IF($A84="CH4",About!$D$58,IF($A84="N2O",About!$D$59,1))</f>
        <v>2.8084708999999999E-3</v>
      </c>
      <c r="V84" s="436">
        <f>SUMIFS('EPA Export Aggregation'!Y:Y,'EPA Export Aggregation'!$A:$A,$B84,'EPA Export Aggregation'!$D:$D,$A$1)*IF($A84="CH4",About!$D$58,IF($A84="N2O",About!$D$59,1))</f>
        <v>2.1459518500000002E-3</v>
      </c>
      <c r="W84" s="436">
        <f>SUMIFS('EPA Export Aggregation'!Z:Z,'EPA Export Aggregation'!$A:$A,$B84,'EPA Export Aggregation'!$D:$D,$A$1)*IF($A84="CH4",About!$D$58,IF($A84="N2O",About!$D$59,1))</f>
        <v>2.8056321000000002E-3</v>
      </c>
      <c r="X84" s="436">
        <f>SUMIFS('EPA Export Aggregation'!AA:AA,'EPA Export Aggregation'!$A:$A,$B84,'EPA Export Aggregation'!$D:$D,$A$1)*IF($A84="CH4",About!$D$58,IF($A84="N2O",About!$D$59,1))</f>
        <v>3.4906641499999999E-3</v>
      </c>
      <c r="Y84" s="436">
        <f>SUMIFS('EPA Export Aggregation'!AB:AB,'EPA Export Aggregation'!$A:$A,$B84,'EPA Export Aggregation'!$D:$D,$A$1)*IF($A84="CH4",About!$D$58,IF($A84="N2O",About!$D$59,1))</f>
        <v>3.6739641499999999E-3</v>
      </c>
      <c r="Z84" s="436">
        <f>SUMIFS('EPA Export Aggregation'!AC:AC,'EPA Export Aggregation'!$A:$A,$B84,'EPA Export Aggregation'!$D:$D,$A$1)*IF($A84="CH4",About!$D$58,IF($A84="N2O",About!$D$59,1))</f>
        <v>5.4754577000000002E-3</v>
      </c>
      <c r="AA84" s="436">
        <f>SUMIFS('EPA Export Aggregation'!AD:AD,'EPA Export Aggregation'!$A:$A,$B84,'EPA Export Aggregation'!$D:$D,$A$1)*IF($A84="CH4",About!$D$58,IF($A84="N2O",About!$D$59,1))</f>
        <v>1.4874654E-3</v>
      </c>
      <c r="AB84" s="436">
        <f>SUMIFS('EPA Export Aggregation'!AE:AE,'EPA Export Aggregation'!$A:$A,$B84,'EPA Export Aggregation'!$D:$D,$A$1)*IF($A84="CH4",About!$D$58,IF($A84="N2O",About!$D$59,1))</f>
        <v>2.1569569000000001E-3</v>
      </c>
      <c r="AC84" s="436">
        <f>SUMIFS('EPA Export Aggregation'!AF:AF,'EPA Export Aggregation'!$A:$A,$B84,'EPA Export Aggregation'!$D:$D,$A$1)*IF($A84="CH4",About!$D$58,IF($A84="N2O",About!$D$59,1))</f>
        <v>2.6866774500000001E-3</v>
      </c>
      <c r="AD84" s="436">
        <f>SUMIFS('EPA Export Aggregation'!AG:AG,'EPA Export Aggregation'!$A:$A,$B84,'EPA Export Aggregation'!$D:$D,$A$1)*IF($A84="CH4",About!$D$58,IF($A84="N2O",About!$D$59,1))</f>
        <v>2.6108030000000001E-3</v>
      </c>
      <c r="AE84" s="436">
        <f>SUMIFS('EPA Export Aggregation'!AH:AH,'EPA Export Aggregation'!$A:$A,$B84,'EPA Export Aggregation'!$D:$D,$A$1)*IF($A84="CH4",About!$D$58,IF($A84="N2O",About!$D$59,1))</f>
        <v>1.9844762999999999E-3</v>
      </c>
      <c r="AF84" s="436">
        <f>SUMIFS('EPA Export Aggregation'!AI:AI,'EPA Export Aggregation'!$A:$A,$B84,'EPA Export Aggregation'!$D:$D,$A$1)*IF($A84="CH4",About!$D$58,IF($A84="N2O",About!$D$59,1))</f>
        <v>1.3178752999999999E-3</v>
      </c>
      <c r="AG84" s="436">
        <f>SUMIFS('EPA Export Aggregation'!AJ:AJ,'EPA Export Aggregation'!$A:$A,$B84,'EPA Export Aggregation'!$D:$D,$A$1)*IF($A84="CH4",About!$D$58,IF($A84="N2O",About!$D$59,1))</f>
        <v>1.5936055000000001E-3</v>
      </c>
      <c r="AH84" s="436">
        <f>SUMIFS('EPA Export Aggregation'!AK:AK,'EPA Export Aggregation'!$A:$A,$B84,'EPA Export Aggregation'!$D:$D,$A$1)*IF($A84="CH4",About!$D$58,IF($A84="N2O",About!$D$59,1))</f>
        <v>1.9395842499999999E-3</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2.221317E-4</v>
      </c>
      <c r="D87" s="436">
        <f>SUMIFS('EPA Export Aggregation'!$F:$F,'EPA Export Aggregation'!$A:$A,$B87,'EPA Export Aggregation'!$D:$D,$A$1)*IF($A87="CH4",About!$D$58,IF($A87="N2O",About!$D$59,1))</f>
        <v>2.221317E-4</v>
      </c>
      <c r="E87" s="436">
        <f>SUMIFS('EPA Export Aggregation'!$F:$F,'EPA Export Aggregation'!$A:$A,$B87,'EPA Export Aggregation'!$D:$D,$A$1)*IF($A87="CH4",About!$D$58,IF($A87="N2O",About!$D$59,1))</f>
        <v>2.221317E-4</v>
      </c>
      <c r="F87" s="436">
        <f>SUMIFS('EPA Export Aggregation'!$F:$F,'EPA Export Aggregation'!$A:$A,$B87,'EPA Export Aggregation'!$D:$D,$A$1)*IF($A87="CH4",About!$D$58,IF($A87="N2O",About!$D$59,1))</f>
        <v>2.221317E-4</v>
      </c>
      <c r="G87" s="436">
        <f>SUMIFS('EPA Export Aggregation'!$F:$F,'EPA Export Aggregation'!$A:$A,$B87,'EPA Export Aggregation'!$D:$D,$A$1)*IF($A87="CH4",About!$D$58,IF($A87="N2O",About!$D$59,1))</f>
        <v>2.221317E-4</v>
      </c>
      <c r="H87" s="436">
        <f>SUMIFS('EPA Export Aggregation'!$F:$F,'EPA Export Aggregation'!$A:$A,$B87,'EPA Export Aggregation'!$D:$D,$A$1)*IF($A87="CH4",About!$D$58,IF($A87="N2O",About!$D$59,1))</f>
        <v>2.221317E-4</v>
      </c>
      <c r="I87" s="436">
        <f>SUMIFS('EPA Export Aggregation'!$F:$F,'EPA Export Aggregation'!$A:$A,$B87,'EPA Export Aggregation'!$D:$D,$A$1)*IF($A87="CH4",About!$D$58,IF($A87="N2O",About!$D$59,1))</f>
        <v>2.221317E-4</v>
      </c>
      <c r="J87" s="436">
        <f>SUMIFS('EPA Export Aggregation'!$F:$F,'EPA Export Aggregation'!$A:$A,$B87,'EPA Export Aggregation'!$D:$D,$A$1)*IF($A87="CH4",About!$D$58,IF($A87="N2O",About!$D$59,1))</f>
        <v>2.221317E-4</v>
      </c>
      <c r="K87" s="436">
        <f>SUMIFS('EPA Export Aggregation'!$F:$F,'EPA Export Aggregation'!$A:$A,$B87,'EPA Export Aggregation'!$D:$D,$A$1)*IF($A87="CH4",About!$D$58,IF($A87="N2O",About!$D$59,1))</f>
        <v>2.221317E-4</v>
      </c>
      <c r="L87" s="436">
        <f>SUMIFS('EPA Export Aggregation'!$F:$F,'EPA Export Aggregation'!$A:$A,$B87,'EPA Export Aggregation'!$D:$D,$A$1)*IF($A87="CH4",About!$D$58,IF($A87="N2O",About!$D$59,1))</f>
        <v>2.221317E-4</v>
      </c>
      <c r="M87" s="436">
        <f>SUMIFS('EPA Export Aggregation'!$F:$F,'EPA Export Aggregation'!$A:$A,$B87,'EPA Export Aggregation'!$D:$D,$A$1)*IF($A87="CH4",About!$D$58,IF($A87="N2O",About!$D$59,1))</f>
        <v>2.221317E-4</v>
      </c>
      <c r="N87" s="436">
        <f>SUMIFS('EPA Export Aggregation'!$F:$F,'EPA Export Aggregation'!$A:$A,$B87,'EPA Export Aggregation'!$D:$D,$A$1)*IF($A87="CH4",About!$D$58,IF($A87="N2O",About!$D$59,1))</f>
        <v>2.221317E-4</v>
      </c>
      <c r="O87" s="436">
        <f>SUMIFS('EPA Export Aggregation'!$F:$F,'EPA Export Aggregation'!$A:$A,$B87,'EPA Export Aggregation'!$D:$D,$A$1)*IF($A87="CH4",About!$D$58,IF($A87="N2O",About!$D$59,1))</f>
        <v>2.221317E-4</v>
      </c>
      <c r="P87" s="436">
        <f>SUMIFS('EPA Export Aggregation'!$F:$F,'EPA Export Aggregation'!$A:$A,$B87,'EPA Export Aggregation'!$D:$D,$A$1)*IF($A87="CH4",About!$D$58,IF($A87="N2O",About!$D$59,1))</f>
        <v>2.221317E-4</v>
      </c>
      <c r="Q87" s="436">
        <f>SUMIFS('EPA Export Aggregation'!$F:$F,'EPA Export Aggregation'!$A:$A,$B87,'EPA Export Aggregation'!$D:$D,$A$1)*IF($A87="CH4",About!$D$58,IF($A87="N2O",About!$D$59,1))</f>
        <v>2.221317E-4</v>
      </c>
      <c r="R87" s="436">
        <f>SUMIFS('EPA Export Aggregation'!$F:$F,'EPA Export Aggregation'!$A:$A,$B87,'EPA Export Aggregation'!$D:$D,$A$1)*IF($A87="CH4",About!$D$58,IF($A87="N2O",About!$D$59,1))</f>
        <v>2.221317E-4</v>
      </c>
      <c r="S87" s="436">
        <f>SUMIFS('EPA Export Aggregation'!$F:$F,'EPA Export Aggregation'!$A:$A,$B87,'EPA Export Aggregation'!$D:$D,$A$1)*IF($A87="CH4",About!$D$58,IF($A87="N2O",About!$D$59,1))</f>
        <v>2.221317E-4</v>
      </c>
      <c r="T87" s="436">
        <f>SUMIFS('EPA Export Aggregation'!$F:$F,'EPA Export Aggregation'!$A:$A,$B87,'EPA Export Aggregation'!$D:$D,$A$1)*IF($A87="CH4",About!$D$58,IF($A87="N2O",About!$D$59,1))</f>
        <v>2.221317E-4</v>
      </c>
      <c r="U87" s="436">
        <f>SUMIFS('EPA Export Aggregation'!$F:$F,'EPA Export Aggregation'!$A:$A,$B87,'EPA Export Aggregation'!$D:$D,$A$1)*IF($A87="CH4",About!$D$58,IF($A87="N2O",About!$D$59,1))</f>
        <v>2.221317E-4</v>
      </c>
      <c r="V87" s="436">
        <f>SUMIFS('EPA Export Aggregation'!$F:$F,'EPA Export Aggregation'!$A:$A,$B87,'EPA Export Aggregation'!$D:$D,$A$1)*IF($A87="CH4",About!$D$58,IF($A87="N2O",About!$D$59,1))</f>
        <v>2.221317E-4</v>
      </c>
      <c r="W87" s="436">
        <f>SUMIFS('EPA Export Aggregation'!$F:$F,'EPA Export Aggregation'!$A:$A,$B87,'EPA Export Aggregation'!$D:$D,$A$1)*IF($A87="CH4",About!$D$58,IF($A87="N2O",About!$D$59,1))</f>
        <v>2.221317E-4</v>
      </c>
      <c r="X87" s="436">
        <f>SUMIFS('EPA Export Aggregation'!$F:$F,'EPA Export Aggregation'!$A:$A,$B87,'EPA Export Aggregation'!$D:$D,$A$1)*IF($A87="CH4",About!$D$58,IF($A87="N2O",About!$D$59,1))</f>
        <v>2.221317E-4</v>
      </c>
      <c r="Y87" s="436">
        <f>SUMIFS('EPA Export Aggregation'!$F:$F,'EPA Export Aggregation'!$A:$A,$B87,'EPA Export Aggregation'!$D:$D,$A$1)*IF($A87="CH4",About!$D$58,IF($A87="N2O",About!$D$59,1))</f>
        <v>2.221317E-4</v>
      </c>
      <c r="Z87" s="436">
        <f>SUMIFS('EPA Export Aggregation'!$F:$F,'EPA Export Aggregation'!$A:$A,$B87,'EPA Export Aggregation'!$D:$D,$A$1)*IF($A87="CH4",About!$D$58,IF($A87="N2O",About!$D$59,1))</f>
        <v>2.221317E-4</v>
      </c>
      <c r="AA87" s="436">
        <f>SUMIFS('EPA Export Aggregation'!$F:$F,'EPA Export Aggregation'!$A:$A,$B87,'EPA Export Aggregation'!$D:$D,$A$1)*IF($A87="CH4",About!$D$58,IF($A87="N2O",About!$D$59,1))</f>
        <v>2.221317E-4</v>
      </c>
      <c r="AB87" s="436">
        <f>SUMIFS('EPA Export Aggregation'!$F:$F,'EPA Export Aggregation'!$A:$A,$B87,'EPA Export Aggregation'!$D:$D,$A$1)*IF($A87="CH4",About!$D$58,IF($A87="N2O",About!$D$59,1))</f>
        <v>2.221317E-4</v>
      </c>
      <c r="AC87" s="436">
        <f>SUMIFS('EPA Export Aggregation'!$F:$F,'EPA Export Aggregation'!$A:$A,$B87,'EPA Export Aggregation'!$D:$D,$A$1)*IF($A87="CH4",About!$D$58,IF($A87="N2O",About!$D$59,1))</f>
        <v>2.221317E-4</v>
      </c>
      <c r="AD87" s="436">
        <f>SUMIFS('EPA Export Aggregation'!$F:$F,'EPA Export Aggregation'!$A:$A,$B87,'EPA Export Aggregation'!$D:$D,$A$1)*IF($A87="CH4",About!$D$58,IF($A87="N2O",About!$D$59,1))</f>
        <v>2.221317E-4</v>
      </c>
      <c r="AE87" s="436">
        <f>SUMIFS('EPA Export Aggregation'!$F:$F,'EPA Export Aggregation'!$A:$A,$B87,'EPA Export Aggregation'!$D:$D,$A$1)*IF($A87="CH4",About!$D$58,IF($A87="N2O",About!$D$59,1))</f>
        <v>2.221317E-4</v>
      </c>
      <c r="AF87" s="436">
        <f>SUMIFS('EPA Export Aggregation'!$F:$F,'EPA Export Aggregation'!$A:$A,$B87,'EPA Export Aggregation'!$D:$D,$A$1)*IF($A87="CH4",About!$D$58,IF($A87="N2O",About!$D$59,1))</f>
        <v>2.221317E-4</v>
      </c>
      <c r="AG87" s="436">
        <f>SUMIFS('EPA Export Aggregation'!$F:$F,'EPA Export Aggregation'!$A:$A,$B87,'EPA Export Aggregation'!$D:$D,$A$1)*IF($A87="CH4",About!$D$58,IF($A87="N2O",About!$D$59,1))</f>
        <v>2.221317E-4</v>
      </c>
      <c r="AH87" s="436">
        <f>SUMIFS('EPA Export Aggregation'!$F:$F,'EPA Export Aggregation'!$A:$A,$B87,'EPA Export Aggregation'!$D:$D,$A$1)*IF($A87="CH4",About!$D$58,IF($A87="N2O",About!$D$59,1))</f>
        <v>2.221317E-4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2024-07-23T23:14:40Z</dcterms:modified>
</cp:coreProperties>
</file>