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GA\bldgs\SYDEC\"/>
    </mc:Choice>
  </mc:AlternateContent>
  <xr:revisionPtr revIDLastSave="0" documentId="8_{34F00383-4E74-4570-AC8E-5EA0E437B7E1}"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14"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<sst xmlns="http://schemas.openxmlformats.org/spreadsheetml/2006/main" count="51018" uniqueCount="1393">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</sst>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49</v>
      </c>
      <c r="C1" s="17">
        <v>45330</v>
      </c>
      <c r="D1" s="2"/>
      <c r="E1" s="2"/>
      <c r="F1" s="19" t="s">
        <v>145</v>
      </c>
      <c r="G1" s="19" t="s">
        <v>145</v>
      </c>
    </row>
    <row r="2" spans="1:7" ht="14.25" customHeight="1" x14ac:dyDescent="0.25">
      <c r="A2" s="1"/>
      <c r="B2" s="18" t="str">
        <f>LOOKUP(B1,F2:G51,G2:G51)</f>
        <v>GA</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b">
        <f>IF(A14=About!$B$1,SUM('BDESC-rural-residential'!$AF$8,'BDESC-urban-residential'!$AF$8,'BDESC-commercial'!$AF$8)='REEDS calc'!Q14,"NA")</f>
        <v>1</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GEORGIA</v>
      </c>
    </row>
    <row r="3" spans="1:7" x14ac:dyDescent="0.2">
      <c r="A3" s="18" t="s">
        <v>94</v>
      </c>
      <c r="B3" s="18">
        <v>0.59</v>
      </c>
      <c r="C3" s="18">
        <v>0.41</v>
      </c>
      <c r="F3" s="14" t="s">
        <v>12</v>
      </c>
      <c r="G3">
        <f>SUMIFS(B:B,A:A,G2)</f>
        <v>0.750999999999999</v>
      </c>
    </row>
    <row r="4" spans="1:7" x14ac:dyDescent="0.2">
      <c r="A4" s="18" t="s">
        <v>95</v>
      </c>
      <c r="B4" s="18">
        <v>0.66</v>
      </c>
      <c r="C4" s="18">
        <v>0.33999999999999903</v>
      </c>
      <c r="F4" s="14" t="s">
        <v>13</v>
      </c>
      <c r="G4">
        <f>SUMIFS(C:C,A:A,G2)</f>
        <v>0.249</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13.488895362676766</v>
      </c>
      <c r="C8" s="71">
        <f>INDEX('REEDS calc'!$C$64:$AG$113,MATCH(About!$B$2,'REEDS calc'!$B$64:$B$113,0),MATCH(C$1,'REEDS calc'!$C$63:$AG$63,0))*SUMIFS('res v com'!$E$3:$E$52,'res v com'!$B$3:$B$52,About!$B$2)*SUMIFS('Urban and Rural'!$C$2:$C$53,'Urban and Rural'!$A$2:$A$53,About!$B$1)</f>
        <v>13.488895362676766</v>
      </c>
      <c r="D8" s="71">
        <f>INDEX('REEDS calc'!$C$64:$AG$113,MATCH(About!$B$2,'REEDS calc'!$B$64:$B$113,0),MATCH(D$1,'REEDS calc'!$C$63:$AG$63,0))*SUMIFS('res v com'!$E$3:$E$52,'res v com'!$B$3:$B$52,About!$B$2)*SUMIFS('Urban and Rural'!$C$2:$C$53,'Urban and Rural'!$A$2:$A$53,About!$B$1)</f>
        <v>13.488895362676766</v>
      </c>
      <c r="E8" s="71">
        <f>INDEX('REEDS calc'!$C$64:$AG$113,MATCH(About!$B$2,'REEDS calc'!$B$64:$B$113,0),MATCH(E$1,'REEDS calc'!$C$63:$AG$63,0))*SUMIFS('res v com'!$E$3:$E$52,'res v com'!$B$3:$B$52,About!$B$2)*SUMIFS('Urban and Rural'!$C$2:$C$53,'Urban and Rural'!$A$2:$A$53,About!$B$1)</f>
        <v>14.336295905706276</v>
      </c>
      <c r="F8" s="71">
        <f>INDEX('REEDS calc'!$C$64:$AG$113,MATCH(About!$B$2,'REEDS calc'!$B$64:$B$113,0),MATCH(F$1,'REEDS calc'!$C$63:$AG$63,0))*SUMIFS('res v com'!$E$3:$E$52,'res v com'!$B$3:$B$52,About!$B$2)*SUMIFS('Urban and Rural'!$C$2:$C$53,'Urban and Rural'!$A$2:$A$53,About!$B$1)</f>
        <v>15.183696448735786</v>
      </c>
      <c r="G8" s="71">
        <f>INDEX('REEDS calc'!$C$64:$AG$113,MATCH(About!$B$2,'REEDS calc'!$B$64:$B$113,0),MATCH(G$1,'REEDS calc'!$C$63:$AG$63,0))*SUMIFS('res v com'!$E$3:$E$52,'res v com'!$B$3:$B$52,About!$B$2)*SUMIFS('Urban and Rural'!$C$2:$C$53,'Urban and Rural'!$A$2:$A$53,About!$B$1)</f>
        <v>17.978297653628999</v>
      </c>
      <c r="H8" s="71">
        <f>INDEX('REEDS calc'!$C$64:$AG$113,MATCH(About!$B$2,'REEDS calc'!$B$64:$B$113,0),MATCH(H$1,'REEDS calc'!$C$63:$AG$63,0))*SUMIFS('res v com'!$E$3:$E$52,'res v com'!$B$3:$B$52,About!$B$2)*SUMIFS('Urban and Rural'!$C$2:$C$53,'Urban and Rural'!$A$2:$A$53,About!$B$1)</f>
        <v>20.772898858522215</v>
      </c>
      <c r="I8" s="71">
        <f>INDEX('REEDS calc'!$C$64:$AG$113,MATCH(About!$B$2,'REEDS calc'!$B$64:$B$113,0),MATCH(I$1,'REEDS calc'!$C$63:$AG$63,0))*SUMIFS('res v com'!$E$3:$E$52,'res v com'!$B$3:$B$52,About!$B$2)*SUMIFS('Urban and Rural'!$C$2:$C$53,'Urban and Rural'!$A$2:$A$53,About!$B$1)</f>
        <v>24.796396358726781</v>
      </c>
      <c r="J8" s="71">
        <f>INDEX('REEDS calc'!$C$64:$AG$113,MATCH(About!$B$2,'REEDS calc'!$B$64:$B$113,0),MATCH(J$1,'REEDS calc'!$C$63:$AG$63,0))*SUMIFS('res v com'!$E$3:$E$52,'res v com'!$B$3:$B$52,About!$B$2)*SUMIFS('Urban and Rural'!$C$2:$C$53,'Urban and Rural'!$A$2:$A$53,About!$B$1)</f>
        <v>28.819893858931355</v>
      </c>
      <c r="K8" s="71">
        <f>INDEX('REEDS calc'!$C$64:$AG$113,MATCH(About!$B$2,'REEDS calc'!$B$64:$B$113,0),MATCH(K$1,'REEDS calc'!$C$63:$AG$63,0))*SUMIFS('res v com'!$E$3:$E$52,'res v com'!$B$3:$B$52,About!$B$2)*SUMIFS('Urban and Rural'!$C$2:$C$53,'Urban and Rural'!$A$2:$A$53,About!$B$1)</f>
        <v>34.554743237050978</v>
      </c>
      <c r="L8" s="71">
        <f>INDEX('REEDS calc'!$C$64:$AG$113,MATCH(About!$B$2,'REEDS calc'!$B$64:$B$113,0),MATCH(L$1,'REEDS calc'!$C$63:$AG$63,0))*SUMIFS('res v com'!$E$3:$E$52,'res v com'!$B$3:$B$52,About!$B$2)*SUMIFS('Urban and Rural'!$C$2:$C$53,'Urban and Rural'!$A$2:$A$53,About!$B$1)</f>
        <v>40.289592615170612</v>
      </c>
      <c r="M8" s="71">
        <f>INDEX('REEDS calc'!$C$64:$AG$113,MATCH(About!$B$2,'REEDS calc'!$B$64:$B$113,0),MATCH(M$1,'REEDS calc'!$C$63:$AG$63,0))*SUMIFS('res v com'!$E$3:$E$52,'res v com'!$B$3:$B$52,About!$B$2)*SUMIFS('Urban and Rural'!$C$2:$C$53,'Urban and Rural'!$A$2:$A$53,About!$B$1)</f>
        <v>47.353470579330668</v>
      </c>
      <c r="N8" s="71">
        <f>INDEX('REEDS calc'!$C$64:$AG$113,MATCH(About!$B$2,'REEDS calc'!$B$64:$B$113,0),MATCH(N$1,'REEDS calc'!$C$63:$AG$63,0))*SUMIFS('res v com'!$E$3:$E$52,'res v com'!$B$3:$B$52,About!$B$2)*SUMIFS('Urban and Rural'!$C$2:$C$53,'Urban and Rural'!$A$2:$A$53,About!$B$1)</f>
        <v>54.417348543490711</v>
      </c>
      <c r="O8" s="71">
        <f>INDEX('REEDS calc'!$C$64:$AG$113,MATCH(About!$B$2,'REEDS calc'!$B$64:$B$113,0),MATCH(O$1,'REEDS calc'!$C$63:$AG$63,0))*SUMIFS('res v com'!$E$3:$E$52,'res v com'!$B$3:$B$52,About!$B$2)*SUMIFS('Urban and Rural'!$C$2:$C$53,'Urban and Rural'!$A$2:$A$53,About!$B$1)</f>
        <v>62.710122802962118</v>
      </c>
      <c r="P8" s="71">
        <f>INDEX('REEDS calc'!$C$64:$AG$113,MATCH(About!$B$2,'REEDS calc'!$B$64:$B$113,0),MATCH(P$1,'REEDS calc'!$C$63:$AG$63,0))*SUMIFS('res v com'!$E$3:$E$52,'res v com'!$B$3:$B$52,About!$B$2)*SUMIFS('Urban and Rural'!$C$2:$C$53,'Urban and Rural'!$A$2:$A$53,About!$B$1)</f>
        <v>71.002897062433519</v>
      </c>
      <c r="Q8" s="71">
        <f>INDEX('REEDS calc'!$C$64:$AG$113,MATCH(About!$B$2,'REEDS calc'!$B$64:$B$113,0),MATCH(Q$1,'REEDS calc'!$C$63:$AG$63,0))*SUMIFS('res v com'!$E$3:$E$52,'res v com'!$B$3:$B$52,About!$B$2)*SUMIFS('Urban and Rural'!$C$2:$C$53,'Urban and Rural'!$A$2:$A$53,About!$B$1)</f>
        <v>81.052537877424115</v>
      </c>
      <c r="R8" s="71">
        <f>INDEX('REEDS calc'!$C$64:$AG$113,MATCH(About!$B$2,'REEDS calc'!$B$64:$B$113,0),MATCH(R$1,'REEDS calc'!$C$63:$AG$63,0))*SUMIFS('res v com'!$E$3:$E$52,'res v com'!$B$3:$B$52,About!$B$2)*SUMIFS('Urban and Rural'!$C$2:$C$53,'Urban and Rural'!$A$2:$A$53,About!$B$1)</f>
        <v>91.102178692414711</v>
      </c>
      <c r="S8" s="71">
        <f>INDEX('REEDS calc'!$C$64:$AG$113,MATCH(About!$B$2,'REEDS calc'!$B$64:$B$113,0),MATCH(S$1,'REEDS calc'!$C$63:$AG$63,0))*SUMIFS('res v com'!$E$3:$E$52,'res v com'!$B$3:$B$52,About!$B$2)*SUMIFS('Urban and Rural'!$C$2:$C$53,'Urban and Rural'!$A$2:$A$53,About!$B$1)</f>
        <v>103.16356825750756</v>
      </c>
      <c r="T8" s="71">
        <f>INDEX('REEDS calc'!$C$64:$AG$113,MATCH(About!$B$2,'REEDS calc'!$B$64:$B$113,0),MATCH(T$1,'REEDS calc'!$C$63:$AG$63,0))*SUMIFS('res v com'!$E$3:$E$52,'res v com'!$B$3:$B$52,About!$B$2)*SUMIFS('Urban and Rural'!$C$2:$C$53,'Urban and Rural'!$A$2:$A$53,About!$B$1)</f>
        <v>115.22495782260044</v>
      </c>
      <c r="U8" s="71">
        <f>INDEX('REEDS calc'!$C$64:$AG$113,MATCH(About!$B$2,'REEDS calc'!$B$64:$B$113,0),MATCH(U$1,'REEDS calc'!$C$63:$AG$63,0))*SUMIFS('res v com'!$E$3:$E$52,'res v com'!$B$3:$B$52,About!$B$2)*SUMIFS('Urban and Rural'!$C$2:$C$53,'Urban and Rural'!$A$2:$A$53,About!$B$1)</f>
        <v>129.70772823623275</v>
      </c>
      <c r="V8" s="71">
        <f>INDEX('REEDS calc'!$C$64:$AG$113,MATCH(About!$B$2,'REEDS calc'!$B$64:$B$113,0),MATCH(V$1,'REEDS calc'!$C$63:$AG$63,0))*SUMIFS('res v com'!$E$3:$E$52,'res v com'!$B$3:$B$52,About!$B$2)*SUMIFS('Urban and Rural'!$C$2:$C$53,'Urban and Rural'!$A$2:$A$53,About!$B$1)</f>
        <v>144.19049864986502</v>
      </c>
      <c r="W8" s="71">
        <f>INDEX('REEDS calc'!$C$64:$AG$113,MATCH(About!$B$2,'REEDS calc'!$B$64:$B$113,0),MATCH(W$1,'REEDS calc'!$C$63:$AG$63,0))*SUMIFS('res v com'!$E$3:$E$52,'res v com'!$B$3:$B$52,About!$B$2)*SUMIFS('Urban and Rural'!$C$2:$C$53,'Urban and Rural'!$A$2:$A$53,About!$B$1)</f>
        <v>161.47697320391134</v>
      </c>
      <c r="X8" s="71">
        <f>INDEX('REEDS calc'!$C$64:$AG$113,MATCH(About!$B$2,'REEDS calc'!$B$64:$B$113,0),MATCH(X$1,'REEDS calc'!$C$63:$AG$63,0))*SUMIFS('res v com'!$E$3:$E$52,'res v com'!$B$3:$B$52,About!$B$2)*SUMIFS('Urban and Rural'!$C$2:$C$53,'Urban and Rural'!$A$2:$A$53,About!$B$1)</f>
        <v>178.76344775795764</v>
      </c>
      <c r="Y8" s="71">
        <f>INDEX('REEDS calc'!$C$64:$AG$113,MATCH(About!$B$2,'REEDS calc'!$B$64:$B$113,0),MATCH(Y$1,'REEDS calc'!$C$63:$AG$63,0))*SUMIFS('res v com'!$E$3:$E$52,'res v com'!$B$3:$B$52,About!$B$2)*SUMIFS('Urban and Rural'!$C$2:$C$53,'Urban and Rural'!$A$2:$A$53,About!$B$1)</f>
        <v>199.64558184272974</v>
      </c>
      <c r="Z8" s="71">
        <f>INDEX('REEDS calc'!$C$64:$AG$113,MATCH(About!$B$2,'REEDS calc'!$B$64:$B$113,0),MATCH(Z$1,'REEDS calc'!$C$63:$AG$63,0))*SUMIFS('res v com'!$E$3:$E$52,'res v com'!$B$3:$B$52,About!$B$2)*SUMIFS('Urban and Rural'!$C$2:$C$53,'Urban and Rural'!$A$2:$A$53,About!$B$1)</f>
        <v>220.52771592750187</v>
      </c>
      <c r="AA8" s="71">
        <f>INDEX('REEDS calc'!$C$64:$AG$113,MATCH(About!$B$2,'REEDS calc'!$B$64:$B$113,0),MATCH(AA$1,'REEDS calc'!$C$63:$AG$63,0))*SUMIFS('res v com'!$E$3:$E$52,'res v com'!$B$3:$B$52,About!$B$2)*SUMIFS('Urban and Rural'!$C$2:$C$53,'Urban and Rural'!$A$2:$A$53,About!$B$1)</f>
        <v>245.27859760862452</v>
      </c>
      <c r="AB8" s="71">
        <f>INDEX('REEDS calc'!$C$64:$AG$113,MATCH(About!$B$2,'REEDS calc'!$B$64:$B$113,0),MATCH(AB$1,'REEDS calc'!$C$63:$AG$63,0))*SUMIFS('res v com'!$E$3:$E$52,'res v com'!$B$3:$B$52,About!$B$2)*SUMIFS('Urban and Rural'!$C$2:$C$53,'Urban and Rural'!$A$2:$A$53,About!$B$1)</f>
        <v>270.02947928974714</v>
      </c>
      <c r="AC8" s="71">
        <f>INDEX('REEDS calc'!$C$64:$AG$113,MATCH(About!$B$2,'REEDS calc'!$B$64:$B$113,0),MATCH(AC$1,'REEDS calc'!$C$63:$AG$63,0))*SUMIFS('res v com'!$E$3:$E$52,'res v com'!$B$3:$B$52,About!$B$2)*SUMIFS('Urban and Rural'!$C$2:$C$53,'Urban and Rural'!$A$2:$A$53,About!$B$1)</f>
        <v>299.68684321659441</v>
      </c>
      <c r="AD8" s="71">
        <f>INDEX('REEDS calc'!$C$64:$AG$113,MATCH(About!$B$2,'REEDS calc'!$B$64:$B$113,0),MATCH(AD$1,'REEDS calc'!$C$63:$AG$63,0))*SUMIFS('res v com'!$E$3:$E$52,'res v com'!$B$3:$B$52,About!$B$2)*SUMIFS('Urban and Rural'!$C$2:$C$53,'Urban and Rural'!$A$2:$A$53,About!$B$1)</f>
        <v>329.34420714344168</v>
      </c>
      <c r="AE8" s="71">
        <f>INDEX('REEDS calc'!$C$64:$AG$113,MATCH(About!$B$2,'REEDS calc'!$B$64:$B$113,0),MATCH(AE$1,'REEDS calc'!$C$63:$AG$63,0))*SUMIFS('res v com'!$E$3:$E$52,'res v com'!$B$3:$B$52,About!$B$2)*SUMIFS('Urban and Rural'!$C$2:$C$53,'Urban and Rural'!$A$2:$A$53,About!$B$1)</f>
        <v>364.80014099705431</v>
      </c>
      <c r="AF8" s="71">
        <f>INDEX('REEDS calc'!$C$64:$AG$113,MATCH(About!$B$2,'REEDS calc'!$B$64:$B$113,0),MATCH(AF$1,'REEDS calc'!$C$63:$AG$63,0))*SUMIFS('res v com'!$E$3:$E$52,'res v com'!$B$3:$B$52,About!$B$2)*SUMIFS('Urban and Rural'!$C$2:$C$53,'Urban and Rural'!$A$2:$A$53,About!$B$1)</f>
        <v>400.25607485066695</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40.683375170161597</v>
      </c>
      <c r="C8" s="71">
        <f>INDEX('REEDS calc'!$C$64:$AG$113,MATCH(About!$B$2,'REEDS calc'!$B$64:$B$113,0),MATCH(C$1,'REEDS calc'!$C$63:$AG$63,0))*SUMIFS('res v com'!$E$3:$E$52,'res v com'!$B$3:$B$52,About!$B$2)*SUMIFS('Urban and Rural'!$B$2:$B$53,'Urban and Rural'!$A$2:$A$53,About!$B$1)</f>
        <v>40.683375170161597</v>
      </c>
      <c r="D8" s="71">
        <f>INDEX('REEDS calc'!$C$64:$AG$113,MATCH(About!$B$2,'REEDS calc'!$B$64:$B$113,0),MATCH(D$1,'REEDS calc'!$C$63:$AG$63,0))*SUMIFS('res v com'!$E$3:$E$52,'res v com'!$B$3:$B$52,About!$B$2)*SUMIFS('Urban and Rural'!$B$2:$B$53,'Urban and Rural'!$A$2:$A$53,About!$B$1)</f>
        <v>40.683375170161597</v>
      </c>
      <c r="E8" s="71">
        <f>INDEX('REEDS calc'!$C$64:$AG$113,MATCH(About!$B$2,'REEDS calc'!$B$64:$B$113,0),MATCH(E$1,'REEDS calc'!$C$63:$AG$63,0))*SUMIFS('res v com'!$E$3:$E$52,'res v com'!$B$3:$B$52,About!$B$2)*SUMIFS('Urban and Rural'!$B$2:$B$53,'Urban and Rural'!$A$2:$A$53,About!$B$1)</f>
        <v>43.239189659379107</v>
      </c>
      <c r="F8" s="71">
        <f>INDEX('REEDS calc'!$C$64:$AG$113,MATCH(About!$B$2,'REEDS calc'!$B$64:$B$113,0),MATCH(F$1,'REEDS calc'!$C$63:$AG$63,0))*SUMIFS('res v com'!$E$3:$E$52,'res v com'!$B$3:$B$52,About!$B$2)*SUMIFS('Urban and Rural'!$B$2:$B$53,'Urban and Rural'!$A$2:$A$53,About!$B$1)</f>
        <v>45.795004148596625</v>
      </c>
      <c r="G8" s="71">
        <f>INDEX('REEDS calc'!$C$64:$AG$113,MATCH(About!$B$2,'REEDS calc'!$B$64:$B$113,0),MATCH(G$1,'REEDS calc'!$C$63:$AG$63,0))*SUMIFS('res v com'!$E$3:$E$52,'res v com'!$B$3:$B$52,About!$B$2)*SUMIFS('Urban and Rural'!$B$2:$B$53,'Urban and Rural'!$A$2:$A$53,About!$B$1)</f>
        <v>54.223700955322741</v>
      </c>
      <c r="H8" s="71">
        <f>INDEX('REEDS calc'!$C$64:$AG$113,MATCH(About!$B$2,'REEDS calc'!$B$64:$B$113,0),MATCH(H$1,'REEDS calc'!$C$63:$AG$63,0))*SUMIFS('res v com'!$E$3:$E$52,'res v com'!$B$3:$B$52,About!$B$2)*SUMIFS('Urban and Rural'!$B$2:$B$53,'Urban and Rural'!$A$2:$A$53,About!$B$1)</f>
        <v>62.652397762048849</v>
      </c>
      <c r="I8" s="71">
        <f>INDEX('REEDS calc'!$C$64:$AG$113,MATCH(About!$B$2,'REEDS calc'!$B$64:$B$113,0),MATCH(I$1,'REEDS calc'!$C$63:$AG$63,0))*SUMIFS('res v com'!$E$3:$E$52,'res v com'!$B$3:$B$52,About!$B$2)*SUMIFS('Urban and Rural'!$B$2:$B$53,'Urban and Rural'!$A$2:$A$53,About!$B$1)</f>
        <v>74.787524760657789</v>
      </c>
      <c r="J8" s="71">
        <f>INDEX('REEDS calc'!$C$64:$AG$113,MATCH(About!$B$2,'REEDS calc'!$B$64:$B$113,0),MATCH(J$1,'REEDS calc'!$C$63:$AG$63,0))*SUMIFS('res v com'!$E$3:$E$52,'res v com'!$B$3:$B$52,About!$B$2)*SUMIFS('Urban and Rural'!$B$2:$B$53,'Urban and Rural'!$A$2:$A$53,About!$B$1)</f>
        <v>86.922651759266742</v>
      </c>
      <c r="K8" s="71">
        <f>INDEX('REEDS calc'!$C$64:$AG$113,MATCH(About!$B$2,'REEDS calc'!$B$64:$B$113,0),MATCH(K$1,'REEDS calc'!$C$63:$AG$63,0))*SUMIFS('res v com'!$E$3:$E$52,'res v com'!$B$3:$B$52,About!$B$2)*SUMIFS('Urban and Rural'!$B$2:$B$53,'Urban and Rural'!$A$2:$A$53,About!$B$1)</f>
        <v>104.21932598805323</v>
      </c>
      <c r="L8" s="71">
        <f>INDEX('REEDS calc'!$C$64:$AG$113,MATCH(About!$B$2,'REEDS calc'!$B$64:$B$113,0),MATCH(L$1,'REEDS calc'!$C$63:$AG$63,0))*SUMIFS('res v com'!$E$3:$E$52,'res v com'!$B$3:$B$52,About!$B$2)*SUMIFS('Urban and Rural'!$B$2:$B$53,'Urban and Rural'!$A$2:$A$53,About!$B$1)</f>
        <v>121.51600021683971</v>
      </c>
      <c r="M8" s="71">
        <f>INDEX('REEDS calc'!$C$64:$AG$113,MATCH(About!$B$2,'REEDS calc'!$B$64:$B$113,0),MATCH(M$1,'REEDS calc'!$C$63:$AG$63,0))*SUMIFS('res v com'!$E$3:$E$52,'res v com'!$B$3:$B$52,About!$B$2)*SUMIFS('Urban and Rural'!$B$2:$B$53,'Urban and Rural'!$A$2:$A$53,About!$B$1)</f>
        <v>142.82111006055135</v>
      </c>
      <c r="N8" s="71">
        <f>INDEX('REEDS calc'!$C$64:$AG$113,MATCH(About!$B$2,'REEDS calc'!$B$64:$B$113,0),MATCH(N$1,'REEDS calc'!$C$63:$AG$63,0))*SUMIFS('res v com'!$E$3:$E$52,'res v com'!$B$3:$B$52,About!$B$2)*SUMIFS('Urban and Rural'!$B$2:$B$53,'Urban and Rural'!$A$2:$A$53,About!$B$1)</f>
        <v>164.12621990426294</v>
      </c>
      <c r="O8" s="71">
        <f>INDEX('REEDS calc'!$C$64:$AG$113,MATCH(About!$B$2,'REEDS calc'!$B$64:$B$113,0),MATCH(O$1,'REEDS calc'!$C$63:$AG$63,0))*SUMIFS('res v com'!$E$3:$E$52,'res v com'!$B$3:$B$52,About!$B$2)*SUMIFS('Urban and Rural'!$B$2:$B$53,'Urban and Rural'!$A$2:$A$53,About!$B$1)</f>
        <v>189.1377599398574</v>
      </c>
      <c r="P8" s="71">
        <f>INDEX('REEDS calc'!$C$64:$AG$113,MATCH(About!$B$2,'REEDS calc'!$B$64:$B$113,0),MATCH(P$1,'REEDS calc'!$C$63:$AG$63,0))*SUMIFS('res v com'!$E$3:$E$52,'res v com'!$B$3:$B$52,About!$B$2)*SUMIFS('Urban and Rural'!$B$2:$B$53,'Urban and Rural'!$A$2:$A$53,About!$B$1)</f>
        <v>214.14929997545181</v>
      </c>
      <c r="Q8" s="71">
        <f>INDEX('REEDS calc'!$C$64:$AG$113,MATCH(About!$B$2,'REEDS calc'!$B$64:$B$113,0),MATCH(Q$1,'REEDS calc'!$C$63:$AG$63,0))*SUMIFS('res v com'!$E$3:$E$52,'res v com'!$B$3:$B$52,About!$B$2)*SUMIFS('Urban and Rural'!$B$2:$B$53,'Urban and Rural'!$A$2:$A$53,About!$B$1)</f>
        <v>244.45966243351577</v>
      </c>
      <c r="R8" s="71">
        <f>INDEX('REEDS calc'!$C$64:$AG$113,MATCH(About!$B$2,'REEDS calc'!$B$64:$B$113,0),MATCH(R$1,'REEDS calc'!$C$63:$AG$63,0))*SUMIFS('res v com'!$E$3:$E$52,'res v com'!$B$3:$B$52,About!$B$2)*SUMIFS('Urban and Rural'!$B$2:$B$53,'Urban and Rural'!$A$2:$A$53,About!$B$1)</f>
        <v>274.77002489157974</v>
      </c>
      <c r="S8" s="71">
        <f>INDEX('REEDS calc'!$C$64:$AG$113,MATCH(About!$B$2,'REEDS calc'!$B$64:$B$113,0),MATCH(S$1,'REEDS calc'!$C$63:$AG$63,0))*SUMIFS('res v com'!$E$3:$E$52,'res v com'!$B$3:$B$52,About!$B$2)*SUMIFS('Urban and Rural'!$B$2:$B$53,'Urban and Rural'!$A$2:$A$53,About!$B$1)</f>
        <v>311.14795084894814</v>
      </c>
      <c r="T8" s="71">
        <f>INDEX('REEDS calc'!$C$64:$AG$113,MATCH(About!$B$2,'REEDS calc'!$B$64:$B$113,0),MATCH(T$1,'REEDS calc'!$C$63:$AG$63,0))*SUMIFS('res v com'!$E$3:$E$52,'res v com'!$B$3:$B$52,About!$B$2)*SUMIFS('Urban and Rural'!$B$2:$B$53,'Urban and Rural'!$A$2:$A$53,About!$B$1)</f>
        <v>347.52587680631655</v>
      </c>
      <c r="U8" s="71">
        <f>INDEX('REEDS calc'!$C$64:$AG$113,MATCH(About!$B$2,'REEDS calc'!$B$64:$B$113,0),MATCH(U$1,'REEDS calc'!$C$63:$AG$63,0))*SUMIFS('res v com'!$E$3:$E$52,'res v com'!$B$3:$B$52,About!$B$2)*SUMIFS('Urban and Rural'!$B$2:$B$53,'Urban and Rural'!$A$2:$A$53,About!$B$1)</f>
        <v>391.2068429936171</v>
      </c>
      <c r="V8" s="71">
        <f>INDEX('REEDS calc'!$C$64:$AG$113,MATCH(About!$B$2,'REEDS calc'!$B$64:$B$113,0),MATCH(V$1,'REEDS calc'!$C$63:$AG$63,0))*SUMIFS('res v com'!$E$3:$E$52,'res v com'!$B$3:$B$52,About!$B$2)*SUMIFS('Urban and Rural'!$B$2:$B$53,'Urban and Rural'!$A$2:$A$53,About!$B$1)</f>
        <v>434.8878091809176</v>
      </c>
      <c r="W8" s="71">
        <f>INDEX('REEDS calc'!$C$64:$AG$113,MATCH(About!$B$2,'REEDS calc'!$B$64:$B$113,0),MATCH(W$1,'REEDS calc'!$C$63:$AG$63,0))*SUMIFS('res v com'!$E$3:$E$52,'res v com'!$B$3:$B$52,About!$B$2)*SUMIFS('Urban and Rural'!$B$2:$B$53,'Urban and Rural'!$A$2:$A$53,About!$B$1)</f>
        <v>487.02492721340258</v>
      </c>
      <c r="X8" s="71">
        <f>INDEX('REEDS calc'!$C$64:$AG$113,MATCH(About!$B$2,'REEDS calc'!$B$64:$B$113,0),MATCH(X$1,'REEDS calc'!$C$63:$AG$63,0))*SUMIFS('res v com'!$E$3:$E$52,'res v com'!$B$3:$B$52,About!$B$2)*SUMIFS('Urban and Rural'!$B$2:$B$53,'Urban and Rural'!$A$2:$A$53,About!$B$1)</f>
        <v>539.1620452458875</v>
      </c>
      <c r="Y8" s="71">
        <f>INDEX('REEDS calc'!$C$64:$AG$113,MATCH(About!$B$2,'REEDS calc'!$B$64:$B$113,0),MATCH(Y$1,'REEDS calc'!$C$63:$AG$63,0))*SUMIFS('res v com'!$E$3:$E$52,'res v com'!$B$3:$B$52,About!$B$2)*SUMIFS('Urban and Rural'!$B$2:$B$53,'Urban and Rural'!$A$2:$A$53,About!$B$1)</f>
        <v>602.14390346943708</v>
      </c>
      <c r="Z8" s="71">
        <f>INDEX('REEDS calc'!$C$64:$AG$113,MATCH(About!$B$2,'REEDS calc'!$B$64:$B$113,0),MATCH(Z$1,'REEDS calc'!$C$63:$AG$63,0))*SUMIFS('res v com'!$E$3:$E$52,'res v com'!$B$3:$B$52,About!$B$2)*SUMIFS('Urban and Rural'!$B$2:$B$53,'Urban and Rural'!$A$2:$A$53,About!$B$1)</f>
        <v>665.12576169298666</v>
      </c>
      <c r="AA8" s="71">
        <f>INDEX('REEDS calc'!$C$64:$AG$113,MATCH(About!$B$2,'REEDS calc'!$B$64:$B$113,0),MATCH(AA$1,'REEDS calc'!$C$63:$AG$63,0))*SUMIFS('res v com'!$E$3:$E$52,'res v com'!$B$3:$B$52,About!$B$2)*SUMIFS('Urban and Rural'!$B$2:$B$53,'Urban and Rural'!$A$2:$A$53,About!$B$1)</f>
        <v>739.77601126135244</v>
      </c>
      <c r="AB8" s="71">
        <f>INDEX('REEDS calc'!$C$64:$AG$113,MATCH(About!$B$2,'REEDS calc'!$B$64:$B$113,0),MATCH(AB$1,'REEDS calc'!$C$63:$AG$63,0))*SUMIFS('res v com'!$E$3:$E$52,'res v com'!$B$3:$B$52,About!$B$2)*SUMIFS('Urban and Rural'!$B$2:$B$53,'Urban and Rural'!$A$2:$A$53,About!$B$1)</f>
        <v>814.42626082971833</v>
      </c>
      <c r="AC8" s="71">
        <f>INDEX('REEDS calc'!$C$64:$AG$113,MATCH(About!$B$2,'REEDS calc'!$B$64:$B$113,0),MATCH(AC$1,'REEDS calc'!$C$63:$AG$63,0))*SUMIFS('res v com'!$E$3:$E$52,'res v com'!$B$3:$B$52,About!$B$2)*SUMIFS('Urban and Rural'!$B$2:$B$53,'Urban and Rural'!$A$2:$A$53,About!$B$1)</f>
        <v>903.87477612715702</v>
      </c>
      <c r="AD8" s="71">
        <f>INDEX('REEDS calc'!$C$64:$AG$113,MATCH(About!$B$2,'REEDS calc'!$B$64:$B$113,0),MATCH(AD$1,'REEDS calc'!$C$63:$AG$63,0))*SUMIFS('res v com'!$E$3:$E$52,'res v com'!$B$3:$B$52,About!$B$2)*SUMIFS('Urban and Rural'!$B$2:$B$53,'Urban and Rural'!$A$2:$A$53,About!$B$1)</f>
        <v>993.32329142459582</v>
      </c>
      <c r="AE8" s="71">
        <f>INDEX('REEDS calc'!$C$64:$AG$113,MATCH(About!$B$2,'REEDS calc'!$B$64:$B$113,0),MATCH(AE$1,'REEDS calc'!$C$63:$AG$63,0))*SUMIFS('res v com'!$E$3:$E$52,'res v com'!$B$3:$B$52,About!$B$2)*SUMIFS('Urban and Rural'!$B$2:$B$53,'Urban and Rural'!$A$2:$A$53,About!$B$1)</f>
        <v>1100.2606662200299</v>
      </c>
      <c r="AF8" s="71">
        <f>INDEX('REEDS calc'!$C$64:$AG$113,MATCH(About!$B$2,'REEDS calc'!$B$64:$B$113,0),MATCH(AF$1,'REEDS calc'!$C$63:$AG$63,0))*SUMIFS('res v com'!$E$3:$E$52,'res v com'!$B$3:$B$52,About!$B$2)*SUMIFS('Urban and Rural'!$B$2:$B$53,'Urban and Rural'!$A$2:$A$53,About!$B$1)</f>
        <v>1207.1980410154638</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19.918638558070683</v>
      </c>
      <c r="C8" s="71">
        <f>INDEX('REEDS calc'!$C$64:$AG$113,MATCH(About!$B$2,'REEDS calc'!$B$64:$B$113,0),MATCH(C$1,'REEDS calc'!$C$63:$AG$63,0))*SUMIFS('res v com'!$F$3:$F$52,'res v com'!$B$3:$B$52,About!$B$2)</f>
        <v>19.918638558070683</v>
      </c>
      <c r="D8" s="71">
        <f>INDEX('REEDS calc'!$C$64:$AG$113,MATCH(About!$B$2,'REEDS calc'!$B$64:$B$113,0),MATCH(D$1,'REEDS calc'!$C$63:$AG$63,0))*SUMIFS('res v com'!$F$3:$F$52,'res v com'!$B$3:$B$52,About!$B$2)</f>
        <v>19.918638558070683</v>
      </c>
      <c r="E8" s="71">
        <f>INDEX('REEDS calc'!$C$64:$AG$113,MATCH(About!$B$2,'REEDS calc'!$B$64:$B$113,0),MATCH(E$1,'REEDS calc'!$C$63:$AG$63,0))*SUMIFS('res v com'!$F$3:$F$52,'res v com'!$B$3:$B$52,About!$B$2)</f>
        <v>21.169968980369109</v>
      </c>
      <c r="F8" s="71">
        <f>INDEX('REEDS calc'!$C$64:$AG$113,MATCH(About!$B$2,'REEDS calc'!$B$64:$B$113,0),MATCH(F$1,'REEDS calc'!$C$63:$AG$63,0))*SUMIFS('res v com'!$F$3:$F$52,'res v com'!$B$3:$B$52,About!$B$2)</f>
        <v>22.42129940266754</v>
      </c>
      <c r="G8" s="71">
        <f>INDEX('REEDS calc'!$C$64:$AG$113,MATCH(About!$B$2,'REEDS calc'!$B$64:$B$113,0),MATCH(G$1,'REEDS calc'!$C$63:$AG$63,0))*SUMIFS('res v com'!$F$3:$F$52,'res v com'!$B$3:$B$52,About!$B$2)</f>
        <v>26.548001391048192</v>
      </c>
      <c r="H8" s="71">
        <f>INDEX('REEDS calc'!$C$64:$AG$113,MATCH(About!$B$2,'REEDS calc'!$B$64:$B$113,0),MATCH(H$1,'REEDS calc'!$C$63:$AG$63,0))*SUMIFS('res v com'!$F$3:$F$52,'res v com'!$B$3:$B$52,About!$B$2)</f>
        <v>30.674703379428848</v>
      </c>
      <c r="I8" s="71">
        <f>INDEX('REEDS calc'!$C$64:$AG$113,MATCH(About!$B$2,'REEDS calc'!$B$64:$B$113,0),MATCH(I$1,'REEDS calc'!$C$63:$AG$63,0))*SUMIFS('res v com'!$F$3:$F$52,'res v com'!$B$3:$B$52,About!$B$2)</f>
        <v>36.616078880615326</v>
      </c>
      <c r="J8" s="71">
        <f>INDEX('REEDS calc'!$C$64:$AG$113,MATCH(About!$B$2,'REEDS calc'!$B$64:$B$113,0),MATCH(J$1,'REEDS calc'!$C$63:$AG$63,0))*SUMIFS('res v com'!$F$3:$F$52,'res v com'!$B$3:$B$52,About!$B$2)</f>
        <v>42.557454381801818</v>
      </c>
      <c r="K8" s="71">
        <f>INDEX('REEDS calc'!$C$64:$AG$113,MATCH(About!$B$2,'REEDS calc'!$B$64:$B$113,0),MATCH(K$1,'REEDS calc'!$C$63:$AG$63,0))*SUMIFS('res v com'!$F$3:$F$52,'res v com'!$B$3:$B$52,About!$B$2)</f>
        <v>51.02593077489567</v>
      </c>
      <c r="L8" s="71">
        <f>INDEX('REEDS calc'!$C$64:$AG$113,MATCH(About!$B$2,'REEDS calc'!$B$64:$B$113,0),MATCH(L$1,'REEDS calc'!$C$63:$AG$63,0))*SUMIFS('res v com'!$F$3:$F$52,'res v com'!$B$3:$B$52,About!$B$2)</f>
        <v>59.494407167989522</v>
      </c>
      <c r="M8" s="71">
        <f>INDEX('REEDS calc'!$C$64:$AG$113,MATCH(About!$B$2,'REEDS calc'!$B$64:$B$113,0),MATCH(M$1,'REEDS calc'!$C$63:$AG$63,0))*SUMIFS('res v com'!$F$3:$F$52,'res v com'!$B$3:$B$52,About!$B$2)</f>
        <v>69.925419360117829</v>
      </c>
      <c r="N8" s="71">
        <f>INDEX('REEDS calc'!$C$64:$AG$113,MATCH(About!$B$2,'REEDS calc'!$B$64:$B$113,0),MATCH(N$1,'REEDS calc'!$C$63:$AG$63,0))*SUMIFS('res v com'!$F$3:$F$52,'res v com'!$B$3:$B$52,About!$B$2)</f>
        <v>80.356431552246121</v>
      </c>
      <c r="O8" s="71">
        <f>INDEX('REEDS calc'!$C$64:$AG$113,MATCH(About!$B$2,'REEDS calc'!$B$64:$B$113,0),MATCH(O$1,'REEDS calc'!$C$63:$AG$63,0))*SUMIFS('res v com'!$F$3:$F$52,'res v com'!$B$3:$B$52,About!$B$2)</f>
        <v>92.602117257180254</v>
      </c>
      <c r="P8" s="71">
        <f>INDEX('REEDS calc'!$C$64:$AG$113,MATCH(About!$B$2,'REEDS calc'!$B$64:$B$113,0),MATCH(P$1,'REEDS calc'!$C$63:$AG$63,0))*SUMIFS('res v com'!$F$3:$F$52,'res v com'!$B$3:$B$52,About!$B$2)</f>
        <v>104.84780296211439</v>
      </c>
      <c r="Q8" s="71">
        <f>INDEX('REEDS calc'!$C$64:$AG$113,MATCH(About!$B$2,'REEDS calc'!$B$64:$B$113,0),MATCH(Q$1,'REEDS calc'!$C$63:$AG$63,0))*SUMIFS('res v com'!$F$3:$F$52,'res v com'!$B$3:$B$52,About!$B$2)</f>
        <v>119.6877996890598</v>
      </c>
      <c r="R8" s="71">
        <f>INDEX('REEDS calc'!$C$64:$AG$113,MATCH(About!$B$2,'REEDS calc'!$B$64:$B$113,0),MATCH(R$1,'REEDS calc'!$C$63:$AG$63,0))*SUMIFS('res v com'!$F$3:$F$52,'res v com'!$B$3:$B$52,About!$B$2)</f>
        <v>134.52779641600523</v>
      </c>
      <c r="S8" s="71">
        <f>INDEX('REEDS calc'!$C$64:$AG$113,MATCH(About!$B$2,'REEDS calc'!$B$64:$B$113,0),MATCH(S$1,'REEDS calc'!$C$63:$AG$63,0))*SUMIFS('res v com'!$F$3:$F$52,'res v com'!$B$3:$B$52,About!$B$2)</f>
        <v>152.33848089354387</v>
      </c>
      <c r="T8" s="71">
        <f>INDEX('REEDS calc'!$C$64:$AG$113,MATCH(About!$B$2,'REEDS calc'!$B$64:$B$113,0),MATCH(T$1,'REEDS calc'!$C$63:$AG$63,0))*SUMIFS('res v com'!$F$3:$F$52,'res v com'!$B$3:$B$52,About!$B$2)</f>
        <v>170.14916537108255</v>
      </c>
      <c r="U8" s="71">
        <f>INDEX('REEDS calc'!$C$64:$AG$113,MATCH(About!$B$2,'REEDS calc'!$B$64:$B$113,0),MATCH(U$1,'REEDS calc'!$C$63:$AG$63,0))*SUMIFS('res v com'!$F$3:$F$52,'res v com'!$B$3:$B$52,About!$B$2)</f>
        <v>191.53542877014974</v>
      </c>
      <c r="V8" s="71">
        <f>INDEX('REEDS calc'!$C$64:$AG$113,MATCH(About!$B$2,'REEDS calc'!$B$64:$B$113,0),MATCH(V$1,'REEDS calc'!$C$63:$AG$63,0))*SUMIFS('res v com'!$F$3:$F$52,'res v com'!$B$3:$B$52,About!$B$2)</f>
        <v>212.9216921692169</v>
      </c>
      <c r="W8" s="71">
        <f>INDEX('REEDS calc'!$C$64:$AG$113,MATCH(About!$B$2,'REEDS calc'!$B$64:$B$113,0),MATCH(W$1,'REEDS calc'!$C$63:$AG$63,0))*SUMIFS('res v com'!$F$3:$F$52,'res v com'!$B$3:$B$52,About!$B$2)</f>
        <v>238.44809958268553</v>
      </c>
      <c r="X8" s="71">
        <f>INDEX('REEDS calc'!$C$64:$AG$113,MATCH(About!$B$2,'REEDS calc'!$B$64:$B$113,0),MATCH(X$1,'REEDS calc'!$C$63:$AG$63,0))*SUMIFS('res v com'!$F$3:$F$52,'res v com'!$B$3:$B$52,About!$B$2)</f>
        <v>263.9745069961541</v>
      </c>
      <c r="Y8" s="71">
        <f>INDEX('REEDS calc'!$C$64:$AG$113,MATCH(About!$B$2,'REEDS calc'!$B$64:$B$113,0),MATCH(Y$1,'REEDS calc'!$C$63:$AG$63,0))*SUMIFS('res v com'!$F$3:$F$52,'res v com'!$B$3:$B$52,About!$B$2)</f>
        <v>294.81051468783238</v>
      </c>
      <c r="Z8" s="71">
        <f>INDEX('REEDS calc'!$C$64:$AG$113,MATCH(About!$B$2,'REEDS calc'!$B$64:$B$113,0),MATCH(Z$1,'REEDS calc'!$C$63:$AG$63,0))*SUMIFS('res v com'!$F$3:$F$52,'res v com'!$B$3:$B$52,About!$B$2)</f>
        <v>325.64652237951066</v>
      </c>
      <c r="AA8" s="71">
        <f>INDEX('REEDS calc'!$C$64:$AG$113,MATCH(About!$B$2,'REEDS calc'!$B$64:$B$113,0),MATCH(AA$1,'REEDS calc'!$C$63:$AG$63,0))*SUMIFS('res v com'!$F$3:$F$52,'res v com'!$B$3:$B$52,About!$B$2)</f>
        <v>362.19539113002207</v>
      </c>
      <c r="AB8" s="71">
        <f>INDEX('REEDS calc'!$C$64:$AG$113,MATCH(About!$B$2,'REEDS calc'!$B$64:$B$113,0),MATCH(AB$1,'REEDS calc'!$C$63:$AG$63,0))*SUMIFS('res v com'!$F$3:$F$52,'res v com'!$B$3:$B$52,About!$B$2)</f>
        <v>398.74425988053349</v>
      </c>
      <c r="AC8" s="71">
        <f>INDEX('REEDS calc'!$C$64:$AG$113,MATCH(About!$B$2,'REEDS calc'!$B$64:$B$113,0),MATCH(AC$1,'REEDS calc'!$C$63:$AG$63,0))*SUMIFS('res v com'!$F$3:$F$52,'res v com'!$B$3:$B$52,About!$B$2)</f>
        <v>442.5383806562474</v>
      </c>
      <c r="AD8" s="71">
        <f>INDEX('REEDS calc'!$C$64:$AG$113,MATCH(About!$B$2,'REEDS calc'!$B$64:$B$113,0),MATCH(AD$1,'REEDS calc'!$C$63:$AG$63,0))*SUMIFS('res v com'!$F$3:$F$52,'res v com'!$B$3:$B$52,About!$B$2)</f>
        <v>486.33250143196136</v>
      </c>
      <c r="AE8" s="71">
        <f>INDEX('REEDS calc'!$C$64:$AG$113,MATCH(About!$B$2,'REEDS calc'!$B$64:$B$113,0),MATCH(AE$1,'REEDS calc'!$C$63:$AG$63,0))*SUMIFS('res v com'!$F$3:$F$52,'res v com'!$B$3:$B$52,About!$B$2)</f>
        <v>538.68919278291457</v>
      </c>
      <c r="AF8" s="71">
        <f>INDEX('REEDS calc'!$C$64:$AG$113,MATCH(About!$B$2,'REEDS calc'!$B$64:$B$113,0),MATCH(AF$1,'REEDS calc'!$C$63:$AG$63,0))*SUMIFS('res v com'!$F$3:$F$52,'res v com'!$B$3:$B$52,About!$B$2)</f>
        <v>591.04588413386784</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40.683375170161597</v>
      </c>
      <c r="C8" s="24">
        <f>'BDESC-rural-residential'!B8</f>
        <v>13.488895362676766</v>
      </c>
      <c r="D8" s="24">
        <f>'BDESC-commercial'!B8</f>
        <v>19.918638558070683</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2024-02-08T19:17:02Z</dcterms:modified>
</cp:coreProperties>
</file>