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elec/DRCo/"/>
    </mc:Choice>
  </mc:AlternateContent>
  <xr:revisionPtr revIDLastSave="0" documentId="8_{99BB0D9A-6ADF-FD4C-84E3-0F8239FC3397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B19" i="3"/>
  <c r="A20" i="3"/>
  <c r="A21" i="3"/>
  <c r="C9" i="3"/>
  <c r="C17" i="3" l="1"/>
  <c r="B3" i="5" s="1"/>
  <c r="A22" i="3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<sst xmlns="http://schemas.openxmlformats.org/spreadsheetml/2006/main" count="7484" uniqueCount="619">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</sst>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30</v>
      </c>
      <c r="C1" s="41">
        <v>44315</v>
      </c>
    </row>
    <row r="2" spans="1:9" x14ac:dyDescent="0.2">
      <c r="A2" s="1" t="s">
        <v>2</v>
      </c>
      <c r="B2" s="2" t="str">
        <f>LOOKUP(B1,H3:I52,I3:I52)</f>
        <v>GA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0.3831026005951611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3.6874110492948635E-2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0.58015267175572516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0.3831026005951611</v>
      </c>
    </row>
    <row r="17" spans="1:3" x14ac:dyDescent="0.2">
      <c r="A17" s="2" t="s">
        <v>601</v>
      </c>
      <c r="B17" s="35">
        <f>(B8*C8+B9*C9)/SUM(C8:C9)</f>
        <v>24629.497759876245</v>
      </c>
      <c r="C17" s="36">
        <f>SUM(C8:C9)</f>
        <v>0.6170267822486738</v>
      </c>
    </row>
    <row r="19" spans="1:3" x14ac:dyDescent="0.2">
      <c r="A19" s="1" t="s">
        <v>602</v>
      </c>
      <c r="B19" s="2" t="str">
        <f>About!B2</f>
        <v>GA</v>
      </c>
    </row>
    <row r="20" spans="1:3" x14ac:dyDescent="0.2">
      <c r="A20" s="2">
        <f>SUMIFS('Demand Response_States'!F4:F432,'Demand Response_States'!D4:D432,About!B2)</f>
        <v>436818.4903023786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11</v>
      </c>
    </row>
    <row r="22" spans="1:3" ht="15.75" customHeight="1" x14ac:dyDescent="0.2">
      <c r="A22" s="2">
        <f>A20/A21</f>
        <v>39710.771845670781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22518.74980185485</v>
      </c>
    </row>
    <row r="3" spans="1:2" x14ac:dyDescent="0.2">
      <c r="A3" s="2" t="s">
        <v>605</v>
      </c>
      <c r="B3" s="35">
        <f>IFERROR(Calculations!B17*About!$A$34,'US Values'!B4)</f>
        <v>22518.74980185485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0.6170267822486738</v>
      </c>
    </row>
    <row r="4" spans="1:2" x14ac:dyDescent="0.2">
      <c r="A4" s="2" t="s">
        <v>606</v>
      </c>
      <c r="B4" s="39">
        <f>IFERROR(Calculations!C16,'US Values'!B12)</f>
        <v>0.3831026005951611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2021-04-29T16:38:41Z</dcterms:modified>
</cp:coreProperties>
</file>