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GA\elec\EIaE\"/>
    </mc:Choice>
  </mc:AlternateContent>
  <xr:revisionPtr revIDLastSave="0" documentId="8_{B78DB45E-0A78-4ED5-8683-691027C59D59}" xr6:coauthVersionLast="47" xr6:coauthVersionMax="47" xr10:uidLastSave="{00000000-0000-0000-0000-000000000000}"/>
  <bookViews>
    <workbookView xWindow="435" yWindow="1725" windowWidth="18645" windowHeight="9765"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46" i="34" l="1"/>
  <c r="C3" i="34"/>
  <c r="C4" i="34"/>
  <c r="C5"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7" i="34"/>
  <c r="C48" i="34"/>
  <c r="C49" i="34"/>
  <c r="C50" i="34"/>
  <c r="C51" i="34"/>
  <c r="C2" i="34"/>
  <c r="D3" i="34"/>
  <c r="D4" i="34"/>
  <c r="D5" i="34"/>
  <c r="D6" i="34"/>
  <c r="D7" i="34"/>
  <c r="D8" i="34"/>
  <c r="D9" i="34"/>
  <c r="D10" i="34"/>
  <c r="D11" i="34"/>
  <c r="D12" i="34"/>
  <c r="D13" i="34"/>
  <c r="D14" i="34"/>
  <c r="D15" i="34"/>
  <c r="D16" i="34"/>
  <c r="D17" i="34"/>
  <c r="D18" i="34"/>
  <c r="D19" i="34"/>
  <c r="D20" i="34"/>
  <c r="D21" i="34"/>
  <c r="D22" i="34"/>
  <c r="D23" i="34"/>
  <c r="D24" i="34"/>
  <c r="D25" i="34"/>
  <c r="D26" i="34"/>
  <c r="D27" i="34"/>
  <c r="D28" i="34"/>
  <c r="D29" i="34"/>
  <c r="D30" i="34"/>
  <c r="D31" i="34"/>
  <c r="D32" i="34"/>
  <c r="D33" i="34"/>
  <c r="D34" i="34"/>
  <c r="D35" i="34"/>
  <c r="D36" i="34"/>
  <c r="D37" i="34"/>
  <c r="D38" i="34"/>
  <c r="D39" i="34"/>
  <c r="D40" i="34"/>
  <c r="D41" i="34"/>
  <c r="D42" i="34"/>
  <c r="D43" i="34"/>
  <c r="D44" i="34"/>
  <c r="D45" i="34"/>
  <c r="D46" i="34"/>
  <c r="D47" i="34"/>
  <c r="D48" i="34"/>
  <c r="D49" i="34"/>
  <c r="D50" i="34"/>
  <c r="D51" i="34"/>
  <c r="D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AC14" i="26" s="1"/>
  <c r="Z10" i="26"/>
  <c r="W7" i="26"/>
  <c r="Y11" i="26"/>
  <c r="P11" i="26"/>
  <c r="R11" i="26"/>
  <c r="I11" i="26"/>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AA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AC15" i="26" l="1"/>
  <c r="X15" i="26"/>
  <c r="I14" i="26"/>
  <c r="R15" i="26"/>
  <c r="Z15" i="26"/>
  <c r="AE15" i="26"/>
  <c r="N15" i="26"/>
  <c r="E5" i="28"/>
  <c r="E24" i="28" s="1"/>
  <c r="E16" i="3" s="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O14" i="26"/>
  <c r="B27" i="28"/>
  <c r="C22" i="28"/>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E22" i="28" l="1"/>
  <c r="E14" i="3" s="1"/>
  <c r="E29" i="28"/>
  <c r="E21" i="3" s="1"/>
  <c r="E12" i="28"/>
  <c r="E4" i="3" s="1"/>
  <c r="C26" i="28"/>
  <c r="C18" i="3" s="1"/>
  <c r="C29" i="28"/>
  <c r="F5" i="28"/>
  <c r="F21" i="28" s="1"/>
  <c r="F13" i="3" s="1"/>
  <c r="D4" i="3"/>
  <c r="E33" i="28"/>
  <c r="E25" i="3" s="1"/>
  <c r="E31" i="28"/>
  <c r="E23" i="3" s="1"/>
  <c r="E25" i="28"/>
  <c r="E17" i="3" s="1"/>
  <c r="B29" i="28"/>
  <c r="B21" i="3" s="1"/>
  <c r="E27" i="28"/>
  <c r="E19" i="3" s="1"/>
  <c r="E21" i="28"/>
  <c r="E13" i="3" s="1"/>
  <c r="E17" i="28"/>
  <c r="E9" i="3" s="1"/>
  <c r="E32" i="28"/>
  <c r="E24" i="3" s="1"/>
  <c r="E30" i="28"/>
  <c r="E22" i="3" s="1"/>
  <c r="E28" i="28"/>
  <c r="E20" i="3" s="1"/>
  <c r="E26" i="28"/>
  <c r="E18" i="3" s="1"/>
  <c r="B30" i="28"/>
  <c r="C31" i="28"/>
  <c r="C17" i="28"/>
  <c r="B26" i="28"/>
  <c r="B18" i="3" s="1"/>
  <c r="B31" i="28"/>
  <c r="C12" i="28"/>
  <c r="C4" i="3" s="1"/>
  <c r="D9" i="3"/>
  <c r="D20" i="3"/>
  <c r="B22" i="28"/>
  <c r="B25" i="28"/>
  <c r="C21" i="28"/>
  <c r="C27" i="28"/>
  <c r="C24" i="28"/>
  <c r="C32" i="28"/>
  <c r="C24" i="3" s="1"/>
  <c r="B24" i="28"/>
  <c r="D24" i="3"/>
  <c r="B21" i="28"/>
  <c r="B33" i="28"/>
  <c r="B25" i="3" s="1"/>
  <c r="D25" i="3"/>
  <c r="G2" i="20"/>
  <c r="D2" i="5"/>
  <c r="D17" i="3"/>
  <c r="B28" i="28"/>
  <c r="C30" i="28"/>
  <c r="AF14" i="26"/>
  <c r="AG11" i="26"/>
  <c r="AG15" i="26" s="1"/>
  <c r="B4" i="3"/>
  <c r="F12" i="28"/>
  <c r="F32" i="28"/>
  <c r="F24" i="3" s="1"/>
  <c r="B9" i="3"/>
  <c r="C9" i="3"/>
  <c r="C25" i="3"/>
  <c r="C21" i="3"/>
  <c r="G5" i="28"/>
  <c r="AA125" i="28"/>
  <c r="AB119" i="28"/>
  <c r="AA134" i="28"/>
  <c r="AB121" i="28"/>
  <c r="AC116" i="28"/>
  <c r="AB133" i="28"/>
  <c r="AB132" i="28"/>
  <c r="AB130" i="28"/>
  <c r="AC117" i="28"/>
  <c r="AC120" i="28"/>
  <c r="AB126" i="28"/>
  <c r="AD114" i="28"/>
  <c r="AC128" i="28"/>
  <c r="AD118" i="28"/>
  <c r="AC127" i="28"/>
  <c r="AA129" i="28"/>
  <c r="AB115" i="28"/>
  <c r="AH11" i="26"/>
  <c r="AG14" i="26"/>
  <c r="AH10" i="26"/>
  <c r="Q54" i="25"/>
  <c r="R32" i="25" s="1"/>
  <c r="AA93" i="23"/>
  <c r="AB87" i="23"/>
  <c r="AA99" i="23"/>
  <c r="AB83" i="23"/>
  <c r="AA100" i="23"/>
  <c r="AA92" i="23"/>
  <c r="AB86" i="23"/>
  <c r="AD81" i="23"/>
  <c r="AC95" i="23"/>
  <c r="AB97" i="23"/>
  <c r="AC84" i="23"/>
  <c r="AA101" i="23"/>
  <c r="AB88" i="23"/>
  <c r="AA96" i="23"/>
  <c r="AB82" i="23"/>
  <c r="AD85" i="23"/>
  <c r="AC94" i="23"/>
  <c r="F24" i="28" l="1"/>
  <c r="F16" i="3" s="1"/>
  <c r="F27" i="28"/>
  <c r="F19" i="3" s="1"/>
  <c r="F30" i="28"/>
  <c r="F22" i="3" s="1"/>
  <c r="F33" i="28"/>
  <c r="F25" i="3" s="1"/>
  <c r="F25" i="28"/>
  <c r="F17" i="3" s="1"/>
  <c r="F28" i="28"/>
  <c r="F20" i="3" s="1"/>
  <c r="F26" i="28"/>
  <c r="F18" i="3" s="1"/>
  <c r="F22" i="28"/>
  <c r="F14" i="3" s="1"/>
  <c r="F31" i="28"/>
  <c r="F23" i="3" s="1"/>
  <c r="F29" i="28"/>
  <c r="F21" i="3" s="1"/>
  <c r="F17" i="28"/>
  <c r="F9" i="3" s="1"/>
  <c r="H2" i="20"/>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I18" i="28" s="1"/>
  <c r="I10" i="3" s="1"/>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I15" i="28" s="1"/>
  <c r="I7" i="3" s="1"/>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I14" i="28" s="1"/>
  <c r="I6" i="3" s="1"/>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22" i="28"/>
  <c r="I14" i="3" s="1"/>
  <c r="I26" i="28"/>
  <c r="I18" i="3" s="1"/>
  <c r="I30" i="28"/>
  <c r="I22" i="3" s="1"/>
  <c r="I19" i="28"/>
  <c r="I11" i="3" s="1"/>
  <c r="I23" i="28"/>
  <c r="I15" i="3" s="1"/>
  <c r="I27" i="28"/>
  <c r="I19" i="3" s="1"/>
  <c r="I31" i="28"/>
  <c r="I23" i="3" s="1"/>
  <c r="I11" i="28"/>
  <c r="I3" i="3" s="1"/>
  <c r="I13" i="28"/>
  <c r="I5" i="3" s="1"/>
  <c r="I24" i="28"/>
  <c r="I16" i="3" s="1"/>
  <c r="I28" i="28"/>
  <c r="I20" i="3" s="1"/>
  <c r="I32" i="28"/>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B10" i="28" l="1"/>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J1039" i="22" s="1"/>
  <c r="E4" i="23"/>
  <c r="E29" i="23"/>
  <c r="E8" i="23"/>
  <c r="E28" i="23"/>
  <c r="E21" i="23"/>
  <c r="E23" i="23"/>
  <c r="E43" i="23"/>
  <c r="E48" i="23"/>
  <c r="P1371" i="22" s="1"/>
  <c r="E52" i="23"/>
  <c r="E3" i="23"/>
  <c r="E42" i="23"/>
  <c r="E14" i="23"/>
  <c r="E11" i="23"/>
  <c r="E45" i="23"/>
  <c r="E44" i="23"/>
  <c r="E34" i="23"/>
  <c r="K1155" i="22" s="1"/>
  <c r="E37" i="23"/>
  <c r="E39" i="23"/>
  <c r="E30" i="23"/>
  <c r="E36" i="23"/>
  <c r="E17" i="23"/>
  <c r="E19" i="23"/>
  <c r="E38" i="23"/>
  <c r="E53" i="23"/>
  <c r="M1447" i="22" s="1"/>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G857" i="22"/>
  <c r="F863" i="22"/>
  <c r="F853"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I1034" i="22"/>
  <c r="H1040" i="22"/>
  <c r="K1031"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J1160" i="22"/>
  <c r="M1151" i="22"/>
  <c r="L1157"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K1372" i="22"/>
  <c r="F1365" i="22"/>
  <c r="F1368" i="22"/>
  <c r="Q1372" i="22"/>
  <c r="G1366" i="22"/>
  <c r="L1368" i="22"/>
  <c r="O1372" i="22"/>
  <c r="O1364" i="22"/>
  <c r="K1366" i="22"/>
  <c r="N1359" i="22"/>
  <c r="N1364" i="22"/>
  <c r="F1361" i="22"/>
  <c r="O1373" i="22"/>
  <c r="K1363" i="22"/>
  <c r="H1362" i="22"/>
  <c r="L1363" i="22"/>
  <c r="G1208" i="22"/>
  <c r="R1201" i="22"/>
  <c r="P1195" i="22"/>
  <c r="G1203" i="22"/>
  <c r="R1196" i="22"/>
  <c r="L1205" i="22"/>
  <c r="G1198" i="22"/>
  <c r="N1206" i="22"/>
  <c r="L1200" i="22"/>
  <c r="P1207" i="22"/>
  <c r="N1201" i="22"/>
  <c r="L1195" i="22"/>
  <c r="K1203" i="22"/>
  <c r="I1197" i="22"/>
  <c r="K1206" i="22"/>
  <c r="F1199" i="22"/>
  <c r="H1208" i="22"/>
  <c r="F1202"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H1448" i="22"/>
  <c r="F1442" i="22"/>
  <c r="I1435" i="22"/>
  <c r="P1443" i="22"/>
  <c r="N1437" i="22"/>
  <c r="H1446" i="22"/>
  <c r="N1440" i="22"/>
  <c r="L1434" i="22"/>
  <c r="N1443" i="22"/>
  <c r="G1438" i="22"/>
  <c r="Q1447" i="22"/>
  <c r="R1442" i="22"/>
  <c r="F1438" i="22"/>
  <c r="J1448" i="22"/>
  <c r="K1443" i="22"/>
  <c r="L1438" i="22"/>
  <c r="Q1448" i="22"/>
  <c r="R1443" i="22"/>
  <c r="F1439" i="22"/>
  <c r="G1434" i="22"/>
  <c r="F1441" i="22"/>
  <c r="K1448" i="22"/>
  <c r="H1439"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M1438" i="22" l="1"/>
  <c r="J1445" i="22"/>
  <c r="I1442" i="22"/>
  <c r="P1437" i="22"/>
  <c r="O1442" i="22"/>
  <c r="N1447" i="22"/>
  <c r="I1437" i="22"/>
  <c r="H1442" i="22"/>
  <c r="G1447" i="22"/>
  <c r="P1436" i="22"/>
  <c r="O1441" i="22"/>
  <c r="N1446" i="22"/>
  <c r="Q1436" i="22"/>
  <c r="K1442" i="22"/>
  <c r="R1447" i="22"/>
  <c r="P1438" i="22"/>
  <c r="J1444" i="22"/>
  <c r="P1435" i="22"/>
  <c r="M1442" i="22"/>
  <c r="O1448" i="22"/>
  <c r="H1440" i="22"/>
  <c r="R1446" i="22"/>
  <c r="O1360" i="22"/>
  <c r="K1361" i="22"/>
  <c r="J1366" i="22"/>
  <c r="K1371" i="22"/>
  <c r="R1361" i="22"/>
  <c r="Q1362" i="22"/>
  <c r="H1365" i="22"/>
  <c r="H1373" i="22"/>
  <c r="I1370" i="22"/>
  <c r="I1367" i="22"/>
  <c r="F1363" i="22"/>
  <c r="N1371" i="22"/>
  <c r="H1366" i="22"/>
  <c r="M1373" i="22"/>
  <c r="H1371" i="22"/>
  <c r="J1162" i="22"/>
  <c r="F1157" i="22"/>
  <c r="L1150" i="22"/>
  <c r="J1030" i="22"/>
  <c r="G1039" i="22"/>
  <c r="K1034" i="22"/>
  <c r="L1443" i="22"/>
  <c r="G1436" i="22"/>
  <c r="H1447" i="22"/>
  <c r="K1438" i="22"/>
  <c r="J1443" i="22"/>
  <c r="I1448" i="22"/>
  <c r="Q1437" i="22"/>
  <c r="P1442" i="22"/>
  <c r="O1447" i="22"/>
  <c r="K1437" i="22"/>
  <c r="J1442" i="22"/>
  <c r="I1447" i="22"/>
  <c r="L1437" i="22"/>
  <c r="F1443" i="22"/>
  <c r="M1448" i="22"/>
  <c r="K1439" i="22"/>
  <c r="M1445" i="22"/>
  <c r="K1436" i="22"/>
  <c r="H1443" i="22"/>
  <c r="F1434" i="22"/>
  <c r="P1440" i="22"/>
  <c r="L1360" i="22"/>
  <c r="I1362" i="22"/>
  <c r="I1371" i="22"/>
  <c r="Q1373" i="22"/>
  <c r="P1362" i="22"/>
  <c r="F1370" i="22"/>
  <c r="P1365" i="22"/>
  <c r="G1364" i="22"/>
  <c r="Q1370" i="22"/>
  <c r="Q1367" i="22"/>
  <c r="Q1364" i="22"/>
  <c r="I1372" i="22"/>
  <c r="K1367" i="22"/>
  <c r="H1363" i="22"/>
  <c r="M1152" i="22"/>
  <c r="R1161" i="22"/>
  <c r="I1035" i="22"/>
  <c r="J1029" i="22"/>
  <c r="L1444" i="22"/>
  <c r="M1439" i="22"/>
  <c r="N1434" i="22"/>
  <c r="F1445" i="22"/>
  <c r="G1440" i="22"/>
  <c r="H1435" i="22"/>
  <c r="R1444" i="22"/>
  <c r="F1440" i="22"/>
  <c r="G1435" i="22"/>
  <c r="Q1444" i="22"/>
  <c r="R1439" i="22"/>
  <c r="J1446" i="22"/>
  <c r="K1441" i="22"/>
  <c r="L1436" i="22"/>
  <c r="Q1446" i="22"/>
  <c r="R1441" i="22"/>
  <c r="F1437" i="22"/>
  <c r="K1163" i="22"/>
  <c r="L1158" i="22"/>
  <c r="M1153" i="22"/>
  <c r="R1163" i="22"/>
  <c r="F1159" i="22"/>
  <c r="G1154" i="22"/>
  <c r="H1149" i="22"/>
  <c r="M1159" i="22"/>
  <c r="N1154" i="22"/>
  <c r="O1149" i="22"/>
  <c r="G1160" i="22"/>
  <c r="B73" i="23" s="1"/>
  <c r="H1155" i="22"/>
  <c r="I1150" i="22"/>
  <c r="N1160" i="22"/>
  <c r="O1155" i="22"/>
  <c r="P1150" i="22"/>
  <c r="M1160" i="22"/>
  <c r="N1155" i="22"/>
  <c r="O1150" i="22"/>
  <c r="L1160" i="22"/>
  <c r="M1155" i="22"/>
  <c r="N1150" i="22"/>
  <c r="K1160" i="22"/>
  <c r="L1155" i="22"/>
  <c r="M1150" i="22"/>
  <c r="P1162" i="22"/>
  <c r="Q1157" i="22"/>
  <c r="L70" i="23" s="1"/>
  <c r="R1152" i="22"/>
  <c r="J1163" i="22"/>
  <c r="K1158" i="22"/>
  <c r="L1153" i="22"/>
  <c r="Q1163" i="22"/>
  <c r="R1158" i="22"/>
  <c r="F1154" i="22"/>
  <c r="G1149" i="22"/>
  <c r="L1159" i="22"/>
  <c r="M1154" i="22"/>
  <c r="N1149" i="22"/>
  <c r="F1160" i="22"/>
  <c r="G1155" i="22"/>
  <c r="H1150" i="22"/>
  <c r="R1159" i="22"/>
  <c r="F1155" i="22"/>
  <c r="G1150" i="22"/>
  <c r="Q1159" i="22"/>
  <c r="R1154" i="22"/>
  <c r="F1150" i="22"/>
  <c r="P1159" i="22"/>
  <c r="Q1154" i="22"/>
  <c r="R1149" i="22"/>
  <c r="H1162" i="22"/>
  <c r="I1157" i="22"/>
  <c r="J1152" i="22"/>
  <c r="O1162" i="22"/>
  <c r="P1157" i="22"/>
  <c r="Q1152" i="22"/>
  <c r="I1163" i="22"/>
  <c r="J1158" i="22"/>
  <c r="K1153" i="22"/>
  <c r="P1163" i="22"/>
  <c r="Q1158" i="22"/>
  <c r="R1153" i="22"/>
  <c r="F1149" i="22"/>
  <c r="K1159" i="22"/>
  <c r="L1154" i="22"/>
  <c r="M1149" i="22"/>
  <c r="J1159" i="22"/>
  <c r="K1154" i="22"/>
  <c r="L1149" i="22"/>
  <c r="I1159" i="22"/>
  <c r="J1154" i="22"/>
  <c r="K1149" i="22"/>
  <c r="H1159" i="22"/>
  <c r="I1154" i="22"/>
  <c r="J1149" i="22"/>
  <c r="M1161" i="22"/>
  <c r="N1156" i="22"/>
  <c r="O1151" i="22"/>
  <c r="G1162" i="22"/>
  <c r="H1157" i="22"/>
  <c r="I1152" i="22"/>
  <c r="N1162" i="22"/>
  <c r="O1157" i="22"/>
  <c r="P1152" i="22"/>
  <c r="H1163" i="22"/>
  <c r="I1158" i="22"/>
  <c r="J1153" i="22"/>
  <c r="O1163" i="22"/>
  <c r="P1158" i="22"/>
  <c r="Q1153" i="22"/>
  <c r="N1163" i="22"/>
  <c r="O1158" i="22"/>
  <c r="P1153" i="22"/>
  <c r="M1163" i="22"/>
  <c r="N1158" i="22"/>
  <c r="O1153" i="22"/>
  <c r="L1163" i="22"/>
  <c r="M1158" i="22"/>
  <c r="N1153" i="22"/>
  <c r="R1160" i="22"/>
  <c r="F1156" i="22"/>
  <c r="G1151" i="22"/>
  <c r="L1161" i="22"/>
  <c r="M1156" i="22"/>
  <c r="N1151" i="22"/>
  <c r="F1162" i="22"/>
  <c r="G1157" i="22"/>
  <c r="H1152" i="22"/>
  <c r="M1162" i="22"/>
  <c r="N1157" i="22"/>
  <c r="O1152" i="22"/>
  <c r="G1163" i="22"/>
  <c r="H1158" i="22"/>
  <c r="I1153" i="22"/>
  <c r="F1163" i="22"/>
  <c r="G1158" i="22"/>
  <c r="H1153" i="22"/>
  <c r="R1162" i="22"/>
  <c r="F1158" i="22"/>
  <c r="G1153" i="22"/>
  <c r="Q1162" i="22"/>
  <c r="R1157" i="22"/>
  <c r="F1153" i="22"/>
  <c r="O1159" i="22"/>
  <c r="P1154" i="22"/>
  <c r="Q1149" i="22"/>
  <c r="I1160" i="22"/>
  <c r="J1155" i="22"/>
  <c r="K1150" i="22"/>
  <c r="P1160" i="22"/>
  <c r="Q1155" i="22"/>
  <c r="R1150" i="22"/>
  <c r="J1161" i="22"/>
  <c r="K1156" i="22"/>
  <c r="L1151" i="22"/>
  <c r="Q1161" i="22"/>
  <c r="R1156" i="22"/>
  <c r="F1152" i="22"/>
  <c r="P1161" i="22"/>
  <c r="Q1156" i="22"/>
  <c r="R1151" i="22"/>
  <c r="O1161" i="22"/>
  <c r="P1156" i="22"/>
  <c r="Q1151" i="22"/>
  <c r="N1161" i="22"/>
  <c r="O1156" i="22"/>
  <c r="P1151" i="22"/>
  <c r="G1159" i="22"/>
  <c r="H1154" i="22"/>
  <c r="I1149" i="22"/>
  <c r="N1159" i="22"/>
  <c r="O1154" i="22"/>
  <c r="P1149" i="22"/>
  <c r="H1160" i="22"/>
  <c r="I1155" i="22"/>
  <c r="J1150" i="22"/>
  <c r="O1160" i="22"/>
  <c r="P1155" i="22"/>
  <c r="Q1150" i="22"/>
  <c r="I1161" i="22"/>
  <c r="J1156" i="22"/>
  <c r="K1151" i="22"/>
  <c r="H1161" i="22"/>
  <c r="I1156" i="22"/>
  <c r="J1151" i="22"/>
  <c r="G1161" i="22"/>
  <c r="H1156" i="22"/>
  <c r="I1151" i="22"/>
  <c r="F1161" i="22"/>
  <c r="G1156" i="22"/>
  <c r="H1151" i="22"/>
  <c r="J1369" i="22"/>
  <c r="K1364" i="22"/>
  <c r="L1370" i="22"/>
  <c r="M1365" i="22"/>
  <c r="N1360" i="22"/>
  <c r="H1369" i="22"/>
  <c r="I1364" i="22"/>
  <c r="J1370" i="22"/>
  <c r="K1365" i="22"/>
  <c r="G1372" i="22"/>
  <c r="H1367" i="22"/>
  <c r="M1372" i="22"/>
  <c r="N1367" i="22"/>
  <c r="O1362" i="22"/>
  <c r="M1367" i="22"/>
  <c r="F1372" i="22"/>
  <c r="M1359" i="22"/>
  <c r="H1360" i="22"/>
  <c r="O1361" i="22"/>
  <c r="Q1363" i="22"/>
  <c r="H1368" i="22"/>
  <c r="N1372" i="22"/>
  <c r="P1359" i="22"/>
  <c r="Q1365" i="22"/>
  <c r="N1373" i="22"/>
  <c r="O1368" i="22"/>
  <c r="P1363" i="22"/>
  <c r="Q1369" i="22"/>
  <c r="R1364" i="22"/>
  <c r="L1373" i="22"/>
  <c r="M1368" i="22"/>
  <c r="N1363" i="22"/>
  <c r="O1369" i="22"/>
  <c r="P1364" i="22"/>
  <c r="L1371" i="22"/>
  <c r="M1366" i="22"/>
  <c r="R1371" i="22"/>
  <c r="F1367" i="22"/>
  <c r="G1362" i="22"/>
  <c r="G1365" i="22"/>
  <c r="M1369" i="22"/>
  <c r="Q1371" i="22"/>
  <c r="L1359" i="22"/>
  <c r="R1360" i="22"/>
  <c r="K1362" i="22"/>
  <c r="O1365" i="22"/>
  <c r="H1370" i="22"/>
  <c r="G1359" i="22"/>
  <c r="J1362" i="22"/>
  <c r="M1370" i="22"/>
  <c r="N1365" i="22"/>
  <c r="O1371" i="22"/>
  <c r="P1366" i="22"/>
  <c r="Q1361" i="22"/>
  <c r="K1370" i="22"/>
  <c r="L1365" i="22"/>
  <c r="M1371" i="22"/>
  <c r="N1366" i="22"/>
  <c r="J1373" i="22"/>
  <c r="K1368" i="22"/>
  <c r="P1373" i="22"/>
  <c r="Q1368" i="22"/>
  <c r="R1363" i="22"/>
  <c r="L1372" i="22"/>
  <c r="O1359" i="22"/>
  <c r="G1361" i="22"/>
  <c r="P1361" i="22"/>
  <c r="F1364" i="22"/>
  <c r="P1368" i="22"/>
  <c r="G1373" i="22"/>
  <c r="Q1359" i="22"/>
  <c r="J1361" i="22"/>
  <c r="I1359" i="22"/>
  <c r="K1042" i="22"/>
  <c r="L1037" i="22"/>
  <c r="M1032" i="22"/>
  <c r="J1042" i="22"/>
  <c r="K1037" i="22"/>
  <c r="L1032" i="22"/>
  <c r="I1042" i="22"/>
  <c r="J1037" i="22"/>
  <c r="K1032" i="22"/>
  <c r="H1042" i="22"/>
  <c r="I1037" i="22"/>
  <c r="J1032" i="22"/>
  <c r="O1042" i="22"/>
  <c r="P1037" i="22"/>
  <c r="Q1032" i="22"/>
  <c r="I1043" i="22"/>
  <c r="J1038" i="22"/>
  <c r="K1033" i="22"/>
  <c r="P1043" i="22"/>
  <c r="Q1038" i="22"/>
  <c r="R1033" i="22"/>
  <c r="F1029" i="22"/>
  <c r="K1039" i="22"/>
  <c r="L1034" i="22"/>
  <c r="M1029" i="22"/>
  <c r="P1041" i="22"/>
  <c r="Q1036" i="22"/>
  <c r="R1031" i="22"/>
  <c r="O1041" i="22"/>
  <c r="P1036" i="22"/>
  <c r="Q1031" i="22"/>
  <c r="N1041" i="22"/>
  <c r="O1036" i="22"/>
  <c r="P1031" i="22"/>
  <c r="M1041" i="22"/>
  <c r="N1036" i="22"/>
  <c r="O1031" i="22"/>
  <c r="G1042" i="22"/>
  <c r="H1037" i="22"/>
  <c r="I1032" i="22"/>
  <c r="N1042" i="22"/>
  <c r="O1037" i="22"/>
  <c r="P1032" i="22"/>
  <c r="H1043" i="22"/>
  <c r="I1038" i="22"/>
  <c r="J1033" i="22"/>
  <c r="O1043" i="22"/>
  <c r="P1038" i="22"/>
  <c r="Q1033" i="22"/>
  <c r="H1041" i="22"/>
  <c r="I1036" i="22"/>
  <c r="J1031" i="22"/>
  <c r="G1041" i="22"/>
  <c r="H1036" i="22"/>
  <c r="I1031" i="22"/>
  <c r="F1041" i="22"/>
  <c r="G1036" i="22"/>
  <c r="H1031" i="22"/>
  <c r="R1040" i="22"/>
  <c r="F1036" i="22"/>
  <c r="G1031" i="22"/>
  <c r="L1041" i="22"/>
  <c r="M1036" i="22"/>
  <c r="N1031" i="22"/>
  <c r="F1042" i="22"/>
  <c r="G1037" i="22"/>
  <c r="H1032" i="22"/>
  <c r="M1042" i="22"/>
  <c r="N1037" i="22"/>
  <c r="O1032" i="22"/>
  <c r="G1043" i="22"/>
  <c r="H1038" i="22"/>
  <c r="I1033" i="22"/>
  <c r="M1040" i="22"/>
  <c r="N1035" i="22"/>
  <c r="O1030" i="22"/>
  <c r="L1040" i="22"/>
  <c r="M1035" i="22"/>
  <c r="N1030" i="22"/>
  <c r="K1040" i="22"/>
  <c r="L1035" i="22"/>
  <c r="M1030" i="22"/>
  <c r="J1040" i="22"/>
  <c r="K1035" i="22"/>
  <c r="L1030" i="22"/>
  <c r="Q1040" i="22"/>
  <c r="R1035" i="22"/>
  <c r="F1031" i="22"/>
  <c r="K1041" i="22"/>
  <c r="L1036" i="22"/>
  <c r="M1031" i="22"/>
  <c r="R1041" i="22"/>
  <c r="F1037" i="22"/>
  <c r="G1032" i="22"/>
  <c r="L1042" i="22"/>
  <c r="M1037" i="22"/>
  <c r="N1032" i="22"/>
  <c r="R1039" i="22"/>
  <c r="F1035" i="22"/>
  <c r="G1030" i="22"/>
  <c r="Q1039" i="22"/>
  <c r="R1034" i="22"/>
  <c r="F1030" i="22"/>
  <c r="P1039" i="22"/>
  <c r="Q1034" i="22"/>
  <c r="R1029" i="22"/>
  <c r="O1039" i="22"/>
  <c r="P1034" i="22"/>
  <c r="Q1029" i="22"/>
  <c r="I1040" i="22"/>
  <c r="J1035" i="22"/>
  <c r="K1030" i="22"/>
  <c r="P1040" i="22"/>
  <c r="Q1035" i="22"/>
  <c r="R1030" i="22"/>
  <c r="J1041" i="22"/>
  <c r="K1036" i="22"/>
  <c r="L1031" i="22"/>
  <c r="Q1041" i="22"/>
  <c r="R1036" i="22"/>
  <c r="F1032" i="22"/>
  <c r="N1043" i="22"/>
  <c r="O1038" i="22"/>
  <c r="P1033" i="22"/>
  <c r="M1043" i="22"/>
  <c r="N1038" i="22"/>
  <c r="O1033" i="22"/>
  <c r="L1043" i="22"/>
  <c r="M1038" i="22"/>
  <c r="N1033" i="22"/>
  <c r="K1043" i="22"/>
  <c r="L1038" i="22"/>
  <c r="M1033" i="22"/>
  <c r="R1043" i="22"/>
  <c r="F1039" i="22"/>
  <c r="G1034" i="22"/>
  <c r="H1029" i="22"/>
  <c r="M1039" i="22"/>
  <c r="N1034" i="22"/>
  <c r="O1029" i="22"/>
  <c r="G1040" i="22"/>
  <c r="H1035" i="22"/>
  <c r="I1030" i="22"/>
  <c r="N1040" i="22"/>
  <c r="O1035" i="22"/>
  <c r="P1030" i="22"/>
  <c r="F1043" i="22"/>
  <c r="G1038" i="22"/>
  <c r="H1033" i="22"/>
  <c r="R1042" i="22"/>
  <c r="F1038" i="22"/>
  <c r="G1033" i="22"/>
  <c r="Q1042" i="22"/>
  <c r="R1037" i="22"/>
  <c r="F1033" i="22"/>
  <c r="P1042" i="22"/>
  <c r="Q1037" i="22"/>
  <c r="R1032" i="22"/>
  <c r="J1043" i="22"/>
  <c r="K1038" i="22"/>
  <c r="L1033" i="22"/>
  <c r="Q1043" i="22"/>
  <c r="R1038" i="22"/>
  <c r="F1034" i="22"/>
  <c r="G1029" i="22"/>
  <c r="L1039" i="22"/>
  <c r="M1034" i="22"/>
  <c r="N1029" i="22"/>
  <c r="F1040" i="22"/>
  <c r="G1035" i="22"/>
  <c r="H1030" i="22"/>
  <c r="I1434" i="22"/>
  <c r="Q1434" i="22"/>
  <c r="R1445" i="22"/>
  <c r="O1434" i="22"/>
  <c r="N1439" i="22"/>
  <c r="M1444" i="22"/>
  <c r="H1434" i="22"/>
  <c r="G1439" i="22"/>
  <c r="F1444" i="22"/>
  <c r="R1448" i="22"/>
  <c r="N1438" i="22"/>
  <c r="M1443" i="22"/>
  <c r="L1448" i="22"/>
  <c r="O1438" i="22"/>
  <c r="I1444" i="22"/>
  <c r="O1435" i="22"/>
  <c r="I1441" i="22"/>
  <c r="P1446" i="22"/>
  <c r="I1438" i="22"/>
  <c r="K1444" i="22"/>
  <c r="Q1435" i="22"/>
  <c r="N1442" i="22"/>
  <c r="P1448" i="22"/>
  <c r="M1361" i="22"/>
  <c r="I1363" i="22"/>
  <c r="N1370" i="22"/>
  <c r="K1359" i="22"/>
  <c r="N1362" i="22"/>
  <c r="G1367" i="22"/>
  <c r="I1360" i="22"/>
  <c r="I1368" i="22"/>
  <c r="J1365" i="22"/>
  <c r="R1373" i="22"/>
  <c r="G1369" i="22"/>
  <c r="O1366" i="22"/>
  <c r="I1361" i="22"/>
  <c r="N1368" i="22"/>
  <c r="I1366" i="22"/>
  <c r="F1373" i="22"/>
  <c r="K1152" i="22"/>
  <c r="K1162" i="22"/>
  <c r="L1156" i="22"/>
  <c r="J1036" i="22"/>
  <c r="P1029" i="22"/>
  <c r="H1039" i="22"/>
  <c r="G1444" i="22"/>
  <c r="P1439" i="22"/>
  <c r="O1436" i="22"/>
  <c r="J1435" i="22"/>
  <c r="I1440" i="22"/>
  <c r="H1445" i="22"/>
  <c r="P1434" i="22"/>
  <c r="O1439" i="22"/>
  <c r="N1444" i="22"/>
  <c r="J1434" i="22"/>
  <c r="I1439" i="22"/>
  <c r="H1444" i="22"/>
  <c r="K1434" i="22"/>
  <c r="J1439" i="22"/>
  <c r="L1445" i="22"/>
  <c r="G73" i="23" s="1"/>
  <c r="J1436" i="22"/>
  <c r="Q1441" i="22"/>
  <c r="K1447" i="22"/>
  <c r="Q1438" i="22"/>
  <c r="N1445" i="22"/>
  <c r="G1437" i="22"/>
  <c r="I1443" i="22"/>
  <c r="J1368" i="22"/>
  <c r="I1365" i="22"/>
  <c r="J1359" i="22"/>
  <c r="G1360" i="22"/>
  <c r="L1364" i="22"/>
  <c r="F1359" i="22"/>
  <c r="Q1360" i="22"/>
  <c r="L1369" i="22"/>
  <c r="R1365" i="22"/>
  <c r="R1362" i="22"/>
  <c r="R1370" i="22"/>
  <c r="J1367" i="22"/>
  <c r="L1362" i="22"/>
  <c r="I1369" i="22"/>
  <c r="Q1366" i="22"/>
  <c r="J1157" i="22"/>
  <c r="N1152" i="22"/>
  <c r="K1161" i="22"/>
  <c r="I1041" i="22"/>
  <c r="O1034" i="22"/>
  <c r="K1029" i="22"/>
  <c r="R1437" i="22"/>
  <c r="O1444" i="22"/>
  <c r="N1441" i="22"/>
  <c r="R1435" i="22"/>
  <c r="Q1440" i="22"/>
  <c r="P1445" i="22"/>
  <c r="K1435" i="22"/>
  <c r="J1440" i="22"/>
  <c r="I1445" i="22"/>
  <c r="R1434" i="22"/>
  <c r="Q1439" i="22"/>
  <c r="P1444" i="22"/>
  <c r="F1435" i="22"/>
  <c r="M1440" i="22"/>
  <c r="G1446" i="22"/>
  <c r="R1436" i="22"/>
  <c r="L1442" i="22"/>
  <c r="F1448" i="22"/>
  <c r="L1439" i="22"/>
  <c r="I1446" i="22"/>
  <c r="O1437" i="22"/>
  <c r="Q1443" i="22"/>
  <c r="P1370" i="22"/>
  <c r="O1367" i="22"/>
  <c r="F1360" i="22"/>
  <c r="M1362" i="22"/>
  <c r="R1366" i="22"/>
  <c r="K1360" i="22"/>
  <c r="L1361" i="22"/>
  <c r="G1370" i="22"/>
  <c r="P1367" i="22"/>
  <c r="M1363" i="22"/>
  <c r="H1372" i="22"/>
  <c r="R1367" i="22"/>
  <c r="G1363" i="22"/>
  <c r="G1371" i="22"/>
  <c r="L1367" i="22"/>
  <c r="I1162" i="22"/>
  <c r="M1157" i="22"/>
  <c r="F1151" i="22"/>
  <c r="Q1030" i="22"/>
  <c r="N1039" i="22"/>
  <c r="J1034" i="22"/>
  <c r="Q1442" i="22"/>
  <c r="L1435" i="22"/>
  <c r="M1446" i="22"/>
  <c r="M1436" i="22"/>
  <c r="L1441" i="22"/>
  <c r="K1446" i="22"/>
  <c r="F1436" i="22"/>
  <c r="R1440" i="22"/>
  <c r="Q1445" i="22"/>
  <c r="M1435" i="22"/>
  <c r="L1440" i="22"/>
  <c r="K1445" i="22"/>
  <c r="N1435" i="22"/>
  <c r="H1441" i="22"/>
  <c r="O1446" i="22"/>
  <c r="M1437" i="22"/>
  <c r="G1443" i="22"/>
  <c r="N1448" i="22"/>
  <c r="O1440" i="22"/>
  <c r="L1447" i="22"/>
  <c r="J1438" i="22"/>
  <c r="G1445" i="22"/>
  <c r="R1359" i="22"/>
  <c r="H1359" i="22"/>
  <c r="P1360" i="22"/>
  <c r="L1366" i="22"/>
  <c r="K1369" i="22"/>
  <c r="H1361" i="22"/>
  <c r="J1363" i="22"/>
  <c r="O1370" i="22"/>
  <c r="F1369" i="22"/>
  <c r="H1364" i="22"/>
  <c r="P1372" i="22"/>
  <c r="P1369" i="22"/>
  <c r="O1363" i="22"/>
  <c r="J1372" i="22"/>
  <c r="G1368" i="22"/>
  <c r="L1152" i="22"/>
  <c r="L1162" i="22"/>
  <c r="R1155" i="22"/>
  <c r="P1035" i="22"/>
  <c r="I1029" i="22"/>
  <c r="I1039" i="22"/>
  <c r="P1447" i="22"/>
  <c r="K1440" i="22"/>
  <c r="J1437" i="22"/>
  <c r="H1437" i="22"/>
  <c r="G1442" i="22"/>
  <c r="F1447" i="22"/>
  <c r="N1436" i="22"/>
  <c r="M1441" i="22"/>
  <c r="L1446" i="22"/>
  <c r="H1436" i="22"/>
  <c r="G1441" i="22"/>
  <c r="F1446" i="22"/>
  <c r="I1436" i="22"/>
  <c r="P1441" i="22"/>
  <c r="J1447" i="22"/>
  <c r="H1438" i="22"/>
  <c r="O1443" i="22"/>
  <c r="M1434" i="22"/>
  <c r="J1441" i="22"/>
  <c r="G1448" i="22"/>
  <c r="R1438" i="22"/>
  <c r="O1445" i="22"/>
  <c r="I1373" i="22"/>
  <c r="M1360" i="22"/>
  <c r="N1361" i="22"/>
  <c r="R1368" i="22"/>
  <c r="J1360" i="22"/>
  <c r="F1362" i="22"/>
  <c r="M1364" i="22"/>
  <c r="J1371" i="22"/>
  <c r="N1369" i="22"/>
  <c r="F1366" i="22"/>
  <c r="K1373" i="22"/>
  <c r="F1371" i="22"/>
  <c r="J1364" i="22"/>
  <c r="R1372" i="22"/>
  <c r="R1369" i="22"/>
  <c r="K1157" i="22"/>
  <c r="G1152" i="22"/>
  <c r="Q1160" i="22"/>
  <c r="O1040" i="22"/>
  <c r="H1034" i="22"/>
  <c r="L1029" i="22"/>
  <c r="D2" i="3"/>
  <c r="H949" i="22"/>
  <c r="I944" i="22"/>
  <c r="J939" i="22"/>
  <c r="G949" i="22"/>
  <c r="H944" i="22"/>
  <c r="I939" i="22"/>
  <c r="N949" i="22"/>
  <c r="O944" i="22"/>
  <c r="P939" i="22"/>
  <c r="H950" i="22"/>
  <c r="C73" i="23" s="1"/>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D62" i="23" s="1"/>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G70" i="23" s="1"/>
  <c r="F761" i="22"/>
  <c r="O771" i="22"/>
  <c r="K760" i="22"/>
  <c r="Q860" i="22"/>
  <c r="R855" i="22"/>
  <c r="F851" i="22"/>
  <c r="K861" i="22"/>
  <c r="L856" i="22"/>
  <c r="G61" i="23" s="1"/>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B64" i="23" s="1"/>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B62" i="23" s="1"/>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M70" i="23" s="1"/>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G72" i="23" s="1"/>
  <c r="M1049" i="22"/>
  <c r="N1044" i="22"/>
  <c r="F1055" i="22"/>
  <c r="G1050" i="22"/>
  <c r="H1045" i="22"/>
  <c r="R1054" i="22"/>
  <c r="F1050" i="22"/>
  <c r="G1045" i="22"/>
  <c r="Q1054" i="22"/>
  <c r="R1049" i="22"/>
  <c r="F1045" i="22"/>
  <c r="P1054" i="22"/>
  <c r="Q1049" i="22"/>
  <c r="R1044" i="22"/>
  <c r="H1057" i="22"/>
  <c r="I1052" i="22"/>
  <c r="J1047" i="22"/>
  <c r="O1057" i="22"/>
  <c r="P1052" i="22"/>
  <c r="K70" i="23" s="1"/>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J62" i="23" s="1"/>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L60" i="23" s="1"/>
  <c r="I1056" i="22"/>
  <c r="J1051" i="22"/>
  <c r="K1046" i="22"/>
  <c r="H1056" i="22"/>
  <c r="I1051" i="22"/>
  <c r="J1046" i="22"/>
  <c r="G1056" i="22"/>
  <c r="H1051" i="22"/>
  <c r="I1046" i="22"/>
  <c r="F1056" i="22"/>
  <c r="G1051" i="22"/>
  <c r="H1046" i="22"/>
  <c r="F731" i="22"/>
  <c r="R735" i="22"/>
  <c r="Q740" i="22"/>
  <c r="P739" i="22"/>
  <c r="K72" i="23" s="1"/>
  <c r="M733" i="22"/>
  <c r="L738" i="22"/>
  <c r="K743" i="22"/>
  <c r="I731" i="22"/>
  <c r="H736" i="22"/>
  <c r="G741" i="22"/>
  <c r="K740" i="22"/>
  <c r="H733" i="22"/>
  <c r="G738" i="22"/>
  <c r="F743" i="22"/>
  <c r="H730" i="22"/>
  <c r="G735" i="22"/>
  <c r="F740" i="22"/>
  <c r="F729" i="22"/>
  <c r="R733" i="22"/>
  <c r="Q738" i="22"/>
  <c r="P743" i="22"/>
  <c r="M731" i="22"/>
  <c r="L736" i="22"/>
  <c r="K741" i="22"/>
  <c r="L759" i="22"/>
  <c r="F770" i="22"/>
  <c r="O765" i="22"/>
  <c r="H761" i="22"/>
  <c r="C66" i="23" s="1"/>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H732" i="22"/>
  <c r="G737" i="22"/>
  <c r="F742" i="22"/>
  <c r="H760" i="22"/>
  <c r="C60" i="23" s="1"/>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H60" i="23" s="1"/>
  <c r="I732" i="22"/>
  <c r="H737" i="22"/>
  <c r="G742" i="22"/>
  <c r="Q729" i="22"/>
  <c r="P734" i="22"/>
  <c r="O739" i="22"/>
  <c r="O736" i="22"/>
  <c r="L732" i="22"/>
  <c r="K737" i="22"/>
  <c r="J742" i="22"/>
  <c r="L729" i="22"/>
  <c r="K734" i="22"/>
  <c r="J739" i="22"/>
  <c r="H731" i="22"/>
  <c r="K731" i="22"/>
  <c r="J736" i="22"/>
  <c r="I741" i="22"/>
  <c r="I730" i="22"/>
  <c r="H735" i="22"/>
  <c r="G740" i="22"/>
  <c r="N733" i="22"/>
  <c r="P732" i="22"/>
  <c r="O737" i="22"/>
  <c r="N742" i="22"/>
  <c r="Q760" i="22"/>
  <c r="I760" i="22"/>
  <c r="J760" i="22"/>
  <c r="M762" i="22"/>
  <c r="G759" i="22"/>
  <c r="M767" i="22"/>
  <c r="J761" i="22"/>
  <c r="F760" i="22"/>
  <c r="O773" i="22"/>
  <c r="L764" i="22"/>
  <c r="N768" i="22"/>
  <c r="M773" i="22"/>
  <c r="J769" i="22"/>
  <c r="M764" i="22"/>
  <c r="L769" i="22"/>
  <c r="N764" i="22"/>
  <c r="M769" i="22"/>
  <c r="G764" i="22"/>
  <c r="F769" i="22"/>
  <c r="R773" i="22"/>
  <c r="M763" i="22"/>
  <c r="L768" i="22"/>
  <c r="K773" i="22"/>
  <c r="M768" i="22"/>
  <c r="H62" i="23" s="1"/>
  <c r="L773" i="22"/>
  <c r="I1351" i="22"/>
  <c r="P1348" i="22"/>
  <c r="R1354" i="22"/>
  <c r="P1346" i="22"/>
  <c r="O1351" i="22"/>
  <c r="N1356" i="22"/>
  <c r="Q1346" i="22"/>
  <c r="P1351" i="22"/>
  <c r="O1356" i="22"/>
  <c r="F1347" i="22"/>
  <c r="R1351" i="22"/>
  <c r="Q1356" i="22"/>
  <c r="L1346" i="22"/>
  <c r="K1351" i="22"/>
  <c r="J1356" i="22"/>
  <c r="R1345" i="22"/>
  <c r="Q1350" i="22"/>
  <c r="P1355" i="22"/>
  <c r="K1345" i="22"/>
  <c r="J1350" i="22"/>
  <c r="I1355" i="22"/>
  <c r="Q1344" i="22"/>
  <c r="P1349" i="22"/>
  <c r="O1354" i="22"/>
  <c r="Q734" i="22"/>
  <c r="Q732" i="22"/>
  <c r="P737" i="22"/>
  <c r="O742" i="22"/>
  <c r="L730" i="22"/>
  <c r="K735" i="22"/>
  <c r="J740" i="22"/>
  <c r="F741" i="22"/>
  <c r="G733" i="22"/>
  <c r="F738" i="22"/>
  <c r="R742" i="22"/>
  <c r="G730" i="22"/>
  <c r="F735" i="22"/>
  <c r="R739" i="22"/>
  <c r="I734" i="22"/>
  <c r="F732" i="22"/>
  <c r="R736" i="22"/>
  <c r="Q741" i="22"/>
  <c r="Q730" i="22"/>
  <c r="P735" i="22"/>
  <c r="O740" i="22"/>
  <c r="H739" i="22"/>
  <c r="K733" i="22"/>
  <c r="J738" i="22"/>
  <c r="I743" i="22"/>
  <c r="M761" i="22"/>
  <c r="R760" i="22"/>
  <c r="L762" i="22"/>
  <c r="I763" i="22"/>
  <c r="P759" i="22"/>
  <c r="L772" i="22"/>
  <c r="F762" i="22"/>
  <c r="O760" i="22"/>
  <c r="K759" i="22"/>
  <c r="K769" i="22"/>
  <c r="I769" i="22"/>
  <c r="F765" i="22"/>
  <c r="R769" i="22"/>
  <c r="H765" i="22"/>
  <c r="C64" i="23" s="1"/>
  <c r="G770" i="22"/>
  <c r="I765" i="22"/>
  <c r="H770" i="22"/>
  <c r="O764" i="22"/>
  <c r="N769" i="22"/>
  <c r="I759" i="22"/>
  <c r="H764" i="22"/>
  <c r="G769" i="22"/>
  <c r="I764" i="22"/>
  <c r="H769" i="22"/>
  <c r="H1356" i="22"/>
  <c r="O1353" i="22"/>
  <c r="O1345" i="22"/>
  <c r="K1347" i="22"/>
  <c r="J1352" i="22"/>
  <c r="I1357" i="22"/>
  <c r="L1347" i="22"/>
  <c r="K1352" i="22"/>
  <c r="J1357" i="22"/>
  <c r="N1347" i="22"/>
  <c r="M1352" i="22"/>
  <c r="L1357" i="22"/>
  <c r="G1347" i="22"/>
  <c r="F1352" i="22"/>
  <c r="R1356" i="22"/>
  <c r="M1346" i="22"/>
  <c r="L1351" i="22"/>
  <c r="K1356" i="22"/>
  <c r="F1346" i="22"/>
  <c r="R1350" i="22"/>
  <c r="Q1355" i="22"/>
  <c r="L1345" i="22"/>
  <c r="K1350" i="22"/>
  <c r="J1355" i="22"/>
  <c r="M738" i="22"/>
  <c r="L733" i="22"/>
  <c r="K738" i="22"/>
  <c r="J743" i="22"/>
  <c r="G731" i="22"/>
  <c r="F736" i="22"/>
  <c r="R740" i="22"/>
  <c r="Q742" i="22"/>
  <c r="O733" i="22"/>
  <c r="N738" i="22"/>
  <c r="M743" i="22"/>
  <c r="O730" i="22"/>
  <c r="N735" i="22"/>
  <c r="M740" i="22"/>
  <c r="H73" i="23" s="1"/>
  <c r="R737" i="22"/>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K73" i="23" s="1"/>
  <c r="J765" i="22"/>
  <c r="I770" i="22"/>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733" i="22"/>
  <c r="H738" i="22"/>
  <c r="G743" i="22"/>
  <c r="G732" i="22"/>
  <c r="F737" i="22"/>
  <c r="R741" i="22"/>
  <c r="O729" i="22"/>
  <c r="N734" i="22"/>
  <c r="M739" i="22"/>
  <c r="F763" i="22"/>
  <c r="K762" i="22"/>
  <c r="F759" i="22"/>
  <c r="R766" i="22"/>
  <c r="M61" i="23" s="1"/>
  <c r="I761" i="22"/>
  <c r="D66" i="23" s="1"/>
  <c r="P761" i="22"/>
  <c r="K763" i="22"/>
  <c r="G762" i="22"/>
  <c r="P760" i="22"/>
  <c r="M765" i="22"/>
  <c r="H64" i="23" s="1"/>
  <c r="L770" i="22"/>
  <c r="I766" i="22"/>
  <c r="H771" i="22"/>
  <c r="K766" i="22"/>
  <c r="J771" i="22"/>
  <c r="L766" i="22"/>
  <c r="K771" i="22"/>
  <c r="R765" i="22"/>
  <c r="Q770" i="22"/>
  <c r="L760" i="22"/>
  <c r="K765" i="22"/>
  <c r="J770" i="22"/>
  <c r="L765" i="22"/>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I2" i="5"/>
  <c r="P729" i="22"/>
  <c r="O734" i="22"/>
  <c r="N739" i="22"/>
  <c r="K732" i="22"/>
  <c r="F68" i="23" s="1"/>
  <c r="J732" i="22"/>
  <c r="I737" i="22"/>
  <c r="H742" i="22"/>
  <c r="F730" i="22"/>
  <c r="R734" i="22"/>
  <c r="Q739" i="22"/>
  <c r="L72" i="23" s="1"/>
  <c r="P731" i="22"/>
  <c r="R731" i="22"/>
  <c r="Q736" i="22"/>
  <c r="P741" i="22"/>
  <c r="L743" i="22"/>
  <c r="Q733" i="22"/>
  <c r="P738" i="22"/>
  <c r="K62" i="23" s="1"/>
  <c r="O743" i="22"/>
  <c r="O732" i="22"/>
  <c r="N737" i="22"/>
  <c r="M742" i="22"/>
  <c r="J730" i="22"/>
  <c r="I735" i="22"/>
  <c r="O763" i="22"/>
  <c r="G763" i="22"/>
  <c r="O759" i="22"/>
  <c r="Q771" i="22"/>
  <c r="R761" i="22"/>
  <c r="Q763" i="22"/>
  <c r="J764" i="22"/>
  <c r="P762" i="22"/>
  <c r="L761" i="22"/>
  <c r="H766" i="22"/>
  <c r="G771" i="22"/>
  <c r="Q766" i="22"/>
  <c r="P771" i="22"/>
  <c r="K65" i="23" s="1"/>
  <c r="F767" i="22"/>
  <c r="R771" i="22"/>
  <c r="G767" i="22"/>
  <c r="F772" i="22"/>
  <c r="M766" i="22"/>
  <c r="L771" i="22"/>
  <c r="G761" i="22"/>
  <c r="F766" i="22"/>
  <c r="R770" i="22"/>
  <c r="G766" i="22"/>
  <c r="K1357" i="22"/>
  <c r="P1356" i="22"/>
  <c r="K1349" i="22"/>
  <c r="J1344" i="22"/>
  <c r="I1349" i="22"/>
  <c r="H1354" i="22"/>
  <c r="K1344" i="22"/>
  <c r="J1349" i="22"/>
  <c r="I1354" i="22"/>
  <c r="M1344" i="22"/>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M68" i="23"/>
  <c r="B61" i="23"/>
  <c r="M67" i="23"/>
  <c r="I62" i="23"/>
  <c r="AM10" i="26"/>
  <c r="AL14" i="26"/>
  <c r="AL15" i="26"/>
  <c r="AM11" i="26"/>
  <c r="AF93" i="23"/>
  <c r="AG87" i="23"/>
  <c r="AG93" i="23" s="1"/>
  <c r="AF101" i="23"/>
  <c r="AG88" i="23"/>
  <c r="AG101" i="23" s="1"/>
  <c r="AF96" i="23"/>
  <c r="AG82" i="23"/>
  <c r="AG96" i="23" s="1"/>
  <c r="AF100" i="23"/>
  <c r="AF99" i="23"/>
  <c r="AG83" i="23"/>
  <c r="AF92" i="23"/>
  <c r="AG86" i="23"/>
  <c r="AG92" i="23" s="1"/>
  <c r="B65" i="23" l="1"/>
  <c r="E64" i="23"/>
  <c r="G68" i="23"/>
  <c r="H63" i="23"/>
  <c r="F60" i="23"/>
  <c r="F67" i="23"/>
  <c r="I61" i="23"/>
  <c r="C65" i="23"/>
  <c r="G64" i="23"/>
  <c r="J73" i="23"/>
  <c r="I68" i="23"/>
  <c r="G66" i="23"/>
  <c r="I72" i="23"/>
  <c r="L65" i="23"/>
  <c r="E72" i="23"/>
  <c r="G67" i="23"/>
  <c r="L68" i="23"/>
  <c r="J67" i="23"/>
  <c r="G60" i="23"/>
  <c r="E66" i="23"/>
  <c r="B66" i="23"/>
  <c r="B68" i="23"/>
  <c r="E70" i="23"/>
  <c r="C63" i="23"/>
  <c r="F64" i="23"/>
  <c r="F61" i="23"/>
  <c r="F66" i="23"/>
  <c r="J61" i="23"/>
  <c r="I73" i="23"/>
  <c r="K61" i="23"/>
  <c r="J65" i="23"/>
  <c r="H61" i="23"/>
  <c r="L67" i="23"/>
  <c r="D73" i="23"/>
  <c r="H67" i="23"/>
  <c r="B63" i="23"/>
  <c r="K64" i="23"/>
  <c r="G62" i="23"/>
  <c r="D63" i="23"/>
  <c r="K66" i="23"/>
  <c r="J72" i="23"/>
  <c r="H70" i="23"/>
  <c r="B67" i="23"/>
  <c r="E62" i="23"/>
  <c r="C68"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<sst xmlns="http://schemas.openxmlformats.org/spreadsheetml/2006/main" count="14980" uniqueCount="1049">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</sst>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6">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9">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1" fillId="7" borderId="0" xfId="10" applyNumberFormat="1" applyFont="1" applyFill="1"/>
    <xf numFmtId="167" fontId="1" fillId="22" borderId="0" xfId="10" applyNumberFormat="1" applyFont="1" applyFill="1"/>
    <xf numFmtId="167" fontId="0" fillId="0" borderId="0" xfId="10" applyNumberFormat="1" applyFont="1" applyFill="1"/>
    <xf numFmtId="167" fontId="0" fillId="0" borderId="0" xfId="0" applyNumberFormat="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B1" sqref="B1"/>
    </sheetView>
  </sheetViews>
  <sheetFormatPr defaultRowHeight="15"/>
  <cols>
    <col min="2" max="2" width="70.140625" customWidth="1"/>
    <col min="3" max="3" width="10.7109375" bestFit="1" customWidth="1"/>
    <col min="13" max="14" width="8.7109375" style="163"/>
  </cols>
  <sheetData>
    <row r="1" spans="1:12">
      <c r="A1" s="1" t="s">
        <v>0</v>
      </c>
      <c r="B1" s="85" t="s">
        <v>525</v>
      </c>
      <c r="C1" s="86">
        <v>45301</v>
      </c>
      <c r="D1" s="87"/>
      <c r="E1" s="87"/>
      <c r="F1" s="87"/>
      <c r="G1" s="87"/>
      <c r="H1" s="87"/>
      <c r="I1" s="87"/>
      <c r="J1" s="87"/>
      <c r="K1" s="85" t="s">
        <v>534</v>
      </c>
      <c r="L1" s="85" t="s">
        <v>536</v>
      </c>
    </row>
    <row r="2" spans="1:12">
      <c r="A2" s="1" t="s">
        <v>1</v>
      </c>
      <c r="B2" s="87" t="str">
        <f>LOOKUP(B1,K1:L50,L1:L50)</f>
        <v>GA</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85"/>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c r="AH112" s="186"/>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00" spans="2:34" ht="15" customHeight="1">
      <c r="B500" s="187"/>
      <c r="C500" s="186"/>
      <c r="D500" s="186"/>
      <c r="E500" s="186"/>
      <c r="F500" s="186"/>
      <c r="G500" s="186"/>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c r="AD500" s="186"/>
      <c r="AE500" s="186"/>
      <c r="AF500" s="186"/>
      <c r="AG500"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88" t="s">
        <v>409</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0" t="s">
        <v>182</v>
      </c>
      <c r="C112" s="191">
        <v>12.999203</v>
      </c>
      <c r="D112" s="191">
        <v>13.756338</v>
      </c>
      <c r="E112" s="191">
        <v>14.272468</v>
      </c>
      <c r="F112" s="191">
        <v>13.87274</v>
      </c>
      <c r="G112" s="191">
        <v>13.379066999999999</v>
      </c>
      <c r="H112" s="191">
        <v>13.404615</v>
      </c>
      <c r="I112" s="191">
        <v>13.498896999999999</v>
      </c>
      <c r="J112" s="191">
        <v>13.628196000000001</v>
      </c>
      <c r="K112" s="191">
        <v>13.736962</v>
      </c>
      <c r="L112" s="191">
        <v>13.932218000000001</v>
      </c>
      <c r="M112" s="191">
        <v>14.950908999999999</v>
      </c>
      <c r="N112" s="191">
        <v>15.044097000000001</v>
      </c>
      <c r="O112" s="191">
        <v>15.321702</v>
      </c>
      <c r="P112" s="191">
        <v>15.516894000000001</v>
      </c>
      <c r="Q112" s="191">
        <v>15.691060999999999</v>
      </c>
      <c r="R112" s="191">
        <v>15.773815000000001</v>
      </c>
      <c r="S112" s="191">
        <v>15.950137</v>
      </c>
      <c r="T112" s="191">
        <v>16.117809000000001</v>
      </c>
      <c r="U112" s="191">
        <v>16.291615</v>
      </c>
      <c r="V112" s="191">
        <v>16.466549000000001</v>
      </c>
      <c r="W112" s="191">
        <v>16.700437999999998</v>
      </c>
      <c r="X112" s="191">
        <v>16.943705000000001</v>
      </c>
      <c r="Y112" s="191">
        <v>17.277073000000001</v>
      </c>
      <c r="Z112" s="191">
        <v>17.574244</v>
      </c>
      <c r="AA112" s="191">
        <v>17.982026999999999</v>
      </c>
      <c r="AB112" s="191">
        <v>18.336407000000001</v>
      </c>
      <c r="AC112" s="191">
        <v>18.741672999999999</v>
      </c>
      <c r="AD112" s="191">
        <v>19.208071</v>
      </c>
      <c r="AE112" s="191">
        <v>19.600466000000001</v>
      </c>
      <c r="AF112" s="191">
        <v>20.057380999999999</v>
      </c>
      <c r="AG112" s="191">
        <v>20.632099</v>
      </c>
      <c r="AH112" s="192">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93" t="s">
        <v>306</v>
      </c>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194"/>
      <c r="AB146" s="194"/>
      <c r="AC146" s="194"/>
      <c r="AD146" s="194"/>
      <c r="AE146" s="194"/>
      <c r="AF146" s="194"/>
      <c r="AG146" s="194"/>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95" t="s">
        <v>609</v>
      </c>
      <c r="B3" s="196"/>
      <c r="C3" s="196"/>
      <c r="D3" s="196"/>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GA</v>
      </c>
      <c r="C6" s="91">
        <f t="shared" ref="C6:AE6" si="1">SUMIFS(C$20:C$119,$B$20:$B$119,$B$6,$A$20:$A$119,$A$6)</f>
        <v>0</v>
      </c>
      <c r="D6" s="91">
        <f t="shared" si="1"/>
        <v>0</v>
      </c>
      <c r="E6" s="91">
        <f t="shared" si="1"/>
        <v>0</v>
      </c>
      <c r="F6" s="91">
        <f t="shared" si="1"/>
        <v>0</v>
      </c>
      <c r="G6" s="91">
        <f t="shared" si="1"/>
        <v>0</v>
      </c>
      <c r="H6" s="91">
        <f t="shared" si="1"/>
        <v>402067</v>
      </c>
      <c r="I6" s="91">
        <f t="shared" si="1"/>
        <v>9479853</v>
      </c>
      <c r="J6" s="91">
        <f t="shared" si="1"/>
        <v>6978930</v>
      </c>
      <c r="K6" s="91">
        <f t="shared" si="1"/>
        <v>8350336</v>
      </c>
      <c r="L6" s="91">
        <f t="shared" si="1"/>
        <v>9330599</v>
      </c>
      <c r="M6" s="91">
        <f t="shared" si="1"/>
        <v>9747182</v>
      </c>
      <c r="N6" s="91">
        <f t="shared" si="1"/>
        <v>12047226</v>
      </c>
      <c r="O6" s="91">
        <f t="shared" si="1"/>
        <v>11280078</v>
      </c>
      <c r="P6" s="91">
        <f t="shared" si="1"/>
        <v>13628955</v>
      </c>
      <c r="Q6" s="91">
        <f t="shared" si="1"/>
        <v>18538738</v>
      </c>
      <c r="R6" s="91">
        <f t="shared" si="1"/>
        <v>10752011</v>
      </c>
      <c r="S6" s="91">
        <f t="shared" si="1"/>
        <v>12020046</v>
      </c>
      <c r="T6" s="91">
        <f t="shared" si="1"/>
        <v>8327167</v>
      </c>
      <c r="U6" s="91">
        <f t="shared" si="1"/>
        <v>14025574</v>
      </c>
      <c r="V6" s="91">
        <f t="shared" si="1"/>
        <v>16116262</v>
      </c>
      <c r="W6" s="91">
        <f t="shared" si="1"/>
        <v>17886922</v>
      </c>
      <c r="X6" s="91">
        <f t="shared" si="1"/>
        <v>25369501</v>
      </c>
      <c r="Y6" s="91">
        <f t="shared" si="1"/>
        <v>22961660</v>
      </c>
      <c r="Z6" s="91">
        <f t="shared" si="1"/>
        <v>23337561</v>
      </c>
      <c r="AA6" s="91">
        <f t="shared" si="1"/>
        <v>23346370</v>
      </c>
      <c r="AB6" s="91">
        <f t="shared" si="1"/>
        <v>21172896</v>
      </c>
      <c r="AC6" s="91">
        <f t="shared" si="1"/>
        <v>18681619</v>
      </c>
      <c r="AD6" s="91">
        <f t="shared" si="1"/>
        <v>19260631</v>
      </c>
      <c r="AE6" s="91">
        <f t="shared" si="1"/>
        <v>23887860</v>
      </c>
      <c r="AF6" s="119">
        <f t="shared" ref="AF6:BK7" si="2">AE6</f>
        <v>23887860</v>
      </c>
      <c r="AG6" s="119">
        <f t="shared" si="2"/>
        <v>23887860</v>
      </c>
      <c r="AH6" s="119">
        <f t="shared" si="2"/>
        <v>23887860</v>
      </c>
      <c r="AI6" s="119">
        <f t="shared" si="2"/>
        <v>23887860</v>
      </c>
      <c r="AJ6" s="119">
        <f t="shared" si="2"/>
        <v>23887860</v>
      </c>
      <c r="AK6" s="119">
        <f t="shared" si="2"/>
        <v>23887860</v>
      </c>
      <c r="AL6" s="119">
        <f t="shared" si="2"/>
        <v>23887860</v>
      </c>
      <c r="AM6" s="119">
        <f t="shared" si="2"/>
        <v>23887860</v>
      </c>
      <c r="AN6" s="119">
        <f t="shared" si="2"/>
        <v>23887860</v>
      </c>
      <c r="AO6" s="119">
        <f t="shared" si="2"/>
        <v>23887860</v>
      </c>
      <c r="AP6" s="119">
        <f t="shared" si="2"/>
        <v>23887860</v>
      </c>
      <c r="AQ6" s="119">
        <f t="shared" si="2"/>
        <v>23887860</v>
      </c>
      <c r="AR6" s="119">
        <f t="shared" si="2"/>
        <v>23887860</v>
      </c>
      <c r="AS6" s="119">
        <f t="shared" si="2"/>
        <v>23887860</v>
      </c>
      <c r="AT6" s="119">
        <f t="shared" si="2"/>
        <v>23887860</v>
      </c>
      <c r="AU6" s="119">
        <f t="shared" si="2"/>
        <v>23887860</v>
      </c>
      <c r="AV6" s="119">
        <f t="shared" si="2"/>
        <v>23887860</v>
      </c>
      <c r="AW6" s="119">
        <f t="shared" si="2"/>
        <v>23887860</v>
      </c>
      <c r="AX6" s="119">
        <f t="shared" si="2"/>
        <v>23887860</v>
      </c>
      <c r="AY6" s="119">
        <f t="shared" si="2"/>
        <v>23887860</v>
      </c>
      <c r="AZ6" s="119">
        <f t="shared" si="2"/>
        <v>23887860</v>
      </c>
      <c r="BA6" s="119">
        <f t="shared" si="2"/>
        <v>23887860</v>
      </c>
      <c r="BB6" s="119">
        <f t="shared" si="2"/>
        <v>23887860</v>
      </c>
      <c r="BC6" s="119">
        <f t="shared" si="2"/>
        <v>23887860</v>
      </c>
      <c r="BD6" s="119">
        <f t="shared" si="2"/>
        <v>23887860</v>
      </c>
      <c r="BE6" s="119">
        <f t="shared" si="2"/>
        <v>23887860</v>
      </c>
      <c r="BF6" s="119">
        <f t="shared" si="2"/>
        <v>23887860</v>
      </c>
      <c r="BG6" s="119">
        <f t="shared" si="2"/>
        <v>23887860</v>
      </c>
      <c r="BH6" s="119">
        <f t="shared" si="2"/>
        <v>23887860</v>
      </c>
      <c r="BI6" s="119">
        <f t="shared" si="2"/>
        <v>23887860</v>
      </c>
      <c r="BJ6" s="119">
        <f t="shared" si="2"/>
        <v>23887860</v>
      </c>
      <c r="BK6" s="119">
        <f t="shared" si="2"/>
        <v>23887860</v>
      </c>
    </row>
    <row r="7" spans="1:63">
      <c r="A7" s="91" t="s">
        <v>849</v>
      </c>
      <c r="B7" s="91" t="str">
        <f>About!B2</f>
        <v>GA</v>
      </c>
      <c r="C7" s="91">
        <f t="shared" ref="C7:AE7" si="3">SUMIFS(C$20:C$119,$B$20:$B$119,$B$7,$A$20:$A$119,$A$7)</f>
        <v>12566626</v>
      </c>
      <c r="D7" s="91">
        <f t="shared" si="3"/>
        <v>4841663</v>
      </c>
      <c r="E7" s="91">
        <f t="shared" si="3"/>
        <v>3511996</v>
      </c>
      <c r="F7" s="91">
        <f t="shared" si="3"/>
        <v>954161</v>
      </c>
      <c r="G7" s="91">
        <f t="shared" si="3"/>
        <v>3509292</v>
      </c>
      <c r="H7" s="91">
        <f t="shared" si="3"/>
        <v>0</v>
      </c>
      <c r="I7" s="91">
        <f t="shared" si="3"/>
        <v>0</v>
      </c>
      <c r="J7" s="91">
        <f t="shared" si="3"/>
        <v>0</v>
      </c>
      <c r="K7" s="91">
        <f t="shared" si="3"/>
        <v>0</v>
      </c>
      <c r="L7" s="91">
        <f t="shared" si="3"/>
        <v>0</v>
      </c>
      <c r="M7" s="91">
        <f t="shared" si="3"/>
        <v>0</v>
      </c>
      <c r="N7" s="91">
        <f t="shared" si="3"/>
        <v>0</v>
      </c>
      <c r="O7" s="91">
        <f t="shared" si="3"/>
        <v>0</v>
      </c>
      <c r="P7" s="91">
        <f t="shared" si="3"/>
        <v>0</v>
      </c>
      <c r="Q7" s="91">
        <f t="shared" si="3"/>
        <v>0</v>
      </c>
      <c r="R7" s="91">
        <f t="shared" si="3"/>
        <v>0</v>
      </c>
      <c r="S7" s="91">
        <f t="shared" si="3"/>
        <v>0</v>
      </c>
      <c r="T7" s="91">
        <f t="shared" si="3"/>
        <v>0</v>
      </c>
      <c r="U7" s="91">
        <f t="shared" si="3"/>
        <v>0</v>
      </c>
      <c r="V7" s="91">
        <f t="shared" si="3"/>
        <v>0</v>
      </c>
      <c r="W7" s="91">
        <f t="shared" si="3"/>
        <v>0</v>
      </c>
      <c r="X7" s="91">
        <f t="shared" si="3"/>
        <v>0</v>
      </c>
      <c r="Y7" s="91">
        <f t="shared" si="3"/>
        <v>0</v>
      </c>
      <c r="Z7" s="91">
        <f t="shared" si="3"/>
        <v>0</v>
      </c>
      <c r="AA7" s="91">
        <f t="shared" si="3"/>
        <v>0</v>
      </c>
      <c r="AB7" s="91">
        <f t="shared" si="3"/>
        <v>0</v>
      </c>
      <c r="AC7" s="91">
        <f t="shared" si="3"/>
        <v>0</v>
      </c>
      <c r="AD7" s="91">
        <f t="shared" si="3"/>
        <v>0</v>
      </c>
      <c r="AE7" s="91">
        <f t="shared" si="3"/>
        <v>0</v>
      </c>
      <c r="AF7" s="119">
        <f>AVERAGE(U7:AE7)</f>
        <v>0</v>
      </c>
      <c r="AG7" s="119">
        <f t="shared" si="2"/>
        <v>0</v>
      </c>
      <c r="AH7" s="119">
        <f t="shared" si="2"/>
        <v>0</v>
      </c>
      <c r="AI7" s="119">
        <f t="shared" si="2"/>
        <v>0</v>
      </c>
      <c r="AJ7" s="119">
        <f t="shared" si="2"/>
        <v>0</v>
      </c>
      <c r="AK7" s="119">
        <f t="shared" si="2"/>
        <v>0</v>
      </c>
      <c r="AL7" s="119">
        <f t="shared" si="2"/>
        <v>0</v>
      </c>
      <c r="AM7" s="119">
        <f t="shared" si="2"/>
        <v>0</v>
      </c>
      <c r="AN7" s="119">
        <f t="shared" si="2"/>
        <v>0</v>
      </c>
      <c r="AO7" s="119">
        <f t="shared" si="2"/>
        <v>0</v>
      </c>
      <c r="AP7" s="119">
        <f t="shared" si="2"/>
        <v>0</v>
      </c>
      <c r="AQ7" s="119">
        <f t="shared" si="2"/>
        <v>0</v>
      </c>
      <c r="AR7" s="119">
        <f t="shared" si="2"/>
        <v>0</v>
      </c>
      <c r="AS7" s="119">
        <f t="shared" si="2"/>
        <v>0</v>
      </c>
      <c r="AT7" s="119">
        <f t="shared" si="2"/>
        <v>0</v>
      </c>
      <c r="AU7" s="119">
        <f t="shared" si="2"/>
        <v>0</v>
      </c>
      <c r="AV7" s="119">
        <f t="shared" si="2"/>
        <v>0</v>
      </c>
      <c r="AW7" s="119">
        <f t="shared" si="2"/>
        <v>0</v>
      </c>
      <c r="AX7" s="119">
        <f t="shared" si="2"/>
        <v>0</v>
      </c>
      <c r="AY7" s="119">
        <f t="shared" si="2"/>
        <v>0</v>
      </c>
      <c r="AZ7" s="119">
        <f t="shared" si="2"/>
        <v>0</v>
      </c>
      <c r="BA7" s="119">
        <f t="shared" si="2"/>
        <v>0</v>
      </c>
      <c r="BB7" s="119">
        <f t="shared" si="2"/>
        <v>0</v>
      </c>
      <c r="BC7" s="119">
        <f t="shared" si="2"/>
        <v>0</v>
      </c>
      <c r="BD7" s="119">
        <f t="shared" si="2"/>
        <v>0</v>
      </c>
      <c r="BE7" s="119">
        <f t="shared" si="2"/>
        <v>0</v>
      </c>
      <c r="BF7" s="119">
        <f t="shared" si="2"/>
        <v>0</v>
      </c>
      <c r="BG7" s="119">
        <f t="shared" si="2"/>
        <v>0</v>
      </c>
      <c r="BH7" s="119">
        <f t="shared" si="2"/>
        <v>0</v>
      </c>
      <c r="BI7" s="119">
        <f t="shared" si="2"/>
        <v>0</v>
      </c>
      <c r="BJ7" s="119">
        <f t="shared" si="2"/>
        <v>0</v>
      </c>
      <c r="BK7" s="119">
        <f t="shared" si="2"/>
        <v>0</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GA</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0</v>
      </c>
      <c r="P10" s="91">
        <f t="shared" si="5"/>
        <v>0</v>
      </c>
      <c r="Q10" s="91">
        <f t="shared" si="5"/>
        <v>0</v>
      </c>
      <c r="R10" s="91">
        <f t="shared" si="5"/>
        <v>0</v>
      </c>
      <c r="S10" s="91">
        <f t="shared" si="5"/>
        <v>0</v>
      </c>
      <c r="T10" s="91">
        <f t="shared" si="5"/>
        <v>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0</v>
      </c>
      <c r="AE10" s="91">
        <f t="shared" si="5"/>
        <v>0</v>
      </c>
      <c r="AF10" s="119">
        <f t="shared" ref="AF10:BK11" si="6">AE10</f>
        <v>0</v>
      </c>
      <c r="AG10" s="119">
        <f t="shared" si="6"/>
        <v>0</v>
      </c>
      <c r="AH10" s="119">
        <f t="shared" si="6"/>
        <v>0</v>
      </c>
      <c r="AI10" s="119">
        <f t="shared" si="6"/>
        <v>0</v>
      </c>
      <c r="AJ10" s="119">
        <f t="shared" si="6"/>
        <v>0</v>
      </c>
      <c r="AK10" s="119">
        <f t="shared" si="6"/>
        <v>0</v>
      </c>
      <c r="AL10" s="119">
        <f t="shared" si="6"/>
        <v>0</v>
      </c>
      <c r="AM10" s="119">
        <f t="shared" si="6"/>
        <v>0</v>
      </c>
      <c r="AN10" s="119">
        <f t="shared" si="6"/>
        <v>0</v>
      </c>
      <c r="AO10" s="119">
        <f t="shared" si="6"/>
        <v>0</v>
      </c>
      <c r="AP10" s="119">
        <f t="shared" si="6"/>
        <v>0</v>
      </c>
      <c r="AQ10" s="119">
        <f t="shared" si="6"/>
        <v>0</v>
      </c>
      <c r="AR10" s="119">
        <f t="shared" si="6"/>
        <v>0</v>
      </c>
      <c r="AS10" s="119">
        <f t="shared" si="6"/>
        <v>0</v>
      </c>
      <c r="AT10" s="119">
        <f t="shared" si="6"/>
        <v>0</v>
      </c>
      <c r="AU10" s="119">
        <f t="shared" si="6"/>
        <v>0</v>
      </c>
      <c r="AV10" s="119">
        <f t="shared" si="6"/>
        <v>0</v>
      </c>
      <c r="AW10" s="119">
        <f t="shared" si="6"/>
        <v>0</v>
      </c>
      <c r="AX10" s="119">
        <f t="shared" si="6"/>
        <v>0</v>
      </c>
      <c r="AY10" s="119">
        <f t="shared" si="6"/>
        <v>0</v>
      </c>
      <c r="AZ10" s="119">
        <f t="shared" si="6"/>
        <v>0</v>
      </c>
      <c r="BA10" s="119">
        <f t="shared" si="6"/>
        <v>0</v>
      </c>
      <c r="BB10" s="119">
        <f t="shared" si="6"/>
        <v>0</v>
      </c>
      <c r="BC10" s="119">
        <f t="shared" si="6"/>
        <v>0</v>
      </c>
      <c r="BD10" s="119">
        <f t="shared" si="6"/>
        <v>0</v>
      </c>
      <c r="BE10" s="119">
        <f t="shared" si="6"/>
        <v>0</v>
      </c>
      <c r="BF10" s="119">
        <f t="shared" si="6"/>
        <v>0</v>
      </c>
      <c r="BG10" s="119">
        <f t="shared" si="6"/>
        <v>0</v>
      </c>
      <c r="BH10" s="119">
        <f t="shared" si="6"/>
        <v>0</v>
      </c>
      <c r="BI10" s="119">
        <f t="shared" si="6"/>
        <v>0</v>
      </c>
      <c r="BJ10" s="119">
        <f t="shared" si="6"/>
        <v>0</v>
      </c>
      <c r="BK10" s="119">
        <f t="shared" si="6"/>
        <v>0</v>
      </c>
    </row>
    <row r="11" spans="1:63">
      <c r="A11" s="91" t="s">
        <v>849</v>
      </c>
      <c r="B11" s="91" t="str">
        <f>About!B2</f>
        <v>GA</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0</v>
      </c>
      <c r="R11" s="91">
        <f t="shared" si="7"/>
        <v>0</v>
      </c>
      <c r="S11" s="91">
        <f t="shared" si="7"/>
        <v>0</v>
      </c>
      <c r="T11" s="91">
        <f t="shared" si="7"/>
        <v>0</v>
      </c>
      <c r="U11" s="91">
        <f t="shared" si="7"/>
        <v>0</v>
      </c>
      <c r="V11" s="91">
        <f t="shared" si="7"/>
        <v>0</v>
      </c>
      <c r="W11" s="91">
        <f t="shared" si="7"/>
        <v>0</v>
      </c>
      <c r="X11" s="91">
        <f t="shared" si="7"/>
        <v>0</v>
      </c>
      <c r="Y11" s="91">
        <f t="shared" si="7"/>
        <v>0</v>
      </c>
      <c r="Z11" s="91">
        <f t="shared" si="7"/>
        <v>0</v>
      </c>
      <c r="AA11" s="91">
        <f t="shared" si="7"/>
        <v>0</v>
      </c>
      <c r="AB11" s="91">
        <f t="shared" si="7"/>
        <v>0</v>
      </c>
      <c r="AC11" s="91">
        <f t="shared" si="7"/>
        <v>0</v>
      </c>
      <c r="AD11" s="91">
        <f t="shared" si="7"/>
        <v>0</v>
      </c>
      <c r="AE11" s="91">
        <f t="shared" si="7"/>
        <v>0</v>
      </c>
      <c r="AF11" s="119">
        <f>AVERAGE(W11:AE11)</f>
        <v>0</v>
      </c>
      <c r="AG11" s="119">
        <f t="shared" si="6"/>
        <v>0</v>
      </c>
      <c r="AH11" s="119">
        <f t="shared" si="6"/>
        <v>0</v>
      </c>
      <c r="AI11" s="119">
        <f t="shared" si="6"/>
        <v>0</v>
      </c>
      <c r="AJ11" s="119">
        <f t="shared" si="6"/>
        <v>0</v>
      </c>
      <c r="AK11" s="119">
        <f t="shared" si="6"/>
        <v>0</v>
      </c>
      <c r="AL11" s="119">
        <f t="shared" si="6"/>
        <v>0</v>
      </c>
      <c r="AM11" s="119">
        <f t="shared" si="6"/>
        <v>0</v>
      </c>
      <c r="AN11" s="119">
        <f t="shared" si="6"/>
        <v>0</v>
      </c>
      <c r="AO11" s="119">
        <f t="shared" si="6"/>
        <v>0</v>
      </c>
      <c r="AP11" s="119">
        <f t="shared" si="6"/>
        <v>0</v>
      </c>
      <c r="AQ11" s="119">
        <f t="shared" si="6"/>
        <v>0</v>
      </c>
      <c r="AR11" s="119">
        <f t="shared" si="6"/>
        <v>0</v>
      </c>
      <c r="AS11" s="119">
        <f t="shared" si="6"/>
        <v>0</v>
      </c>
      <c r="AT11" s="119">
        <f t="shared" si="6"/>
        <v>0</v>
      </c>
      <c r="AU11" s="119">
        <f t="shared" si="6"/>
        <v>0</v>
      </c>
      <c r="AV11" s="119">
        <f t="shared" si="6"/>
        <v>0</v>
      </c>
      <c r="AW11" s="119">
        <f t="shared" si="6"/>
        <v>0</v>
      </c>
      <c r="AX11" s="119">
        <f t="shared" si="6"/>
        <v>0</v>
      </c>
      <c r="AY11" s="119">
        <f t="shared" si="6"/>
        <v>0</v>
      </c>
      <c r="AZ11" s="119">
        <f t="shared" si="6"/>
        <v>0</v>
      </c>
      <c r="BA11" s="119">
        <f t="shared" si="6"/>
        <v>0</v>
      </c>
      <c r="BB11" s="119">
        <f t="shared" si="6"/>
        <v>0</v>
      </c>
      <c r="BC11" s="119">
        <f t="shared" si="6"/>
        <v>0</v>
      </c>
      <c r="BD11" s="119">
        <f t="shared" si="6"/>
        <v>0</v>
      </c>
      <c r="BE11" s="119">
        <f t="shared" si="6"/>
        <v>0</v>
      </c>
      <c r="BF11" s="119">
        <f t="shared" si="6"/>
        <v>0</v>
      </c>
      <c r="BG11" s="119">
        <f t="shared" si="6"/>
        <v>0</v>
      </c>
      <c r="BH11" s="119">
        <f t="shared" si="6"/>
        <v>0</v>
      </c>
      <c r="BI11" s="119">
        <f t="shared" si="6"/>
        <v>0</v>
      </c>
      <c r="BJ11" s="119">
        <f t="shared" si="6"/>
        <v>0</v>
      </c>
      <c r="BK11" s="119">
        <f t="shared" si="6"/>
        <v>0</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GA</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0</v>
      </c>
      <c r="P14" s="91">
        <f t="shared" si="9"/>
        <v>0</v>
      </c>
      <c r="Q14" s="91">
        <f t="shared" si="9"/>
        <v>0</v>
      </c>
      <c r="R14" s="91">
        <f t="shared" si="9"/>
        <v>0</v>
      </c>
      <c r="S14" s="91">
        <f t="shared" si="9"/>
        <v>0</v>
      </c>
      <c r="T14" s="91">
        <f t="shared" si="9"/>
        <v>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0</v>
      </c>
      <c r="AE14" s="91">
        <f t="shared" si="9"/>
        <v>0</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c r="A15" s="91" t="s">
        <v>849</v>
      </c>
      <c r="B15" s="91" t="str">
        <f>About!B2</f>
        <v>GA</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0.12690354061919579</v>
      </c>
      <c r="G730" s="107">
        <f>G4/SUMIFS(G$3:G$722,$B$3:$B$722,$B730)*SUMIFS(Calculations!$E$3:$E$53,Calculations!$A$3:$A$53,$B730)</f>
        <v>0.11151526457409353</v>
      </c>
      <c r="H730" s="107">
        <f>H4/SUMIFS(H$3:H$722,$B$3:$B$722,$B730)*SUMIFS(Calculations!$E$3:$E$53,Calculations!$A$3:$A$53,$B730)</f>
        <v>9.5706984062391101E-2</v>
      </c>
      <c r="I730" s="107">
        <f>I4/SUMIFS(I$3:I$722,$B$3:$B$722,$B730)*SUMIFS(Calculations!$E$3:$E$53,Calculations!$A$3:$A$53,$B730)</f>
        <v>0.10941850842567485</v>
      </c>
      <c r="J730" s="107">
        <f>J4/SUMIFS(J$3:J$722,$B$3:$B$722,$B730)*SUMIFS(Calculations!$E$3:$E$53,Calculations!$A$3:$A$53,$B730)</f>
        <v>0.12309421533290664</v>
      </c>
      <c r="K730" s="107">
        <f>K4/SUMIFS(K$3:K$722,$B$3:$B$722,$B730)*SUMIFS(Calculations!$E$3:$E$53,Calculations!$A$3:$A$53,$B730)</f>
        <v>0.14049546262703638</v>
      </c>
      <c r="L730" s="107">
        <f>L4/SUMIFS(L$3:L$722,$B$3:$B$722,$B730)*SUMIFS(Calculations!$E$3:$E$53,Calculations!$A$3:$A$53,$B730)</f>
        <v>0.15922741625204714</v>
      </c>
      <c r="M730" s="107">
        <f>M4/SUMIFS(M$3:M$722,$B$3:$B$722,$B730)*SUMIFS(Calculations!$E$3:$E$53,Calculations!$A$3:$A$53,$B730)</f>
        <v>0.16202132114551135</v>
      </c>
      <c r="N730" s="107">
        <f>N4/SUMIFS(N$3:N$722,$B$3:$B$722,$B730)*SUMIFS(Calculations!$E$3:$E$53,Calculations!$A$3:$A$53,$B730)</f>
        <v>0.16493649777686037</v>
      </c>
      <c r="O730" s="107">
        <f>O4/SUMIFS(O$3:O$722,$B$3:$B$722,$B730)*SUMIFS(Calculations!$E$3:$E$53,Calculations!$A$3:$A$53,$B730)</f>
        <v>0.16490817467187743</v>
      </c>
      <c r="P730" s="107">
        <f>P4/SUMIFS(P$3:P$722,$B$3:$B$722,$B730)*SUMIFS(Calculations!$E$3:$E$53,Calculations!$A$3:$A$53,$B730)</f>
        <v>0.1648800215960545</v>
      </c>
      <c r="Q730" s="107">
        <f>Q4/SUMIFS(Q$3:Q$722,$B$3:$B$722,$B730)*SUMIFS(Calculations!$E$3:$E$53,Calculations!$A$3:$A$53,$B730)</f>
        <v>0.16657940480773178</v>
      </c>
      <c r="R730" s="107">
        <f>R4/SUMIFS(R$3:R$722,$B$3:$B$722,$B730)*SUMIFS(Calculations!$E$3:$E$53,Calculations!$A$3:$A$53,$B730)</f>
        <v>0.16828175828250083</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3.4996587444306379E-2</v>
      </c>
      <c r="G733" s="107">
        <f>G7/SUMIFS(G$3:G$722,$B$3:$B$722,$B733)*SUMIFS(Calculations!$E$3:$E$53,Calculations!$A$3:$A$53,$B733)</f>
        <v>3.6206368814998037E-2</v>
      </c>
      <c r="H733" s="107">
        <f>H7/SUMIFS(H$3:H$722,$B$3:$B$722,$B733)*SUMIFS(Calculations!$E$3:$E$53,Calculations!$A$3:$A$53,$B733)</f>
        <v>3.7449169711581402E-2</v>
      </c>
      <c r="I733" s="107">
        <f>I7/SUMIFS(I$3:I$722,$B$3:$B$722,$B733)*SUMIFS(Calculations!$E$3:$E$53,Calculations!$A$3:$A$53,$B733)</f>
        <v>3.7405888758307776E-2</v>
      </c>
      <c r="J733" s="107">
        <f>J7/SUMIFS(J$3:J$722,$B$3:$B$722,$B733)*SUMIFS(Calculations!$E$3:$E$53,Calculations!$A$3:$A$53,$B733)</f>
        <v>3.7362720864209817E-2</v>
      </c>
      <c r="K733" s="107">
        <f>K7/SUMIFS(K$3:K$722,$B$3:$B$722,$B733)*SUMIFS(Calculations!$E$3:$E$53,Calculations!$A$3:$A$53,$B733)</f>
        <v>3.8734073970628682E-2</v>
      </c>
      <c r="L733" s="107">
        <f>L7/SUMIFS(L$3:L$722,$B$3:$B$722,$B733)*SUMIFS(Calculations!$E$3:$E$53,Calculations!$A$3:$A$53,$B733)</f>
        <v>4.0210297045834238E-2</v>
      </c>
      <c r="M733" s="107">
        <f>M7/SUMIFS(M$3:M$722,$B$3:$B$722,$B733)*SUMIFS(Calculations!$E$3:$E$53,Calculations!$A$3:$A$53,$B733)</f>
        <v>4.1088658046584389E-2</v>
      </c>
      <c r="N733" s="107">
        <f>N7/SUMIFS(N$3:N$722,$B$3:$B$722,$B733)*SUMIFS(Calculations!$E$3:$E$53,Calculations!$A$3:$A$53,$B733)</f>
        <v>4.2005145028394392E-2</v>
      </c>
      <c r="O733" s="107">
        <f>O7/SUMIFS(O$3:O$722,$B$3:$B$722,$B733)*SUMIFS(Calculations!$E$3:$E$53,Calculations!$A$3:$A$53,$B733)</f>
        <v>4.1919571312698342E-2</v>
      </c>
      <c r="P733" s="107">
        <f>P7/SUMIFS(P$3:P$722,$B$3:$B$722,$B733)*SUMIFS(Calculations!$E$3:$E$53,Calculations!$A$3:$A$53,$B733)</f>
        <v>4.1834511312818595E-2</v>
      </c>
      <c r="Q733" s="107">
        <f>Q7/SUMIFS(Q$3:Q$722,$B$3:$B$722,$B733)*SUMIFS(Calculations!$E$3:$E$53,Calculations!$A$3:$A$53,$B733)</f>
        <v>4.1871039567757E-2</v>
      </c>
      <c r="R733" s="107">
        <f>R7/SUMIFS(R$3:R$722,$B$3:$B$722,$B733)*SUMIFS(Calculations!$E$3:$E$53,Calculations!$A$3:$A$53,$B733)</f>
        <v>4.1907631668522953E-2</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0.30599174865615114</v>
      </c>
      <c r="G736" s="107">
        <f>G10/SUMIFS(G$3:G$722,$B$3:$B$722,$B736)*SUMIFS(Calculations!$E$3:$E$53,Calculations!$A$3:$A$53,$B736)</f>
        <v>0.30911703518576544</v>
      </c>
      <c r="H736" s="107">
        <f>H10/SUMIFS(H$3:H$722,$B$3:$B$722,$B736)*SUMIFS(Calculations!$E$3:$E$53,Calculations!$A$3:$A$53,$B736)</f>
        <v>0.31232762264824548</v>
      </c>
      <c r="I736" s="107">
        <f>I10/SUMIFS(I$3:I$722,$B$3:$B$722,$B736)*SUMIFS(Calculations!$E$3:$E$53,Calculations!$A$3:$A$53,$B736)</f>
        <v>0.29888916526620163</v>
      </c>
      <c r="J736" s="107">
        <f>J10/SUMIFS(J$3:J$722,$B$3:$B$722,$B736)*SUMIFS(Calculations!$E$3:$E$53,Calculations!$A$3:$A$53,$B736)</f>
        <v>0.28548581203041717</v>
      </c>
      <c r="K736" s="107">
        <f>K10/SUMIFS(K$3:K$722,$B$3:$B$722,$B736)*SUMIFS(Calculations!$E$3:$E$53,Calculations!$A$3:$A$53,$B736)</f>
        <v>0.25894573557102485</v>
      </c>
      <c r="L736" s="107">
        <f>L10/SUMIFS(L$3:L$722,$B$3:$B$722,$B736)*SUMIFS(Calculations!$E$3:$E$53,Calculations!$A$3:$A$53,$B736)</f>
        <v>0.23037608920956626</v>
      </c>
      <c r="M736" s="107">
        <f>M10/SUMIFS(M$3:M$722,$B$3:$B$722,$B736)*SUMIFS(Calculations!$E$3:$E$53,Calculations!$A$3:$A$53,$B736)</f>
        <v>0.22169657981164789</v>
      </c>
      <c r="N736" s="107">
        <f>N10/SUMIFS(N$3:N$722,$B$3:$B$722,$B736)*SUMIFS(Calculations!$E$3:$E$53,Calculations!$A$3:$A$53,$B736)</f>
        <v>0.21264032917563799</v>
      </c>
      <c r="O736" s="107">
        <f>O10/SUMIFS(O$3:O$722,$B$3:$B$722,$B736)*SUMIFS(Calculations!$E$3:$E$53,Calculations!$A$3:$A$53,$B736)</f>
        <v>0.21297116014975667</v>
      </c>
      <c r="P736" s="107">
        <f>P10/SUMIFS(P$3:P$722,$B$3:$B$722,$B736)*SUMIFS(Calculations!$E$3:$E$53,Calculations!$A$3:$A$53,$B736)</f>
        <v>0.21330000508058461</v>
      </c>
      <c r="Q736" s="107">
        <f>Q10/SUMIFS(Q$3:Q$722,$B$3:$B$722,$B736)*SUMIFS(Calculations!$E$3:$E$53,Calculations!$A$3:$A$53,$B736)</f>
        <v>0.21033229582895421</v>
      </c>
      <c r="R736" s="107">
        <f>R10/SUMIFS(R$3:R$722,$B$3:$B$722,$B736)*SUMIFS(Calculations!$E$3:$E$53,Calculations!$A$3:$A$53,$B736)</f>
        <v>0.20735939947344006</v>
      </c>
    </row>
    <row r="737" spans="2:18" ht="15.75" customHeight="1">
      <c r="B737" s="107" t="s">
        <v>536</v>
      </c>
      <c r="C737" s="107" t="s">
        <v>449</v>
      </c>
      <c r="D737" s="107" t="s">
        <v>646</v>
      </c>
      <c r="E737" s="107" t="str">
        <f t="shared" si="300"/>
        <v>natural gas peaker</v>
      </c>
      <c r="F737" s="107">
        <f>F11/SUMIFS(F$3:F$722,$B$3:$B$722,$B737)*SUMIFS(Calculations!$E$3:$E$53,Calculations!$A$3:$A$53,$B737)</f>
        <v>5.4052813751700448E-4</v>
      </c>
      <c r="G737" s="107">
        <f>G11/SUMIFS(G$3:G$722,$B$3:$B$722,$B737)*SUMIFS(Calculations!$E$3:$E$53,Calculations!$A$3:$A$53,$B737)</f>
        <v>4.6801283919780653E-4</v>
      </c>
      <c r="H737" s="107">
        <f>H11/SUMIFS(H$3:H$722,$B$3:$B$722,$B737)*SUMIFS(Calculations!$E$3:$E$53,Calculations!$A$3:$A$53,$B737)</f>
        <v>3.9351832312207514E-4</v>
      </c>
      <c r="I737" s="107">
        <f>I11/SUMIFS(I$3:I$722,$B$3:$B$722,$B737)*SUMIFS(Calculations!$E$3:$E$53,Calculations!$A$3:$A$53,$B737)</f>
        <v>3.9300367360877277E-4</v>
      </c>
      <c r="J737" s="107">
        <f>J11/SUMIFS(J$3:J$722,$B$3:$B$722,$B737)*SUMIFS(Calculations!$E$3:$E$53,Calculations!$A$3:$A$53,$B737)</f>
        <v>3.9249036847089041E-4</v>
      </c>
      <c r="K737" s="107">
        <f>K11/SUMIFS(K$3:K$722,$B$3:$B$722,$B737)*SUMIFS(Calculations!$E$3:$E$53,Calculations!$A$3:$A$53,$B737)</f>
        <v>4.0694492563295365E-4</v>
      </c>
      <c r="L737" s="107">
        <f>L11/SUMIFS(L$3:L$722,$B$3:$B$722,$B737)*SUMIFS(Calculations!$E$3:$E$53,Calculations!$A$3:$A$53,$B737)</f>
        <v>4.2250485015176542E-4</v>
      </c>
      <c r="M737" s="107">
        <f>M11/SUMIFS(M$3:M$722,$B$3:$B$722,$B737)*SUMIFS(Calculations!$E$3:$E$53,Calculations!$A$3:$A$53,$B737)</f>
        <v>4.314796558573744E-4</v>
      </c>
      <c r="N737" s="107">
        <f>N11/SUMIFS(N$3:N$722,$B$3:$B$722,$B737)*SUMIFS(Calculations!$E$3:$E$53,Calculations!$A$3:$A$53,$B737)</f>
        <v>4.4084402037997952E-4</v>
      </c>
      <c r="O737" s="107">
        <f>O11/SUMIFS(O$3:O$722,$B$3:$B$722,$B737)*SUMIFS(Calculations!$E$3:$E$53,Calculations!$A$3:$A$53,$B737)</f>
        <v>4.3951679999437173E-4</v>
      </c>
      <c r="P737" s="107">
        <f>P11/SUMIFS(P$3:P$722,$B$3:$B$722,$B737)*SUMIFS(Calculations!$E$3:$E$53,Calculations!$A$3:$A$53,$B737)</f>
        <v>4.3819754717331618E-4</v>
      </c>
      <c r="Q737" s="107">
        <f>Q11/SUMIFS(Q$3:Q$722,$B$3:$B$722,$B737)*SUMIFS(Calculations!$E$3:$E$53,Calculations!$A$3:$A$53,$B737)</f>
        <v>4.3858016408969045E-4</v>
      </c>
      <c r="R737" s="107">
        <f>R11/SUMIFS(R$3:R$722,$B$3:$B$722,$B737)*SUMIFS(Calculations!$E$3:$E$53,Calculations!$A$3:$A$53,$B737)</f>
        <v>4.3896344976217407E-4</v>
      </c>
    </row>
    <row r="738" spans="2:18" ht="15.75" customHeight="1">
      <c r="B738" s="107" t="s">
        <v>536</v>
      </c>
      <c r="C738" s="107" t="s">
        <v>449</v>
      </c>
      <c r="D738" s="107" t="s">
        <v>647</v>
      </c>
      <c r="E738" s="107" t="str">
        <f t="shared" si="300"/>
        <v>nuclear</v>
      </c>
      <c r="F738" s="107">
        <f>F12/SUMIFS(F$3:F$722,$B$3:$B$722,$B738)*SUMIFS(Calculations!$E$3:$E$53,Calculations!$A$3:$A$53,$B738)</f>
        <v>0.18412097540357492</v>
      </c>
      <c r="G738" s="107">
        <f>G12/SUMIFS(G$3:G$722,$B$3:$B$722,$B738)*SUMIFS(Calculations!$E$3:$E$53,Calculations!$A$3:$A$53,$B738)</f>
        <v>0.19517315310926145</v>
      </c>
      <c r="H738" s="107">
        <f>H12/SUMIFS(H$3:H$722,$B$3:$B$722,$B738)*SUMIFS(Calculations!$E$3:$E$53,Calculations!$A$3:$A$53,$B738)</f>
        <v>0.20652698669819586</v>
      </c>
      <c r="I738" s="107">
        <f>I12/SUMIFS(I$3:I$722,$B$3:$B$722,$B738)*SUMIFS(Calculations!$E$3:$E$53,Calculations!$A$3:$A$53,$B738)</f>
        <v>0.20625688742468615</v>
      </c>
      <c r="J738" s="107">
        <f>J12/SUMIFS(J$3:J$722,$B$3:$B$722,$B738)*SUMIFS(Calculations!$E$3:$E$53,Calculations!$A$3:$A$53,$B738)</f>
        <v>0.205987493708677</v>
      </c>
      <c r="K738" s="107">
        <f>K12/SUMIFS(K$3:K$722,$B$3:$B$722,$B738)*SUMIFS(Calculations!$E$3:$E$53,Calculations!$A$3:$A$53,$B738)</f>
        <v>0.21357356012371323</v>
      </c>
      <c r="L738" s="107">
        <f>L12/SUMIFS(L$3:L$722,$B$3:$B$722,$B738)*SUMIFS(Calculations!$E$3:$E$53,Calculations!$A$3:$A$53,$B738)</f>
        <v>0.2217397474021762</v>
      </c>
      <c r="M738" s="107">
        <f>M12/SUMIFS(M$3:M$722,$B$3:$B$722,$B738)*SUMIFS(Calculations!$E$3:$E$53,Calculations!$A$3:$A$53,$B738)</f>
        <v>0.22644992090534546</v>
      </c>
      <c r="N738" s="107">
        <f>N12/SUMIFS(N$3:N$722,$B$3:$B$722,$B738)*SUMIFS(Calculations!$E$3:$E$53,Calculations!$A$3:$A$53,$B738)</f>
        <v>0.23136454336016105</v>
      </c>
      <c r="O738" s="107">
        <f>O12/SUMIFS(O$3:O$722,$B$3:$B$722,$B738)*SUMIFS(Calculations!$E$3:$E$53,Calculations!$A$3:$A$53,$B738)</f>
        <v>0.23066798919528939</v>
      </c>
      <c r="P738" s="107">
        <f>P12/SUMIFS(P$3:P$722,$B$3:$B$722,$B738)*SUMIFS(Calculations!$E$3:$E$53,Calculations!$A$3:$A$53,$B738)</f>
        <v>0.22997561658182619</v>
      </c>
      <c r="Q738" s="107">
        <f>Q12/SUMIFS(Q$3:Q$722,$B$3:$B$722,$B738)*SUMIFS(Calculations!$E$3:$E$53,Calculations!$A$3:$A$53,$B738)</f>
        <v>0.23017642227283339</v>
      </c>
      <c r="R738" s="107">
        <f>R12/SUMIFS(R$3:R$722,$B$3:$B$722,$B738)*SUMIFS(Calculations!$E$3:$E$53,Calculations!$A$3:$A$53,$B738)</f>
        <v>0.23037757894161212</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1.3482219040337529E-4</v>
      </c>
      <c r="G740" s="107">
        <f>G14/SUMIFS(G$3:G$722,$B$3:$B$722,$B740)*SUMIFS(Calculations!$E$3:$E$53,Calculations!$A$3:$A$53,$B740)</f>
        <v>1.3663732413658481E-4</v>
      </c>
      <c r="H740" s="107">
        <f>H14/SUMIFS(H$3:H$722,$B$3:$B$722,$B740)*SUMIFS(Calculations!$E$3:$E$53,Calculations!$A$3:$A$53,$B740)</f>
        <v>1.3850199975955446E-4</v>
      </c>
      <c r="I740" s="107">
        <f>I14/SUMIFS(I$3:I$722,$B$3:$B$722,$B740)*SUMIFS(Calculations!$E$3:$E$53,Calculations!$A$3:$A$53,$B740)</f>
        <v>1.3832086464441639E-4</v>
      </c>
      <c r="J740" s="107">
        <f>J14/SUMIFS(J$3:J$722,$B$3:$B$722,$B740)*SUMIFS(Calculations!$E$3:$E$53,Calculations!$A$3:$A$53,$B740)</f>
        <v>1.3814020269322814E-4</v>
      </c>
      <c r="K740" s="107">
        <f>K14/SUMIFS(K$3:K$722,$B$3:$B$722,$B740)*SUMIFS(Calculations!$E$3:$E$53,Calculations!$A$3:$A$53,$B740)</f>
        <v>1.4322760258023037E-4</v>
      </c>
      <c r="L740" s="107">
        <f>L14/SUMIFS(L$3:L$722,$B$3:$B$722,$B740)*SUMIFS(Calculations!$E$3:$E$53,Calculations!$A$3:$A$53,$B740)</f>
        <v>1.4870404556988656E-4</v>
      </c>
      <c r="M740" s="107">
        <f>M14/SUMIFS(M$3:M$722,$B$3:$B$722,$B740)*SUMIFS(Calculations!$E$3:$E$53,Calculations!$A$3:$A$53,$B740)</f>
        <v>1.5186280201054842E-4</v>
      </c>
      <c r="N740" s="107">
        <f>N14/SUMIFS(N$3:N$722,$B$3:$B$722,$B740)*SUMIFS(Calculations!$E$3:$E$53,Calculations!$A$3:$A$53,$B740)</f>
        <v>1.5515866687033003E-4</v>
      </c>
      <c r="O740" s="107">
        <f>O14/SUMIFS(O$3:O$722,$B$3:$B$722,$B740)*SUMIFS(Calculations!$E$3:$E$53,Calculations!$A$3:$A$53,$B740)</f>
        <v>1.5469154077548921E-4</v>
      </c>
      <c r="P740" s="107">
        <f>P14/SUMIFS(P$3:P$722,$B$3:$B$722,$B740)*SUMIFS(Calculations!$E$3:$E$53,Calculations!$A$3:$A$53,$B740)</f>
        <v>1.542272189303081E-4</v>
      </c>
      <c r="Q740" s="107">
        <f>Q14/SUMIFS(Q$3:Q$722,$B$3:$B$722,$B740)*SUMIFS(Calculations!$E$3:$E$53,Calculations!$A$3:$A$53,$B740)</f>
        <v>1.5436188409059649E-4</v>
      </c>
      <c r="R740" s="107">
        <f>R14/SUMIFS(R$3:R$722,$B$3:$B$722,$B740)*SUMIFS(Calculations!$E$3:$E$53,Calculations!$A$3:$A$53,$B740)</f>
        <v>1.5449678462507987E-4</v>
      </c>
    </row>
    <row r="741" spans="2:18" ht="15.75" customHeight="1">
      <c r="B741" s="107" t="s">
        <v>536</v>
      </c>
      <c r="C741" s="107" t="s">
        <v>449</v>
      </c>
      <c r="D741" s="107" t="s">
        <v>650</v>
      </c>
      <c r="E741" s="107" t="str">
        <f t="shared" si="300"/>
        <v>solar PV</v>
      </c>
      <c r="F741" s="107">
        <f>F15/SUMIFS(F$3:F$722,$B$3:$B$722,$B741)*SUMIFS(Calculations!$E$3:$E$53,Calculations!$A$3:$A$53,$B741)</f>
        <v>1.3022236094919725E-4</v>
      </c>
      <c r="G741" s="107">
        <f>G15/SUMIFS(G$3:G$722,$B$3:$B$722,$B741)*SUMIFS(Calculations!$E$3:$E$53,Calculations!$A$3:$A$53,$B741)</f>
        <v>1.763329074846423E-4</v>
      </c>
      <c r="H741" s="107">
        <f>H15/SUMIFS(H$3:H$722,$B$3:$B$722,$B741)*SUMIFS(Calculations!$E$3:$E$53,Calculations!$A$3:$A$53,$B741)</f>
        <v>2.2370198586897668E-4</v>
      </c>
      <c r="I741" s="107">
        <f>I15/SUMIFS(I$3:I$722,$B$3:$B$722,$B741)*SUMIFS(Calculations!$E$3:$E$53,Calculations!$A$3:$A$53,$B741)</f>
        <v>2.6726768275841612E-4</v>
      </c>
      <c r="J741" s="107">
        <f>J15/SUMIFS(J$3:J$722,$B$3:$B$722,$B741)*SUMIFS(Calculations!$E$3:$E$53,Calculations!$A$3:$A$53,$B741)</f>
        <v>3.10719576660502E-4</v>
      </c>
      <c r="K741" s="107">
        <f>K15/SUMIFS(K$3:K$722,$B$3:$B$722,$B741)*SUMIFS(Calculations!$E$3:$E$53,Calculations!$A$3:$A$53,$B741)</f>
        <v>4.1082194034183664E-4</v>
      </c>
      <c r="L741" s="107">
        <f>L15/SUMIFS(L$3:L$722,$B$3:$B$722,$B741)*SUMIFS(Calculations!$E$3:$E$53,Calculations!$A$3:$A$53,$B741)</f>
        <v>5.1857932132367483E-4</v>
      </c>
      <c r="M741" s="107">
        <f>M15/SUMIFS(M$3:M$722,$B$3:$B$722,$B741)*SUMIFS(Calculations!$E$3:$E$53,Calculations!$A$3:$A$53,$B741)</f>
        <v>7.6997824547153171E-4</v>
      </c>
      <c r="N741" s="107">
        <f>N15/SUMIFS(N$3:N$722,$B$3:$B$722,$B741)*SUMIFS(Calculations!$E$3:$E$53,Calculations!$A$3:$A$53,$B741)</f>
        <v>1.0322893465174318E-3</v>
      </c>
      <c r="O741" s="107">
        <f>O15/SUMIFS(O$3:O$722,$B$3:$B$722,$B741)*SUMIFS(Calculations!$E$3:$E$53,Calculations!$A$3:$A$53,$B741)</f>
        <v>1.5308565279524996E-3</v>
      </c>
      <c r="P741" s="107">
        <f>P15/SUMIFS(P$3:P$722,$B$3:$B$722,$B741)*SUMIFS(Calculations!$E$3:$E$53,Calculations!$A$3:$A$53,$B741)</f>
        <v>2.0264307127121164E-3</v>
      </c>
      <c r="Q741" s="107">
        <f>Q15/SUMIFS(Q$3:Q$722,$B$3:$B$722,$B741)*SUMIFS(Calculations!$E$3:$E$53,Calculations!$A$3:$A$53,$B741)</f>
        <v>3.0656180793027002E-3</v>
      </c>
      <c r="R741" s="107">
        <f>R15/SUMIFS(R$3:R$722,$B$3:$B$722,$B741)*SUMIFS(Calculations!$E$3:$E$53,Calculations!$A$3:$A$53,$B741)</f>
        <v>4.1066217871747772E-3</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1.9029739580131383E-3</v>
      </c>
      <c r="G743" s="107">
        <f>G17/SUMIFS(G$3:G$722,$B$3:$B$722,$B743)*SUMIFS(Calculations!$E$3:$E$53,Calculations!$A$3:$A$53,$B743)</f>
        <v>1.9285940151734203E-3</v>
      </c>
      <c r="H743" s="107">
        <f>H17/SUMIFS(H$3:H$722,$B$3:$B$722,$B743)*SUMIFS(Calculations!$E$3:$E$53,Calculations!$A$3:$A$53,$B743)</f>
        <v>1.9549133409464004E-3</v>
      </c>
      <c r="I743" s="107">
        <f>I17/SUMIFS(I$3:I$722,$B$3:$B$722,$B743)*SUMIFS(Calculations!$E$3:$E$53,Calculations!$A$3:$A$53,$B743)</f>
        <v>1.9523566742288652E-3</v>
      </c>
      <c r="J743" s="107">
        <f>J17/SUMIFS(J$3:J$722,$B$3:$B$722,$B743)*SUMIFS(Calculations!$E$3:$E$53,Calculations!$A$3:$A$53,$B743)</f>
        <v>1.9498066860756803E-3</v>
      </c>
      <c r="K743" s="107">
        <f>K17/SUMIFS(K$3:K$722,$B$3:$B$722,$B743)*SUMIFS(Calculations!$E$3:$E$53,Calculations!$A$3:$A$53,$B743)</f>
        <v>2.0115720091526275E-3</v>
      </c>
      <c r="L743" s="107">
        <f>L17/SUMIFS(L$3:L$722,$B$3:$B$722,$B743)*SUMIFS(Calculations!$E$3:$E$53,Calculations!$A$3:$A$53,$B743)</f>
        <v>2.0780606434415896E-3</v>
      </c>
      <c r="M743" s="107">
        <f>M17/SUMIFS(M$3:M$722,$B$3:$B$722,$B743)*SUMIFS(Calculations!$E$3:$E$53,Calculations!$A$3:$A$53,$B743)</f>
        <v>2.1115981576823191E-3</v>
      </c>
      <c r="N743" s="107">
        <f>N17/SUMIFS(N$3:N$722,$B$3:$B$722,$B743)*SUMIFS(Calculations!$E$3:$E$53,Calculations!$A$3:$A$53,$B743)</f>
        <v>2.1465913952892325E-3</v>
      </c>
      <c r="O743" s="107">
        <f>O17/SUMIFS(O$3:O$722,$B$3:$B$722,$B743)*SUMIFS(Calculations!$E$3:$E$53,Calculations!$A$3:$A$53,$B743)</f>
        <v>2.1294385717665859E-3</v>
      </c>
      <c r="P743" s="107">
        <f>P17/SUMIFS(P$3:P$722,$B$3:$B$722,$B743)*SUMIFS(Calculations!$E$3:$E$53,Calculations!$A$3:$A$53,$B743)</f>
        <v>2.1123887200112153E-3</v>
      </c>
      <c r="Q743" s="107">
        <f>Q17/SUMIFS(Q$3:Q$722,$B$3:$B$722,$B743)*SUMIFS(Calculations!$E$3:$E$53,Calculations!$A$3:$A$53,$B743)</f>
        <v>2.1036761653513997E-3</v>
      </c>
      <c r="R743" s="107">
        <f>R17/SUMIFS(R$3:R$722,$B$3:$B$722,$B743)*SUMIFS(Calculations!$E$3:$E$53,Calculations!$A$3:$A$53,$B743)</f>
        <v>2.0949483824726852E-3</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8.7325152624620636E-2</v>
      </c>
      <c r="G1285" s="107">
        <f>G559/SUMIFS(G$3:G$722,$B$3:$B$722,$B1285)*SUMIFS(Calculations!$E$3:$E$53,Calculations!$A$3:$A$53,$B1285)</f>
        <v>8.3382101716081264E-2</v>
      </c>
      <c r="H1285" s="107">
        <f>H559/SUMIFS(H$3:H$722,$B$3:$B$722,$B1285)*SUMIFS(Calculations!$E$3:$E$53,Calculations!$A$3:$A$53,$B1285)</f>
        <v>7.9334531708893485E-2</v>
      </c>
      <c r="I1285" s="107">
        <f>I559/SUMIFS(I$3:I$722,$B$3:$B$722,$B1285)*SUMIFS(Calculations!$E$3:$E$53,Calculations!$A$3:$A$53,$B1285)</f>
        <v>7.721124993534792E-2</v>
      </c>
      <c r="J1285" s="107">
        <f>J559/SUMIFS(J$3:J$722,$B$3:$B$722,$B1285)*SUMIFS(Calculations!$E$3:$E$53,Calculations!$A$3:$A$53,$B1285)</f>
        <v>7.5064251925468284E-2</v>
      </c>
      <c r="K1285" s="107">
        <f>K559/SUMIFS(K$3:K$722,$B$3:$B$722,$B1285)*SUMIFS(Calculations!$E$3:$E$53,Calculations!$A$3:$A$53,$B1285)</f>
        <v>7.9154334174134533E-2</v>
      </c>
      <c r="L1285" s="107">
        <f>L559/SUMIFS(L$3:L$722,$B$3:$B$722,$B1285)*SUMIFS(Calculations!$E$3:$E$53,Calculations!$A$3:$A$53,$B1285)</f>
        <v>8.300095962557251E-2</v>
      </c>
      <c r="M1285" s="107">
        <f>M559/SUMIFS(M$3:M$722,$B$3:$B$722,$B1285)*SUMIFS(Calculations!$E$3:$E$53,Calculations!$A$3:$A$53,$B1285)</f>
        <v>8.0305804378504334E-2</v>
      </c>
      <c r="N1285" s="107">
        <f>N559/SUMIFS(N$3:N$722,$B$3:$B$722,$B1285)*SUMIFS(Calculations!$E$3:$E$53,Calculations!$A$3:$A$53,$B1285)</f>
        <v>7.7758146212206891E-2</v>
      </c>
      <c r="O1285" s="107">
        <f>O559/SUMIFS(O$3:O$722,$B$3:$B$722,$B1285)*SUMIFS(Calculations!$E$3:$E$53,Calculations!$A$3:$A$53,$B1285)</f>
        <v>7.3061001413909823E-2</v>
      </c>
      <c r="P1285" s="107">
        <f>P559/SUMIFS(P$3:P$722,$B$3:$B$722,$B1285)*SUMIFS(Calculations!$E$3:$E$53,Calculations!$A$3:$A$53,$B1285)</f>
        <v>6.8826141240384886E-2</v>
      </c>
      <c r="Q1285" s="107">
        <f>Q559/SUMIFS(Q$3:Q$722,$B$3:$B$722,$B1285)*SUMIFS(Calculations!$E$3:$E$53,Calculations!$A$3:$A$53,$B1285)</f>
        <v>6.972667319943783E-2</v>
      </c>
      <c r="R1285" s="107">
        <f>R559/SUMIFS(R$3:R$722,$B$3:$B$722,$B1285)*SUMIFS(Calculations!$E$3:$E$53,Calculations!$A$3:$A$53,$B1285)</f>
        <v>7.0635553220606592E-2</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6.6918845537165747E-3</v>
      </c>
      <c r="G1288" s="107">
        <f>G562/SUMIFS(G$3:G$722,$B$3:$B$722,$B1288)*SUMIFS(Calculations!$E$3:$E$53,Calculations!$A$3:$A$53,$B1288)</f>
        <v>6.7937085443501993E-3</v>
      </c>
      <c r="H1288" s="107">
        <f>H562/SUMIFS(H$3:H$722,$B$3:$B$722,$B1288)*SUMIFS(Calculations!$E$3:$E$53,Calculations!$A$3:$A$53,$B1288)</f>
        <v>6.8982316002428497E-3</v>
      </c>
      <c r="I1288" s="107">
        <f>I562/SUMIFS(I$3:I$722,$B$3:$B$722,$B1288)*SUMIFS(Calculations!$E$3:$E$53,Calculations!$A$3:$A$53,$B1288)</f>
        <v>6.9257393795931236E-3</v>
      </c>
      <c r="J1288" s="107">
        <f>J562/SUMIFS(J$3:J$722,$B$3:$B$722,$B1288)*SUMIFS(Calculations!$E$3:$E$53,Calculations!$A$3:$A$53,$B1288)</f>
        <v>6.9535544102014395E-3</v>
      </c>
      <c r="K1288" s="107">
        <f>K562/SUMIFS(K$3:K$722,$B$3:$B$722,$B1288)*SUMIFS(Calculations!$E$3:$E$53,Calculations!$A$3:$A$53,$B1288)</f>
        <v>6.7507862655417864E-3</v>
      </c>
      <c r="L1288" s="107">
        <f>L562/SUMIFS(L$3:L$722,$B$3:$B$722,$B1288)*SUMIFS(Calculations!$E$3:$E$53,Calculations!$A$3:$A$53,$B1288)</f>
        <v>6.5600876295319552E-3</v>
      </c>
      <c r="M1288" s="107">
        <f>M562/SUMIFS(M$3:M$722,$B$3:$B$722,$B1288)*SUMIFS(Calculations!$E$3:$E$53,Calculations!$A$3:$A$53,$B1288)</f>
        <v>6.3755314192175542E-3</v>
      </c>
      <c r="N1288" s="107">
        <f>N562/SUMIFS(N$3:N$722,$B$3:$B$722,$B1288)*SUMIFS(Calculations!$E$3:$E$53,Calculations!$A$3:$A$53,$B1288)</f>
        <v>6.2010753700308266E-3</v>
      </c>
      <c r="O1288" s="107">
        <f>O562/SUMIFS(O$3:O$722,$B$3:$B$722,$B1288)*SUMIFS(Calculations!$E$3:$E$53,Calculations!$A$3:$A$53,$B1288)</f>
        <v>5.8801326690737865E-3</v>
      </c>
      <c r="P1288" s="107">
        <f>P562/SUMIFS(P$3:P$722,$B$3:$B$722,$B1288)*SUMIFS(Calculations!$E$3:$E$53,Calculations!$A$3:$A$53,$B1288)</f>
        <v>5.5907765771007964E-3</v>
      </c>
      <c r="Q1288" s="107">
        <f>Q562/SUMIFS(Q$3:Q$722,$B$3:$B$722,$B1288)*SUMIFS(Calculations!$E$3:$E$53,Calculations!$A$3:$A$53,$B1288)</f>
        <v>5.6165706752118495E-3</v>
      </c>
      <c r="R1288" s="107">
        <f>R562/SUMIFS(R$3:R$722,$B$3:$B$722,$B1288)*SUMIFS(Calculations!$E$3:$E$53,Calculations!$A$3:$A$53,$B1288)</f>
        <v>5.6426038883605062E-3</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1.1885297606070149E-4</v>
      </c>
      <c r="R1290" s="107">
        <f>R564/SUMIFS(R$3:R$722,$B$3:$B$722,$B1290)*SUMIFS(Calculations!$E$3:$E$53,Calculations!$A$3:$A$53,$B1290)</f>
        <v>2.3880773647988918E-4</v>
      </c>
    </row>
    <row r="1291" spans="2:18" ht="15.75" customHeight="1">
      <c r="B1291" s="107" t="s">
        <v>575</v>
      </c>
      <c r="C1291" s="107" t="s">
        <v>449</v>
      </c>
      <c r="D1291" s="107" t="s">
        <v>645</v>
      </c>
      <c r="E1291" s="107" t="str">
        <f t="shared" si="308"/>
        <v>natural gas nonpeaker</v>
      </c>
      <c r="F1291" s="107">
        <f>F565/SUMIFS(F$3:F$722,$B$3:$B$722,$B1291)*SUMIFS(Calculations!$E$3:$E$53,Calculations!$A$3:$A$53,$B1291)</f>
        <v>6.5855015190258839E-2</v>
      </c>
      <c r="G1291" s="107">
        <f>G565/SUMIFS(G$3:G$722,$B$3:$B$722,$B1291)*SUMIFS(Calculations!$E$3:$E$53,Calculations!$A$3:$A$53,$B1291)</f>
        <v>6.5986733062979433E-2</v>
      </c>
      <c r="H1291" s="107">
        <f>H565/SUMIFS(H$3:H$722,$B$3:$B$722,$B1291)*SUMIFS(Calculations!$E$3:$E$53,Calculations!$A$3:$A$53,$B1291)</f>
        <v>6.6121942403005951E-2</v>
      </c>
      <c r="I1291" s="107">
        <f>I565/SUMIFS(I$3:I$722,$B$3:$B$722,$B1291)*SUMIFS(Calculations!$E$3:$E$53,Calculations!$A$3:$A$53,$B1291)</f>
        <v>6.6729890684337642E-2</v>
      </c>
      <c r="J1291" s="107">
        <f>J565/SUMIFS(J$3:J$722,$B$3:$B$722,$B1291)*SUMIFS(Calculations!$E$3:$E$53,Calculations!$A$3:$A$53,$B1291)</f>
        <v>6.7344629512877272E-2</v>
      </c>
      <c r="K1291" s="107">
        <f>K565/SUMIFS(K$3:K$722,$B$3:$B$722,$B1291)*SUMIFS(Calculations!$E$3:$E$53,Calculations!$A$3:$A$53,$B1291)</f>
        <v>6.9101070469116371E-2</v>
      </c>
      <c r="L1291" s="107">
        <f>L565/SUMIFS(L$3:L$722,$B$3:$B$722,$B1291)*SUMIFS(Calculations!$E$3:$E$53,Calculations!$A$3:$A$53,$B1291)</f>
        <v>7.075296157434309E-2</v>
      </c>
      <c r="M1291" s="107">
        <f>M565/SUMIFS(M$3:M$722,$B$3:$B$722,$B1291)*SUMIFS(Calculations!$E$3:$E$53,Calculations!$A$3:$A$53,$B1291)</f>
        <v>7.7423700152999514E-2</v>
      </c>
      <c r="N1291" s="107">
        <f>N565/SUMIFS(N$3:N$722,$B$3:$B$722,$B1291)*SUMIFS(Calculations!$E$3:$E$53,Calculations!$A$3:$A$53,$B1291)</f>
        <v>8.3729370905597705E-2</v>
      </c>
      <c r="O1291" s="107">
        <f>O565/SUMIFS(O$3:O$722,$B$3:$B$722,$B1291)*SUMIFS(Calculations!$E$3:$E$53,Calculations!$A$3:$A$53,$B1291)</f>
        <v>7.8372186671835278E-2</v>
      </c>
      <c r="P1291" s="107">
        <f>P565/SUMIFS(P$3:P$722,$B$3:$B$722,$B1291)*SUMIFS(Calculations!$E$3:$E$53,Calculations!$A$3:$A$53,$B1291)</f>
        <v>7.3542246968460276E-2</v>
      </c>
      <c r="Q1291" s="107">
        <f>Q565/SUMIFS(Q$3:Q$722,$B$3:$B$722,$B1291)*SUMIFS(Calculations!$E$3:$E$53,Calculations!$A$3:$A$53,$B1291)</f>
        <v>7.1608065637688553E-2</v>
      </c>
      <c r="R1291" s="107">
        <f>R565/SUMIFS(R$3:R$722,$B$3:$B$722,$B1291)*SUMIFS(Calculations!$E$3:$E$53,Calculations!$A$3:$A$53,$B1291)</f>
        <v>6.9655954164926689E-2</v>
      </c>
    </row>
    <row r="1292" spans="2:18" ht="15.75" customHeight="1">
      <c r="B1292" s="107" t="s">
        <v>575</v>
      </c>
      <c r="C1292" s="107" t="s">
        <v>449</v>
      </c>
      <c r="D1292" s="107" t="s">
        <v>646</v>
      </c>
      <c r="E1292" s="107" t="str">
        <f t="shared" si="308"/>
        <v>natural gas peaker</v>
      </c>
      <c r="F1292" s="107">
        <f>F566/SUMIFS(F$3:F$722,$B$3:$B$722,$B1292)*SUMIFS(Calculations!$E$3:$E$53,Calculations!$A$3:$A$53,$B1292)</f>
        <v>5.1139863812563961E-4</v>
      </c>
      <c r="G1292" s="107">
        <f>G566/SUMIFS(G$3:G$722,$B$3:$B$722,$B1292)*SUMIFS(Calculations!$E$3:$E$53,Calculations!$A$3:$A$53,$B1292)</f>
        <v>5.1548716888821517E-4</v>
      </c>
      <c r="H1292" s="107">
        <f>H566/SUMIFS(H$3:H$722,$B$3:$B$722,$B1292)*SUMIFS(Calculations!$E$3:$E$53,Calculations!$A$3:$A$53,$B1292)</f>
        <v>5.1968407500784636E-4</v>
      </c>
      <c r="I1292" s="107">
        <f>I566/SUMIFS(I$3:I$722,$B$3:$B$722,$B1292)*SUMIFS(Calculations!$E$3:$E$53,Calculations!$A$3:$A$53,$B1292)</f>
        <v>5.2257029112646786E-4</v>
      </c>
      <c r="J1292" s="107">
        <f>J566/SUMIFS(J$3:J$722,$B$3:$B$722,$B1292)*SUMIFS(Calculations!$E$3:$E$53,Calculations!$A$3:$A$53,$B1292)</f>
        <v>5.2548874516303019E-4</v>
      </c>
      <c r="K1292" s="107">
        <f>K566/SUMIFS(K$3:K$722,$B$3:$B$722,$B1292)*SUMIFS(Calculations!$E$3:$E$53,Calculations!$A$3:$A$53,$B1292)</f>
        <v>5.0936949122159755E-4</v>
      </c>
      <c r="L1292" s="107">
        <f>L566/SUMIFS(L$3:L$722,$B$3:$B$722,$B1292)*SUMIFS(Calculations!$E$3:$E$53,Calculations!$A$3:$A$53,$B1292)</f>
        <v>4.9420971479178957E-4</v>
      </c>
      <c r="M1292" s="107">
        <f>M566/SUMIFS(M$3:M$722,$B$3:$B$722,$B1292)*SUMIFS(Calculations!$E$3:$E$53,Calculations!$A$3:$A$53,$B1292)</f>
        <v>4.8030601758324465E-4</v>
      </c>
      <c r="N1292" s="107">
        <f>N566/SUMIFS(N$3:N$722,$B$3:$B$722,$B1292)*SUMIFS(Calculations!$E$3:$E$53,Calculations!$A$3:$A$53,$B1292)</f>
        <v>4.6716322450161834E-4</v>
      </c>
      <c r="O1292" s="107">
        <f>O566/SUMIFS(O$3:O$722,$B$3:$B$722,$B1292)*SUMIFS(Calculations!$E$3:$E$53,Calculations!$A$3:$A$53,$B1292)</f>
        <v>4.3388159961231672E-4</v>
      </c>
      <c r="P1292" s="107">
        <f>P566/SUMIFS(P$3:P$722,$B$3:$B$722,$B1292)*SUMIFS(Calculations!$E$3:$E$53,Calculations!$A$3:$A$53,$B1292)</f>
        <v>4.0387549296535993E-4</v>
      </c>
      <c r="Q1292" s="107">
        <f>Q566/SUMIFS(Q$3:Q$722,$B$3:$B$722,$B1292)*SUMIFS(Calculations!$E$3:$E$53,Calculations!$A$3:$A$53,$B1292)</f>
        <v>3.2811225846023952E-4</v>
      </c>
      <c r="R1292" s="107">
        <f>R566/SUMIFS(R$3:R$722,$B$3:$B$722,$B1292)*SUMIFS(Calculations!$E$3:$E$53,Calculations!$A$3:$A$53,$B1292)</f>
        <v>2.5164668776217909E-4</v>
      </c>
    </row>
    <row r="1293" spans="2:18" ht="15.75" customHeight="1">
      <c r="B1293" s="107" t="s">
        <v>575</v>
      </c>
      <c r="C1293" s="107" t="s">
        <v>449</v>
      </c>
      <c r="D1293" s="107" t="s">
        <v>647</v>
      </c>
      <c r="E1293" s="107" t="str">
        <f t="shared" si="308"/>
        <v>nuclear</v>
      </c>
      <c r="F1293" s="107">
        <f>F567/SUMIFS(F$3:F$722,$B$3:$B$722,$B1293)*SUMIFS(Calculations!$E$3:$E$53,Calculations!$A$3:$A$53,$B1293)</f>
        <v>0.18102542372721289</v>
      </c>
      <c r="G1293" s="107">
        <f>G567/SUMIFS(G$3:G$722,$B$3:$B$722,$B1293)*SUMIFS(Calculations!$E$3:$E$53,Calculations!$A$3:$A$53,$B1293)</f>
        <v>0.1833932765286361</v>
      </c>
      <c r="H1293" s="107">
        <f>H567/SUMIFS(H$3:H$722,$B$3:$B$722,$B1293)*SUMIFS(Calculations!$E$3:$E$53,Calculations!$A$3:$A$53,$B1293)</f>
        <v>0.18582389439352853</v>
      </c>
      <c r="I1293" s="107">
        <f>I567/SUMIFS(I$3:I$722,$B$3:$B$722,$B1293)*SUMIFS(Calculations!$E$3:$E$53,Calculations!$A$3:$A$53,$B1293)</f>
        <v>0.18685592124410219</v>
      </c>
      <c r="J1293" s="107">
        <f>J567/SUMIFS(J$3:J$722,$B$3:$B$722,$B1293)*SUMIFS(Calculations!$E$3:$E$53,Calculations!$A$3:$A$53,$B1293)</f>
        <v>0.18789947543551039</v>
      </c>
      <c r="K1293" s="107">
        <f>K567/SUMIFS(K$3:K$722,$B$3:$B$722,$B1293)*SUMIFS(Calculations!$E$3:$E$53,Calculations!$A$3:$A$53,$B1293)</f>
        <v>0.18213569954518699</v>
      </c>
      <c r="L1293" s="107">
        <f>L567/SUMIFS(L$3:L$722,$B$3:$B$722,$B1293)*SUMIFS(Calculations!$E$3:$E$53,Calculations!$A$3:$A$53,$B1293)</f>
        <v>0.1767150048774129</v>
      </c>
      <c r="M1293" s="107">
        <f>M567/SUMIFS(M$3:M$722,$B$3:$B$722,$B1293)*SUMIFS(Calculations!$E$3:$E$53,Calculations!$A$3:$A$53,$B1293)</f>
        <v>0.17174344756786622</v>
      </c>
      <c r="N1293" s="107">
        <f>N567/SUMIFS(N$3:N$722,$B$3:$B$722,$B1293)*SUMIFS(Calculations!$E$3:$E$53,Calculations!$A$3:$A$53,$B1293)</f>
        <v>0.16704396742004904</v>
      </c>
      <c r="O1293" s="107">
        <f>O567/SUMIFS(O$3:O$722,$B$3:$B$722,$B1293)*SUMIFS(Calculations!$E$3:$E$53,Calculations!$A$3:$A$53,$B1293)</f>
        <v>0.15839844404172185</v>
      </c>
      <c r="P1293" s="107">
        <f>P567/SUMIFS(P$3:P$722,$B$3:$B$722,$B1293)*SUMIFS(Calculations!$E$3:$E$53,Calculations!$A$3:$A$53,$B1293)</f>
        <v>0.15060379767539517</v>
      </c>
      <c r="Q1293" s="107">
        <f>Q567/SUMIFS(Q$3:Q$722,$B$3:$B$722,$B1293)*SUMIFS(Calculations!$E$3:$E$53,Calculations!$A$3:$A$53,$B1293)</f>
        <v>0.15129863659080586</v>
      </c>
      <c r="R1293" s="107">
        <f>R567/SUMIFS(R$3:R$722,$B$3:$B$722,$B1293)*SUMIFS(Calculations!$E$3:$E$53,Calculations!$A$3:$A$53,$B1293)</f>
        <v>0.15199991676392874</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5.7535330797886259E-4</v>
      </c>
      <c r="G1295" s="107">
        <f>G569/SUMIFS(G$3:G$722,$B$3:$B$722,$B1295)*SUMIFS(Calculations!$E$3:$E$53,Calculations!$A$3:$A$53,$B1295)</f>
        <v>5.8287905720267772E-4</v>
      </c>
      <c r="H1295" s="107">
        <f>H569/SUMIFS(H$3:H$722,$B$3:$B$722,$B1295)*SUMIFS(Calculations!$E$3:$E$53,Calculations!$A$3:$A$53,$B1295)</f>
        <v>5.9060429269835991E-4</v>
      </c>
      <c r="I1295" s="107">
        <f>I569/SUMIFS(I$3:I$722,$B$3:$B$722,$B1295)*SUMIFS(Calculations!$E$3:$E$53,Calculations!$A$3:$A$53,$B1295)</f>
        <v>5.9388438479909898E-4</v>
      </c>
      <c r="J1295" s="107">
        <f>J569/SUMIFS(J$3:J$722,$B$3:$B$722,$B1295)*SUMIFS(Calculations!$E$3:$E$53,Calculations!$A$3:$A$53,$B1295)</f>
        <v>5.9720111426018649E-4</v>
      </c>
      <c r="K1295" s="107">
        <f>K569/SUMIFS(K$3:K$722,$B$3:$B$722,$B1295)*SUMIFS(Calculations!$E$3:$E$53,Calculations!$A$3:$A$53,$B1295)</f>
        <v>5.788820988607608E-4</v>
      </c>
      <c r="L1295" s="107">
        <f>L569/SUMIFS(L$3:L$722,$B$3:$B$722,$B1295)*SUMIFS(Calculations!$E$3:$E$53,Calculations!$A$3:$A$53,$B1295)</f>
        <v>5.6165349889710631E-4</v>
      </c>
      <c r="M1295" s="107">
        <f>M569/SUMIFS(M$3:M$722,$B$3:$B$722,$B1295)*SUMIFS(Calculations!$E$3:$E$53,Calculations!$A$3:$A$53,$B1295)</f>
        <v>5.4585239270461632E-4</v>
      </c>
      <c r="N1295" s="107">
        <f>N569/SUMIFS(N$3:N$722,$B$3:$B$722,$B1295)*SUMIFS(Calculations!$E$3:$E$53,Calculations!$A$3:$A$53,$B1295)</f>
        <v>5.3091602966147801E-4</v>
      </c>
      <c r="O1295" s="107">
        <f>O569/SUMIFS(O$3:O$722,$B$3:$B$722,$B1295)*SUMIFS(Calculations!$E$3:$E$53,Calculations!$A$3:$A$53,$B1295)</f>
        <v>5.0343795297748243E-4</v>
      </c>
      <c r="P1295" s="107">
        <f>P569/SUMIFS(P$3:P$722,$B$3:$B$722,$B1295)*SUMIFS(Calculations!$E$3:$E$53,Calculations!$A$3:$A$53,$B1295)</f>
        <v>4.786642196584021E-4</v>
      </c>
      <c r="Q1295" s="107">
        <f>Q569/SUMIFS(Q$3:Q$722,$B$3:$B$722,$B1295)*SUMIFS(Calculations!$E$3:$E$53,Calculations!$A$3:$A$53,$B1295)</f>
        <v>4.8087262696530294E-4</v>
      </c>
      <c r="R1295" s="107">
        <f>R569/SUMIFS(R$3:R$722,$B$3:$B$722,$B1295)*SUMIFS(Calculations!$E$3:$E$53,Calculations!$A$3:$A$53,$B1295)</f>
        <v>4.8310150652884008E-4</v>
      </c>
    </row>
    <row r="1296" spans="2:18" ht="15.75" customHeight="1">
      <c r="B1296" s="107" t="s">
        <v>575</v>
      </c>
      <c r="C1296" s="107" t="s">
        <v>449</v>
      </c>
      <c r="D1296" s="107" t="s">
        <v>650</v>
      </c>
      <c r="E1296" s="107" t="str">
        <f t="shared" si="308"/>
        <v>solar PV</v>
      </c>
      <c r="F1296" s="107">
        <f>F570/SUMIFS(F$3:F$722,$B$3:$B$722,$B1296)*SUMIFS(Calculations!$E$3:$E$53,Calculations!$A$3:$A$53,$B1296)</f>
        <v>1.0497438059057598E-3</v>
      </c>
      <c r="G1296" s="107">
        <f>G570/SUMIFS(G$3:G$722,$B$3:$B$722,$B1296)*SUMIFS(Calculations!$E$3:$E$53,Calculations!$A$3:$A$53,$B1296)</f>
        <v>1.4786645612955762E-3</v>
      </c>
      <c r="H1296" s="107">
        <f>H570/SUMIFS(H$3:H$722,$B$3:$B$722,$B1296)*SUMIFS(Calculations!$E$3:$E$53,Calculations!$A$3:$A$53,$B1296)</f>
        <v>1.9189547896607101E-3</v>
      </c>
      <c r="I1296" s="107">
        <f>I570/SUMIFS(I$3:I$722,$B$3:$B$722,$B1296)*SUMIFS(Calculations!$E$3:$E$53,Calculations!$A$3:$A$53,$B1296)</f>
        <v>2.3459792096283565E-3</v>
      </c>
      <c r="J1296" s="107">
        <f>J570/SUMIFS(J$3:J$722,$B$3:$B$722,$B1296)*SUMIFS(Calculations!$E$3:$E$53,Calculations!$A$3:$A$53,$B1296)</f>
        <v>2.7777733272360233E-3</v>
      </c>
      <c r="K1296" s="107">
        <f>K570/SUMIFS(K$3:K$722,$B$3:$B$722,$B1296)*SUMIFS(Calculations!$E$3:$E$53,Calculations!$A$3:$A$53,$B1296)</f>
        <v>3.0783393893307792E-3</v>
      </c>
      <c r="L1296" s="107">
        <f>L570/SUMIFS(L$3:L$722,$B$3:$B$722,$B1296)*SUMIFS(Calculations!$E$3:$E$53,Calculations!$A$3:$A$53,$B1296)</f>
        <v>3.3610146496312757E-3</v>
      </c>
      <c r="M1296" s="107">
        <f>M570/SUMIFS(M$3:M$722,$B$3:$B$722,$B1296)*SUMIFS(Calculations!$E$3:$E$53,Calculations!$A$3:$A$53,$B1296)</f>
        <v>3.7447048067200486E-3</v>
      </c>
      <c r="N1296" s="107">
        <f>N570/SUMIFS(N$3:N$722,$B$3:$B$722,$B1296)*SUMIFS(Calculations!$E$3:$E$53,Calculations!$A$3:$A$53,$B1296)</f>
        <v>4.1073968494506133E-3</v>
      </c>
      <c r="O1296" s="107">
        <f>O570/SUMIFS(O$3:O$722,$B$3:$B$722,$B1296)*SUMIFS(Calculations!$E$3:$E$53,Calculations!$A$3:$A$53,$B1296)</f>
        <v>4.0989438825558364E-3</v>
      </c>
      <c r="P1296" s="107">
        <f>P570/SUMIFS(P$3:P$722,$B$3:$B$722,$B1296)*SUMIFS(Calculations!$E$3:$E$53,Calculations!$A$3:$A$53,$B1296)</f>
        <v>4.0913228416069201E-3</v>
      </c>
      <c r="Q1296" s="107">
        <f>Q570/SUMIFS(Q$3:Q$722,$B$3:$B$722,$B1296)*SUMIFS(Calculations!$E$3:$E$53,Calculations!$A$3:$A$53,$B1296)</f>
        <v>4.3761134895005573E-3</v>
      </c>
      <c r="R1296" s="107">
        <f>R570/SUMIFS(R$3:R$722,$B$3:$B$722,$B1296)*SUMIFS(Calculations!$E$3:$E$53,Calculations!$A$3:$A$53,$B1296)</f>
        <v>4.6635441880828049E-3</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2.2446293820699019E-3</v>
      </c>
      <c r="G1298" s="107">
        <f>G572/SUMIFS(G$3:G$722,$B$3:$B$722,$B1298)*SUMIFS(Calculations!$E$3:$E$53,Calculations!$A$3:$A$53,$B1298)</f>
        <v>3.1457505904556047E-3</v>
      </c>
      <c r="H1298" s="107">
        <f>H572/SUMIFS(H$3:H$722,$B$3:$B$722,$B1298)*SUMIFS(Calculations!$E$3:$E$53,Calculations!$A$3:$A$53,$B1298)</f>
        <v>4.0707579668513311E-3</v>
      </c>
      <c r="I1298" s="107">
        <f>I572/SUMIFS(I$3:I$722,$B$3:$B$722,$B1298)*SUMIFS(Calculations!$E$3:$E$53,Calculations!$A$3:$A$53,$B1298)</f>
        <v>4.093366100954259E-3</v>
      </c>
      <c r="J1298" s="107">
        <f>J572/SUMIFS(J$3:J$722,$B$3:$B$722,$B1298)*SUMIFS(Calculations!$E$3:$E$53,Calculations!$A$3:$A$53,$B1298)</f>
        <v>4.1162267591725163E-3</v>
      </c>
      <c r="K1298" s="107">
        <f>K572/SUMIFS(K$3:K$722,$B$3:$B$722,$B1298)*SUMIFS(Calculations!$E$3:$E$53,Calculations!$A$3:$A$53,$B1298)</f>
        <v>3.9701197964963049E-3</v>
      </c>
      <c r="L1298" s="107">
        <f>L572/SUMIFS(L$3:L$722,$B$3:$B$722,$B1298)*SUMIFS(Calculations!$E$3:$E$53,Calculations!$A$3:$A$53,$B1298)</f>
        <v>3.8327096597084993E-3</v>
      </c>
      <c r="M1298" s="107">
        <f>M572/SUMIFS(M$3:M$722,$B$3:$B$722,$B1298)*SUMIFS(Calculations!$E$3:$E$53,Calculations!$A$3:$A$53,$B1298)</f>
        <v>4.6592544942935807E-3</v>
      </c>
      <c r="N1298" s="107">
        <f>N572/SUMIFS(N$3:N$722,$B$3:$B$722,$B1298)*SUMIFS(Calculations!$E$3:$E$53,Calculations!$A$3:$A$53,$B1298)</f>
        <v>5.4405652183909413E-3</v>
      </c>
      <c r="O1298" s="107">
        <f>O572/SUMIFS(O$3:O$722,$B$3:$B$722,$B1298)*SUMIFS(Calculations!$E$3:$E$53,Calculations!$A$3:$A$53,$B1298)</f>
        <v>2.4530572998202726E-2</v>
      </c>
      <c r="P1298" s="107">
        <f>P572/SUMIFS(P$3:P$722,$B$3:$B$722,$B1298)*SUMIFS(Calculations!$E$3:$E$53,Calculations!$A$3:$A$53,$B1298)</f>
        <v>4.1741776214317343E-2</v>
      </c>
      <c r="Q1298" s="107">
        <f>Q572/SUMIFS(Q$3:Q$722,$B$3:$B$722,$B1298)*SUMIFS(Calculations!$E$3:$E$53,Calculations!$A$3:$A$53,$B1298)</f>
        <v>4.1724703775758223E-2</v>
      </c>
      <c r="R1298" s="107">
        <f>R572/SUMIFS(R$3:R$722,$B$3:$B$722,$B1298)*SUMIFS(Calculations!$E$3:$E$53,Calculations!$A$3:$A$53,$B1298)</f>
        <v>4.1707473073212882E-2</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v>
      </c>
      <c r="G1449" s="95">
        <f t="shared" si="312"/>
        <v>1</v>
      </c>
      <c r="H1449" s="95">
        <f t="shared" si="312"/>
        <v>0.99999999999999978</v>
      </c>
      <c r="I1449" s="95">
        <f t="shared" si="312"/>
        <v>0.99999999999999989</v>
      </c>
      <c r="J1449" s="95">
        <f t="shared" si="312"/>
        <v>1</v>
      </c>
      <c r="K1449" s="95">
        <f t="shared" si="312"/>
        <v>1</v>
      </c>
      <c r="L1449" s="95">
        <f t="shared" si="312"/>
        <v>0.99999999999999989</v>
      </c>
      <c r="M1449" s="95">
        <f t="shared" si="312"/>
        <v>1</v>
      </c>
      <c r="N1449" s="95">
        <f t="shared" si="312"/>
        <v>0.99999999999999989</v>
      </c>
      <c r="O1449" s="95">
        <f t="shared" si="312"/>
        <v>1</v>
      </c>
      <c r="P1449" s="95">
        <f t="shared" si="312"/>
        <v>1.0000000000000002</v>
      </c>
      <c r="Q1449" s="95">
        <f t="shared" si="312"/>
        <v>0.99999999999999978</v>
      </c>
      <c r="R1449" s="95">
        <f t="shared" si="312"/>
        <v>0.99999999999999978</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GA</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6058.2710999999999</v>
      </c>
      <c r="R4" s="91">
        <f t="shared" ref="R4:R53" si="2">Q4/$Q$54</f>
        <v>0.46212730773021299</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3088.2811790000001</v>
      </c>
      <c r="R12" s="91">
        <f t="shared" si="2"/>
        <v>0.23557530576093863</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47.066437010000001</v>
      </c>
      <c r="R36" s="91">
        <f t="shared" si="2"/>
        <v>3.590246369114277E-3</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3194.9335628999997</v>
      </c>
      <c r="R43" s="91">
        <f t="shared" si="2"/>
        <v>0.2437107916481113</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720.97619659999998</v>
      </c>
      <c r="R45" s="91">
        <f t="shared" si="2"/>
        <v>5.4996348491622757E-2</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13109.52847551</v>
      </c>
      <c r="R54" s="149">
        <f>SUM(R3:R53)</f>
        <v>0.99999999999999989</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f t="shared" si="8"/>
        <v>992.15309999999999</v>
      </c>
      <c r="M220" s="91" t="str">
        <f t="shared" si="9"/>
        <v>AL</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f t="shared" si="8"/>
        <v>5066.1180000000004</v>
      </c>
      <c r="M222" s="91" t="str">
        <f t="shared" si="9"/>
        <v>AL</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f t="shared" si="8"/>
        <v>640.53470000000004</v>
      </c>
      <c r="M223" s="91" t="str">
        <f t="shared" si="9"/>
        <v>FL</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f t="shared" si="8"/>
        <v>720.97619659999998</v>
      </c>
      <c r="M226" s="91" t="str">
        <f t="shared" si="9"/>
        <v>TN</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f t="shared" si="8"/>
        <v>2392.0120569999999</v>
      </c>
      <c r="M233" s="91" t="str">
        <f t="shared" si="9"/>
        <v>SC</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f t="shared" si="8"/>
        <v>802.92150590000006</v>
      </c>
      <c r="M234" s="91" t="str">
        <f t="shared" si="9"/>
        <v>SC</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f t="shared" si="8"/>
        <v>47.066437010000001</v>
      </c>
      <c r="M235" s="91" t="str">
        <f t="shared" si="9"/>
        <v>NC</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f t="shared" si="8"/>
        <v>2447.7464789999999</v>
      </c>
      <c r="M236" s="91" t="str">
        <f t="shared" si="9"/>
        <v>FL</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13109.528475509998</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97" t="s">
        <v>678</v>
      </c>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0.46212730773021299</v>
      </c>
      <c r="D4" s="91">
        <f t="shared" si="0"/>
        <v>0.46212730773021299</v>
      </c>
      <c r="E4" s="91">
        <f t="shared" si="1"/>
        <v>0.65472139877011082</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0.23557530576093863</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3.590246369114277E-3</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0.2437107916481113</v>
      </c>
      <c r="D43" s="91">
        <f t="shared" si="0"/>
        <v>0.2437107916481113</v>
      </c>
      <c r="E43" s="91">
        <f t="shared" si="1"/>
        <v>0.34527860122988913</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5.4996348491622757E-2</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0.99999999999999989</v>
      </c>
      <c r="D54" s="95">
        <f>SUM(D3:D53)</f>
        <v>0.70583809937832431</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0.19489736629017479</v>
      </c>
      <c r="C60" s="91">
        <f>SUMIFS('ReEDs Generation Data'!H$729:H$1448,'ReEDs Generation Data'!$E$729:$E$1448,Calculations!$A60)</f>
        <v>0.17504151577128457</v>
      </c>
      <c r="D60" s="91">
        <f>SUMIFS('ReEDs Generation Data'!I$729:I$1448,'ReEDs Generation Data'!$E$729:$E$1448,Calculations!$A60)</f>
        <v>0.18662975836102277</v>
      </c>
      <c r="E60" s="91">
        <f>SUMIFS('ReEDs Generation Data'!J$729:J$1448,'ReEDs Generation Data'!$E$729:$E$1448,Calculations!$A60)</f>
        <v>0.19815846725837494</v>
      </c>
      <c r="F60" s="91">
        <f>SUMIFS('ReEDs Generation Data'!K$729:K$1448,'ReEDs Generation Data'!$E$729:$E$1448,Calculations!$A60)</f>
        <v>0.21964979680117092</v>
      </c>
      <c r="G60" s="91">
        <f>SUMIFS('ReEDs Generation Data'!L$729:L$1448,'ReEDs Generation Data'!$E$729:$E$1448,Calculations!$A60)</f>
        <v>0.24222837587761964</v>
      </c>
      <c r="H60" s="91">
        <f>SUMIFS('ReEDs Generation Data'!M$729:M$1448,'ReEDs Generation Data'!$E$729:$E$1448,Calculations!$A60)</f>
        <v>0.2423271255240157</v>
      </c>
      <c r="I60" s="91">
        <f>SUMIFS('ReEDs Generation Data'!N$729:N$1448,'ReEDs Generation Data'!$E$729:$E$1448,Calculations!$A60)</f>
        <v>0.24269464398906726</v>
      </c>
      <c r="J60" s="91">
        <f>SUMIFS('ReEDs Generation Data'!O$729:O$1448,'ReEDs Generation Data'!$E$729:$E$1448,Calculations!$A60)</f>
        <v>0.23796917608578727</v>
      </c>
      <c r="K60" s="91">
        <f>SUMIFS('ReEDs Generation Data'!P$729:P$1448,'ReEDs Generation Data'!$E$729:$E$1448,Calculations!$A60)</f>
        <v>0.23370616283643939</v>
      </c>
      <c r="L60" s="91">
        <f>SUMIFS('ReEDs Generation Data'!Q$729:Q$1448,'ReEDs Generation Data'!$E$729:$E$1448,Calculations!$A60)</f>
        <v>0.23630607800716963</v>
      </c>
      <c r="M60" s="91">
        <f>SUMIFS('ReEDs Generation Data'!R$729:R$1448,'ReEDs Generation Data'!$E$729:$E$1448,Calculations!$A60)</f>
        <v>0.23891731150310741</v>
      </c>
    </row>
    <row r="61" spans="1:33" ht="15.75" customHeight="1">
      <c r="A61" s="111" t="s">
        <v>634</v>
      </c>
      <c r="B61" s="91">
        <f>SUMIFS('ReEDs Generation Data'!G$729:G$1448,'ReEDs Generation Data'!$E$729:$E$1448,Calculations!$A61)</f>
        <v>0.37510376824874486</v>
      </c>
      <c r="C61" s="91">
        <f>SUMIFS('ReEDs Generation Data'!H$729:H$1448,'ReEDs Generation Data'!$E$729:$E$1448,Calculations!$A61)</f>
        <v>0.37844956505125144</v>
      </c>
      <c r="D61" s="91">
        <f>SUMIFS('ReEDs Generation Data'!I$729:I$1448,'ReEDs Generation Data'!$E$729:$E$1448,Calculations!$A61)</f>
        <v>0.36561905595053928</v>
      </c>
      <c r="E61" s="91">
        <f>SUMIFS('ReEDs Generation Data'!J$729:J$1448,'ReEDs Generation Data'!$E$729:$E$1448,Calculations!$A61)</f>
        <v>0.35283044154329446</v>
      </c>
      <c r="F61" s="91">
        <f>SUMIFS('ReEDs Generation Data'!K$729:K$1448,'ReEDs Generation Data'!$E$729:$E$1448,Calculations!$A61)</f>
        <v>0.32804680604014125</v>
      </c>
      <c r="G61" s="91">
        <f>SUMIFS('ReEDs Generation Data'!L$729:L$1448,'ReEDs Generation Data'!$E$729:$E$1448,Calculations!$A61)</f>
        <v>0.30112905078390934</v>
      </c>
      <c r="H61" s="91">
        <f>SUMIFS('ReEDs Generation Data'!M$729:M$1448,'ReEDs Generation Data'!$E$729:$E$1448,Calculations!$A61)</f>
        <v>0.29912027996464741</v>
      </c>
      <c r="I61" s="91">
        <f>SUMIFS('ReEDs Generation Data'!N$729:N$1448,'ReEDs Generation Data'!$E$729:$E$1448,Calculations!$A61)</f>
        <v>0.2963697000812357</v>
      </c>
      <c r="J61" s="91">
        <f>SUMIFS('ReEDs Generation Data'!O$729:O$1448,'ReEDs Generation Data'!$E$729:$E$1448,Calculations!$A61)</f>
        <v>0.29134334682159196</v>
      </c>
      <c r="K61" s="91">
        <f>SUMIFS('ReEDs Generation Data'!P$729:P$1448,'ReEDs Generation Data'!$E$729:$E$1448,Calculations!$A61)</f>
        <v>0.2868422520490449</v>
      </c>
      <c r="L61" s="91">
        <f>SUMIFS('ReEDs Generation Data'!Q$729:Q$1448,'ReEDs Generation Data'!$E$729:$E$1448,Calculations!$A61)</f>
        <v>0.28194036146664275</v>
      </c>
      <c r="M61" s="91">
        <f>SUMIFS('ReEDs Generation Data'!R$729:R$1448,'ReEDs Generation Data'!$E$729:$E$1448,Calculations!$A61)</f>
        <v>0.27701535363836677</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0.37856642963789755</v>
      </c>
      <c r="C62" s="91">
        <f>SUMIFS('ReEDs Generation Data'!H$729:H$1448,'ReEDs Generation Data'!$E$729:$E$1448,Calculations!$A62)</f>
        <v>0.39235088109172439</v>
      </c>
      <c r="D62" s="91">
        <f>SUMIFS('ReEDs Generation Data'!I$729:I$1448,'ReEDs Generation Data'!$E$729:$E$1448,Calculations!$A62)</f>
        <v>0.39311280866878834</v>
      </c>
      <c r="E62" s="91">
        <f>SUMIFS('ReEDs Generation Data'!J$729:J$1448,'ReEDs Generation Data'!$E$729:$E$1448,Calculations!$A62)</f>
        <v>0.39388696914418742</v>
      </c>
      <c r="F62" s="91">
        <f>SUMIFS('ReEDs Generation Data'!K$729:K$1448,'ReEDs Generation Data'!$E$729:$E$1448,Calculations!$A62)</f>
        <v>0.39570925966890025</v>
      </c>
      <c r="G62" s="91">
        <f>SUMIFS('ReEDs Generation Data'!L$729:L$1448,'ReEDs Generation Data'!$E$729:$E$1448,Calculations!$A62)</f>
        <v>0.3984547522795891</v>
      </c>
      <c r="H62" s="91">
        <f>SUMIFS('ReEDs Generation Data'!M$729:M$1448,'ReEDs Generation Data'!$E$729:$E$1448,Calculations!$A62)</f>
        <v>0.39819336847321168</v>
      </c>
      <c r="I62" s="91">
        <f>SUMIFS('ReEDs Generation Data'!N$729:N$1448,'ReEDs Generation Data'!$E$729:$E$1448,Calculations!$A62)</f>
        <v>0.39840851078021011</v>
      </c>
      <c r="J62" s="91">
        <f>SUMIFS('ReEDs Generation Data'!O$729:O$1448,'ReEDs Generation Data'!$E$729:$E$1448,Calculations!$A62)</f>
        <v>0.38906643323701123</v>
      </c>
      <c r="K62" s="91">
        <f>SUMIFS('ReEDs Generation Data'!P$729:P$1448,'ReEDs Generation Data'!$E$729:$E$1448,Calculations!$A62)</f>
        <v>0.38057941425722136</v>
      </c>
      <c r="L62" s="91">
        <f>SUMIFS('ReEDs Generation Data'!Q$729:Q$1448,'ReEDs Generation Data'!$E$729:$E$1448,Calculations!$A62)</f>
        <v>0.38147505886363925</v>
      </c>
      <c r="M62" s="91">
        <f>SUMIFS('ReEDs Generation Data'!R$729:R$1448,'ReEDs Generation Data'!$E$729:$E$1448,Calculations!$A62)</f>
        <v>0.38237749570554086</v>
      </c>
    </row>
    <row r="63" spans="1:33" ht="15.75" customHeight="1">
      <c r="A63" s="111" t="s">
        <v>101</v>
      </c>
      <c r="B63" s="91">
        <f>SUMIFS('ReEDs Generation Data'!G$729:G$1448,'ReEDs Generation Data'!$E$729:$E$1448,Calculations!$A63)</f>
        <v>4.3000077359348236E-2</v>
      </c>
      <c r="C63" s="91">
        <f>SUMIFS('ReEDs Generation Data'!H$729:H$1448,'ReEDs Generation Data'!$E$729:$E$1448,Calculations!$A63)</f>
        <v>4.4347401311824255E-2</v>
      </c>
      <c r="D63" s="91">
        <f>SUMIFS('ReEDs Generation Data'!I$729:I$1448,'ReEDs Generation Data'!$E$729:$E$1448,Calculations!$A63)</f>
        <v>4.4331628137900897E-2</v>
      </c>
      <c r="E63" s="91">
        <f>SUMIFS('ReEDs Generation Data'!J$729:J$1448,'ReEDs Generation Data'!$E$729:$E$1448,Calculations!$A63)</f>
        <v>4.431627527441126E-2</v>
      </c>
      <c r="F63" s="91">
        <f>SUMIFS('ReEDs Generation Data'!K$729:K$1448,'ReEDs Generation Data'!$E$729:$E$1448,Calculations!$A63)</f>
        <v>4.5484860236170467E-2</v>
      </c>
      <c r="G63" s="91">
        <f>SUMIFS('ReEDs Generation Data'!L$729:L$1448,'ReEDs Generation Data'!$E$729:$E$1448,Calculations!$A63)</f>
        <v>4.6770384675366192E-2</v>
      </c>
      <c r="H63" s="91">
        <f>SUMIFS('ReEDs Generation Data'!M$729:M$1448,'ReEDs Generation Data'!$E$729:$E$1448,Calculations!$A63)</f>
        <v>4.7464189465801943E-2</v>
      </c>
      <c r="I63" s="91">
        <f>SUMIFS('ReEDs Generation Data'!N$729:N$1448,'ReEDs Generation Data'!$E$729:$E$1448,Calculations!$A63)</f>
        <v>4.8206220398425217E-2</v>
      </c>
      <c r="J63" s="91">
        <f>SUMIFS('ReEDs Generation Data'!O$729:O$1448,'ReEDs Generation Data'!$E$729:$E$1448,Calculations!$A63)</f>
        <v>4.7799703981772128E-2</v>
      </c>
      <c r="K63" s="91">
        <f>SUMIFS('ReEDs Generation Data'!P$729:P$1448,'ReEDs Generation Data'!$E$729:$E$1448,Calculations!$A63)</f>
        <v>4.7425287889919392E-2</v>
      </c>
      <c r="L63" s="91">
        <f>SUMIFS('ReEDs Generation Data'!Q$729:Q$1448,'ReEDs Generation Data'!$E$729:$E$1448,Calculations!$A63)</f>
        <v>4.7487610242968853E-2</v>
      </c>
      <c r="M63" s="91">
        <f>SUMIFS('ReEDs Generation Data'!R$729:R$1448,'ReEDs Generation Data'!$E$729:$E$1448,Calculations!$A63)</f>
        <v>4.7550235556883459E-2</v>
      </c>
    </row>
    <row r="64" spans="1:33" ht="15.75" customHeight="1">
      <c r="A64" s="111" t="s">
        <v>100</v>
      </c>
      <c r="B64" s="91">
        <f>SUMIFS('ReEDs Generation Data'!G$729:G$1448,'ReEDs Generation Data'!$E$729:$E$1448,Calculations!$A64)</f>
        <v>0</v>
      </c>
      <c r="C64" s="91">
        <f>SUMIFS('ReEDs Generation Data'!H$729:H$1448,'ReEDs Generation Data'!$E$729:$E$1448,Calculations!$A64)</f>
        <v>0</v>
      </c>
      <c r="D64" s="91">
        <f>SUMIFS('ReEDs Generation Data'!I$729:I$1448,'ReEDs Generation Data'!$E$729:$E$1448,Calculations!$A64)</f>
        <v>0</v>
      </c>
      <c r="E64" s="91">
        <f>SUMIFS('ReEDs Generation Data'!J$729:J$1448,'ReEDs Generation Data'!$E$729:$E$1448,Calculations!$A64)</f>
        <v>0</v>
      </c>
      <c r="F64" s="91">
        <f>SUMIFS('ReEDs Generation Data'!K$729:K$1448,'ReEDs Generation Data'!$E$729:$E$1448,Calculations!$A64)</f>
        <v>0</v>
      </c>
      <c r="G64" s="91">
        <f>SUMIFS('ReEDs Generation Data'!L$729:L$1448,'ReEDs Generation Data'!$E$729:$E$1448,Calculations!$A64)</f>
        <v>0</v>
      </c>
      <c r="H64" s="91">
        <f>SUMIFS('ReEDs Generation Data'!M$729:M$1448,'ReEDs Generation Data'!$E$729:$E$1448,Calculations!$A64)</f>
        <v>0</v>
      </c>
      <c r="I64" s="91">
        <f>SUMIFS('ReEDs Generation Data'!N$729:N$1448,'ReEDs Generation Data'!$E$729:$E$1448,Calculations!$A64)</f>
        <v>0</v>
      </c>
      <c r="J64" s="91">
        <f>SUMIFS('ReEDs Generation Data'!O$729:O$1448,'ReEDs Generation Data'!$E$729:$E$1448,Calculations!$A64)</f>
        <v>0</v>
      </c>
      <c r="K64" s="91">
        <f>SUMIFS('ReEDs Generation Data'!P$729:P$1448,'ReEDs Generation Data'!$E$729:$E$1448,Calculations!$A64)</f>
        <v>0</v>
      </c>
      <c r="L64" s="91">
        <f>SUMIFS('ReEDs Generation Data'!Q$729:Q$1448,'ReEDs Generation Data'!$E$729:$E$1448,Calculations!$A64)</f>
        <v>1.1885297606070149E-4</v>
      </c>
      <c r="M64" s="91">
        <f>SUMIFS('ReEDs Generation Data'!R$729:R$1448,'ReEDs Generation Data'!$E$729:$E$1448,Calculations!$A64)</f>
        <v>2.3880773647988918E-4</v>
      </c>
    </row>
    <row r="65" spans="1:37" ht="15.75" customHeight="1">
      <c r="A65" s="111" t="s">
        <v>102</v>
      </c>
      <c r="B65" s="91">
        <f>SUMIFS('ReEDs Generation Data'!G$729:G$1448,'ReEDs Generation Data'!$E$729:$E$1448,Calculations!$A65)</f>
        <v>6.7293420744092437E-3</v>
      </c>
      <c r="C65" s="91">
        <f>SUMIFS('ReEDs Generation Data'!H$729:H$1448,'ReEDs Generation Data'!$E$729:$E$1448,Calculations!$A65)</f>
        <v>8.1683280833274186E-3</v>
      </c>
      <c r="D65" s="91">
        <f>SUMIFS('ReEDs Generation Data'!I$729:I$1448,'ReEDs Generation Data'!$E$729:$E$1448,Calculations!$A65)</f>
        <v>8.6589696675698977E-3</v>
      </c>
      <c r="E65" s="91">
        <f>SUMIFS('ReEDs Generation Data'!J$729:J$1448,'ReEDs Generation Data'!$E$729:$E$1448,Calculations!$A65)</f>
        <v>9.1545263491447232E-3</v>
      </c>
      <c r="F65" s="91">
        <f>SUMIFS('ReEDs Generation Data'!K$729:K$1448,'ReEDs Generation Data'!$E$729:$E$1448,Calculations!$A65)</f>
        <v>9.4708531353215469E-3</v>
      </c>
      <c r="G65" s="91">
        <f>SUMIFS('ReEDs Generation Data'!L$729:L$1448,'ReEDs Generation Data'!$E$729:$E$1448,Calculations!$A65)</f>
        <v>9.7903642741050401E-3</v>
      </c>
      <c r="H65" s="91">
        <f>SUMIFS('ReEDs Generation Data'!M$729:M$1448,'ReEDs Generation Data'!$E$729:$E$1448,Calculations!$A65)</f>
        <v>1.1285535704167481E-2</v>
      </c>
      <c r="I65" s="91">
        <f>SUMIFS('ReEDs Generation Data'!N$729:N$1448,'ReEDs Generation Data'!$E$729:$E$1448,Calculations!$A65)</f>
        <v>1.2726842809648219E-2</v>
      </c>
      <c r="J65" s="91">
        <f>SUMIFS('ReEDs Generation Data'!O$729:O$1448,'ReEDs Generation Data'!$E$729:$E$1448,Calculations!$A65)</f>
        <v>3.2289811980477645E-2</v>
      </c>
      <c r="K65" s="91">
        <f>SUMIFS('ReEDs Generation Data'!P$729:P$1448,'ReEDs Generation Data'!$E$729:$E$1448,Calculations!$A65)</f>
        <v>4.9971918488647599E-2</v>
      </c>
      <c r="L65" s="91">
        <f>SUMIFS('ReEDs Generation Data'!Q$729:Q$1448,'ReEDs Generation Data'!$E$729:$E$1448,Calculations!$A65)</f>
        <v>5.1270111509912883E-2</v>
      </c>
      <c r="M65" s="91">
        <f>SUMIFS('ReEDs Generation Data'!R$729:R$1448,'ReEDs Generation Data'!$E$729:$E$1448,Calculations!$A65)</f>
        <v>5.2572587430943146E-2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9.8350000808602165E-4</v>
      </c>
      <c r="C70" s="91">
        <f>SUMIFS('ReEDs Generation Data'!H$729:H$1448,'ReEDs Generation Data'!$E$729:$E$1448,Calculations!$A70)</f>
        <v>9.132023981299215E-4</v>
      </c>
      <c r="D70" s="91">
        <f>SUMIFS('ReEDs Generation Data'!I$729:I$1448,'ReEDs Generation Data'!$E$729:$E$1448,Calculations!$A70)</f>
        <v>9.1557396473524063E-4</v>
      </c>
      <c r="E70" s="91">
        <f>SUMIFS('ReEDs Generation Data'!J$729:J$1448,'ReEDs Generation Data'!$E$729:$E$1448,Calculations!$A70)</f>
        <v>9.1797911363392061E-4</v>
      </c>
      <c r="F70" s="91">
        <f>SUMIFS('ReEDs Generation Data'!K$729:K$1448,'ReEDs Generation Data'!$E$729:$E$1448,Calculations!$A70)</f>
        <v>9.163144168545512E-4</v>
      </c>
      <c r="G70" s="91">
        <f>SUMIFS('ReEDs Generation Data'!L$729:L$1448,'ReEDs Generation Data'!$E$729:$E$1448,Calculations!$A70)</f>
        <v>9.1671456494355494E-4</v>
      </c>
      <c r="H70" s="91">
        <f>SUMIFS('ReEDs Generation Data'!M$729:M$1448,'ReEDs Generation Data'!$E$729:$E$1448,Calculations!$A70)</f>
        <v>9.1178567344061905E-4</v>
      </c>
      <c r="I70" s="91">
        <f>SUMIFS('ReEDs Generation Data'!N$729:N$1448,'ReEDs Generation Data'!$E$729:$E$1448,Calculations!$A70)</f>
        <v>9.0800724488159781E-4</v>
      </c>
      <c r="J70" s="91">
        <f>SUMIFS('ReEDs Generation Data'!O$729:O$1448,'ReEDs Generation Data'!$E$729:$E$1448,Calculations!$A70)</f>
        <v>8.7339839960668851E-4</v>
      </c>
      <c r="K70" s="91">
        <f>SUMIFS('ReEDs Generation Data'!P$729:P$1448,'ReEDs Generation Data'!$E$729:$E$1448,Calculations!$A70)</f>
        <v>8.4207304013867606E-4</v>
      </c>
      <c r="L70" s="91">
        <f>SUMIFS('ReEDs Generation Data'!Q$729:Q$1448,'ReEDs Generation Data'!$E$729:$E$1448,Calculations!$A70)</f>
        <v>7.6669242254992997E-4</v>
      </c>
      <c r="M70" s="91">
        <f>SUMIFS('ReEDs Generation Data'!R$729:R$1448,'ReEDs Generation Data'!$E$729:$E$1448,Calculations!$A70)</f>
        <v>6.9061013752435316E-4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7.1951638133926259E-4</v>
      </c>
      <c r="C73" s="91">
        <f>SUMIFS('ReEDs Generation Data'!H$729:H$1448,'ReEDs Generation Data'!$E$729:$E$1448,Calculations!$A73)</f>
        <v>7.2910629245791442E-4</v>
      </c>
      <c r="D73" s="91">
        <f>SUMIFS('ReEDs Generation Data'!I$729:I$1448,'ReEDs Generation Data'!$E$729:$E$1448,Calculations!$A73)</f>
        <v>7.3220524944351542E-4</v>
      </c>
      <c r="E73" s="91">
        <f>SUMIFS('ReEDs Generation Data'!J$729:J$1448,'ReEDs Generation Data'!$E$729:$E$1448,Calculations!$A73)</f>
        <v>7.3534131695341461E-4</v>
      </c>
      <c r="F73" s="91">
        <f>SUMIFS('ReEDs Generation Data'!K$729:K$1448,'ReEDs Generation Data'!$E$729:$E$1448,Calculations!$A73)</f>
        <v>7.221097014409912E-4</v>
      </c>
      <c r="G73" s="91">
        <f>SUMIFS('ReEDs Generation Data'!L$729:L$1448,'ReEDs Generation Data'!$E$729:$E$1448,Calculations!$A73)</f>
        <v>7.1035754446699287E-4</v>
      </c>
      <c r="H73" s="91">
        <f>SUMIFS('ReEDs Generation Data'!M$729:M$1448,'ReEDs Generation Data'!$E$729:$E$1448,Calculations!$A73)</f>
        <v>6.9771519471516479E-4</v>
      </c>
      <c r="I73" s="91">
        <f>SUMIFS('ReEDs Generation Data'!N$729:N$1448,'ReEDs Generation Data'!$E$729:$E$1448,Calculations!$A73)</f>
        <v>6.8607469653180798E-4</v>
      </c>
      <c r="J73" s="91">
        <f>SUMIFS('ReEDs Generation Data'!O$729:O$1448,'ReEDs Generation Data'!$E$729:$E$1448,Calculations!$A73)</f>
        <v>6.5812949375297159E-4</v>
      </c>
      <c r="K73" s="91">
        <f>SUMIFS('ReEDs Generation Data'!P$729:P$1448,'ReEDs Generation Data'!$E$729:$E$1448,Calculations!$A73)</f>
        <v>6.3289143858871017E-4</v>
      </c>
      <c r="L73" s="91">
        <f>SUMIFS('ReEDs Generation Data'!Q$729:Q$1448,'ReEDs Generation Data'!$E$729:$E$1448,Calculations!$A73)</f>
        <v>6.3523451105589946E-4</v>
      </c>
      <c r="M73" s="91">
        <f>SUMIFS('ReEDs Generation Data'!R$729:R$1448,'ReEDs Generation Data'!$E$729:$E$1448,Calculations!$A73)</f>
        <v>6.3759829115391995E-4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361" workbookViewId="0">
      <selection activeCell="C1392" sqref="C139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tabSelected="1" workbookViewId="0">
      <selection activeCell="BZ395" sqref="BZ395"/>
    </sheetView>
  </sheetViews>
  <sheetFormatPr defaultRowHeight="15"/>
  <cols>
    <col min="10" max="10" width="13.28515625" style="156" bestFit="1" customWidth="1"/>
    <col min="11" max="11" width="14.28515625" style="168" bestFit="1" customWidth="1"/>
    <col min="12" max="77" width="0" hidden="1" customWidth="1"/>
    <col min="78" max="78" width="14.28515625" style="182"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82"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82"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82"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80">
        <v>7211.2</v>
      </c>
      <c r="K351" s="18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3">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80">
        <v>4655.7</v>
      </c>
      <c r="K352" s="181">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3">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80">
        <v>4125.5</v>
      </c>
      <c r="K353" s="181">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80">
        <v>58158</v>
      </c>
      <c r="K354" s="181">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3">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80">
        <v>616567.1</v>
      </c>
      <c r="K355" s="181">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3">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80">
        <v>2234796.5</v>
      </c>
      <c r="K356" s="181">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3">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80">
        <v>2606460.7999999998</v>
      </c>
      <c r="K357" s="181">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3">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80">
        <v>2531478.2000000002</v>
      </c>
      <c r="K358" s="181">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3">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K83"/>
  <sheetViews>
    <sheetView topLeftCell="A22" workbookViewId="0">
      <selection activeCell="C46" sqref="C46"/>
    </sheetView>
  </sheetViews>
  <sheetFormatPr defaultRowHeight="15"/>
  <cols>
    <col min="3" max="4" width="15.28515625" bestFit="1" customWidth="1"/>
    <col min="7" max="7" width="14.28515625" bestFit="1" customWidth="1"/>
    <col min="8" max="8" width="27.7109375" customWidth="1"/>
    <col min="9" max="9" width="14.28515625" bestFit="1" customWidth="1"/>
    <col min="11" max="11" width="10.5703125" bestFit="1" customWidth="1"/>
  </cols>
  <sheetData>
    <row r="1" spans="2:4">
      <c r="B1" s="171">
        <v>2024</v>
      </c>
      <c r="C1" s="175" t="s">
        <v>848</v>
      </c>
      <c r="D1" s="176" t="s">
        <v>849</v>
      </c>
    </row>
    <row r="2" spans="2:4">
      <c r="B2" s="85" t="s">
        <v>536</v>
      </c>
      <c r="C2" s="174">
        <f>SUM(SUMIFS(Cambium22_MidCase_annual_state!J:J,Cambium22_MidCase_annual_state!$A:$A,$B2,Cambium22_MidCase_annual_state!$B:$B,$B$1),SUMIFS(Cambium22_MidCase_annual_state!BZ:BZ,Cambium22_MidCase_annual_state!$A:$A,$B2,Cambium22_MidCase_annual_state!$B:$B,$B$1))</f>
        <v>7001347</v>
      </c>
      <c r="D2" s="174">
        <f>SUMIFS(Cambium22_MidCase_annual_state!K:K,Cambium22_MidCase_annual_state!$A:$A,$B2,Cambium22_MidCase_annual_state!$B:$B,$B$1)</f>
        <v>57492184</v>
      </c>
    </row>
    <row r="3" spans="2:4">
      <c r="B3" s="85" t="s">
        <v>537</v>
      </c>
      <c r="C3" s="174">
        <f>SUM(SUMIFS(Cambium22_MidCase_annual_state!J:J,Cambium22_MidCase_annual_state!$A:$A,$B3,Cambium22_MidCase_annual_state!$B:$B,$B$1),SUMIFS(Cambium22_MidCase_annual_state!BZ:BZ,Cambium22_MidCase_annual_state!$A:$A,$B3,Cambium22_MidCase_annual_state!$B:$B,$B$1))</f>
        <v>0</v>
      </c>
      <c r="D3" s="174">
        <f>SUMIFS(Cambium22_MidCase_annual_state!K:K,Cambium22_MidCase_annual_state!$A:$A,$B3,Cambium22_MidCase_annual_state!$B:$B,$B$1)</f>
        <v>0</v>
      </c>
    </row>
    <row r="4" spans="2:4">
      <c r="B4" s="85" t="s">
        <v>538</v>
      </c>
      <c r="C4" s="174">
        <f>SUM(SUMIFS(Cambium22_MidCase_annual_state!J:J,Cambium22_MidCase_annual_state!$A:$A,$B4,Cambium22_MidCase_annual_state!$B:$B,$B$1),SUMIFS(Cambium22_MidCase_annual_state!BZ:BZ,Cambium22_MidCase_annual_state!$A:$A,$B4,Cambium22_MidCase_annual_state!$B:$B,$B$1))</f>
        <v>31149532</v>
      </c>
      <c r="D4" s="174">
        <f>SUMIFS(Cambium22_MidCase_annual_state!K:K,Cambium22_MidCase_annual_state!$A:$A,$B4,Cambium22_MidCase_annual_state!$B:$B,$B$1)</f>
        <v>72940160</v>
      </c>
    </row>
    <row r="5" spans="2:4">
      <c r="B5" s="85" t="s">
        <v>539</v>
      </c>
      <c r="C5" s="174">
        <f>SUM(SUMIFS(Cambium22_MidCase_annual_state!J:J,Cambium22_MidCase_annual_state!$A:$A,$B5,Cambium22_MidCase_annual_state!$B:$B,$B$1),SUMIFS(Cambium22_MidCase_annual_state!BZ:BZ,Cambium22_MidCase_annual_state!$A:$A,$B5,Cambium22_MidCase_annual_state!$B:$B,$B$1))</f>
        <v>48007376</v>
      </c>
      <c r="D5" s="174">
        <f>SUMIFS(Cambium22_MidCase_annual_state!K:K,Cambium22_MidCase_annual_state!$A:$A,$B5,Cambium22_MidCase_annual_state!$B:$B,$B$1)</f>
        <v>44824250</v>
      </c>
    </row>
    <row r="6" spans="2:4">
      <c r="B6" s="85" t="s">
        <v>540</v>
      </c>
      <c r="C6" s="174">
        <f>SUM(SUMIFS(Cambium22_MidCase_annual_state!J:J,Cambium22_MidCase_annual_state!$A:$A,$B6,Cambium22_MidCase_annual_state!$B:$B,$B$1),SUMIFS(Cambium22_MidCase_annual_state!BZ:BZ,Cambium22_MidCase_annual_state!$A:$A,$B6,Cambium22_MidCase_annual_state!$B:$B,$B$1))</f>
        <v>109195120</v>
      </c>
      <c r="D6" s="174">
        <f>SUMIFS(Cambium22_MidCase_annual_state!K:K,Cambium22_MidCase_annual_state!$A:$A,$B6,Cambium22_MidCase_annual_state!$B:$B,$B$1)</f>
        <v>45540468</v>
      </c>
    </row>
    <row r="7" spans="2:4">
      <c r="B7" s="85" t="s">
        <v>541</v>
      </c>
      <c r="C7" s="174">
        <f>SUM(SUMIFS(Cambium22_MidCase_annual_state!J:J,Cambium22_MidCase_annual_state!$A:$A,$B7,Cambium22_MidCase_annual_state!$B:$B,$B$1),SUMIFS(Cambium22_MidCase_annual_state!BZ:BZ,Cambium22_MidCase_annual_state!$A:$A,$B7,Cambium22_MidCase_annual_state!$B:$B,$B$1))</f>
        <v>32434150</v>
      </c>
      <c r="D7" s="174">
        <f>SUMIFS(Cambium22_MidCase_annual_state!K:K,Cambium22_MidCase_annual_state!$A:$A,$B7,Cambium22_MidCase_annual_state!$B:$B,$B$1)</f>
        <v>19356276</v>
      </c>
    </row>
    <row r="8" spans="2:4">
      <c r="B8" s="85" t="s">
        <v>542</v>
      </c>
      <c r="C8" s="174">
        <f>SUM(SUMIFS(Cambium22_MidCase_annual_state!J:J,Cambium22_MidCase_annual_state!$A:$A,$B8,Cambium22_MidCase_annual_state!$B:$B,$B$1),SUMIFS(Cambium22_MidCase_annual_state!BZ:BZ,Cambium22_MidCase_annual_state!$A:$A,$B8,Cambium22_MidCase_annual_state!$B:$B,$B$1))</f>
        <v>328162.59999999998</v>
      </c>
      <c r="D8" s="174">
        <f>SUMIFS(Cambium22_MidCase_annual_state!K:K,Cambium22_MidCase_annual_state!$A:$A,$B8,Cambium22_MidCase_annual_state!$B:$B,$B$1)</f>
        <v>11822086</v>
      </c>
    </row>
    <row r="9" spans="2:4">
      <c r="B9" s="85" t="s">
        <v>543</v>
      </c>
      <c r="C9" s="174">
        <f>SUM(SUMIFS(Cambium22_MidCase_annual_state!J:J,Cambium22_MidCase_annual_state!$A:$A,$B9,Cambium22_MidCase_annual_state!$B:$B,$B$1),SUMIFS(Cambium22_MidCase_annual_state!BZ:BZ,Cambium22_MidCase_annual_state!$A:$A,$B9,Cambium22_MidCase_annual_state!$B:$B,$B$1))</f>
        <v>10484592</v>
      </c>
      <c r="D9" s="174">
        <f>SUMIFS(Cambium22_MidCase_annual_state!K:K,Cambium22_MidCase_annual_state!$A:$A,$B9,Cambium22_MidCase_annual_state!$B:$B,$B$1)</f>
        <v>4323573</v>
      </c>
    </row>
    <row r="10" spans="2:4">
      <c r="B10" s="85" t="s">
        <v>544</v>
      </c>
      <c r="C10" s="174">
        <f>SUM(SUMIFS(Cambium22_MidCase_annual_state!J:J,Cambium22_MidCase_annual_state!$A:$A,$B10,Cambium22_MidCase_annual_state!$B:$B,$B$1),SUMIFS(Cambium22_MidCase_annual_state!BZ:BZ,Cambium22_MidCase_annual_state!$A:$A,$B10,Cambium22_MidCase_annual_state!$B:$B,$B$1))</f>
        <v>48279480</v>
      </c>
      <c r="D10" s="174">
        <f>SUMIFS(Cambium22_MidCase_annual_state!K:K,Cambium22_MidCase_annual_state!$A:$A,$B10,Cambium22_MidCase_annual_state!$B:$B,$B$1)</f>
        <v>36302692</v>
      </c>
    </row>
    <row r="11" spans="2:4">
      <c r="B11" s="85" t="s">
        <v>545</v>
      </c>
      <c r="C11" s="174">
        <f>SUM(SUMIFS(Cambium22_MidCase_annual_state!J:J,Cambium22_MidCase_annual_state!$A:$A,$B11,Cambium22_MidCase_annual_state!$B:$B,$B$1),SUMIFS(Cambium22_MidCase_annual_state!BZ:BZ,Cambium22_MidCase_annual_state!$A:$A,$B11,Cambium22_MidCase_annual_state!$B:$B,$B$1))</f>
        <v>60218696</v>
      </c>
      <c r="D11" s="174">
        <f>SUMIFS(Cambium22_MidCase_annual_state!K:K,Cambium22_MidCase_annual_state!$A:$A,$B11,Cambium22_MidCase_annual_state!$B:$B,$B$1)</f>
        <v>23211710</v>
      </c>
    </row>
    <row r="12" spans="2:4">
      <c r="B12" s="85" t="s">
        <v>546</v>
      </c>
      <c r="C12" s="174">
        <f>SUM(SUMIFS(Cambium22_MidCase_annual_state!J:J,Cambium22_MidCase_annual_state!$A:$A,$B12,Cambium22_MidCase_annual_state!$B:$B,$B$1),SUMIFS(Cambium22_MidCase_annual_state!BZ:BZ,Cambium22_MidCase_annual_state!$A:$A,$B12,Cambium22_MidCase_annual_state!$B:$B,$B$1))</f>
        <v>0</v>
      </c>
      <c r="D12" s="174">
        <f>SUMIFS(Cambium22_MidCase_annual_state!K:K,Cambium22_MidCase_annual_state!$A:$A,$B12,Cambium22_MidCase_annual_state!$B:$B,$B$1)</f>
        <v>0</v>
      </c>
    </row>
    <row r="13" spans="2:4">
      <c r="B13" s="85" t="s">
        <v>547</v>
      </c>
      <c r="C13" s="174">
        <f>SUM(SUMIFS(Cambium22_MidCase_annual_state!J:J,Cambium22_MidCase_annual_state!$A:$A,$B13,Cambium22_MidCase_annual_state!$B:$B,$B$1),SUMIFS(Cambium22_MidCase_annual_state!BZ:BZ,Cambium22_MidCase_annual_state!$A:$A,$B13,Cambium22_MidCase_annual_state!$B:$B,$B$1))</f>
        <v>34077976</v>
      </c>
      <c r="D13" s="174">
        <f>SUMIFS(Cambium22_MidCase_annual_state!K:K,Cambium22_MidCase_annual_state!$A:$A,$B13,Cambium22_MidCase_annual_state!$B:$B,$B$1)</f>
        <v>23304760</v>
      </c>
    </row>
    <row r="14" spans="2:4">
      <c r="B14" s="85" t="s">
        <v>548</v>
      </c>
      <c r="C14" s="174">
        <f>SUM(SUMIFS(Cambium22_MidCase_annual_state!J:J,Cambium22_MidCase_annual_state!$A:$A,$B14,Cambium22_MidCase_annual_state!$B:$B,$B$1),SUMIFS(Cambium22_MidCase_annual_state!BZ:BZ,Cambium22_MidCase_annual_state!$A:$A,$B14,Cambium22_MidCase_annual_state!$B:$B,$B$1))</f>
        <v>117136620</v>
      </c>
      <c r="D14" s="174">
        <f>SUMIFS(Cambium22_MidCase_annual_state!K:K,Cambium22_MidCase_annual_state!$A:$A,$B14,Cambium22_MidCase_annual_state!$B:$B,$B$1)</f>
        <v>147799410</v>
      </c>
    </row>
    <row r="15" spans="2:4">
      <c r="B15" s="85" t="s">
        <v>549</v>
      </c>
      <c r="C15" s="174">
        <f>SUM(SUMIFS(Cambium22_MidCase_annual_state!J:J,Cambium22_MidCase_annual_state!$A:$A,$B15,Cambium22_MidCase_annual_state!$B:$B,$B$1),SUMIFS(Cambium22_MidCase_annual_state!BZ:BZ,Cambium22_MidCase_annual_state!$A:$A,$B15,Cambium22_MidCase_annual_state!$B:$B,$B$1))</f>
        <v>103704470</v>
      </c>
      <c r="D15" s="174">
        <f>SUMIFS(Cambium22_MidCase_annual_state!K:K,Cambium22_MidCase_annual_state!$A:$A,$B15,Cambium22_MidCase_annual_state!$B:$B,$B$1)</f>
        <v>68331784</v>
      </c>
    </row>
    <row r="16" spans="2:4">
      <c r="B16" s="85" t="s">
        <v>550</v>
      </c>
      <c r="C16" s="174">
        <f>SUM(SUMIFS(Cambium22_MidCase_annual_state!J:J,Cambium22_MidCase_annual_state!$A:$A,$B16,Cambium22_MidCase_annual_state!$B:$B,$B$1),SUMIFS(Cambium22_MidCase_annual_state!BZ:BZ,Cambium22_MidCase_annual_state!$A:$A,$B16,Cambium22_MidCase_annual_state!$B:$B,$B$1))</f>
        <v>75812840</v>
      </c>
      <c r="D16" s="174">
        <f>SUMIFS(Cambium22_MidCase_annual_state!K:K,Cambium22_MidCase_annual_state!$A:$A,$B16,Cambium22_MidCase_annual_state!$B:$B,$B$1)</f>
        <v>102469016</v>
      </c>
    </row>
    <row r="17" spans="2:4">
      <c r="B17" s="85" t="s">
        <v>551</v>
      </c>
      <c r="C17" s="174">
        <f>SUM(SUMIFS(Cambium22_MidCase_annual_state!J:J,Cambium22_MidCase_annual_state!$A:$A,$B17,Cambium22_MidCase_annual_state!$B:$B,$B$1),SUMIFS(Cambium22_MidCase_annual_state!BZ:BZ,Cambium22_MidCase_annual_state!$A:$A,$B17,Cambium22_MidCase_annual_state!$B:$B,$B$1))</f>
        <v>22417458</v>
      </c>
      <c r="D17" s="174">
        <f>SUMIFS(Cambium22_MidCase_annual_state!K:K,Cambium22_MidCase_annual_state!$A:$A,$B17,Cambium22_MidCase_annual_state!$B:$B,$B$1)</f>
        <v>35497240</v>
      </c>
    </row>
    <row r="18" spans="2:4">
      <c r="B18" s="85" t="s">
        <v>552</v>
      </c>
      <c r="C18" s="174">
        <f>SUM(SUMIFS(Cambium22_MidCase_annual_state!J:J,Cambium22_MidCase_annual_state!$A:$A,$B18,Cambium22_MidCase_annual_state!$B:$B,$B$1),SUMIFS(Cambium22_MidCase_annual_state!BZ:BZ,Cambium22_MidCase_annual_state!$A:$A,$B18,Cambium22_MidCase_annual_state!$B:$B,$B$1))</f>
        <v>63268000</v>
      </c>
      <c r="D18" s="174">
        <f>SUMIFS(Cambium22_MidCase_annual_state!K:K,Cambium22_MidCase_annual_state!$A:$A,$B18,Cambium22_MidCase_annual_state!$B:$B,$B$1)</f>
        <v>30659604</v>
      </c>
    </row>
    <row r="19" spans="2:4">
      <c r="B19" s="85" t="s">
        <v>553</v>
      </c>
      <c r="C19" s="174">
        <f>SUM(SUMIFS(Cambium22_MidCase_annual_state!J:J,Cambium22_MidCase_annual_state!$A:$A,$B19,Cambium22_MidCase_annual_state!$B:$B,$B$1),SUMIFS(Cambium22_MidCase_annual_state!BZ:BZ,Cambium22_MidCase_annual_state!$A:$A,$B19,Cambium22_MidCase_annual_state!$B:$B,$B$1))</f>
        <v>29459098</v>
      </c>
      <c r="D19" s="174">
        <f>SUMIFS(Cambium22_MidCase_annual_state!K:K,Cambium22_MidCase_annual_state!$A:$A,$B19,Cambium22_MidCase_annual_state!$B:$B,$B$1)</f>
        <v>16557002</v>
      </c>
    </row>
    <row r="20" spans="2:4">
      <c r="B20" s="85" t="s">
        <v>554</v>
      </c>
      <c r="C20" s="174">
        <f>SUM(SUMIFS(Cambium22_MidCase_annual_state!J:J,Cambium22_MidCase_annual_state!$A:$A,$B20,Cambium22_MidCase_annual_state!$B:$B,$B$1),SUMIFS(Cambium22_MidCase_annual_state!BZ:BZ,Cambium22_MidCase_annual_state!$A:$A,$B20,Cambium22_MidCase_annual_state!$B:$B,$B$1))</f>
        <v>3816166</v>
      </c>
      <c r="D20" s="174">
        <f>SUMIFS(Cambium22_MidCase_annual_state!K:K,Cambium22_MidCase_annual_state!$A:$A,$B20,Cambium22_MidCase_annual_state!$B:$B,$B$1)</f>
        <v>291928.40000000002</v>
      </c>
    </row>
    <row r="21" spans="2:4">
      <c r="B21" s="85" t="s">
        <v>555</v>
      </c>
      <c r="C21" s="174">
        <f>SUM(SUMIFS(Cambium22_MidCase_annual_state!J:J,Cambium22_MidCase_annual_state!$A:$A,$B21,Cambium22_MidCase_annual_state!$B:$B,$B$1),SUMIFS(Cambium22_MidCase_annual_state!BZ:BZ,Cambium22_MidCase_annual_state!$A:$A,$B21,Cambium22_MidCase_annual_state!$B:$B,$B$1))</f>
        <v>46904550</v>
      </c>
      <c r="D21" s="174">
        <f>SUMIFS(Cambium22_MidCase_annual_state!K:K,Cambium22_MidCase_annual_state!$A:$A,$B21,Cambium22_MidCase_annual_state!$B:$B,$B$1)</f>
        <v>18292702</v>
      </c>
    </row>
    <row r="22" spans="2:4">
      <c r="B22" s="85" t="s">
        <v>556</v>
      </c>
      <c r="C22" s="174">
        <f>SUM(SUMIFS(Cambium22_MidCase_annual_state!J:J,Cambium22_MidCase_annual_state!$A:$A,$B22,Cambium22_MidCase_annual_state!$B:$B,$B$1),SUMIFS(Cambium22_MidCase_annual_state!BZ:BZ,Cambium22_MidCase_annual_state!$A:$A,$B22,Cambium22_MidCase_annual_state!$B:$B,$B$1))</f>
        <v>32382604</v>
      </c>
      <c r="D22" s="174">
        <f>SUMIFS(Cambium22_MidCase_annual_state!K:K,Cambium22_MidCase_annual_state!$A:$A,$B22,Cambium22_MidCase_annual_state!$B:$B,$B$1)</f>
        <v>1813008.4</v>
      </c>
    </row>
    <row r="23" spans="2:4">
      <c r="B23" s="85" t="s">
        <v>557</v>
      </c>
      <c r="C23" s="174">
        <f>SUM(SUMIFS(Cambium22_MidCase_annual_state!J:J,Cambium22_MidCase_annual_state!$A:$A,$B23,Cambium22_MidCase_annual_state!$B:$B,$B$1),SUMIFS(Cambium22_MidCase_annual_state!BZ:BZ,Cambium22_MidCase_annual_state!$A:$A,$B23,Cambium22_MidCase_annual_state!$B:$B,$B$1))</f>
        <v>23427153.800000001</v>
      </c>
      <c r="D23" s="174">
        <f>SUMIFS(Cambium22_MidCase_annual_state!K:K,Cambium22_MidCase_annual_state!$A:$A,$B23,Cambium22_MidCase_annual_state!$B:$B,$B$1)</f>
        <v>26307906</v>
      </c>
    </row>
    <row r="24" spans="2:4">
      <c r="B24" s="85" t="s">
        <v>558</v>
      </c>
      <c r="C24" s="174">
        <f>SUM(SUMIFS(Cambium22_MidCase_annual_state!J:J,Cambium22_MidCase_annual_state!$A:$A,$B24,Cambium22_MidCase_annual_state!$B:$B,$B$1),SUMIFS(Cambium22_MidCase_annual_state!BZ:BZ,Cambium22_MidCase_annual_state!$A:$A,$B24,Cambium22_MidCase_annual_state!$B:$B,$B$1))</f>
        <v>69679545</v>
      </c>
      <c r="D24" s="174">
        <f>SUMIFS(Cambium22_MidCase_annual_state!K:K,Cambium22_MidCase_annual_state!$A:$A,$B24,Cambium22_MidCase_annual_state!$B:$B,$B$1)</f>
        <v>68735260</v>
      </c>
    </row>
    <row r="25" spans="2:4">
      <c r="B25" s="85" t="s">
        <v>559</v>
      </c>
      <c r="C25" s="174">
        <f>SUM(SUMIFS(Cambium22_MidCase_annual_state!J:J,Cambium22_MidCase_annual_state!$A:$A,$B25,Cambium22_MidCase_annual_state!$B:$B,$B$1),SUMIFS(Cambium22_MidCase_annual_state!BZ:BZ,Cambium22_MidCase_annual_state!$A:$A,$B25,Cambium22_MidCase_annual_state!$B:$B,$B$1))</f>
        <v>23281996</v>
      </c>
      <c r="D25" s="174">
        <f>SUMIFS(Cambium22_MidCase_annual_state!K:K,Cambium22_MidCase_annual_state!$A:$A,$B25,Cambium22_MidCase_annual_state!$B:$B,$B$1)</f>
        <v>17253144</v>
      </c>
    </row>
    <row r="26" spans="2:4">
      <c r="B26" s="85" t="s">
        <v>560</v>
      </c>
      <c r="C26" s="174">
        <f>SUM(SUMIFS(Cambium22_MidCase_annual_state!J:J,Cambium22_MidCase_annual_state!$A:$A,$B26,Cambium22_MidCase_annual_state!$B:$B,$B$1),SUMIFS(Cambium22_MidCase_annual_state!BZ:BZ,Cambium22_MidCase_annual_state!$A:$A,$B26,Cambium22_MidCase_annual_state!$B:$B,$B$1))</f>
        <v>88500260</v>
      </c>
      <c r="D26" s="174">
        <f>SUMIFS(Cambium22_MidCase_annual_state!K:K,Cambium22_MidCase_annual_state!$A:$A,$B26,Cambium22_MidCase_annual_state!$B:$B,$B$1)</f>
        <v>82016380</v>
      </c>
    </row>
    <row r="27" spans="2:4">
      <c r="B27" s="85" t="s">
        <v>561</v>
      </c>
      <c r="C27" s="174">
        <f>SUM(SUMIFS(Cambium22_MidCase_annual_state!J:J,Cambium22_MidCase_annual_state!$A:$A,$B27,Cambium22_MidCase_annual_state!$B:$B,$B$1),SUMIFS(Cambium22_MidCase_annual_state!BZ:BZ,Cambium22_MidCase_annual_state!$A:$A,$B27,Cambium22_MidCase_annual_state!$B:$B,$B$1))</f>
        <v>18236575.399999999</v>
      </c>
      <c r="D27" s="174">
        <f>SUMIFS(Cambium22_MidCase_annual_state!K:K,Cambium22_MidCase_annual_state!$A:$A,$B27,Cambium22_MidCase_annual_state!$B:$B,$B$1)</f>
        <v>26944262</v>
      </c>
    </row>
    <row r="28" spans="2:4">
      <c r="B28" s="85" t="s">
        <v>562</v>
      </c>
      <c r="C28" s="174">
        <f>SUM(SUMIFS(Cambium22_MidCase_annual_state!J:J,Cambium22_MidCase_annual_state!$A:$A,$B28,Cambium22_MidCase_annual_state!$B:$B,$B$1),SUMIFS(Cambium22_MidCase_annual_state!BZ:BZ,Cambium22_MidCase_annual_state!$A:$A,$B28,Cambium22_MidCase_annual_state!$B:$B,$B$1))</f>
        <v>22227818</v>
      </c>
      <c r="D28" s="174">
        <f>SUMIFS(Cambium22_MidCase_annual_state!K:K,Cambium22_MidCase_annual_state!$A:$A,$B28,Cambium22_MidCase_annual_state!$B:$B,$B$1)</f>
        <v>39763480</v>
      </c>
    </row>
    <row r="29" spans="2:4">
      <c r="B29" s="85" t="s">
        <v>563</v>
      </c>
      <c r="C29" s="174">
        <f>SUM(SUMIFS(Cambium22_MidCase_annual_state!J:J,Cambium22_MidCase_annual_state!$A:$A,$B29,Cambium22_MidCase_annual_state!$B:$B,$B$1),SUMIFS(Cambium22_MidCase_annual_state!BZ:BZ,Cambium22_MidCase_annual_state!$A:$A,$B29,Cambium22_MidCase_annual_state!$B:$B,$B$1))</f>
        <v>25341504</v>
      </c>
      <c r="D29" s="174">
        <f>SUMIFS(Cambium22_MidCase_annual_state!K:K,Cambium22_MidCase_annual_state!$A:$A,$B29,Cambium22_MidCase_annual_state!$B:$B,$B$1)</f>
        <v>21446326</v>
      </c>
    </row>
    <row r="30" spans="2:4">
      <c r="B30" s="85" t="s">
        <v>564</v>
      </c>
      <c r="C30" s="174">
        <f>SUM(SUMIFS(Cambium22_MidCase_annual_state!J:J,Cambium22_MidCase_annual_state!$A:$A,$B30,Cambium22_MidCase_annual_state!$B:$B,$B$1),SUMIFS(Cambium22_MidCase_annual_state!BZ:BZ,Cambium22_MidCase_annual_state!$A:$A,$B30,Cambium22_MidCase_annual_state!$B:$B,$B$1))</f>
        <v>8778659</v>
      </c>
      <c r="D30" s="174">
        <f>SUMIFS(Cambium22_MidCase_annual_state!K:K,Cambium22_MidCase_annual_state!$A:$A,$B30,Cambium22_MidCase_annual_state!$B:$B,$B$1)</f>
        <v>13843795</v>
      </c>
    </row>
    <row r="31" spans="2:4">
      <c r="B31" s="85" t="s">
        <v>565</v>
      </c>
      <c r="C31" s="174">
        <f>SUM(SUMIFS(Cambium22_MidCase_annual_state!J:J,Cambium22_MidCase_annual_state!$A:$A,$B31,Cambium22_MidCase_annual_state!$B:$B,$B$1),SUMIFS(Cambium22_MidCase_annual_state!BZ:BZ,Cambium22_MidCase_annual_state!$A:$A,$B31,Cambium22_MidCase_annual_state!$B:$B,$B$1))</f>
        <v>20743186</v>
      </c>
      <c r="D31" s="174">
        <f>SUMIFS(Cambium22_MidCase_annual_state!K:K,Cambium22_MidCase_annual_state!$A:$A,$B31,Cambium22_MidCase_annual_state!$B:$B,$B$1)</f>
        <v>18762830</v>
      </c>
    </row>
    <row r="32" spans="2:4">
      <c r="B32" s="85" t="s">
        <v>566</v>
      </c>
      <c r="C32" s="174">
        <f>SUM(SUMIFS(Cambium22_MidCase_annual_state!J:J,Cambium22_MidCase_annual_state!$A:$A,$B32,Cambium22_MidCase_annual_state!$B:$B,$B$1),SUMIFS(Cambium22_MidCase_annual_state!BZ:BZ,Cambium22_MidCase_annual_state!$A:$A,$B32,Cambium22_MidCase_annual_state!$B:$B,$B$1))</f>
        <v>24895854</v>
      </c>
      <c r="D32" s="174">
        <f>SUMIFS(Cambium22_MidCase_annual_state!K:K,Cambium22_MidCase_annual_state!$A:$A,$B32,Cambium22_MidCase_annual_state!$B:$B,$B$1)</f>
        <v>30020412</v>
      </c>
    </row>
    <row r="33" spans="2:8">
      <c r="B33" s="85" t="s">
        <v>567</v>
      </c>
      <c r="C33" s="174">
        <f>SUM(SUMIFS(Cambium22_MidCase_annual_state!J:J,Cambium22_MidCase_annual_state!$A:$A,$B33,Cambium22_MidCase_annual_state!$B:$B,$B$1),SUMIFS(Cambium22_MidCase_annual_state!BZ:BZ,Cambium22_MidCase_annual_state!$A:$A,$B33,Cambium22_MidCase_annual_state!$B:$B,$B$1))</f>
        <v>41209982</v>
      </c>
      <c r="D33" s="174">
        <f>SUMIFS(Cambium22_MidCase_annual_state!K:K,Cambium22_MidCase_annual_state!$A:$A,$B33,Cambium22_MidCase_annual_state!$B:$B,$B$1)</f>
        <v>13722966</v>
      </c>
    </row>
    <row r="34" spans="2:8">
      <c r="B34" s="85" t="s">
        <v>568</v>
      </c>
      <c r="C34" s="174">
        <f>SUM(SUMIFS(Cambium22_MidCase_annual_state!J:J,Cambium22_MidCase_annual_state!$A:$A,$B34,Cambium22_MidCase_annual_state!$B:$B,$B$1),SUMIFS(Cambium22_MidCase_annual_state!BZ:BZ,Cambium22_MidCase_annual_state!$A:$A,$B34,Cambium22_MidCase_annual_state!$B:$B,$B$1))</f>
        <v>40042748</v>
      </c>
      <c r="D34" s="174">
        <f>SUMIFS(Cambium22_MidCase_annual_state!K:K,Cambium22_MidCase_annual_state!$A:$A,$B34,Cambium22_MidCase_annual_state!$B:$B,$B$1)</f>
        <v>21927466</v>
      </c>
    </row>
    <row r="35" spans="2:8">
      <c r="B35" s="85" t="s">
        <v>569</v>
      </c>
      <c r="C35" s="174">
        <f>SUM(SUMIFS(Cambium22_MidCase_annual_state!J:J,Cambium22_MidCase_annual_state!$A:$A,$B35,Cambium22_MidCase_annual_state!$B:$B,$B$1),SUMIFS(Cambium22_MidCase_annual_state!BZ:BZ,Cambium22_MidCase_annual_state!$A:$A,$B35,Cambium22_MidCase_annual_state!$B:$B,$B$1))</f>
        <v>19023486.5</v>
      </c>
      <c r="D35" s="174">
        <f>SUMIFS(Cambium22_MidCase_annual_state!K:K,Cambium22_MidCase_annual_state!$A:$A,$B35,Cambium22_MidCase_annual_state!$B:$B,$B$1)</f>
        <v>28949594</v>
      </c>
    </row>
    <row r="36" spans="2:8">
      <c r="B36" s="85" t="s">
        <v>570</v>
      </c>
      <c r="C36" s="174">
        <f>SUM(SUMIFS(Cambium22_MidCase_annual_state!J:J,Cambium22_MidCase_annual_state!$A:$A,$B36,Cambium22_MidCase_annual_state!$B:$B,$B$1),SUMIFS(Cambium22_MidCase_annual_state!BZ:BZ,Cambium22_MidCase_annual_state!$A:$A,$B36,Cambium22_MidCase_annual_state!$B:$B,$B$1))</f>
        <v>59616756</v>
      </c>
      <c r="D36" s="174">
        <f>SUMIFS(Cambium22_MidCase_annual_state!K:K,Cambium22_MidCase_annual_state!$A:$A,$B36,Cambium22_MidCase_annual_state!$B:$B,$B$1)</f>
        <v>47608156</v>
      </c>
    </row>
    <row r="37" spans="2:8">
      <c r="B37" s="85" t="s">
        <v>571</v>
      </c>
      <c r="C37" s="174">
        <f>SUM(SUMIFS(Cambium22_MidCase_annual_state!J:J,Cambium22_MidCase_annual_state!$A:$A,$B37,Cambium22_MidCase_annual_state!$B:$B,$B$1),SUMIFS(Cambium22_MidCase_annual_state!BZ:BZ,Cambium22_MidCase_annual_state!$A:$A,$B37,Cambium22_MidCase_annual_state!$B:$B,$B$1))</f>
        <v>29385446</v>
      </c>
      <c r="D37" s="174">
        <f>SUMIFS(Cambium22_MidCase_annual_state!K:K,Cambium22_MidCase_annual_state!$A:$A,$B37,Cambium22_MidCase_annual_state!$B:$B,$B$1)</f>
        <v>72480580</v>
      </c>
    </row>
    <row r="38" spans="2:8">
      <c r="B38" s="85" t="s">
        <v>572</v>
      </c>
      <c r="C38" s="174">
        <f>SUM(SUMIFS(Cambium22_MidCase_annual_state!J:J,Cambium22_MidCase_annual_state!$A:$A,$B38,Cambium22_MidCase_annual_state!$B:$B,$B$1),SUMIFS(Cambium22_MidCase_annual_state!BZ:BZ,Cambium22_MidCase_annual_state!$A:$A,$B38,Cambium22_MidCase_annual_state!$B:$B,$B$1))</f>
        <v>59785850</v>
      </c>
      <c r="D38" s="174">
        <f>SUMIFS(Cambium22_MidCase_annual_state!K:K,Cambium22_MidCase_annual_state!$A:$A,$B38,Cambium22_MidCase_annual_state!$B:$B,$B$1)</f>
        <v>61248250</v>
      </c>
    </row>
    <row r="39" spans="2:8">
      <c r="B39" s="85" t="s">
        <v>573</v>
      </c>
      <c r="C39" s="174">
        <f>SUM(SUMIFS(Cambium22_MidCase_annual_state!J:J,Cambium22_MidCase_annual_state!$A:$A,$B39,Cambium22_MidCase_annual_state!$B:$B,$B$1),SUMIFS(Cambium22_MidCase_annual_state!BZ:BZ,Cambium22_MidCase_annual_state!$A:$A,$B39,Cambium22_MidCase_annual_state!$B:$B,$B$1))</f>
        <v>24911482</v>
      </c>
      <c r="D39" s="174">
        <f>SUMIFS(Cambium22_MidCase_annual_state!K:K,Cambium22_MidCase_annual_state!$A:$A,$B39,Cambium22_MidCase_annual_state!$B:$B,$B$1)</f>
        <v>96271670</v>
      </c>
    </row>
    <row r="40" spans="2:8">
      <c r="B40" s="85" t="s">
        <v>574</v>
      </c>
      <c r="C40" s="174">
        <f>SUM(SUMIFS(Cambium22_MidCase_annual_state!J:J,Cambium22_MidCase_annual_state!$A:$A,$B40,Cambium22_MidCase_annual_state!$B:$B,$B$1),SUMIFS(Cambium22_MidCase_annual_state!BZ:BZ,Cambium22_MidCase_annual_state!$A:$A,$B40,Cambium22_MidCase_annual_state!$B:$B,$B$1))</f>
        <v>6158901.5</v>
      </c>
      <c r="D40" s="174">
        <f>SUMIFS(Cambium22_MidCase_annual_state!K:K,Cambium22_MidCase_annual_state!$A:$A,$B40,Cambium22_MidCase_annual_state!$B:$B,$B$1)</f>
        <v>4930804</v>
      </c>
    </row>
    <row r="41" spans="2:8">
      <c r="B41" s="85" t="s">
        <v>575</v>
      </c>
      <c r="C41" s="174">
        <f>SUM(SUMIFS(Cambium22_MidCase_annual_state!J:J,Cambium22_MidCase_annual_state!$A:$A,$B41,Cambium22_MidCase_annual_state!$B:$B,$B$1),SUMIFS(Cambium22_MidCase_annual_state!BZ:BZ,Cambium22_MidCase_annual_state!$A:$A,$B41,Cambium22_MidCase_annual_state!$B:$B,$B$1))</f>
        <v>25458424</v>
      </c>
      <c r="D41" s="174">
        <f>SUMIFS(Cambium22_MidCase_annual_state!K:K,Cambium22_MidCase_annual_state!$A:$A,$B41,Cambium22_MidCase_annual_state!$B:$B,$B$1)</f>
        <v>21783330</v>
      </c>
    </row>
    <row r="42" spans="2:8">
      <c r="B42" s="85" t="s">
        <v>576</v>
      </c>
      <c r="C42" s="174">
        <f>SUM(SUMIFS(Cambium22_MidCase_annual_state!J:J,Cambium22_MidCase_annual_state!$A:$A,$B42,Cambium22_MidCase_annual_state!$B:$B,$B$1),SUMIFS(Cambium22_MidCase_annual_state!BZ:BZ,Cambium22_MidCase_annual_state!$A:$A,$B42,Cambium22_MidCase_annual_state!$B:$B,$B$1))</f>
        <v>8487187</v>
      </c>
      <c r="D42" s="174">
        <f>SUMIFS(Cambium22_MidCase_annual_state!K:K,Cambium22_MidCase_annual_state!$A:$A,$B42,Cambium22_MidCase_annual_state!$B:$B,$B$1)</f>
        <v>14232429</v>
      </c>
    </row>
    <row r="43" spans="2:8">
      <c r="B43" s="85" t="s">
        <v>577</v>
      </c>
      <c r="C43" s="174">
        <f>SUM(SUMIFS(Cambium22_MidCase_annual_state!J:J,Cambium22_MidCase_annual_state!$A:$A,$B43,Cambium22_MidCase_annual_state!$B:$B,$B$1),SUMIFS(Cambium22_MidCase_annual_state!BZ:BZ,Cambium22_MidCase_annual_state!$A:$A,$B43,Cambium22_MidCase_annual_state!$B:$B,$B$1))</f>
        <v>45261704</v>
      </c>
      <c r="D43" s="174">
        <f>SUMIFS(Cambium22_MidCase_annual_state!K:K,Cambium22_MidCase_annual_state!$A:$A,$B43,Cambium22_MidCase_annual_state!$B:$B,$B$1)</f>
        <v>20776046</v>
      </c>
    </row>
    <row r="44" spans="2:8">
      <c r="B44" s="85" t="s">
        <v>578</v>
      </c>
      <c r="C44" s="174">
        <f>SUM(SUMIFS(Cambium22_MidCase_annual_state!J:J,Cambium22_MidCase_annual_state!$A:$A,$B44,Cambium22_MidCase_annual_state!$B:$B,$B$1),SUMIFS(Cambium22_MidCase_annual_state!BZ:BZ,Cambium22_MidCase_annual_state!$A:$A,$B44,Cambium22_MidCase_annual_state!$B:$B,$B$1))</f>
        <v>285643400</v>
      </c>
      <c r="D44" s="174">
        <f>SUMIFS(Cambium22_MidCase_annual_state!K:K,Cambium22_MidCase_annual_state!$A:$A,$B44,Cambium22_MidCase_annual_state!$B:$B,$B$1)</f>
        <v>296760700</v>
      </c>
    </row>
    <row r="45" spans="2:8">
      <c r="B45" s="85" t="s">
        <v>579</v>
      </c>
      <c r="C45" s="174">
        <f>SUM(SUMIFS(Cambium22_MidCase_annual_state!J:J,Cambium22_MidCase_annual_state!$A:$A,$B45,Cambium22_MidCase_annual_state!$B:$B,$B$1),SUMIFS(Cambium22_MidCase_annual_state!BZ:BZ,Cambium22_MidCase_annual_state!$A:$A,$B45,Cambium22_MidCase_annual_state!$B:$B,$B$1))</f>
        <v>18161794</v>
      </c>
      <c r="D45" s="174">
        <f>SUMIFS(Cambium22_MidCase_annual_state!K:K,Cambium22_MidCase_annual_state!$A:$A,$B45,Cambium22_MidCase_annual_state!$B:$B,$B$1)</f>
        <v>16343501</v>
      </c>
    </row>
    <row r="46" spans="2:8">
      <c r="B46" s="85" t="s">
        <v>580</v>
      </c>
      <c r="C46" s="174">
        <f>SUM(SUMIFS(Cambium22_MidCase_annual_state!J:J,Cambium22_MidCase_annual_state!$A:$A,$B46,Cambium22_MidCase_annual_state!$B:$B,$B$1),SUMIFS(Cambium22_MidCase_annual_state!BZ:BZ,Cambium22_MidCase_annual_state!$A:$A,$B46,Cambium22_MidCase_annual_state!$B:$B,$B$1))</f>
        <v>24088903.199999999</v>
      </c>
      <c r="D46" s="174">
        <f>SUMIFS(Cambium22_MidCase_annual_state!K:K,Cambium22_MidCase_annual_state!$A:$A,$B46,Cambium22_MidCase_annual_state!$B:$B,$B$1)</f>
        <v>21431764</v>
      </c>
      <c r="G46" s="177"/>
      <c r="H46" s="177"/>
    </row>
    <row r="47" spans="2:8">
      <c r="B47" s="85" t="s">
        <v>581</v>
      </c>
      <c r="C47" s="174">
        <f>SUM(SUMIFS(Cambium22_MidCase_annual_state!J:J,Cambium22_MidCase_annual_state!$A:$A,$B47,Cambium22_MidCase_annual_state!$B:$B,$B$1),SUMIFS(Cambium22_MidCase_annual_state!BZ:BZ,Cambium22_MidCase_annual_state!$A:$A,$B47,Cambium22_MidCase_annual_state!$B:$B,$B$1))</f>
        <v>50391864</v>
      </c>
      <c r="D47" s="174">
        <f>SUMIFS(Cambium22_MidCase_annual_state!K:K,Cambium22_MidCase_annual_state!$A:$A,$B47,Cambium22_MidCase_annual_state!$B:$B,$B$1)</f>
        <v>33529628</v>
      </c>
    </row>
    <row r="48" spans="2:8">
      <c r="B48" s="85" t="s">
        <v>582</v>
      </c>
      <c r="C48" s="174">
        <f>SUM(SUMIFS(Cambium22_MidCase_annual_state!J:J,Cambium22_MidCase_annual_state!$A:$A,$B48,Cambium22_MidCase_annual_state!$B:$B,$B$1),SUMIFS(Cambium22_MidCase_annual_state!BZ:BZ,Cambium22_MidCase_annual_state!$A:$A,$B48,Cambium22_MidCase_annual_state!$B:$B,$B$1))</f>
        <v>94799447</v>
      </c>
      <c r="D48" s="174">
        <f>SUMIFS(Cambium22_MidCase_annual_state!K:K,Cambium22_MidCase_annual_state!$A:$A,$B48,Cambium22_MidCase_annual_state!$B:$B,$B$1)</f>
        <v>93715930</v>
      </c>
    </row>
    <row r="49" spans="2:9">
      <c r="B49" s="85" t="s">
        <v>583</v>
      </c>
      <c r="C49" s="174">
        <f>SUM(SUMIFS(Cambium22_MidCase_annual_state!J:J,Cambium22_MidCase_annual_state!$A:$A,$B49,Cambium22_MidCase_annual_state!$B:$B,$B$1),SUMIFS(Cambium22_MidCase_annual_state!BZ:BZ,Cambium22_MidCase_annual_state!$A:$A,$B49,Cambium22_MidCase_annual_state!$B:$B,$B$1))</f>
        <v>50932050</v>
      </c>
      <c r="D49" s="174">
        <f>SUMIFS(Cambium22_MidCase_annual_state!K:K,Cambium22_MidCase_annual_state!$A:$A,$B49,Cambium22_MidCase_annual_state!$B:$B,$B$1)</f>
        <v>42092144</v>
      </c>
    </row>
    <row r="50" spans="2:9">
      <c r="B50" s="85" t="s">
        <v>584</v>
      </c>
      <c r="C50" s="174">
        <f>SUM(SUMIFS(Cambium22_MidCase_annual_state!J:J,Cambium22_MidCase_annual_state!$A:$A,$B50,Cambium22_MidCase_annual_state!$B:$B,$B$1),SUMIFS(Cambium22_MidCase_annual_state!BZ:BZ,Cambium22_MidCase_annual_state!$A:$A,$B50,Cambium22_MidCase_annual_state!$B:$B,$B$1))</f>
        <v>68507096</v>
      </c>
      <c r="D50" s="174">
        <f>SUMIFS(Cambium22_MidCase_annual_state!K:K,Cambium22_MidCase_annual_state!$A:$A,$B50,Cambium22_MidCase_annual_state!$B:$B,$B$1)</f>
        <v>53225860</v>
      </c>
    </row>
    <row r="51" spans="2:9">
      <c r="B51" s="85" t="s">
        <v>585</v>
      </c>
      <c r="C51" s="174">
        <f>SUM(SUMIFS(Cambium22_MidCase_annual_state!J:J,Cambium22_MidCase_annual_state!$A:$A,$B51,Cambium22_MidCase_annual_state!$B:$B,$B$1),SUMIFS(Cambium22_MidCase_annual_state!BZ:BZ,Cambium22_MidCase_annual_state!$A:$A,$B51,Cambium22_MidCase_annual_state!$B:$B,$B$1))</f>
        <v>13467738</v>
      </c>
      <c r="D51" s="174">
        <f>SUMIFS(Cambium22_MidCase_annual_state!K:K,Cambium22_MidCase_annual_state!$A:$A,$B51,Cambium22_MidCase_annual_state!$B:$B,$B$1)</f>
        <v>35465444</v>
      </c>
    </row>
    <row r="54" spans="2:9">
      <c r="G54" s="177"/>
      <c r="H54" s="177"/>
      <c r="I54" s="177"/>
    </row>
    <row r="55" spans="2:9">
      <c r="G55" s="177"/>
      <c r="H55" s="177"/>
      <c r="I55" s="177"/>
    </row>
    <row r="56" spans="2:9">
      <c r="G56" s="177"/>
      <c r="H56" s="177"/>
      <c r="I56" s="177"/>
    </row>
    <row r="57" spans="2:9">
      <c r="G57" s="177"/>
      <c r="H57" s="177"/>
      <c r="I57" s="177"/>
    </row>
    <row r="58" spans="2:9">
      <c r="G58" s="177"/>
      <c r="H58" s="177"/>
      <c r="I58" s="177"/>
    </row>
    <row r="59" spans="2:9">
      <c r="G59" s="177"/>
      <c r="H59" s="177"/>
      <c r="I59" s="177"/>
    </row>
    <row r="60" spans="2:9">
      <c r="G60" s="177"/>
      <c r="H60" s="177"/>
      <c r="I60" s="177"/>
    </row>
    <row r="61" spans="2:9">
      <c r="G61" s="177"/>
      <c r="H61" s="177"/>
      <c r="I61" s="177"/>
    </row>
    <row r="62" spans="2:9">
      <c r="G62" s="177"/>
      <c r="H62" s="177"/>
      <c r="I62" s="177"/>
    </row>
    <row r="63" spans="2:9">
      <c r="G63" s="177"/>
      <c r="H63" s="177"/>
      <c r="I63" s="177"/>
    </row>
    <row r="64" spans="2:9">
      <c r="G64" s="177"/>
      <c r="H64" s="177"/>
      <c r="I64" s="177"/>
    </row>
    <row r="65" spans="7:11">
      <c r="G65" s="177"/>
      <c r="H65" s="177"/>
      <c r="I65" s="177"/>
    </row>
    <row r="66" spans="7:11">
      <c r="G66" s="177"/>
      <c r="H66" s="177"/>
      <c r="I66" s="177"/>
    </row>
    <row r="67" spans="7:11">
      <c r="G67" s="177"/>
      <c r="H67" s="177"/>
      <c r="I67" s="177"/>
    </row>
    <row r="68" spans="7:11">
      <c r="G68" s="177"/>
      <c r="H68" s="177"/>
      <c r="I68" s="177"/>
    </row>
    <row r="69" spans="7:11">
      <c r="G69" s="177"/>
      <c r="H69" s="177"/>
      <c r="I69" s="177"/>
    </row>
    <row r="70" spans="7:11">
      <c r="G70" s="177"/>
      <c r="H70" s="177"/>
      <c r="I70" s="177"/>
    </row>
    <row r="71" spans="7:11">
      <c r="G71" s="177"/>
      <c r="H71" s="177"/>
      <c r="I71" s="177"/>
    </row>
    <row r="72" spans="7:11">
      <c r="G72" s="177"/>
      <c r="H72" s="177"/>
      <c r="I72" s="177"/>
    </row>
    <row r="73" spans="7:11">
      <c r="G73" s="177"/>
      <c r="H73" s="177"/>
      <c r="I73" s="177"/>
    </row>
    <row r="74" spans="7:11">
      <c r="G74" s="177"/>
      <c r="H74" s="177"/>
      <c r="I74" s="177"/>
    </row>
    <row r="75" spans="7:11">
      <c r="G75" s="177"/>
      <c r="H75" s="177"/>
      <c r="I75" s="177"/>
    </row>
    <row r="76" spans="7:11">
      <c r="G76" s="177"/>
      <c r="H76" s="177"/>
      <c r="I76" s="177"/>
    </row>
    <row r="77" spans="7:11">
      <c r="G77" s="177"/>
      <c r="H77" s="177"/>
      <c r="I77" s="177"/>
    </row>
    <row r="78" spans="7:11">
      <c r="G78" s="177"/>
      <c r="H78" s="177"/>
      <c r="I78" s="177"/>
    </row>
    <row r="79" spans="7:11">
      <c r="G79" s="177"/>
      <c r="H79" s="177"/>
      <c r="I79" s="177"/>
      <c r="K79" s="178"/>
    </row>
    <row r="80" spans="7:11">
      <c r="G80" s="177"/>
      <c r="H80" s="177"/>
      <c r="I80" s="177"/>
    </row>
    <row r="81" spans="7:9">
      <c r="G81" s="177"/>
      <c r="H81" s="177"/>
      <c r="I81" s="177"/>
    </row>
    <row r="82" spans="7:9">
      <c r="G82" s="177"/>
      <c r="H82" s="177"/>
      <c r="I82" s="177"/>
    </row>
    <row r="83" spans="7:9">
      <c r="G83" s="177"/>
      <c r="H83" s="177"/>
      <c r="I83" s="177"/>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909</v>
      </c>
      <c r="C1" t="s">
        <v>39</v>
      </c>
      <c r="E1">
        <f>IF(B2=TRUE,SUMIFS($B$147:$B$162,$A$147:$A$162,$A10),SUMIFS(E$125:E$140,$A$125:$A$140,$A10))</f>
        <v>4.2820318634287188E-2</v>
      </c>
    </row>
    <row r="2" spans="1:32">
      <c r="A2" t="str">
        <f>About!B1</f>
        <v>Georgia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9" t="s">
        <v>439</v>
      </c>
      <c r="B5" s="174">
        <f>C5</f>
        <v>60218696</v>
      </c>
      <c r="C5" s="172">
        <f>SUMIFS(Cambium!C:C,Cambium!B:B,About!B2)</f>
        <v>60218696</v>
      </c>
      <c r="D5" s="174">
        <f>C5</f>
        <v>60218696</v>
      </c>
      <c r="E5" s="174">
        <f t="shared" ref="E5:AF5" si="0">D5</f>
        <v>60218696</v>
      </c>
      <c r="F5" s="174">
        <f t="shared" si="0"/>
        <v>60218696</v>
      </c>
      <c r="G5" s="174">
        <f t="shared" si="0"/>
        <v>60218696</v>
      </c>
      <c r="H5" s="174">
        <f t="shared" si="0"/>
        <v>60218696</v>
      </c>
      <c r="I5" s="174">
        <f t="shared" si="0"/>
        <v>60218696</v>
      </c>
      <c r="J5" s="174">
        <f t="shared" si="0"/>
        <v>60218696</v>
      </c>
      <c r="K5" s="174">
        <f t="shared" si="0"/>
        <v>60218696</v>
      </c>
      <c r="L5" s="174">
        <f t="shared" si="0"/>
        <v>60218696</v>
      </c>
      <c r="M5" s="174">
        <f t="shared" si="0"/>
        <v>60218696</v>
      </c>
      <c r="N5" s="174">
        <f t="shared" si="0"/>
        <v>60218696</v>
      </c>
      <c r="O5" s="174">
        <f t="shared" si="0"/>
        <v>60218696</v>
      </c>
      <c r="P5" s="174">
        <f t="shared" si="0"/>
        <v>60218696</v>
      </c>
      <c r="Q5" s="174">
        <f t="shared" si="0"/>
        <v>60218696</v>
      </c>
      <c r="R5" s="174">
        <f t="shared" si="0"/>
        <v>60218696</v>
      </c>
      <c r="S5" s="174">
        <f t="shared" si="0"/>
        <v>60218696</v>
      </c>
      <c r="T5" s="174">
        <f t="shared" si="0"/>
        <v>60218696</v>
      </c>
      <c r="U5" s="174">
        <f t="shared" si="0"/>
        <v>60218696</v>
      </c>
      <c r="V5" s="174">
        <f t="shared" si="0"/>
        <v>60218696</v>
      </c>
      <c r="W5" s="174">
        <f t="shared" si="0"/>
        <v>60218696</v>
      </c>
      <c r="X5" s="174">
        <f t="shared" si="0"/>
        <v>60218696</v>
      </c>
      <c r="Y5" s="174">
        <f t="shared" si="0"/>
        <v>60218696</v>
      </c>
      <c r="Z5" s="174">
        <f t="shared" si="0"/>
        <v>60218696</v>
      </c>
      <c r="AA5" s="174">
        <f t="shared" si="0"/>
        <v>60218696</v>
      </c>
      <c r="AB5" s="174">
        <f t="shared" si="0"/>
        <v>60218696</v>
      </c>
      <c r="AC5" s="174">
        <f t="shared" si="0"/>
        <v>60218696</v>
      </c>
      <c r="AD5" s="174">
        <f t="shared" si="0"/>
        <v>60218696</v>
      </c>
      <c r="AE5" s="174">
        <f t="shared" si="0"/>
        <v>60218696</v>
      </c>
      <c r="AF5" s="174">
        <f t="shared" si="0"/>
        <v>60218696</v>
      </c>
    </row>
    <row r="6" spans="1:32" s="174" customFormat="1">
      <c r="A6" s="179"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14252550.303023485</v>
      </c>
      <c r="C10">
        <f>D10</f>
        <v>14252550.303023485</v>
      </c>
      <c r="D10" s="170">
        <f>SUM(D$5*SUMIFS(C$39:C$48,$B$39:$B$48,$A10),D$6*IF($B$2=TRUE,SUMIFS($B$147:$B$162,$A$147:$A$162,$A10),SUMIFS(E$125:E$140,$A$125:$A$140,$A10)))</f>
        <v>14252550.303023485</v>
      </c>
      <c r="E10">
        <f t="shared" ref="E10:N10" si="1">SUM(E$5*SUMIFS(D$39:D$48,$B$39:$B$48,$A10),E$6*IF($B$2=TRUE,SUMIFS($B$147:$B$162,$A$147:$A$162,$A10),SUMIFS(F$125:F$140,$A$125:$A$140,$A10)))</f>
        <v>11673902.260083644</v>
      </c>
      <c r="F10">
        <f t="shared" si="1"/>
        <v>10367639.808962757</v>
      </c>
      <c r="G10">
        <f t="shared" si="1"/>
        <v>10352300.565973876</v>
      </c>
      <c r="H10">
        <f t="shared" si="1"/>
        <v>9559133.1901505738</v>
      </c>
      <c r="I10">
        <f t="shared" si="1"/>
        <v>8476387.6036914419</v>
      </c>
      <c r="J10">
        <f t="shared" si="1"/>
        <v>6781331.8368348703</v>
      </c>
      <c r="K10">
        <f t="shared" si="1"/>
        <v>6810236.2299278453</v>
      </c>
      <c r="L10">
        <f t="shared" si="1"/>
        <v>7316507.0946890749</v>
      </c>
      <c r="M10">
        <f t="shared" si="1"/>
        <v>7316507.0946890749</v>
      </c>
      <c r="N10">
        <f t="shared" si="1"/>
        <v>7316507.0946890749</v>
      </c>
      <c r="O10">
        <f t="shared" ref="O10:AE10" si="2">SUM(O$5*SUMIFS(N$39:N$48,$B$39:$B$48,$A10),O$6*IF($B$2=TRUE,SUMIFS($B$147:$B$162,$A$147:$A$162,$A10),SUMIFS(P$125:P$140,$A$125:$A$140,$A10)))</f>
        <v>7316507.0946890749</v>
      </c>
      <c r="P10">
        <f t="shared" si="2"/>
        <v>7316507.0946890749</v>
      </c>
      <c r="Q10">
        <f t="shared" si="2"/>
        <v>7316507.0946890749</v>
      </c>
      <c r="R10">
        <f t="shared" si="2"/>
        <v>7316507.0946890749</v>
      </c>
      <c r="S10">
        <f t="shared" si="2"/>
        <v>7316507.0946890749</v>
      </c>
      <c r="T10">
        <f t="shared" si="2"/>
        <v>7316507.0946890749</v>
      </c>
      <c r="U10">
        <f t="shared" si="2"/>
        <v>7316507.0946890749</v>
      </c>
      <c r="V10">
        <f t="shared" si="2"/>
        <v>7316507.0946890749</v>
      </c>
      <c r="W10">
        <f t="shared" si="2"/>
        <v>7316507.0946890749</v>
      </c>
      <c r="X10">
        <f t="shared" si="2"/>
        <v>7316507.0946890749</v>
      </c>
      <c r="Y10">
        <f t="shared" si="2"/>
        <v>7316507.0946890749</v>
      </c>
      <c r="Z10">
        <f t="shared" si="2"/>
        <v>7316507.0946890749</v>
      </c>
      <c r="AA10">
        <f t="shared" si="2"/>
        <v>7316507.0946890749</v>
      </c>
      <c r="AB10">
        <f t="shared" si="2"/>
        <v>7316507.0946890749</v>
      </c>
      <c r="AC10">
        <f t="shared" si="2"/>
        <v>7316507.0946890749</v>
      </c>
      <c r="AD10">
        <f t="shared" si="2"/>
        <v>7316507.0946890749</v>
      </c>
      <c r="AE10">
        <f t="shared" si="2"/>
        <v>7316507.0946890749</v>
      </c>
      <c r="AF10">
        <f>SUM(AF$5*SUMIFS(AE$39:AE$48,$B$39:$B$48,$A10),AF$6*IF($B$2=TRUE,SUMIFS($B$147:$B$162,$A$147:$A$162,$A10),SUMIFS(AG$125:AG$140,$A$125:$A$140,$A10)))</f>
        <v>7316507.0946890749</v>
      </c>
    </row>
    <row r="11" spans="1:32">
      <c r="A11" s="100" t="s">
        <v>347</v>
      </c>
      <c r="B11">
        <f t="shared" ref="B11:B33" si="3">D11</f>
        <v>20224425.899055999</v>
      </c>
      <c r="C11">
        <f t="shared" ref="C11:C33" si="4">D11</f>
        <v>20224425.899055999</v>
      </c>
      <c r="D11" s="170">
        <f t="shared" ref="D11:D33" si="5">SUM(D$5*SUMIFS(C$39:C$48,$B$39:$B$48,$A11),D$6*IF($B$2=TRUE,SUMIFS($B$147:$B$162,$A$147:$A$162,$A11),SUMIFS(E$125:E$140,$A$125:$A$140,$A11)))</f>
        <v>20224425.899055999</v>
      </c>
      <c r="E11">
        <f t="shared" ref="E11:N11" si="6">SUM(E$5*SUMIFS(D$39:D$48,$B$39:$B$48,$A11),E$6*IF($B$2=TRUE,SUMIFS($B$147:$B$162,$A$147:$A$162,$A11),SUMIFS(F$125:F$140,$A$125:$A$140,$A11)))</f>
        <v>23361311.279162697</v>
      </c>
      <c r="F11">
        <f t="shared" si="6"/>
        <v>24631200.281420656</v>
      </c>
      <c r="G11">
        <f t="shared" si="6"/>
        <v>23571828.912388992</v>
      </c>
      <c r="H11">
        <f t="shared" si="6"/>
        <v>21877426.152287573</v>
      </c>
      <c r="I11">
        <f t="shared" si="6"/>
        <v>19251631.861090053</v>
      </c>
      <c r="J11">
        <f t="shared" si="6"/>
        <v>16233314.067054078</v>
      </c>
      <c r="K11">
        <f t="shared" si="6"/>
        <v>14026581.143412057</v>
      </c>
      <c r="L11">
        <f t="shared" si="6"/>
        <v>10905397.868026538</v>
      </c>
      <c r="M11">
        <f t="shared" si="6"/>
        <v>10905397.868026538</v>
      </c>
      <c r="N11">
        <f t="shared" si="6"/>
        <v>10905397.868026538</v>
      </c>
      <c r="O11">
        <f t="shared" ref="O11:AF11" si="7">SUM(O$5*SUMIFS(N$39:N$48,$B$39:$B$48,$A11),O$6*IF($B$2=TRUE,SUMIFS($B$147:$B$162,$A$147:$A$162,$A11),SUMIFS(P$125:P$140,$A$125:$A$140,$A11)))</f>
        <v>10905397.868026538</v>
      </c>
      <c r="P11">
        <f t="shared" si="7"/>
        <v>10905397.868026538</v>
      </c>
      <c r="Q11">
        <f t="shared" si="7"/>
        <v>10905397.868026538</v>
      </c>
      <c r="R11">
        <f t="shared" si="7"/>
        <v>10905397.868026538</v>
      </c>
      <c r="S11">
        <f t="shared" si="7"/>
        <v>10905397.868026538</v>
      </c>
      <c r="T11">
        <f t="shared" si="7"/>
        <v>10905397.868026538</v>
      </c>
      <c r="U11">
        <f t="shared" si="7"/>
        <v>10905397.868026538</v>
      </c>
      <c r="V11">
        <f t="shared" si="7"/>
        <v>10905397.868026538</v>
      </c>
      <c r="W11">
        <f t="shared" si="7"/>
        <v>10905397.868026538</v>
      </c>
      <c r="X11">
        <f t="shared" si="7"/>
        <v>10905397.868026538</v>
      </c>
      <c r="Y11">
        <f t="shared" si="7"/>
        <v>10905397.868026538</v>
      </c>
      <c r="Z11">
        <f t="shared" si="7"/>
        <v>10905397.868026538</v>
      </c>
      <c r="AA11">
        <f t="shared" si="7"/>
        <v>10905397.868026538</v>
      </c>
      <c r="AB11">
        <f t="shared" si="7"/>
        <v>10905397.868026538</v>
      </c>
      <c r="AC11">
        <f t="shared" si="7"/>
        <v>10905397.868026538</v>
      </c>
      <c r="AD11">
        <f t="shared" si="7"/>
        <v>10905397.868026538</v>
      </c>
      <c r="AE11">
        <f t="shared" si="7"/>
        <v>10905397.868026538</v>
      </c>
      <c r="AF11">
        <f t="shared" si="7"/>
        <v>10905397.868026538</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20654539.821017575</v>
      </c>
      <c r="C13">
        <f t="shared" si="4"/>
        <v>20654539.821017575</v>
      </c>
      <c r="D13" s="170">
        <f t="shared" si="5"/>
        <v>20654539.821017575</v>
      </c>
      <c r="E13">
        <f t="shared" ref="E13:N13" si="10">SUM(E$5*SUMIFS(D$39:D$48,$B$39:$B$48,$A13),E$6*IF($B$2=TRUE,SUMIFS($B$147:$B$162,$A$147:$A$162,$A13),SUMIFS(F$125:F$140,$A$125:$A$140,$A13)))</f>
        <v>20042671.010176808</v>
      </c>
      <c r="F13">
        <f t="shared" si="10"/>
        <v>20151924.858575664</v>
      </c>
      <c r="G13">
        <f t="shared" si="10"/>
        <v>20429260.370050993</v>
      </c>
      <c r="H13">
        <f t="shared" si="10"/>
        <v>20790303.828479618</v>
      </c>
      <c r="I13">
        <f t="shared" si="10"/>
        <v>20818891.095497303</v>
      </c>
      <c r="J13">
        <f t="shared" si="10"/>
        <v>21728828.751307786</v>
      </c>
      <c r="K13">
        <f t="shared" si="10"/>
        <v>19716338.947187576</v>
      </c>
      <c r="L13">
        <f t="shared" si="10"/>
        <v>19224091.876994826</v>
      </c>
      <c r="M13">
        <f t="shared" si="10"/>
        <v>19224091.876994826</v>
      </c>
      <c r="N13">
        <f t="shared" si="10"/>
        <v>19224091.876994826</v>
      </c>
      <c r="O13">
        <f t="shared" ref="O13:AF13" si="11">SUM(O$5*SUMIFS(N$39:N$48,$B$39:$B$48,$A13),O$6*IF($B$2=TRUE,SUMIFS($B$147:$B$162,$A$147:$A$162,$A13),SUMIFS(P$125:P$140,$A$125:$A$140,$A13)))</f>
        <v>19224091.876994826</v>
      </c>
      <c r="P13">
        <f t="shared" si="11"/>
        <v>19224091.876994826</v>
      </c>
      <c r="Q13">
        <f t="shared" si="11"/>
        <v>19224091.876994826</v>
      </c>
      <c r="R13">
        <f t="shared" si="11"/>
        <v>19224091.876994826</v>
      </c>
      <c r="S13">
        <f t="shared" si="11"/>
        <v>19224091.876994826</v>
      </c>
      <c r="T13">
        <f t="shared" si="11"/>
        <v>19224091.876994826</v>
      </c>
      <c r="U13">
        <f t="shared" si="11"/>
        <v>19224091.876994826</v>
      </c>
      <c r="V13">
        <f t="shared" si="11"/>
        <v>19224091.876994826</v>
      </c>
      <c r="W13">
        <f t="shared" si="11"/>
        <v>19224091.876994826</v>
      </c>
      <c r="X13">
        <f t="shared" si="11"/>
        <v>19224091.876994826</v>
      </c>
      <c r="Y13">
        <f t="shared" si="11"/>
        <v>19224091.876994826</v>
      </c>
      <c r="Z13">
        <f t="shared" si="11"/>
        <v>19224091.876994826</v>
      </c>
      <c r="AA13">
        <f t="shared" si="11"/>
        <v>19224091.876994826</v>
      </c>
      <c r="AB13">
        <f t="shared" si="11"/>
        <v>19224091.876994826</v>
      </c>
      <c r="AC13">
        <f t="shared" si="11"/>
        <v>19224091.876994826</v>
      </c>
      <c r="AD13">
        <f t="shared" si="11"/>
        <v>19224091.876994826</v>
      </c>
      <c r="AE13">
        <f t="shared" si="11"/>
        <v>19224091.876994826</v>
      </c>
      <c r="AF13">
        <f t="shared" si="11"/>
        <v>19224091.876994826</v>
      </c>
    </row>
    <row r="14" spans="1:32">
      <c r="A14" s="100" t="s">
        <v>101</v>
      </c>
      <c r="B14">
        <f t="shared" si="3"/>
        <v>2785754.865249346</v>
      </c>
      <c r="C14">
        <f t="shared" si="4"/>
        <v>2785754.865249346</v>
      </c>
      <c r="D14" s="170">
        <f t="shared" si="5"/>
        <v>2785754.865249346</v>
      </c>
      <c r="E14">
        <f t="shared" ref="E14:N14" si="12">SUM(E$5*SUMIFS(D$39:D$48,$B$39:$B$48,$A14),E$6*IF($B$2=TRUE,SUMIFS($B$147:$B$162,$A$147:$A$162,$A14),SUMIFS(F$125:F$140,$A$125:$A$140,$A14)))</f>
        <v>2579531.2788515063</v>
      </c>
      <c r="F14">
        <f t="shared" si="12"/>
        <v>2543732.8653640393</v>
      </c>
      <c r="G14">
        <f t="shared" si="12"/>
        <v>2659989.488965237</v>
      </c>
      <c r="H14">
        <f t="shared" si="12"/>
        <v>2743740.711188145</v>
      </c>
      <c r="I14">
        <f t="shared" si="12"/>
        <v>2799336.3965932205</v>
      </c>
      <c r="J14">
        <f t="shared" si="12"/>
        <v>2960540.5544805038</v>
      </c>
      <c r="K14">
        <f t="shared" si="12"/>
        <v>2805751.5154361851</v>
      </c>
      <c r="L14">
        <f t="shared" si="12"/>
        <v>2872277.305150473</v>
      </c>
      <c r="M14">
        <f t="shared" si="12"/>
        <v>2872277.305150473</v>
      </c>
      <c r="N14">
        <f t="shared" si="12"/>
        <v>2872277.305150473</v>
      </c>
      <c r="O14">
        <f t="shared" ref="O14:AF14" si="13">SUM(O$5*SUMIFS(N$39:N$48,$B$39:$B$48,$A14),O$6*IF($B$2=TRUE,SUMIFS($B$147:$B$162,$A$147:$A$162,$A14),SUMIFS(P$125:P$140,$A$125:$A$140,$A14)))</f>
        <v>2872277.305150473</v>
      </c>
      <c r="P14">
        <f t="shared" si="13"/>
        <v>2872277.305150473</v>
      </c>
      <c r="Q14">
        <f t="shared" si="13"/>
        <v>2872277.305150473</v>
      </c>
      <c r="R14">
        <f t="shared" si="13"/>
        <v>2872277.305150473</v>
      </c>
      <c r="S14">
        <f t="shared" si="13"/>
        <v>2872277.305150473</v>
      </c>
      <c r="T14">
        <f t="shared" si="13"/>
        <v>2872277.305150473</v>
      </c>
      <c r="U14">
        <f t="shared" si="13"/>
        <v>2872277.305150473</v>
      </c>
      <c r="V14">
        <f t="shared" si="13"/>
        <v>2872277.305150473</v>
      </c>
      <c r="W14">
        <f t="shared" si="13"/>
        <v>2872277.305150473</v>
      </c>
      <c r="X14">
        <f t="shared" si="13"/>
        <v>2872277.305150473</v>
      </c>
      <c r="Y14">
        <f t="shared" si="13"/>
        <v>2872277.305150473</v>
      </c>
      <c r="Z14">
        <f t="shared" si="13"/>
        <v>2872277.305150473</v>
      </c>
      <c r="AA14">
        <f t="shared" si="13"/>
        <v>2872277.305150473</v>
      </c>
      <c r="AB14">
        <f t="shared" si="13"/>
        <v>2872277.305150473</v>
      </c>
      <c r="AC14">
        <f t="shared" si="13"/>
        <v>2872277.305150473</v>
      </c>
      <c r="AD14">
        <f t="shared" si="13"/>
        <v>2872277.305150473</v>
      </c>
      <c r="AE14">
        <f t="shared" si="13"/>
        <v>2872277.305150473</v>
      </c>
      <c r="AF14">
        <f t="shared" si="13"/>
        <v>2872277.305150473</v>
      </c>
    </row>
    <row r="15" spans="1:32">
      <c r="A15" s="100" t="s">
        <v>100</v>
      </c>
      <c r="B15">
        <f t="shared" si="3"/>
        <v>1831.9888353236668</v>
      </c>
      <c r="C15">
        <f t="shared" si="4"/>
        <v>1831.9888353236668</v>
      </c>
      <c r="D15" s="170">
        <f t="shared" si="5"/>
        <v>1831.9888353236668</v>
      </c>
      <c r="E15">
        <f t="shared" ref="E15:N15" si="14">SUM(E$5*SUMIFS(D$39:D$48,$B$39:$B$48,$A15),E$6*IF($B$2=TRUE,SUMIFS($B$147:$B$162,$A$147:$A$162,$A15),SUMIFS(F$125:F$140,$A$125:$A$140,$A15)))</f>
        <v>3039.4805720432</v>
      </c>
      <c r="F15">
        <f t="shared" si="14"/>
        <v>3124.2818391058063</v>
      </c>
      <c r="G15">
        <f t="shared" si="14"/>
        <v>1641.6967202829992</v>
      </c>
      <c r="H15">
        <f t="shared" si="14"/>
        <v>1671.4192338801224</v>
      </c>
      <c r="I15">
        <f t="shared" si="14"/>
        <v>1625.2464175229566</v>
      </c>
      <c r="J15">
        <f t="shared" si="14"/>
        <v>1775.2887333699846</v>
      </c>
      <c r="K15">
        <f t="shared" si="14"/>
        <v>2284.0244836230809</v>
      </c>
      <c r="L15">
        <f t="shared" si="14"/>
        <v>24527.92551099262</v>
      </c>
      <c r="M15">
        <f t="shared" si="14"/>
        <v>24527.92551099262</v>
      </c>
      <c r="N15">
        <f t="shared" si="14"/>
        <v>24527.92551099262</v>
      </c>
      <c r="O15">
        <f t="shared" ref="O15:AF15" si="15">SUM(O$5*SUMIFS(N$39:N$48,$B$39:$B$48,$A15),O$6*IF($B$2=TRUE,SUMIFS($B$147:$B$162,$A$147:$A$162,$A15),SUMIFS(P$125:P$140,$A$125:$A$140,$A15)))</f>
        <v>24527.92551099262</v>
      </c>
      <c r="P15">
        <f t="shared" si="15"/>
        <v>24527.92551099262</v>
      </c>
      <c r="Q15">
        <f t="shared" si="15"/>
        <v>24527.92551099262</v>
      </c>
      <c r="R15">
        <f t="shared" si="15"/>
        <v>24527.92551099262</v>
      </c>
      <c r="S15">
        <f t="shared" si="15"/>
        <v>24527.92551099262</v>
      </c>
      <c r="T15">
        <f t="shared" si="15"/>
        <v>24527.92551099262</v>
      </c>
      <c r="U15">
        <f t="shared" si="15"/>
        <v>24527.92551099262</v>
      </c>
      <c r="V15">
        <f t="shared" si="15"/>
        <v>24527.92551099262</v>
      </c>
      <c r="W15">
        <f t="shared" si="15"/>
        <v>24527.92551099262</v>
      </c>
      <c r="X15">
        <f t="shared" si="15"/>
        <v>24527.92551099262</v>
      </c>
      <c r="Y15">
        <f t="shared" si="15"/>
        <v>24527.92551099262</v>
      </c>
      <c r="Z15">
        <f t="shared" si="15"/>
        <v>24527.92551099262</v>
      </c>
      <c r="AA15">
        <f t="shared" si="15"/>
        <v>24527.92551099262</v>
      </c>
      <c r="AB15">
        <f t="shared" si="15"/>
        <v>24527.92551099262</v>
      </c>
      <c r="AC15">
        <f t="shared" si="15"/>
        <v>24527.92551099262</v>
      </c>
      <c r="AD15">
        <f t="shared" si="15"/>
        <v>24527.92551099262</v>
      </c>
      <c r="AE15">
        <f t="shared" si="15"/>
        <v>24527.92551099262</v>
      </c>
      <c r="AF15">
        <f t="shared" si="15"/>
        <v>24527.92551099262</v>
      </c>
    </row>
    <row r="16" spans="1:32">
      <c r="A16" s="100" t="s">
        <v>102</v>
      </c>
      <c r="B16">
        <f t="shared" si="3"/>
        <v>1464258.9339761778</v>
      </c>
      <c r="C16">
        <f t="shared" si="4"/>
        <v>1464258.9339761778</v>
      </c>
      <c r="D16" s="170">
        <f t="shared" si="5"/>
        <v>1464258.9339761778</v>
      </c>
      <c r="E16">
        <f t="shared" ref="E16:N16" si="16">SUM(E$5*SUMIFS(D$39:D$48,$B$39:$B$48,$A16),E$6*IF($B$2=TRUE,SUMIFS($B$147:$B$162,$A$147:$A$162,$A16),SUMIFS(F$125:F$140,$A$125:$A$140,$A16)))</f>
        <v>1781127.6890930638</v>
      </c>
      <c r="F16">
        <f t="shared" si="16"/>
        <v>2005111.4312472851</v>
      </c>
      <c r="G16">
        <f t="shared" si="16"/>
        <v>2713725.580412562</v>
      </c>
      <c r="H16">
        <f t="shared" si="16"/>
        <v>4724835.4996239366</v>
      </c>
      <c r="I16">
        <f t="shared" si="16"/>
        <v>8350024.2842055252</v>
      </c>
      <c r="J16">
        <f t="shared" si="16"/>
        <v>11994824.244196031</v>
      </c>
      <c r="K16">
        <f t="shared" si="16"/>
        <v>16382481.081788514</v>
      </c>
      <c r="L16">
        <f t="shared" si="16"/>
        <v>19399209.30894962</v>
      </c>
      <c r="M16">
        <f t="shared" si="16"/>
        <v>19399209.30894962</v>
      </c>
      <c r="N16">
        <f t="shared" si="16"/>
        <v>19399209.30894962</v>
      </c>
      <c r="O16">
        <f t="shared" ref="O16:AF16" si="17">SUM(O$5*SUMIFS(N$39:N$48,$B$39:$B$48,$A16),O$6*IF($B$2=TRUE,SUMIFS($B$147:$B$162,$A$147:$A$162,$A16),SUMIFS(P$125:P$140,$A$125:$A$140,$A16)))</f>
        <v>19399209.30894962</v>
      </c>
      <c r="P16">
        <f t="shared" si="17"/>
        <v>19399209.30894962</v>
      </c>
      <c r="Q16">
        <f t="shared" si="17"/>
        <v>19399209.30894962</v>
      </c>
      <c r="R16">
        <f t="shared" si="17"/>
        <v>19399209.30894962</v>
      </c>
      <c r="S16">
        <f t="shared" si="17"/>
        <v>19399209.30894962</v>
      </c>
      <c r="T16">
        <f t="shared" si="17"/>
        <v>19399209.30894962</v>
      </c>
      <c r="U16">
        <f t="shared" si="17"/>
        <v>19399209.30894962</v>
      </c>
      <c r="V16">
        <f t="shared" si="17"/>
        <v>19399209.30894962</v>
      </c>
      <c r="W16">
        <f t="shared" si="17"/>
        <v>19399209.30894962</v>
      </c>
      <c r="X16">
        <f t="shared" si="17"/>
        <v>19399209.30894962</v>
      </c>
      <c r="Y16">
        <f t="shared" si="17"/>
        <v>19399209.30894962</v>
      </c>
      <c r="Z16">
        <f t="shared" si="17"/>
        <v>19399209.30894962</v>
      </c>
      <c r="AA16">
        <f t="shared" si="17"/>
        <v>19399209.30894962</v>
      </c>
      <c r="AB16">
        <f t="shared" si="17"/>
        <v>19399209.30894962</v>
      </c>
      <c r="AC16">
        <f t="shared" si="17"/>
        <v>19399209.30894962</v>
      </c>
      <c r="AD16">
        <f t="shared" si="17"/>
        <v>19399209.30894962</v>
      </c>
      <c r="AE16">
        <f t="shared" si="17"/>
        <v>19399209.30894962</v>
      </c>
      <c r="AF16">
        <f t="shared" si="17"/>
        <v>19399209.30894962</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294482.18754531181</v>
      </c>
      <c r="C18">
        <f t="shared" si="4"/>
        <v>294482.18754531181</v>
      </c>
      <c r="D18" s="170">
        <f t="shared" si="5"/>
        <v>294482.18754531181</v>
      </c>
      <c r="E18">
        <f t="shared" ref="E18:N18" si="20">SUM(E$5*SUMIFS(D$39:D$48,$B$39:$B$48,$A18),E$6*IF($B$2=TRUE,SUMIFS($B$147:$B$162,$A$147:$A$162,$A18),SUMIFS(F$125:F$140,$A$125:$A$140,$A18)))</f>
        <v>273724.60796900198</v>
      </c>
      <c r="F18">
        <f t="shared" si="20"/>
        <v>259878.86547673569</v>
      </c>
      <c r="G18">
        <f t="shared" si="20"/>
        <v>224978.45374646666</v>
      </c>
      <c r="H18">
        <f t="shared" si="20"/>
        <v>211682.96382799797</v>
      </c>
      <c r="I18">
        <f t="shared" si="20"/>
        <v>203931.27348514882</v>
      </c>
      <c r="J18">
        <f t="shared" si="20"/>
        <v>176162.08734343684</v>
      </c>
      <c r="K18">
        <f t="shared" si="20"/>
        <v>180172.10908553214</v>
      </c>
      <c r="L18">
        <f t="shared" si="20"/>
        <v>178889.13063665992</v>
      </c>
      <c r="M18">
        <f t="shared" si="20"/>
        <v>178889.13063665992</v>
      </c>
      <c r="N18">
        <f t="shared" si="20"/>
        <v>178889.13063665992</v>
      </c>
      <c r="O18">
        <f t="shared" ref="O18:AF18" si="21">SUM(O$5*SUMIFS(N$39:N$48,$B$39:$B$48,$A18),O$6*IF($B$2=TRUE,SUMIFS($B$147:$B$162,$A$147:$A$162,$A18),SUMIFS(P$125:P$140,$A$125:$A$140,$A18)))</f>
        <v>178889.13063665992</v>
      </c>
      <c r="P18">
        <f t="shared" si="21"/>
        <v>178889.13063665992</v>
      </c>
      <c r="Q18">
        <f t="shared" si="21"/>
        <v>178889.13063665992</v>
      </c>
      <c r="R18">
        <f t="shared" si="21"/>
        <v>178889.13063665992</v>
      </c>
      <c r="S18">
        <f t="shared" si="21"/>
        <v>178889.13063665992</v>
      </c>
      <c r="T18">
        <f t="shared" si="21"/>
        <v>178889.13063665992</v>
      </c>
      <c r="U18">
        <f t="shared" si="21"/>
        <v>178889.13063665992</v>
      </c>
      <c r="V18">
        <f t="shared" si="21"/>
        <v>178889.13063665992</v>
      </c>
      <c r="W18">
        <f t="shared" si="21"/>
        <v>178889.13063665992</v>
      </c>
      <c r="X18">
        <f t="shared" si="21"/>
        <v>178889.13063665992</v>
      </c>
      <c r="Y18">
        <f t="shared" si="21"/>
        <v>178889.13063665992</v>
      </c>
      <c r="Z18">
        <f t="shared" si="21"/>
        <v>178889.13063665992</v>
      </c>
      <c r="AA18">
        <f t="shared" si="21"/>
        <v>178889.13063665992</v>
      </c>
      <c r="AB18">
        <f t="shared" si="21"/>
        <v>178889.13063665992</v>
      </c>
      <c r="AC18">
        <f t="shared" si="21"/>
        <v>178889.13063665992</v>
      </c>
      <c r="AD18">
        <f t="shared" si="21"/>
        <v>178889.13063665992</v>
      </c>
      <c r="AE18">
        <f t="shared" si="21"/>
        <v>178889.13063665992</v>
      </c>
      <c r="AF18">
        <f t="shared" si="21"/>
        <v>178889.13063665992</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540852.00129677611</v>
      </c>
      <c r="C20">
        <f t="shared" si="4"/>
        <v>540852.00129677611</v>
      </c>
      <c r="D20" s="170">
        <f t="shared" si="5"/>
        <v>540852.00129677611</v>
      </c>
      <c r="E20">
        <f t="shared" ref="E20:N20" si="24">SUM(E$5*SUMIFS(D$39:D$48,$B$39:$B$48,$A20),E$6*IF($B$2=TRUE,SUMIFS($B$147:$B$162,$A$147:$A$162,$A20),SUMIFS(F$125:F$140,$A$125:$A$140,$A20)))</f>
        <v>503388.39409123122</v>
      </c>
      <c r="F20">
        <f t="shared" si="24"/>
        <v>256083.60711375519</v>
      </c>
      <c r="G20">
        <f t="shared" si="24"/>
        <v>264970.93174159375</v>
      </c>
      <c r="H20">
        <f t="shared" si="24"/>
        <v>307545.11234545358</v>
      </c>
      <c r="I20">
        <f t="shared" si="24"/>
        <v>310056.12231525814</v>
      </c>
      <c r="J20">
        <f t="shared" si="24"/>
        <v>332199.06725679303</v>
      </c>
      <c r="K20">
        <f t="shared" si="24"/>
        <v>279247.74054128281</v>
      </c>
      <c r="L20">
        <f t="shared" si="24"/>
        <v>282716.30625689978</v>
      </c>
      <c r="M20">
        <f t="shared" si="24"/>
        <v>282716.30625689978</v>
      </c>
      <c r="N20">
        <f t="shared" si="24"/>
        <v>282716.30625689978</v>
      </c>
      <c r="O20">
        <f t="shared" ref="O20:AF20" si="25">SUM(O$5*SUMIFS(N$39:N$48,$B$39:$B$48,$A20),O$6*IF($B$2=TRUE,SUMIFS($B$147:$B$162,$A$147:$A$162,$A20),SUMIFS(P$125:P$140,$A$125:$A$140,$A20)))</f>
        <v>282716.30625689978</v>
      </c>
      <c r="P20">
        <f t="shared" si="25"/>
        <v>282716.30625689978</v>
      </c>
      <c r="Q20">
        <f t="shared" si="25"/>
        <v>282716.30625689978</v>
      </c>
      <c r="R20">
        <f t="shared" si="25"/>
        <v>282716.30625689978</v>
      </c>
      <c r="S20">
        <f t="shared" si="25"/>
        <v>282716.30625689978</v>
      </c>
      <c r="T20">
        <f t="shared" si="25"/>
        <v>282716.30625689978</v>
      </c>
      <c r="U20">
        <f t="shared" si="25"/>
        <v>282716.30625689978</v>
      </c>
      <c r="V20">
        <f t="shared" si="25"/>
        <v>282716.30625689978</v>
      </c>
      <c r="W20">
        <f t="shared" si="25"/>
        <v>282716.30625689978</v>
      </c>
      <c r="X20">
        <f t="shared" si="25"/>
        <v>282716.30625689978</v>
      </c>
      <c r="Y20">
        <f t="shared" si="25"/>
        <v>282716.30625689978</v>
      </c>
      <c r="Z20">
        <f t="shared" si="25"/>
        <v>282716.30625689978</v>
      </c>
      <c r="AA20">
        <f t="shared" si="25"/>
        <v>282716.30625689978</v>
      </c>
      <c r="AB20">
        <f t="shared" si="25"/>
        <v>282716.30625689978</v>
      </c>
      <c r="AC20">
        <f t="shared" si="25"/>
        <v>282716.30625689978</v>
      </c>
      <c r="AD20">
        <f t="shared" si="25"/>
        <v>282716.30625689978</v>
      </c>
      <c r="AE20">
        <f t="shared" si="25"/>
        <v>282716.30625689978</v>
      </c>
      <c r="AF20">
        <f t="shared" si="25"/>
        <v>282716.30625689978</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0</v>
      </c>
      <c r="F23">
        <f t="shared" si="30"/>
        <v>0</v>
      </c>
      <c r="G23">
        <f t="shared" si="30"/>
        <v>0</v>
      </c>
      <c r="H23">
        <f t="shared" si="30"/>
        <v>2357.1228628214008</v>
      </c>
      <c r="I23">
        <f t="shared" si="30"/>
        <v>6812.1167045167749</v>
      </c>
      <c r="J23">
        <f t="shared" si="30"/>
        <v>9720.1027931266635</v>
      </c>
      <c r="K23">
        <f t="shared" si="30"/>
        <v>15603.2081373813</v>
      </c>
      <c r="L23">
        <f t="shared" si="30"/>
        <v>15079.183784911593</v>
      </c>
      <c r="M23">
        <f t="shared" si="30"/>
        <v>15079.183784911593</v>
      </c>
      <c r="N23">
        <f t="shared" si="30"/>
        <v>15079.183784911593</v>
      </c>
      <c r="O23">
        <f t="shared" ref="O23:AF23" si="31">SUM(O$5*SUMIFS(N$39:N$48,$B$39:$B$48,$A23),O$6*IF($B$2=TRUE,SUMIFS($B$147:$B$162,$A$147:$A$162,$A23),SUMIFS(P$125:P$140,$A$125:$A$140,$A23)))</f>
        <v>15079.183784911593</v>
      </c>
      <c r="P23">
        <f t="shared" si="31"/>
        <v>15079.183784911593</v>
      </c>
      <c r="Q23">
        <f t="shared" si="31"/>
        <v>15079.183784911593</v>
      </c>
      <c r="R23">
        <f t="shared" si="31"/>
        <v>15079.183784911593</v>
      </c>
      <c r="S23">
        <f t="shared" si="31"/>
        <v>15079.183784911593</v>
      </c>
      <c r="T23">
        <f t="shared" si="31"/>
        <v>15079.183784911593</v>
      </c>
      <c r="U23">
        <f t="shared" si="31"/>
        <v>15079.183784911593</v>
      </c>
      <c r="V23">
        <f t="shared" si="31"/>
        <v>15079.183784911593</v>
      </c>
      <c r="W23">
        <f t="shared" si="31"/>
        <v>15079.183784911593</v>
      </c>
      <c r="X23">
        <f t="shared" si="31"/>
        <v>15079.183784911593</v>
      </c>
      <c r="Y23">
        <f t="shared" si="31"/>
        <v>15079.183784911593</v>
      </c>
      <c r="Z23">
        <f t="shared" si="31"/>
        <v>15079.183784911593</v>
      </c>
      <c r="AA23">
        <f t="shared" si="31"/>
        <v>15079.183784911593</v>
      </c>
      <c r="AB23">
        <f t="shared" si="31"/>
        <v>15079.183784911593</v>
      </c>
      <c r="AC23">
        <f t="shared" si="31"/>
        <v>15079.183784911593</v>
      </c>
      <c r="AD23">
        <f t="shared" si="31"/>
        <v>15079.183784911593</v>
      </c>
      <c r="AE23">
        <f t="shared" si="31"/>
        <v>15079.183784911593</v>
      </c>
      <c r="AF23">
        <f t="shared" si="31"/>
        <v>15079.183784911593</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4.8902119624993513E-3</v>
      </c>
      <c r="D39">
        <f>SUMPRODUCT(P$57:P$106,$B$57:$B$106)</f>
        <v>4.5455087232211403E-3</v>
      </c>
      <c r="E39">
        <f>SUMPRODUCT(AB$57:AB$106,$B$57:$B$106)</f>
        <v>4.3155844071538132E-3</v>
      </c>
      <c r="F39">
        <f>SUMPRODUCT(AN$57:AN$106,$B$57:$B$106)</f>
        <v>3.7360233397692082E-3</v>
      </c>
      <c r="G39">
        <f>SUMPRODUCT(AZ$57:AZ$106,$B$57:$B$106)</f>
        <v>3.5152365940969224E-3</v>
      </c>
      <c r="H39">
        <f>SUMPRODUCT(BL$57:BL$106,$B$57:$B$106)</f>
        <v>3.3865109514352289E-3</v>
      </c>
      <c r="I39">
        <f>SUMPRODUCT(BX$57:BX$106,$B$57:$B$106)</f>
        <v>2.9253720031306696E-3</v>
      </c>
      <c r="J39">
        <f>SUMPRODUCT(CJ$57:CJ$106,$B$57:$B$106)</f>
        <v>2.991962979164015E-3</v>
      </c>
      <c r="K39">
        <f>SUMPRODUCT(CV$57:CV$106,$B$57:$B$106)</f>
        <v>2.9706576614787527E-3</v>
      </c>
      <c r="L39" s="156">
        <f>K39</f>
        <v>2.9706576614787527E-3</v>
      </c>
      <c r="M39" s="156">
        <f t="shared" ref="M39:AE50" si="53">L39</f>
        <v>2.9706576614787527E-3</v>
      </c>
      <c r="N39" s="156">
        <f t="shared" si="53"/>
        <v>2.9706576614787527E-3</v>
      </c>
      <c r="O39" s="156">
        <f t="shared" si="53"/>
        <v>2.9706576614787527E-3</v>
      </c>
      <c r="P39" s="156">
        <f t="shared" si="53"/>
        <v>2.9706576614787527E-3</v>
      </c>
      <c r="Q39" s="156">
        <f t="shared" si="53"/>
        <v>2.9706576614787527E-3</v>
      </c>
      <c r="R39" s="156">
        <f t="shared" si="53"/>
        <v>2.9706576614787527E-3</v>
      </c>
      <c r="S39" s="156">
        <f t="shared" si="53"/>
        <v>2.9706576614787527E-3</v>
      </c>
      <c r="T39" s="156">
        <f t="shared" si="53"/>
        <v>2.9706576614787527E-3</v>
      </c>
      <c r="U39" s="156">
        <f t="shared" si="53"/>
        <v>2.9706576614787527E-3</v>
      </c>
      <c r="V39" s="156">
        <f t="shared" si="53"/>
        <v>2.9706576614787527E-3</v>
      </c>
      <c r="W39" s="156">
        <f t="shared" si="53"/>
        <v>2.9706576614787527E-3</v>
      </c>
      <c r="X39" s="156">
        <f t="shared" si="53"/>
        <v>2.9706576614787527E-3</v>
      </c>
      <c r="Y39" s="156">
        <f t="shared" si="53"/>
        <v>2.9706576614787527E-3</v>
      </c>
      <c r="Z39" s="156">
        <f t="shared" si="53"/>
        <v>2.9706576614787527E-3</v>
      </c>
      <c r="AA39" s="156">
        <f t="shared" si="53"/>
        <v>2.9706576614787527E-3</v>
      </c>
      <c r="AB39" s="156">
        <f t="shared" si="53"/>
        <v>2.9706576614787527E-3</v>
      </c>
      <c r="AC39" s="156">
        <f t="shared" si="53"/>
        <v>2.9706576614787527E-3</v>
      </c>
      <c r="AD39" s="156">
        <f t="shared" si="53"/>
        <v>2.9706576614787527E-3</v>
      </c>
      <c r="AE39" s="156">
        <f t="shared" si="53"/>
        <v>2.9706576614787527E-3</v>
      </c>
    </row>
    <row r="40" spans="1:32">
      <c r="B40" s="2" t="s">
        <v>98</v>
      </c>
      <c r="C40">
        <f>SUMPRODUCT(E57:E106,$B$57:$B$106)</f>
        <v>0.23667982287466813</v>
      </c>
      <c r="D40">
        <f>SUMPRODUCT(Q$57:Q$106,$B$57:$B$106)</f>
        <v>0.19385843659058383</v>
      </c>
      <c r="E40">
        <f>SUMPRODUCT(AC$57:AC$106,$B$57:$B$106)</f>
        <v>0.17216646154149132</v>
      </c>
      <c r="F40">
        <f>SUMPRODUCT(AO$57:AO$106,$B$57:$B$106)</f>
        <v>0.17191173594947781</v>
      </c>
      <c r="G40">
        <f>SUMPRODUCT(BA$57:BA$106,$B$57:$B$106)</f>
        <v>0.15874028873276455</v>
      </c>
      <c r="H40">
        <f>SUMPRODUCT(BM$57:BM$106,$B$57:$B$106)</f>
        <v>0.14076006567281765</v>
      </c>
      <c r="I40">
        <f>SUMPRODUCT(BY$57:BY$106,$B$57:$B$106)</f>
        <v>0.11261173501390449</v>
      </c>
      <c r="J40">
        <f>SUMPRODUCT(CK$57:CK$106,$B$57:$B$106)</f>
        <v>0.11309172536595355</v>
      </c>
      <c r="K40">
        <f>SUMPRODUCT(CW$57:CW$106,$B$57:$B$106)</f>
        <v>0.12149892941370027</v>
      </c>
      <c r="L40" s="156">
        <f t="shared" ref="L40:AA50" si="54">K40</f>
        <v>0.12149892941370027</v>
      </c>
      <c r="M40" s="156">
        <f t="shared" si="54"/>
        <v>0.12149892941370027</v>
      </c>
      <c r="N40" s="156">
        <f t="shared" si="54"/>
        <v>0.12149892941370027</v>
      </c>
      <c r="O40" s="156">
        <f t="shared" si="54"/>
        <v>0.12149892941370027</v>
      </c>
      <c r="P40" s="156">
        <f t="shared" si="54"/>
        <v>0.12149892941370027</v>
      </c>
      <c r="Q40" s="156">
        <f t="shared" si="54"/>
        <v>0.12149892941370027</v>
      </c>
      <c r="R40" s="156">
        <f t="shared" si="54"/>
        <v>0.12149892941370027</v>
      </c>
      <c r="S40" s="156">
        <f t="shared" si="54"/>
        <v>0.12149892941370027</v>
      </c>
      <c r="T40" s="156">
        <f t="shared" si="54"/>
        <v>0.12149892941370027</v>
      </c>
      <c r="U40" s="156">
        <f t="shared" si="54"/>
        <v>0.12149892941370027</v>
      </c>
      <c r="V40" s="156">
        <f t="shared" si="54"/>
        <v>0.12149892941370027</v>
      </c>
      <c r="W40" s="156">
        <f t="shared" si="54"/>
        <v>0.12149892941370027</v>
      </c>
      <c r="X40" s="156">
        <f t="shared" si="54"/>
        <v>0.12149892941370027</v>
      </c>
      <c r="Y40" s="156">
        <f t="shared" si="54"/>
        <v>0.12149892941370027</v>
      </c>
      <c r="Z40" s="156">
        <f t="shared" si="54"/>
        <v>0.12149892941370027</v>
      </c>
      <c r="AA40" s="156">
        <f t="shared" si="54"/>
        <v>0.12149892941370027</v>
      </c>
      <c r="AB40" s="156">
        <f t="shared" si="53"/>
        <v>0.12149892941370027</v>
      </c>
      <c r="AC40" s="156">
        <f t="shared" si="53"/>
        <v>0.12149892941370027</v>
      </c>
      <c r="AD40" s="156">
        <f t="shared" si="53"/>
        <v>0.12149892941370027</v>
      </c>
      <c r="AE40" s="156">
        <f t="shared" si="53"/>
        <v>0.12149892941370027</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4.626063083879043E-2</v>
      </c>
      <c r="D42">
        <f>SUMPRODUCT(S$57:S$106,$B$57:$B$106)</f>
        <v>4.2836053421872605E-2</v>
      </c>
      <c r="E42">
        <f>SUMPRODUCT(AE$57:AE$106,$B$57:$B$106)</f>
        <v>4.2241580013025179E-2</v>
      </c>
      <c r="F42">
        <f>SUMPRODUCT(AQ$57:AQ$106,$B$57:$B$106)</f>
        <v>4.4172153594379343E-2</v>
      </c>
      <c r="G42">
        <f>SUMPRODUCT(BC$57:BC$106,$B$57:$B$106)</f>
        <v>4.5562937981721577E-2</v>
      </c>
      <c r="H42">
        <f>SUMPRODUCT(BO$57:BO$106,$B$57:$B$106)</f>
        <v>4.6486167627960935E-2</v>
      </c>
      <c r="I42">
        <f>SUMPRODUCT(CA$57:CA$106,$B$57:$B$106)</f>
        <v>4.9163146184376089E-2</v>
      </c>
      <c r="J42">
        <f>SUMPRODUCT(CM$57:CM$106,$B$57:$B$106)</f>
        <v>4.6592697979315013E-2</v>
      </c>
      <c r="K42">
        <f>SUMPRODUCT(CY$57:CY$106,$B$57:$B$106)</f>
        <v>4.7697434450431689E-2</v>
      </c>
      <c r="L42" s="156">
        <f t="shared" si="54"/>
        <v>4.7697434450431689E-2</v>
      </c>
      <c r="M42" s="156">
        <f t="shared" si="53"/>
        <v>4.7697434450431689E-2</v>
      </c>
      <c r="N42" s="156">
        <f t="shared" si="53"/>
        <v>4.7697434450431689E-2</v>
      </c>
      <c r="O42" s="156">
        <f t="shared" si="53"/>
        <v>4.7697434450431689E-2</v>
      </c>
      <c r="P42" s="156">
        <f t="shared" si="53"/>
        <v>4.7697434450431689E-2</v>
      </c>
      <c r="Q42" s="156">
        <f t="shared" si="53"/>
        <v>4.7697434450431689E-2</v>
      </c>
      <c r="R42" s="156">
        <f t="shared" si="53"/>
        <v>4.7697434450431689E-2</v>
      </c>
      <c r="S42" s="156">
        <f t="shared" si="53"/>
        <v>4.7697434450431689E-2</v>
      </c>
      <c r="T42" s="156">
        <f t="shared" si="53"/>
        <v>4.7697434450431689E-2</v>
      </c>
      <c r="U42" s="156">
        <f t="shared" si="53"/>
        <v>4.7697434450431689E-2</v>
      </c>
      <c r="V42" s="156">
        <f t="shared" si="53"/>
        <v>4.7697434450431689E-2</v>
      </c>
      <c r="W42" s="156">
        <f t="shared" si="53"/>
        <v>4.7697434450431689E-2</v>
      </c>
      <c r="X42" s="156">
        <f t="shared" si="53"/>
        <v>4.7697434450431689E-2</v>
      </c>
      <c r="Y42" s="156">
        <f t="shared" si="53"/>
        <v>4.7697434450431689E-2</v>
      </c>
      <c r="Z42" s="156">
        <f t="shared" si="53"/>
        <v>4.7697434450431689E-2</v>
      </c>
      <c r="AA42" s="156">
        <f t="shared" si="53"/>
        <v>4.7697434450431689E-2</v>
      </c>
      <c r="AB42" s="156">
        <f t="shared" si="53"/>
        <v>4.7697434450431689E-2</v>
      </c>
      <c r="AC42" s="156">
        <f t="shared" si="53"/>
        <v>4.7697434450431689E-2</v>
      </c>
      <c r="AD42" s="156">
        <f t="shared" si="53"/>
        <v>4.7697434450431689E-2</v>
      </c>
      <c r="AE42" s="156">
        <f t="shared" si="53"/>
        <v>4.7697434450431689E-2</v>
      </c>
    </row>
    <row r="43" spans="1:32">
      <c r="B43" s="2" t="s">
        <v>347</v>
      </c>
      <c r="C43">
        <f>SUMPRODUCT(H57:H106,$B$57:$B$106)</f>
        <v>0.33584961552565001</v>
      </c>
      <c r="D43">
        <f>SUMPRODUCT(T$57:T$106,$B$57:$B$106)</f>
        <v>0.38794116829037112</v>
      </c>
      <c r="E43">
        <f>SUMPRODUCT(AF$57:AF$106,$B$57:$B$106)</f>
        <v>0.40902912081358678</v>
      </c>
      <c r="F43">
        <f>SUMPRODUCT(AR$57:AR$106,$B$57:$B$106)</f>
        <v>0.39143705324321521</v>
      </c>
      <c r="G43">
        <f>SUMPRODUCT(BD$57:BD$106,$B$57:$B$106)</f>
        <v>0.36329956650485379</v>
      </c>
      <c r="H43">
        <f>SUMPRODUCT(BP$57:BP$106,$B$57:$B$106)</f>
        <v>0.31969526309719581</v>
      </c>
      <c r="I43">
        <f>SUMPRODUCT(CB$57:CB$106,$B$57:$B$106)</f>
        <v>0.26957266007643338</v>
      </c>
      <c r="J43">
        <f>SUMPRODUCT(CN$57:CN$106,$B$57:$B$106)</f>
        <v>0.23292734773619239</v>
      </c>
      <c r="K43">
        <f>SUMPRODUCT(CZ$57:CZ$106,$B$57:$B$106)</f>
        <v>0.18109654629563116</v>
      </c>
      <c r="L43" s="156">
        <f t="shared" si="54"/>
        <v>0.18109654629563116</v>
      </c>
      <c r="M43" s="156">
        <f t="shared" si="53"/>
        <v>0.18109654629563116</v>
      </c>
      <c r="N43" s="156">
        <f t="shared" si="53"/>
        <v>0.18109654629563116</v>
      </c>
      <c r="O43" s="156">
        <f t="shared" si="53"/>
        <v>0.18109654629563116</v>
      </c>
      <c r="P43" s="156">
        <f t="shared" si="53"/>
        <v>0.18109654629563116</v>
      </c>
      <c r="Q43" s="156">
        <f t="shared" si="53"/>
        <v>0.18109654629563116</v>
      </c>
      <c r="R43" s="156">
        <f t="shared" si="53"/>
        <v>0.18109654629563116</v>
      </c>
      <c r="S43" s="156">
        <f t="shared" si="53"/>
        <v>0.18109654629563116</v>
      </c>
      <c r="T43" s="156">
        <f t="shared" si="53"/>
        <v>0.18109654629563116</v>
      </c>
      <c r="U43" s="156">
        <f t="shared" si="53"/>
        <v>0.18109654629563116</v>
      </c>
      <c r="V43" s="156">
        <f t="shared" si="53"/>
        <v>0.18109654629563116</v>
      </c>
      <c r="W43" s="156">
        <f t="shared" si="53"/>
        <v>0.18109654629563116</v>
      </c>
      <c r="X43" s="156">
        <f t="shared" si="53"/>
        <v>0.18109654629563116</v>
      </c>
      <c r="Y43" s="156">
        <f t="shared" si="53"/>
        <v>0.18109654629563116</v>
      </c>
      <c r="Z43" s="156">
        <f t="shared" si="53"/>
        <v>0.18109654629563116</v>
      </c>
      <c r="AA43" s="156">
        <f t="shared" si="53"/>
        <v>0.18109654629563116</v>
      </c>
      <c r="AB43" s="156">
        <f t="shared" si="53"/>
        <v>0.18109654629563116</v>
      </c>
      <c r="AC43" s="156">
        <f t="shared" si="53"/>
        <v>0.18109654629563116</v>
      </c>
      <c r="AD43" s="156">
        <f t="shared" si="53"/>
        <v>0.18109654629563116</v>
      </c>
      <c r="AE43" s="156">
        <f t="shared" si="53"/>
        <v>0.18109654629563116</v>
      </c>
    </row>
    <row r="44" spans="1:32">
      <c r="B44" s="2" t="s">
        <v>99</v>
      </c>
      <c r="C44">
        <f>SUMPRODUCT(I57:I106,$B$57:$B$106)</f>
        <v>0.34299214684119989</v>
      </c>
      <c r="D44">
        <f>SUMPRODUCT(U$57:U$106,$B$57:$B$106)</f>
        <v>0.33283136868617691</v>
      </c>
      <c r="E44">
        <f>SUMPRODUCT(AG$57:AG$106,$B$57:$B$106)</f>
        <v>0.334645653213342</v>
      </c>
      <c r="F44">
        <f>SUMPRODUCT(AS$57:AS$106,$B$57:$B$106)</f>
        <v>0.3392511250999356</v>
      </c>
      <c r="G44">
        <f>SUMPRODUCT(BE$57:BE$106,$B$57:$B$106)</f>
        <v>0.34524666273875504</v>
      </c>
      <c r="H44">
        <f>SUMPRODUCT(BQ$57:BQ$106,$B$57:$B$106)</f>
        <v>0.34572138685130782</v>
      </c>
      <c r="I44">
        <f>SUMPRODUCT(CC$57:CC$106,$B$57:$B$106)</f>
        <v>0.36083193749841053</v>
      </c>
      <c r="J44">
        <f>SUMPRODUCT(CO$57:CO$106,$B$57:$B$106)</f>
        <v>0.3274122532840561</v>
      </c>
      <c r="K44">
        <f>SUMPRODUCT(DA$57:DA$106,$B$57:$B$106)</f>
        <v>0.31923793030979658</v>
      </c>
      <c r="L44" s="156">
        <f t="shared" si="54"/>
        <v>0.31923793030979658</v>
      </c>
      <c r="M44" s="156">
        <f t="shared" si="53"/>
        <v>0.31923793030979658</v>
      </c>
      <c r="N44" s="156">
        <f t="shared" si="53"/>
        <v>0.31923793030979658</v>
      </c>
      <c r="O44" s="156">
        <f t="shared" si="53"/>
        <v>0.31923793030979658</v>
      </c>
      <c r="P44" s="156">
        <f t="shared" si="53"/>
        <v>0.31923793030979658</v>
      </c>
      <c r="Q44" s="156">
        <f t="shared" si="53"/>
        <v>0.31923793030979658</v>
      </c>
      <c r="R44" s="156">
        <f t="shared" si="53"/>
        <v>0.31923793030979658</v>
      </c>
      <c r="S44" s="156">
        <f t="shared" si="53"/>
        <v>0.31923793030979658</v>
      </c>
      <c r="T44" s="156">
        <f t="shared" si="53"/>
        <v>0.31923793030979658</v>
      </c>
      <c r="U44" s="156">
        <f t="shared" si="53"/>
        <v>0.31923793030979658</v>
      </c>
      <c r="V44" s="156">
        <f t="shared" si="53"/>
        <v>0.31923793030979658</v>
      </c>
      <c r="W44" s="156">
        <f t="shared" si="53"/>
        <v>0.31923793030979658</v>
      </c>
      <c r="X44" s="156">
        <f t="shared" si="53"/>
        <v>0.31923793030979658</v>
      </c>
      <c r="Y44" s="156">
        <f t="shared" si="53"/>
        <v>0.31923793030979658</v>
      </c>
      <c r="Z44" s="156">
        <f t="shared" si="53"/>
        <v>0.31923793030979658</v>
      </c>
      <c r="AA44" s="156">
        <f t="shared" si="53"/>
        <v>0.31923793030979658</v>
      </c>
      <c r="AB44" s="156">
        <f t="shared" si="53"/>
        <v>0.31923793030979658</v>
      </c>
      <c r="AC44" s="156">
        <f t="shared" si="53"/>
        <v>0.31923793030979658</v>
      </c>
      <c r="AD44" s="156">
        <f t="shared" si="53"/>
        <v>0.31923793030979658</v>
      </c>
      <c r="AE44" s="156">
        <f t="shared" si="53"/>
        <v>0.31923793030979658</v>
      </c>
    </row>
    <row r="45" spans="1:32">
      <c r="B45" s="2" t="s">
        <v>109</v>
      </c>
      <c r="C45">
        <f>SUMPRODUCT(J57:J106,$B$57:$B$106)</f>
        <v>0</v>
      </c>
      <c r="D45">
        <f>SUMPRODUCT(V$57:V$106,$B$57:$B$106)</f>
        <v>0</v>
      </c>
      <c r="E45">
        <f>SUMPRODUCT(AH$57:AH$106,$B$57:$B$106)</f>
        <v>0</v>
      </c>
      <c r="F45">
        <f>SUMPRODUCT(AT$57:AT$106,$B$57:$B$106)</f>
        <v>0</v>
      </c>
      <c r="G45">
        <f>SUMPRODUCT(BF$57:BF$106,$B$57:$B$106)</f>
        <v>3.9142708484112657E-5</v>
      </c>
      <c r="H45">
        <f>SUMPRODUCT(BR$57:BR$106,$B$57:$B$106)</f>
        <v>1.1312295278723364E-4</v>
      </c>
      <c r="I45">
        <f>SUMPRODUCT(CD$57:CD$106,$B$57:$B$106)</f>
        <v>1.6141337223786221E-4</v>
      </c>
      <c r="J45">
        <f>SUMPRODUCT(CP$57:CP$106,$B$57:$B$106)</f>
        <v>2.59109033802082E-4</v>
      </c>
      <c r="K45">
        <f>SUMPRODUCT(DB$57:DB$106,$B$57:$B$106)</f>
        <v>2.5040701288037842E-4</v>
      </c>
      <c r="L45" s="156">
        <f t="shared" si="54"/>
        <v>2.5040701288037842E-4</v>
      </c>
      <c r="M45" s="156">
        <f t="shared" si="53"/>
        <v>2.5040701288037842E-4</v>
      </c>
      <c r="N45" s="156">
        <f t="shared" si="53"/>
        <v>2.5040701288037842E-4</v>
      </c>
      <c r="O45" s="156">
        <f t="shared" si="53"/>
        <v>2.5040701288037842E-4</v>
      </c>
      <c r="P45" s="156">
        <f t="shared" si="53"/>
        <v>2.5040701288037842E-4</v>
      </c>
      <c r="Q45" s="156">
        <f t="shared" si="53"/>
        <v>2.5040701288037842E-4</v>
      </c>
      <c r="R45" s="156">
        <f t="shared" si="53"/>
        <v>2.5040701288037842E-4</v>
      </c>
      <c r="S45" s="156">
        <f t="shared" si="53"/>
        <v>2.5040701288037842E-4</v>
      </c>
      <c r="T45" s="156">
        <f t="shared" si="53"/>
        <v>2.5040701288037842E-4</v>
      </c>
      <c r="U45" s="156">
        <f t="shared" si="53"/>
        <v>2.5040701288037842E-4</v>
      </c>
      <c r="V45" s="156">
        <f t="shared" si="53"/>
        <v>2.5040701288037842E-4</v>
      </c>
      <c r="W45" s="156">
        <f t="shared" si="53"/>
        <v>2.5040701288037842E-4</v>
      </c>
      <c r="X45" s="156">
        <f t="shared" si="53"/>
        <v>2.5040701288037842E-4</v>
      </c>
      <c r="Y45" s="156">
        <f t="shared" si="53"/>
        <v>2.5040701288037842E-4</v>
      </c>
      <c r="Z45" s="156">
        <f t="shared" si="53"/>
        <v>2.5040701288037842E-4</v>
      </c>
      <c r="AA45" s="156">
        <f t="shared" si="53"/>
        <v>2.5040701288037842E-4</v>
      </c>
      <c r="AB45" s="156">
        <f t="shared" si="53"/>
        <v>2.5040701288037842E-4</v>
      </c>
      <c r="AC45" s="156">
        <f t="shared" si="53"/>
        <v>2.5040701288037842E-4</v>
      </c>
      <c r="AD45" s="156">
        <f t="shared" si="53"/>
        <v>2.5040701288037842E-4</v>
      </c>
      <c r="AE45" s="156">
        <f t="shared" si="53"/>
        <v>2.5040701288037842E-4</v>
      </c>
    </row>
    <row r="46" spans="1:32">
      <c r="B46" s="2" t="s">
        <v>106</v>
      </c>
      <c r="C46">
        <f>SUMPRODUCT(K57:K106,$B$57:$B$106)</f>
        <v>8.9814631870603137E-3</v>
      </c>
      <c r="D46">
        <f>SUMPRODUCT(W$57:W$106,$B$57:$B$106)</f>
        <v>8.3593373408688762E-3</v>
      </c>
      <c r="E46">
        <f>SUMPRODUCT(AI$57:AI$106,$B$57:$B$106)</f>
        <v>4.2525598215171446E-3</v>
      </c>
      <c r="F46">
        <f>SUMPRODUCT(AU$57:AU$106,$B$57:$B$106)</f>
        <v>4.4001439642863361E-3</v>
      </c>
      <c r="G46">
        <f>SUMPRODUCT(BG$57:BG$106,$B$57:$B$106)</f>
        <v>5.1071366996298558E-3</v>
      </c>
      <c r="H46">
        <f>SUMPRODUCT(BS$57:BS$106,$B$57:$B$106)</f>
        <v>5.1488348787103949E-3</v>
      </c>
      <c r="I46">
        <f>SUMPRODUCT(CE$57:CE$106,$B$57:$B$106)</f>
        <v>5.5165436869770981E-3</v>
      </c>
      <c r="J46">
        <f>SUMPRODUCT(CQ$57:CQ$106,$B$57:$B$106)</f>
        <v>4.6372266271139913E-3</v>
      </c>
      <c r="K46">
        <f>SUMPRODUCT(DC$57:DC$106,$B$57:$B$106)</f>
        <v>4.6948261094345153E-3</v>
      </c>
      <c r="L46" s="156">
        <f t="shared" si="54"/>
        <v>4.6948261094345153E-3</v>
      </c>
      <c r="M46" s="156">
        <f t="shared" si="53"/>
        <v>4.6948261094345153E-3</v>
      </c>
      <c r="N46" s="156">
        <f t="shared" si="53"/>
        <v>4.6948261094345153E-3</v>
      </c>
      <c r="O46" s="156">
        <f t="shared" si="53"/>
        <v>4.6948261094345153E-3</v>
      </c>
      <c r="P46" s="156">
        <f t="shared" si="53"/>
        <v>4.6948261094345153E-3</v>
      </c>
      <c r="Q46" s="156">
        <f t="shared" si="53"/>
        <v>4.6948261094345153E-3</v>
      </c>
      <c r="R46" s="156">
        <f t="shared" si="53"/>
        <v>4.6948261094345153E-3</v>
      </c>
      <c r="S46" s="156">
        <f t="shared" si="53"/>
        <v>4.6948261094345153E-3</v>
      </c>
      <c r="T46" s="156">
        <f t="shared" si="53"/>
        <v>4.6948261094345153E-3</v>
      </c>
      <c r="U46" s="156">
        <f t="shared" si="53"/>
        <v>4.6948261094345153E-3</v>
      </c>
      <c r="V46" s="156">
        <f t="shared" si="53"/>
        <v>4.6948261094345153E-3</v>
      </c>
      <c r="W46" s="156">
        <f t="shared" si="53"/>
        <v>4.6948261094345153E-3</v>
      </c>
      <c r="X46" s="156">
        <f t="shared" si="53"/>
        <v>4.6948261094345153E-3</v>
      </c>
      <c r="Y46" s="156">
        <f t="shared" si="53"/>
        <v>4.6948261094345153E-3</v>
      </c>
      <c r="Z46" s="156">
        <f t="shared" si="53"/>
        <v>4.6948261094345153E-3</v>
      </c>
      <c r="AA46" s="156">
        <f t="shared" si="53"/>
        <v>4.6948261094345153E-3</v>
      </c>
      <c r="AB46" s="156">
        <f t="shared" si="53"/>
        <v>4.6948261094345153E-3</v>
      </c>
      <c r="AC46" s="156">
        <f t="shared" si="53"/>
        <v>4.6948261094345153E-3</v>
      </c>
      <c r="AD46" s="156">
        <f t="shared" si="53"/>
        <v>4.6948261094345153E-3</v>
      </c>
      <c r="AE46" s="156">
        <f t="shared" si="53"/>
        <v>4.6948261094345153E-3</v>
      </c>
    </row>
    <row r="47" spans="1:32">
      <c r="B47" s="2" t="s">
        <v>100</v>
      </c>
      <c r="C47">
        <f>SUMPRODUCT(L57:L106,$B$57:$B$106)</f>
        <v>3.0422260145315447E-5</v>
      </c>
      <c r="D47">
        <f>SUMPRODUCT(X$57:X$106,$B$57:$B$106)</f>
        <v>5.0474035041263597E-5</v>
      </c>
      <c r="E47">
        <f>SUMPRODUCT(AJ$57:AJ$106,$B$57:$B$106)</f>
        <v>5.1882256618539307E-5</v>
      </c>
      <c r="F47">
        <f>SUMPRODUCT(AV$57:AV$106,$B$57:$B$106)</f>
        <v>2.7262242946658946E-5</v>
      </c>
      <c r="G47">
        <f>SUMPRODUCT(BH$57:BH$106,$B$57:$B$106)</f>
        <v>2.7755819121027172E-5</v>
      </c>
      <c r="H47">
        <f>SUMPRODUCT(BT$57:BT$106,$B$57:$B$106)</f>
        <v>2.6989066942315666E-5</v>
      </c>
      <c r="I47">
        <f>SUMPRODUCT(CF$57:CF$106,$B$57:$B$106)</f>
        <v>2.9480690405019473E-5</v>
      </c>
      <c r="J47">
        <f>SUMPRODUCT(CR$57:CR$106,$B$57:$B$106)</f>
        <v>3.7928826682382508E-5</v>
      </c>
      <c r="K47">
        <f>SUMPRODUCT(DD$57:DD$106,$B$57:$B$106)</f>
        <v>4.0731412568270522E-4</v>
      </c>
      <c r="L47" s="156">
        <f t="shared" si="54"/>
        <v>4.0731412568270522E-4</v>
      </c>
      <c r="M47" s="156">
        <f t="shared" si="53"/>
        <v>4.0731412568270522E-4</v>
      </c>
      <c r="N47" s="156">
        <f t="shared" si="53"/>
        <v>4.0731412568270522E-4</v>
      </c>
      <c r="O47" s="156">
        <f t="shared" si="53"/>
        <v>4.0731412568270522E-4</v>
      </c>
      <c r="P47" s="156">
        <f t="shared" si="53"/>
        <v>4.0731412568270522E-4</v>
      </c>
      <c r="Q47" s="156">
        <f t="shared" si="53"/>
        <v>4.0731412568270522E-4</v>
      </c>
      <c r="R47" s="156">
        <f t="shared" si="53"/>
        <v>4.0731412568270522E-4</v>
      </c>
      <c r="S47" s="156">
        <f t="shared" si="53"/>
        <v>4.0731412568270522E-4</v>
      </c>
      <c r="T47" s="156">
        <f t="shared" si="53"/>
        <v>4.0731412568270522E-4</v>
      </c>
      <c r="U47" s="156">
        <f t="shared" si="53"/>
        <v>4.0731412568270522E-4</v>
      </c>
      <c r="V47" s="156">
        <f t="shared" si="53"/>
        <v>4.0731412568270522E-4</v>
      </c>
      <c r="W47" s="156">
        <f t="shared" si="53"/>
        <v>4.0731412568270522E-4</v>
      </c>
      <c r="X47" s="156">
        <f t="shared" si="53"/>
        <v>4.0731412568270522E-4</v>
      </c>
      <c r="Y47" s="156">
        <f t="shared" si="53"/>
        <v>4.0731412568270522E-4</v>
      </c>
      <c r="Z47" s="156">
        <f t="shared" si="53"/>
        <v>4.0731412568270522E-4</v>
      </c>
      <c r="AA47" s="156">
        <f t="shared" si="53"/>
        <v>4.0731412568270522E-4</v>
      </c>
      <c r="AB47" s="156">
        <f t="shared" si="53"/>
        <v>4.0731412568270522E-4</v>
      </c>
      <c r="AC47" s="156">
        <f t="shared" si="53"/>
        <v>4.0731412568270522E-4</v>
      </c>
      <c r="AD47" s="156">
        <f t="shared" si="53"/>
        <v>4.0731412568270522E-4</v>
      </c>
      <c r="AE47" s="156">
        <f t="shared" si="53"/>
        <v>4.0731412568270522E-4</v>
      </c>
    </row>
    <row r="48" spans="1:32">
      <c r="B48" s="2" t="s">
        <v>102</v>
      </c>
      <c r="C48">
        <f>SUMPRODUCT(N57:N106,$B$57:$B$106)</f>
        <v>2.4315686509986497E-2</v>
      </c>
      <c r="D48">
        <f>SUMPRODUCT(Z$57:Z$106,$B$57:$B$106)</f>
        <v>2.9577652911864181E-2</v>
      </c>
      <c r="E48">
        <f>SUMPRODUCT(AL$57:AL$106,$B$57:$B$106)</f>
        <v>3.3297157933265195E-2</v>
      </c>
      <c r="F48">
        <f>SUMPRODUCT(AX$57:AX$106,$B$57:$B$106)</f>
        <v>4.5064502565989838E-2</v>
      </c>
      <c r="G48">
        <f>SUMPRODUCT(BJ$57:BJ$106,$B$57:$B$106)</f>
        <v>7.84612722205731E-2</v>
      </c>
      <c r="H48">
        <f>SUMPRODUCT(BV$57:BV$106,$B$57:$B$106)</f>
        <v>0.13866165890084245</v>
      </c>
      <c r="I48">
        <f>SUMPRODUCT(CH$57:CH$106,$B$57:$B$106)</f>
        <v>0.19918771147412476</v>
      </c>
      <c r="J48">
        <f>SUMPRODUCT(CT$57:CT$106,$B$57:$B$106)</f>
        <v>0.27204974816772043</v>
      </c>
      <c r="K48">
        <f>SUMPRODUCT(DF$57:DF$106,$B$57:$B$106)</f>
        <v>0.3221459546209639</v>
      </c>
      <c r="L48" s="156">
        <f t="shared" si="54"/>
        <v>0.3221459546209639</v>
      </c>
      <c r="M48" s="156">
        <f t="shared" si="53"/>
        <v>0.3221459546209639</v>
      </c>
      <c r="N48" s="156">
        <f t="shared" si="53"/>
        <v>0.3221459546209639</v>
      </c>
      <c r="O48" s="156">
        <f t="shared" si="53"/>
        <v>0.3221459546209639</v>
      </c>
      <c r="P48" s="156">
        <f t="shared" si="53"/>
        <v>0.3221459546209639</v>
      </c>
      <c r="Q48" s="156">
        <f t="shared" si="53"/>
        <v>0.3221459546209639</v>
      </c>
      <c r="R48" s="156">
        <f t="shared" si="53"/>
        <v>0.3221459546209639</v>
      </c>
      <c r="S48" s="156">
        <f t="shared" si="53"/>
        <v>0.3221459546209639</v>
      </c>
      <c r="T48" s="156">
        <f t="shared" si="53"/>
        <v>0.3221459546209639</v>
      </c>
      <c r="U48" s="156">
        <f t="shared" si="53"/>
        <v>0.3221459546209639</v>
      </c>
      <c r="V48" s="156">
        <f t="shared" si="53"/>
        <v>0.3221459546209639</v>
      </c>
      <c r="W48" s="156">
        <f t="shared" si="53"/>
        <v>0.3221459546209639</v>
      </c>
      <c r="X48" s="156">
        <f t="shared" si="53"/>
        <v>0.3221459546209639</v>
      </c>
      <c r="Y48" s="156">
        <f t="shared" si="53"/>
        <v>0.3221459546209639</v>
      </c>
      <c r="Z48" s="156">
        <f t="shared" si="53"/>
        <v>0.3221459546209639</v>
      </c>
      <c r="AA48" s="156">
        <f t="shared" si="53"/>
        <v>0.3221459546209639</v>
      </c>
      <c r="AB48" s="156">
        <f t="shared" si="53"/>
        <v>0.3221459546209639</v>
      </c>
      <c r="AC48" s="156">
        <f t="shared" si="53"/>
        <v>0.3221459546209639</v>
      </c>
      <c r="AD48" s="156">
        <f t="shared" si="53"/>
        <v>0.3221459546209639</v>
      </c>
      <c r="AE48" s="156">
        <f t="shared" si="53"/>
        <v>0.3221459546209639</v>
      </c>
    </row>
    <row r="49" spans="1:110">
      <c r="B49" s="1"/>
    </row>
    <row r="50" spans="1:110">
      <c r="B50" s="1"/>
      <c r="C50" s="160">
        <f>SUM(C39:C48)</f>
        <v>0.99999999999999989</v>
      </c>
      <c r="D50" s="160">
        <f>SUM(D39:D48)</f>
        <v>1</v>
      </c>
      <c r="E50" s="160">
        <f>SUM(E39:E48)</f>
        <v>0.99999999999999989</v>
      </c>
      <c r="F50" s="160">
        <f>SUM(F39:F48)</f>
        <v>1</v>
      </c>
      <c r="G50" s="160">
        <f t="shared" ref="G50:K50" si="55">SUM(G39:G48)</f>
        <v>1</v>
      </c>
      <c r="H50" s="160">
        <f t="shared" si="55"/>
        <v>0.99999999999999989</v>
      </c>
      <c r="I50" s="160">
        <f t="shared" si="55"/>
        <v>0.99999999999999978</v>
      </c>
      <c r="J50" s="160">
        <f t="shared" si="55"/>
        <v>1</v>
      </c>
      <c r="K50" s="160">
        <f t="shared" si="55"/>
        <v>1</v>
      </c>
      <c r="L50" s="160">
        <f t="shared" si="54"/>
        <v>1</v>
      </c>
      <c r="M50" s="160">
        <f t="shared" si="53"/>
        <v>1</v>
      </c>
      <c r="N50" s="160">
        <f t="shared" si="53"/>
        <v>1</v>
      </c>
      <c r="O50" s="160">
        <f t="shared" si="53"/>
        <v>1</v>
      </c>
      <c r="P50" s="160">
        <f t="shared" si="53"/>
        <v>1</v>
      </c>
      <c r="Q50" s="160">
        <f t="shared" si="53"/>
        <v>1</v>
      </c>
      <c r="R50" s="160">
        <f t="shared" si="53"/>
        <v>1</v>
      </c>
      <c r="S50" s="160">
        <f t="shared" si="53"/>
        <v>1</v>
      </c>
      <c r="T50" s="160">
        <f t="shared" si="53"/>
        <v>1</v>
      </c>
      <c r="U50" s="160">
        <f t="shared" si="53"/>
        <v>1</v>
      </c>
      <c r="V50" s="160">
        <f t="shared" si="53"/>
        <v>1</v>
      </c>
      <c r="W50" s="160">
        <f t="shared" si="53"/>
        <v>1</v>
      </c>
      <c r="X50" s="160">
        <f t="shared" si="53"/>
        <v>1</v>
      </c>
      <c r="Y50" s="160">
        <f t="shared" si="53"/>
        <v>1</v>
      </c>
      <c r="Z50" s="160">
        <f t="shared" si="53"/>
        <v>1</v>
      </c>
      <c r="AA50" s="160">
        <f t="shared" si="53"/>
        <v>1</v>
      </c>
      <c r="AB50" s="160">
        <f t="shared" si="53"/>
        <v>1</v>
      </c>
      <c r="AC50" s="160">
        <f t="shared" si="53"/>
        <v>1</v>
      </c>
      <c r="AD50" s="160">
        <f t="shared" si="53"/>
        <v>1</v>
      </c>
      <c r="AE50" s="160">
        <f t="shared" si="53"/>
        <v>1</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0.46212730773021299</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0.23557530576093863</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3.590246369114277E-3</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0.2437107916481113</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5.4996348491622757E-2</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23211710</v>
      </c>
      <c r="D2" s="91">
        <f>C2</f>
        <v>23211710</v>
      </c>
      <c r="E2" s="91">
        <f t="shared" ref="E2:AH2" si="0">D2</f>
        <v>23211710</v>
      </c>
      <c r="F2" s="91">
        <f t="shared" si="0"/>
        <v>23211710</v>
      </c>
      <c r="G2" s="91">
        <f t="shared" si="0"/>
        <v>23211710</v>
      </c>
      <c r="H2" s="91">
        <f t="shared" si="0"/>
        <v>23211710</v>
      </c>
      <c r="I2" s="91">
        <f t="shared" si="0"/>
        <v>23211710</v>
      </c>
      <c r="J2" s="91">
        <f t="shared" si="0"/>
        <v>23211710</v>
      </c>
      <c r="K2" s="91">
        <f t="shared" si="0"/>
        <v>23211710</v>
      </c>
      <c r="L2" s="91">
        <f t="shared" si="0"/>
        <v>23211710</v>
      </c>
      <c r="M2" s="91">
        <f t="shared" si="0"/>
        <v>23211710</v>
      </c>
      <c r="N2" s="91">
        <f t="shared" si="0"/>
        <v>23211710</v>
      </c>
      <c r="O2" s="91">
        <f t="shared" si="0"/>
        <v>23211710</v>
      </c>
      <c r="P2" s="91">
        <f t="shared" si="0"/>
        <v>23211710</v>
      </c>
      <c r="Q2" s="91">
        <f t="shared" si="0"/>
        <v>23211710</v>
      </c>
      <c r="R2" s="91">
        <f t="shared" si="0"/>
        <v>23211710</v>
      </c>
      <c r="S2" s="91">
        <f t="shared" si="0"/>
        <v>23211710</v>
      </c>
      <c r="T2" s="91">
        <f t="shared" si="0"/>
        <v>23211710</v>
      </c>
      <c r="U2" s="91">
        <f t="shared" si="0"/>
        <v>23211710</v>
      </c>
      <c r="V2" s="91">
        <f t="shared" si="0"/>
        <v>23211710</v>
      </c>
      <c r="W2" s="91">
        <f t="shared" si="0"/>
        <v>23211710</v>
      </c>
      <c r="X2" s="91">
        <f t="shared" si="0"/>
        <v>23211710</v>
      </c>
      <c r="Y2" s="91">
        <f t="shared" si="0"/>
        <v>23211710</v>
      </c>
      <c r="Z2" s="91">
        <f t="shared" si="0"/>
        <v>23211710</v>
      </c>
      <c r="AA2" s="91">
        <f t="shared" si="0"/>
        <v>23211710</v>
      </c>
      <c r="AB2" s="91">
        <f t="shared" si="0"/>
        <v>23211710</v>
      </c>
      <c r="AC2" s="91">
        <f t="shared" si="0"/>
        <v>23211710</v>
      </c>
      <c r="AD2" s="91">
        <f t="shared" si="0"/>
        <v>23211710</v>
      </c>
      <c r="AE2" s="91">
        <f t="shared" si="0"/>
        <v>23211710</v>
      </c>
      <c r="AF2" s="91">
        <f t="shared" si="0"/>
        <v>23211710</v>
      </c>
      <c r="AG2" s="91">
        <f t="shared" si="0"/>
        <v>23211710</v>
      </c>
      <c r="AH2" s="91">
        <f t="shared" si="0"/>
        <v>23211710</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14252550.303023485</v>
      </c>
      <c r="C2" s="5">
        <f>SUMIFS(Imports_new!C$10:C$33,Imports_new!$A$10:$A$33,$A2)</f>
        <v>14252550.303023485</v>
      </c>
      <c r="D2" s="5">
        <f>SUMIFS(Imports_new!D$10:D$33,Imports_new!$A$10:$A$33,$A2)</f>
        <v>14252550.303023485</v>
      </c>
      <c r="E2" s="5">
        <f>SUMIFS(Imports_new!E$10:E$33,Imports_new!$A$10:$A$33,$A2)</f>
        <v>11673902.260083644</v>
      </c>
      <c r="F2" s="5">
        <f>SUMIFS(Imports_new!F$10:F$33,Imports_new!$A$10:$A$33,$A2)</f>
        <v>10367639.808962757</v>
      </c>
      <c r="G2" s="5">
        <f>SUMIFS(Imports_new!G$10:G$33,Imports_new!$A$10:$A$33,$A2)</f>
        <v>10352300.565973876</v>
      </c>
      <c r="H2" s="5">
        <f>SUMIFS(Imports_new!H$10:H$33,Imports_new!$A$10:$A$33,$A2)</f>
        <v>9559133.1901505738</v>
      </c>
      <c r="I2" s="5">
        <f>SUMIFS(Imports_new!I$10:I$33,Imports_new!$A$10:$A$33,$A2)</f>
        <v>8476387.6036914419</v>
      </c>
      <c r="J2" s="5">
        <f>SUMIFS(Imports_new!J$10:J$33,Imports_new!$A$10:$A$33,$A2)</f>
        <v>6781331.8368348703</v>
      </c>
      <c r="K2" s="5">
        <f>SUMIFS(Imports_new!K$10:K$33,Imports_new!$A$10:$A$33,$A2)</f>
        <v>6810236.2299278453</v>
      </c>
      <c r="L2" s="5">
        <f>SUMIFS(Imports_new!L$10:L$33,Imports_new!$A$10:$A$33,$A2)</f>
        <v>7316507.0946890749</v>
      </c>
      <c r="M2" s="5">
        <f>SUMIFS(Imports_new!M$10:M$33,Imports_new!$A$10:$A$33,$A2)</f>
        <v>7316507.0946890749</v>
      </c>
      <c r="N2" s="5">
        <f>SUMIFS(Imports_new!N$10:N$33,Imports_new!$A$10:$A$33,$A2)</f>
        <v>7316507.0946890749</v>
      </c>
      <c r="O2" s="5">
        <f>SUMIFS(Imports_new!O$10:O$33,Imports_new!$A$10:$A$33,$A2)</f>
        <v>7316507.0946890749</v>
      </c>
      <c r="P2" s="5">
        <f>SUMIFS(Imports_new!P$10:P$33,Imports_new!$A$10:$A$33,$A2)</f>
        <v>7316507.0946890749</v>
      </c>
      <c r="Q2" s="5">
        <f>SUMIFS(Imports_new!Q$10:Q$33,Imports_new!$A$10:$A$33,$A2)</f>
        <v>7316507.0946890749</v>
      </c>
      <c r="R2" s="5">
        <f>SUMIFS(Imports_new!R$10:R$33,Imports_new!$A$10:$A$33,$A2)</f>
        <v>7316507.0946890749</v>
      </c>
      <c r="S2" s="5">
        <f>SUMIFS(Imports_new!S$10:S$33,Imports_new!$A$10:$A$33,$A2)</f>
        <v>7316507.0946890749</v>
      </c>
      <c r="T2" s="5">
        <f>SUMIFS(Imports_new!T$10:T$33,Imports_new!$A$10:$A$33,$A2)</f>
        <v>7316507.0946890749</v>
      </c>
      <c r="U2" s="5">
        <f>SUMIFS(Imports_new!U$10:U$33,Imports_new!$A$10:$A$33,$A2)</f>
        <v>7316507.0946890749</v>
      </c>
      <c r="V2" s="5">
        <f>SUMIFS(Imports_new!V$10:V$33,Imports_new!$A$10:$A$33,$A2)</f>
        <v>7316507.0946890749</v>
      </c>
      <c r="W2" s="5">
        <f>SUMIFS(Imports_new!W$10:W$33,Imports_new!$A$10:$A$33,$A2)</f>
        <v>7316507.0946890749</v>
      </c>
      <c r="X2" s="5">
        <f>SUMIFS(Imports_new!X$10:X$33,Imports_new!$A$10:$A$33,$A2)</f>
        <v>7316507.0946890749</v>
      </c>
      <c r="Y2" s="5">
        <f>SUMIFS(Imports_new!Y$10:Y$33,Imports_new!$A$10:$A$33,$A2)</f>
        <v>7316507.0946890749</v>
      </c>
      <c r="Z2" s="5">
        <f>SUMIFS(Imports_new!Z$10:Z$33,Imports_new!$A$10:$A$33,$A2)</f>
        <v>7316507.0946890749</v>
      </c>
      <c r="AA2" s="5">
        <f>SUMIFS(Imports_new!AA$10:AA$33,Imports_new!$A$10:$A$33,$A2)</f>
        <v>7316507.0946890749</v>
      </c>
      <c r="AB2" s="5">
        <f>SUMIFS(Imports_new!AB$10:AB$33,Imports_new!$A$10:$A$33,$A2)</f>
        <v>7316507.0946890749</v>
      </c>
      <c r="AC2" s="5">
        <f>SUMIFS(Imports_new!AC$10:AC$33,Imports_new!$A$10:$A$33,$A2)</f>
        <v>7316507.0946890749</v>
      </c>
      <c r="AD2" s="5">
        <f>SUMIFS(Imports_new!AD$10:AD$33,Imports_new!$A$10:$A$33,$A2)</f>
        <v>7316507.0946890749</v>
      </c>
      <c r="AE2" s="5">
        <f>SUMIFS(Imports_new!AE$10:AE$33,Imports_new!$A$10:$A$33,$A2)</f>
        <v>7316507.0946890749</v>
      </c>
      <c r="AF2" s="5">
        <f>SUMIFS(Imports_new!AF$10:AF$33,Imports_new!$A$10:$A$33,$A2)</f>
        <v>7316507.0946890749</v>
      </c>
    </row>
    <row r="3" spans="1:32">
      <c r="A3" s="2" t="s">
        <v>347</v>
      </c>
      <c r="B3" s="5">
        <f>SUMIFS(Imports_new!B$10:B$33,Imports_new!$A$10:$A$33,$A3)</f>
        <v>20224425.899055999</v>
      </c>
      <c r="C3" s="5">
        <f>SUMIFS(Imports_new!C$10:C$33,Imports_new!$A$10:$A$33,$A3)</f>
        <v>20224425.899055999</v>
      </c>
      <c r="D3" s="5">
        <f>SUMIFS(Imports_new!D$10:D$33,Imports_new!$A$10:$A$33,$A3)</f>
        <v>20224425.899055999</v>
      </c>
      <c r="E3" s="5">
        <f>SUMIFS(Imports_new!E$10:E$33,Imports_new!$A$10:$A$33,$A3)</f>
        <v>23361311.279162697</v>
      </c>
      <c r="F3" s="5">
        <f>SUMIFS(Imports_new!F$10:F$33,Imports_new!$A$10:$A$33,$A3)</f>
        <v>24631200.281420656</v>
      </c>
      <c r="G3" s="5">
        <f>SUMIFS(Imports_new!G$10:G$33,Imports_new!$A$10:$A$33,$A3)</f>
        <v>23571828.912388992</v>
      </c>
      <c r="H3" s="5">
        <f>SUMIFS(Imports_new!H$10:H$33,Imports_new!$A$10:$A$33,$A3)</f>
        <v>21877426.152287573</v>
      </c>
      <c r="I3" s="5">
        <f>SUMIFS(Imports_new!I$10:I$33,Imports_new!$A$10:$A$33,$A3)</f>
        <v>19251631.861090053</v>
      </c>
      <c r="J3" s="5">
        <f>SUMIFS(Imports_new!J$10:J$33,Imports_new!$A$10:$A$33,$A3)</f>
        <v>16233314.067054078</v>
      </c>
      <c r="K3" s="5">
        <f>SUMIFS(Imports_new!K$10:K$33,Imports_new!$A$10:$A$33,$A3)</f>
        <v>14026581.143412057</v>
      </c>
      <c r="L3" s="5">
        <f>SUMIFS(Imports_new!L$10:L$33,Imports_new!$A$10:$A$33,$A3)</f>
        <v>10905397.868026538</v>
      </c>
      <c r="M3" s="5">
        <f>SUMIFS(Imports_new!M$10:M$33,Imports_new!$A$10:$A$33,$A3)</f>
        <v>10905397.868026538</v>
      </c>
      <c r="N3" s="5">
        <f>SUMIFS(Imports_new!N$10:N$33,Imports_new!$A$10:$A$33,$A3)</f>
        <v>10905397.868026538</v>
      </c>
      <c r="O3" s="5">
        <f>SUMIFS(Imports_new!O$10:O$33,Imports_new!$A$10:$A$33,$A3)</f>
        <v>10905397.868026538</v>
      </c>
      <c r="P3" s="5">
        <f>SUMIFS(Imports_new!P$10:P$33,Imports_new!$A$10:$A$33,$A3)</f>
        <v>10905397.868026538</v>
      </c>
      <c r="Q3" s="5">
        <f>SUMIFS(Imports_new!Q$10:Q$33,Imports_new!$A$10:$A$33,$A3)</f>
        <v>10905397.868026538</v>
      </c>
      <c r="R3" s="5">
        <f>SUMIFS(Imports_new!R$10:R$33,Imports_new!$A$10:$A$33,$A3)</f>
        <v>10905397.868026538</v>
      </c>
      <c r="S3" s="5">
        <f>SUMIFS(Imports_new!S$10:S$33,Imports_new!$A$10:$A$33,$A3)</f>
        <v>10905397.868026538</v>
      </c>
      <c r="T3" s="5">
        <f>SUMIFS(Imports_new!T$10:T$33,Imports_new!$A$10:$A$33,$A3)</f>
        <v>10905397.868026538</v>
      </c>
      <c r="U3" s="5">
        <f>SUMIFS(Imports_new!U$10:U$33,Imports_new!$A$10:$A$33,$A3)</f>
        <v>10905397.868026538</v>
      </c>
      <c r="V3" s="5">
        <f>SUMIFS(Imports_new!V$10:V$33,Imports_new!$A$10:$A$33,$A3)</f>
        <v>10905397.868026538</v>
      </c>
      <c r="W3" s="5">
        <f>SUMIFS(Imports_new!W$10:W$33,Imports_new!$A$10:$A$33,$A3)</f>
        <v>10905397.868026538</v>
      </c>
      <c r="X3" s="5">
        <f>SUMIFS(Imports_new!X$10:X$33,Imports_new!$A$10:$A$33,$A3)</f>
        <v>10905397.868026538</v>
      </c>
      <c r="Y3" s="5">
        <f>SUMIFS(Imports_new!Y$10:Y$33,Imports_new!$A$10:$A$33,$A3)</f>
        <v>10905397.868026538</v>
      </c>
      <c r="Z3" s="5">
        <f>SUMIFS(Imports_new!Z$10:Z$33,Imports_new!$A$10:$A$33,$A3)</f>
        <v>10905397.868026538</v>
      </c>
      <c r="AA3" s="5">
        <f>SUMIFS(Imports_new!AA$10:AA$33,Imports_new!$A$10:$A$33,$A3)</f>
        <v>10905397.868026538</v>
      </c>
      <c r="AB3" s="5">
        <f>SUMIFS(Imports_new!AB$10:AB$33,Imports_new!$A$10:$A$33,$A3)</f>
        <v>10905397.868026538</v>
      </c>
      <c r="AC3" s="5">
        <f>SUMIFS(Imports_new!AC$10:AC$33,Imports_new!$A$10:$A$33,$A3)</f>
        <v>10905397.868026538</v>
      </c>
      <c r="AD3" s="5">
        <f>SUMIFS(Imports_new!AD$10:AD$33,Imports_new!$A$10:$A$33,$A3)</f>
        <v>10905397.868026538</v>
      </c>
      <c r="AE3" s="5">
        <f>SUMIFS(Imports_new!AE$10:AE$33,Imports_new!$A$10:$A$33,$A3)</f>
        <v>10905397.868026538</v>
      </c>
      <c r="AF3" s="5">
        <f>SUMIFS(Imports_new!AF$10:AF$33,Imports_new!$A$10:$A$33,$A3)</f>
        <v>10905397.868026538</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20654539.821017575</v>
      </c>
      <c r="C5" s="5">
        <f>SUMIFS(Imports_new!C$10:C$33,Imports_new!$A$10:$A$33,$A5)</f>
        <v>20654539.821017575</v>
      </c>
      <c r="D5" s="5">
        <f>SUMIFS(Imports_new!D$10:D$33,Imports_new!$A$10:$A$33,$A5)</f>
        <v>20654539.821017575</v>
      </c>
      <c r="E5" s="5">
        <f>SUMIFS(Imports_new!E$10:E$33,Imports_new!$A$10:$A$33,$A5)</f>
        <v>20042671.010176808</v>
      </c>
      <c r="F5" s="5">
        <f>SUMIFS(Imports_new!F$10:F$33,Imports_new!$A$10:$A$33,$A5)</f>
        <v>20151924.858575664</v>
      </c>
      <c r="G5" s="5">
        <f>SUMIFS(Imports_new!G$10:G$33,Imports_new!$A$10:$A$33,$A5)</f>
        <v>20429260.370050993</v>
      </c>
      <c r="H5" s="5">
        <f>SUMIFS(Imports_new!H$10:H$33,Imports_new!$A$10:$A$33,$A5)</f>
        <v>20790303.828479618</v>
      </c>
      <c r="I5" s="5">
        <f>SUMIFS(Imports_new!I$10:I$33,Imports_new!$A$10:$A$33,$A5)</f>
        <v>20818891.095497303</v>
      </c>
      <c r="J5" s="5">
        <f>SUMIFS(Imports_new!J$10:J$33,Imports_new!$A$10:$A$33,$A5)</f>
        <v>21728828.751307786</v>
      </c>
      <c r="K5" s="5">
        <f>SUMIFS(Imports_new!K$10:K$33,Imports_new!$A$10:$A$33,$A5)</f>
        <v>19716338.947187576</v>
      </c>
      <c r="L5" s="5">
        <f>SUMIFS(Imports_new!L$10:L$33,Imports_new!$A$10:$A$33,$A5)</f>
        <v>19224091.876994826</v>
      </c>
      <c r="M5" s="5">
        <f>SUMIFS(Imports_new!M$10:M$33,Imports_new!$A$10:$A$33,$A5)</f>
        <v>19224091.876994826</v>
      </c>
      <c r="N5" s="5">
        <f>SUMIFS(Imports_new!N$10:N$33,Imports_new!$A$10:$A$33,$A5)</f>
        <v>19224091.876994826</v>
      </c>
      <c r="O5" s="5">
        <f>SUMIFS(Imports_new!O$10:O$33,Imports_new!$A$10:$A$33,$A5)</f>
        <v>19224091.876994826</v>
      </c>
      <c r="P5" s="5">
        <f>SUMIFS(Imports_new!P$10:P$33,Imports_new!$A$10:$A$33,$A5)</f>
        <v>19224091.876994826</v>
      </c>
      <c r="Q5" s="5">
        <f>SUMIFS(Imports_new!Q$10:Q$33,Imports_new!$A$10:$A$33,$A5)</f>
        <v>19224091.876994826</v>
      </c>
      <c r="R5" s="5">
        <f>SUMIFS(Imports_new!R$10:R$33,Imports_new!$A$10:$A$33,$A5)</f>
        <v>19224091.876994826</v>
      </c>
      <c r="S5" s="5">
        <f>SUMIFS(Imports_new!S$10:S$33,Imports_new!$A$10:$A$33,$A5)</f>
        <v>19224091.876994826</v>
      </c>
      <c r="T5" s="5">
        <f>SUMIFS(Imports_new!T$10:T$33,Imports_new!$A$10:$A$33,$A5)</f>
        <v>19224091.876994826</v>
      </c>
      <c r="U5" s="5">
        <f>SUMIFS(Imports_new!U$10:U$33,Imports_new!$A$10:$A$33,$A5)</f>
        <v>19224091.876994826</v>
      </c>
      <c r="V5" s="5">
        <f>SUMIFS(Imports_new!V$10:V$33,Imports_new!$A$10:$A$33,$A5)</f>
        <v>19224091.876994826</v>
      </c>
      <c r="W5" s="5">
        <f>SUMIFS(Imports_new!W$10:W$33,Imports_new!$A$10:$A$33,$A5)</f>
        <v>19224091.876994826</v>
      </c>
      <c r="X5" s="5">
        <f>SUMIFS(Imports_new!X$10:X$33,Imports_new!$A$10:$A$33,$A5)</f>
        <v>19224091.876994826</v>
      </c>
      <c r="Y5" s="5">
        <f>SUMIFS(Imports_new!Y$10:Y$33,Imports_new!$A$10:$A$33,$A5)</f>
        <v>19224091.876994826</v>
      </c>
      <c r="Z5" s="5">
        <f>SUMIFS(Imports_new!Z$10:Z$33,Imports_new!$A$10:$A$33,$A5)</f>
        <v>19224091.876994826</v>
      </c>
      <c r="AA5" s="5">
        <f>SUMIFS(Imports_new!AA$10:AA$33,Imports_new!$A$10:$A$33,$A5)</f>
        <v>19224091.876994826</v>
      </c>
      <c r="AB5" s="5">
        <f>SUMIFS(Imports_new!AB$10:AB$33,Imports_new!$A$10:$A$33,$A5)</f>
        <v>19224091.876994826</v>
      </c>
      <c r="AC5" s="5">
        <f>SUMIFS(Imports_new!AC$10:AC$33,Imports_new!$A$10:$A$33,$A5)</f>
        <v>19224091.876994826</v>
      </c>
      <c r="AD5" s="5">
        <f>SUMIFS(Imports_new!AD$10:AD$33,Imports_new!$A$10:$A$33,$A5)</f>
        <v>19224091.876994826</v>
      </c>
      <c r="AE5" s="5">
        <f>SUMIFS(Imports_new!AE$10:AE$33,Imports_new!$A$10:$A$33,$A5)</f>
        <v>19224091.876994826</v>
      </c>
      <c r="AF5" s="5">
        <f>SUMIFS(Imports_new!AF$10:AF$33,Imports_new!$A$10:$A$33,$A5)</f>
        <v>19224091.876994826</v>
      </c>
    </row>
    <row r="6" spans="1:32">
      <c r="A6" s="2" t="s">
        <v>101</v>
      </c>
      <c r="B6" s="5">
        <f>SUMIFS(Imports_new!B$10:B$33,Imports_new!$A$10:$A$33,$A6)</f>
        <v>2785754.865249346</v>
      </c>
      <c r="C6" s="5">
        <f>SUMIFS(Imports_new!C$10:C$33,Imports_new!$A$10:$A$33,$A6)</f>
        <v>2785754.865249346</v>
      </c>
      <c r="D6" s="5">
        <f>SUMIFS(Imports_new!D$10:D$33,Imports_new!$A$10:$A$33,$A6)</f>
        <v>2785754.865249346</v>
      </c>
      <c r="E6" s="5">
        <f>SUMIFS(Imports_new!E$10:E$33,Imports_new!$A$10:$A$33,$A6)</f>
        <v>2579531.2788515063</v>
      </c>
      <c r="F6" s="5">
        <f>SUMIFS(Imports_new!F$10:F$33,Imports_new!$A$10:$A$33,$A6)</f>
        <v>2543732.8653640393</v>
      </c>
      <c r="G6" s="5">
        <f>SUMIFS(Imports_new!G$10:G$33,Imports_new!$A$10:$A$33,$A6)</f>
        <v>2659989.488965237</v>
      </c>
      <c r="H6" s="5">
        <f>SUMIFS(Imports_new!H$10:H$33,Imports_new!$A$10:$A$33,$A6)</f>
        <v>2743740.711188145</v>
      </c>
      <c r="I6" s="5">
        <f>SUMIFS(Imports_new!I$10:I$33,Imports_new!$A$10:$A$33,$A6)</f>
        <v>2799336.3965932205</v>
      </c>
      <c r="J6" s="5">
        <f>SUMIFS(Imports_new!J$10:J$33,Imports_new!$A$10:$A$33,$A6)</f>
        <v>2960540.5544805038</v>
      </c>
      <c r="K6" s="5">
        <f>SUMIFS(Imports_new!K$10:K$33,Imports_new!$A$10:$A$33,$A6)</f>
        <v>2805751.5154361851</v>
      </c>
      <c r="L6" s="5">
        <f>SUMIFS(Imports_new!L$10:L$33,Imports_new!$A$10:$A$33,$A6)</f>
        <v>2872277.305150473</v>
      </c>
      <c r="M6" s="5">
        <f>SUMIFS(Imports_new!M$10:M$33,Imports_new!$A$10:$A$33,$A6)</f>
        <v>2872277.305150473</v>
      </c>
      <c r="N6" s="5">
        <f>SUMIFS(Imports_new!N$10:N$33,Imports_new!$A$10:$A$33,$A6)</f>
        <v>2872277.305150473</v>
      </c>
      <c r="O6" s="5">
        <f>SUMIFS(Imports_new!O$10:O$33,Imports_new!$A$10:$A$33,$A6)</f>
        <v>2872277.305150473</v>
      </c>
      <c r="P6" s="5">
        <f>SUMIFS(Imports_new!P$10:P$33,Imports_new!$A$10:$A$33,$A6)</f>
        <v>2872277.305150473</v>
      </c>
      <c r="Q6" s="5">
        <f>SUMIFS(Imports_new!Q$10:Q$33,Imports_new!$A$10:$A$33,$A6)</f>
        <v>2872277.305150473</v>
      </c>
      <c r="R6" s="5">
        <f>SUMIFS(Imports_new!R$10:R$33,Imports_new!$A$10:$A$33,$A6)</f>
        <v>2872277.305150473</v>
      </c>
      <c r="S6" s="5">
        <f>SUMIFS(Imports_new!S$10:S$33,Imports_new!$A$10:$A$33,$A6)</f>
        <v>2872277.305150473</v>
      </c>
      <c r="T6" s="5">
        <f>SUMIFS(Imports_new!T$10:T$33,Imports_new!$A$10:$A$33,$A6)</f>
        <v>2872277.305150473</v>
      </c>
      <c r="U6" s="5">
        <f>SUMIFS(Imports_new!U$10:U$33,Imports_new!$A$10:$A$33,$A6)</f>
        <v>2872277.305150473</v>
      </c>
      <c r="V6" s="5">
        <f>SUMIFS(Imports_new!V$10:V$33,Imports_new!$A$10:$A$33,$A6)</f>
        <v>2872277.305150473</v>
      </c>
      <c r="W6" s="5">
        <f>SUMIFS(Imports_new!W$10:W$33,Imports_new!$A$10:$A$33,$A6)</f>
        <v>2872277.305150473</v>
      </c>
      <c r="X6" s="5">
        <f>SUMIFS(Imports_new!X$10:X$33,Imports_new!$A$10:$A$33,$A6)</f>
        <v>2872277.305150473</v>
      </c>
      <c r="Y6" s="5">
        <f>SUMIFS(Imports_new!Y$10:Y$33,Imports_new!$A$10:$A$33,$A6)</f>
        <v>2872277.305150473</v>
      </c>
      <c r="Z6" s="5">
        <f>SUMIFS(Imports_new!Z$10:Z$33,Imports_new!$A$10:$A$33,$A6)</f>
        <v>2872277.305150473</v>
      </c>
      <c r="AA6" s="5">
        <f>SUMIFS(Imports_new!AA$10:AA$33,Imports_new!$A$10:$A$33,$A6)</f>
        <v>2872277.305150473</v>
      </c>
      <c r="AB6" s="5">
        <f>SUMIFS(Imports_new!AB$10:AB$33,Imports_new!$A$10:$A$33,$A6)</f>
        <v>2872277.305150473</v>
      </c>
      <c r="AC6" s="5">
        <f>SUMIFS(Imports_new!AC$10:AC$33,Imports_new!$A$10:$A$33,$A6)</f>
        <v>2872277.305150473</v>
      </c>
      <c r="AD6" s="5">
        <f>SUMIFS(Imports_new!AD$10:AD$33,Imports_new!$A$10:$A$33,$A6)</f>
        <v>2872277.305150473</v>
      </c>
      <c r="AE6" s="5">
        <f>SUMIFS(Imports_new!AE$10:AE$33,Imports_new!$A$10:$A$33,$A6)</f>
        <v>2872277.305150473</v>
      </c>
      <c r="AF6" s="5">
        <f>SUMIFS(Imports_new!AF$10:AF$33,Imports_new!$A$10:$A$33,$A6)</f>
        <v>2872277.305150473</v>
      </c>
    </row>
    <row r="7" spans="1:32">
      <c r="A7" s="2" t="s">
        <v>100</v>
      </c>
      <c r="B7" s="5">
        <f>SUMIFS(Imports_new!B$10:B$33,Imports_new!$A$10:$A$33,$A7)</f>
        <v>1831.9888353236668</v>
      </c>
      <c r="C7" s="5">
        <f>SUMIFS(Imports_new!C$10:C$33,Imports_new!$A$10:$A$33,$A7)</f>
        <v>1831.9888353236668</v>
      </c>
      <c r="D7" s="5">
        <f>SUMIFS(Imports_new!D$10:D$33,Imports_new!$A$10:$A$33,$A7)</f>
        <v>1831.9888353236668</v>
      </c>
      <c r="E7" s="5">
        <f>SUMIFS(Imports_new!E$10:E$33,Imports_new!$A$10:$A$33,$A7)</f>
        <v>3039.4805720432</v>
      </c>
      <c r="F7" s="5">
        <f>SUMIFS(Imports_new!F$10:F$33,Imports_new!$A$10:$A$33,$A7)</f>
        <v>3124.2818391058063</v>
      </c>
      <c r="G7" s="5">
        <f>SUMIFS(Imports_new!G$10:G$33,Imports_new!$A$10:$A$33,$A7)</f>
        <v>1641.6967202829992</v>
      </c>
      <c r="H7" s="5">
        <f>SUMIFS(Imports_new!H$10:H$33,Imports_new!$A$10:$A$33,$A7)</f>
        <v>1671.4192338801224</v>
      </c>
      <c r="I7" s="5">
        <f>SUMIFS(Imports_new!I$10:I$33,Imports_new!$A$10:$A$33,$A7)</f>
        <v>1625.2464175229566</v>
      </c>
      <c r="J7" s="5">
        <f>SUMIFS(Imports_new!J$10:J$33,Imports_new!$A$10:$A$33,$A7)</f>
        <v>1775.2887333699846</v>
      </c>
      <c r="K7" s="5">
        <f>SUMIFS(Imports_new!K$10:K$33,Imports_new!$A$10:$A$33,$A7)</f>
        <v>2284.0244836230809</v>
      </c>
      <c r="L7" s="5">
        <f>SUMIFS(Imports_new!L$10:L$33,Imports_new!$A$10:$A$33,$A7)</f>
        <v>24527.92551099262</v>
      </c>
      <c r="M7" s="5">
        <f>SUMIFS(Imports_new!M$10:M$33,Imports_new!$A$10:$A$33,$A7)</f>
        <v>24527.92551099262</v>
      </c>
      <c r="N7" s="5">
        <f>SUMIFS(Imports_new!N$10:N$33,Imports_new!$A$10:$A$33,$A7)</f>
        <v>24527.92551099262</v>
      </c>
      <c r="O7" s="5">
        <f>SUMIFS(Imports_new!O$10:O$33,Imports_new!$A$10:$A$33,$A7)</f>
        <v>24527.92551099262</v>
      </c>
      <c r="P7" s="5">
        <f>SUMIFS(Imports_new!P$10:P$33,Imports_new!$A$10:$A$33,$A7)</f>
        <v>24527.92551099262</v>
      </c>
      <c r="Q7" s="5">
        <f>SUMIFS(Imports_new!Q$10:Q$33,Imports_new!$A$10:$A$33,$A7)</f>
        <v>24527.92551099262</v>
      </c>
      <c r="R7" s="5">
        <f>SUMIFS(Imports_new!R$10:R$33,Imports_new!$A$10:$A$33,$A7)</f>
        <v>24527.92551099262</v>
      </c>
      <c r="S7" s="5">
        <f>SUMIFS(Imports_new!S$10:S$33,Imports_new!$A$10:$A$33,$A7)</f>
        <v>24527.92551099262</v>
      </c>
      <c r="T7" s="5">
        <f>SUMIFS(Imports_new!T$10:T$33,Imports_new!$A$10:$A$33,$A7)</f>
        <v>24527.92551099262</v>
      </c>
      <c r="U7" s="5">
        <f>SUMIFS(Imports_new!U$10:U$33,Imports_new!$A$10:$A$33,$A7)</f>
        <v>24527.92551099262</v>
      </c>
      <c r="V7" s="5">
        <f>SUMIFS(Imports_new!V$10:V$33,Imports_new!$A$10:$A$33,$A7)</f>
        <v>24527.92551099262</v>
      </c>
      <c r="W7" s="5">
        <f>SUMIFS(Imports_new!W$10:W$33,Imports_new!$A$10:$A$33,$A7)</f>
        <v>24527.92551099262</v>
      </c>
      <c r="X7" s="5">
        <f>SUMIFS(Imports_new!X$10:X$33,Imports_new!$A$10:$A$33,$A7)</f>
        <v>24527.92551099262</v>
      </c>
      <c r="Y7" s="5">
        <f>SUMIFS(Imports_new!Y$10:Y$33,Imports_new!$A$10:$A$33,$A7)</f>
        <v>24527.92551099262</v>
      </c>
      <c r="Z7" s="5">
        <f>SUMIFS(Imports_new!Z$10:Z$33,Imports_new!$A$10:$A$33,$A7)</f>
        <v>24527.92551099262</v>
      </c>
      <c r="AA7" s="5">
        <f>SUMIFS(Imports_new!AA$10:AA$33,Imports_new!$A$10:$A$33,$A7)</f>
        <v>24527.92551099262</v>
      </c>
      <c r="AB7" s="5">
        <f>SUMIFS(Imports_new!AB$10:AB$33,Imports_new!$A$10:$A$33,$A7)</f>
        <v>24527.92551099262</v>
      </c>
      <c r="AC7" s="5">
        <f>SUMIFS(Imports_new!AC$10:AC$33,Imports_new!$A$10:$A$33,$A7)</f>
        <v>24527.92551099262</v>
      </c>
      <c r="AD7" s="5">
        <f>SUMIFS(Imports_new!AD$10:AD$33,Imports_new!$A$10:$A$33,$A7)</f>
        <v>24527.92551099262</v>
      </c>
      <c r="AE7" s="5">
        <f>SUMIFS(Imports_new!AE$10:AE$33,Imports_new!$A$10:$A$33,$A7)</f>
        <v>24527.92551099262</v>
      </c>
      <c r="AF7" s="5">
        <f>SUMIFS(Imports_new!AF$10:AF$33,Imports_new!$A$10:$A$33,$A7)</f>
        <v>24527.92551099262</v>
      </c>
    </row>
    <row r="8" spans="1:32">
      <c r="A8" s="2" t="s">
        <v>102</v>
      </c>
      <c r="B8" s="5">
        <f>SUMIFS(Imports_new!B$10:B$33,Imports_new!$A$10:$A$33,$A8)</f>
        <v>1464258.9339761778</v>
      </c>
      <c r="C8" s="5">
        <f>SUMIFS(Imports_new!C$10:C$33,Imports_new!$A$10:$A$33,$A8)</f>
        <v>1464258.9339761778</v>
      </c>
      <c r="D8" s="5">
        <f>SUMIFS(Imports_new!D$10:D$33,Imports_new!$A$10:$A$33,$A8)</f>
        <v>1464258.9339761778</v>
      </c>
      <c r="E8" s="5">
        <f>SUMIFS(Imports_new!E$10:E$33,Imports_new!$A$10:$A$33,$A8)</f>
        <v>1781127.6890930638</v>
      </c>
      <c r="F8" s="5">
        <f>SUMIFS(Imports_new!F$10:F$33,Imports_new!$A$10:$A$33,$A8)</f>
        <v>2005111.4312472851</v>
      </c>
      <c r="G8" s="5">
        <f>SUMIFS(Imports_new!G$10:G$33,Imports_new!$A$10:$A$33,$A8)</f>
        <v>2713725.580412562</v>
      </c>
      <c r="H8" s="5">
        <f>SUMIFS(Imports_new!H$10:H$33,Imports_new!$A$10:$A$33,$A8)</f>
        <v>4724835.4996239366</v>
      </c>
      <c r="I8" s="5">
        <f>SUMIFS(Imports_new!I$10:I$33,Imports_new!$A$10:$A$33,$A8)</f>
        <v>8350024.2842055252</v>
      </c>
      <c r="J8" s="5">
        <f>SUMIFS(Imports_new!J$10:J$33,Imports_new!$A$10:$A$33,$A8)</f>
        <v>11994824.244196031</v>
      </c>
      <c r="K8" s="5">
        <f>SUMIFS(Imports_new!K$10:K$33,Imports_new!$A$10:$A$33,$A8)</f>
        <v>16382481.081788514</v>
      </c>
      <c r="L8" s="5">
        <f>SUMIFS(Imports_new!L$10:L$33,Imports_new!$A$10:$A$33,$A8)</f>
        <v>19399209.30894962</v>
      </c>
      <c r="M8" s="5">
        <f>SUMIFS(Imports_new!M$10:M$33,Imports_new!$A$10:$A$33,$A8)</f>
        <v>19399209.30894962</v>
      </c>
      <c r="N8" s="5">
        <f>SUMIFS(Imports_new!N$10:N$33,Imports_new!$A$10:$A$33,$A8)</f>
        <v>19399209.30894962</v>
      </c>
      <c r="O8" s="5">
        <f>SUMIFS(Imports_new!O$10:O$33,Imports_new!$A$10:$A$33,$A8)</f>
        <v>19399209.30894962</v>
      </c>
      <c r="P8" s="5">
        <f>SUMIFS(Imports_new!P$10:P$33,Imports_new!$A$10:$A$33,$A8)</f>
        <v>19399209.30894962</v>
      </c>
      <c r="Q8" s="5">
        <f>SUMIFS(Imports_new!Q$10:Q$33,Imports_new!$A$10:$A$33,$A8)</f>
        <v>19399209.30894962</v>
      </c>
      <c r="R8" s="5">
        <f>SUMIFS(Imports_new!R$10:R$33,Imports_new!$A$10:$A$33,$A8)</f>
        <v>19399209.30894962</v>
      </c>
      <c r="S8" s="5">
        <f>SUMIFS(Imports_new!S$10:S$33,Imports_new!$A$10:$A$33,$A8)</f>
        <v>19399209.30894962</v>
      </c>
      <c r="T8" s="5">
        <f>SUMIFS(Imports_new!T$10:T$33,Imports_new!$A$10:$A$33,$A8)</f>
        <v>19399209.30894962</v>
      </c>
      <c r="U8" s="5">
        <f>SUMIFS(Imports_new!U$10:U$33,Imports_new!$A$10:$A$33,$A8)</f>
        <v>19399209.30894962</v>
      </c>
      <c r="V8" s="5">
        <f>SUMIFS(Imports_new!V$10:V$33,Imports_new!$A$10:$A$33,$A8)</f>
        <v>19399209.30894962</v>
      </c>
      <c r="W8" s="5">
        <f>SUMIFS(Imports_new!W$10:W$33,Imports_new!$A$10:$A$33,$A8)</f>
        <v>19399209.30894962</v>
      </c>
      <c r="X8" s="5">
        <f>SUMIFS(Imports_new!X$10:X$33,Imports_new!$A$10:$A$33,$A8)</f>
        <v>19399209.30894962</v>
      </c>
      <c r="Y8" s="5">
        <f>SUMIFS(Imports_new!Y$10:Y$33,Imports_new!$A$10:$A$33,$A8)</f>
        <v>19399209.30894962</v>
      </c>
      <c r="Z8" s="5">
        <f>SUMIFS(Imports_new!Z$10:Z$33,Imports_new!$A$10:$A$33,$A8)</f>
        <v>19399209.30894962</v>
      </c>
      <c r="AA8" s="5">
        <f>SUMIFS(Imports_new!AA$10:AA$33,Imports_new!$A$10:$A$33,$A8)</f>
        <v>19399209.30894962</v>
      </c>
      <c r="AB8" s="5">
        <f>SUMIFS(Imports_new!AB$10:AB$33,Imports_new!$A$10:$A$33,$A8)</f>
        <v>19399209.30894962</v>
      </c>
      <c r="AC8" s="5">
        <f>SUMIFS(Imports_new!AC$10:AC$33,Imports_new!$A$10:$A$33,$A8)</f>
        <v>19399209.30894962</v>
      </c>
      <c r="AD8" s="5">
        <f>SUMIFS(Imports_new!AD$10:AD$33,Imports_new!$A$10:$A$33,$A8)</f>
        <v>19399209.30894962</v>
      </c>
      <c r="AE8" s="5">
        <f>SUMIFS(Imports_new!AE$10:AE$33,Imports_new!$A$10:$A$33,$A8)</f>
        <v>19399209.30894962</v>
      </c>
      <c r="AF8" s="5">
        <f>SUMIFS(Imports_new!AF$10:AF$33,Imports_new!$A$10:$A$33,$A8)</f>
        <v>19399209.30894962</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294482.18754531181</v>
      </c>
      <c r="C10" s="5">
        <f>SUMIFS(Imports_new!C$10:C$33,Imports_new!$A$10:$A$33,$A10)</f>
        <v>294482.18754531181</v>
      </c>
      <c r="D10" s="5">
        <f>SUMIFS(Imports_new!D$10:D$33,Imports_new!$A$10:$A$33,$A10)</f>
        <v>294482.18754531181</v>
      </c>
      <c r="E10" s="5">
        <f>SUMIFS(Imports_new!E$10:E$33,Imports_new!$A$10:$A$33,$A10)</f>
        <v>273724.60796900198</v>
      </c>
      <c r="F10" s="5">
        <f>SUMIFS(Imports_new!F$10:F$33,Imports_new!$A$10:$A$33,$A10)</f>
        <v>259878.86547673569</v>
      </c>
      <c r="G10" s="5">
        <f>SUMIFS(Imports_new!G$10:G$33,Imports_new!$A$10:$A$33,$A10)</f>
        <v>224978.45374646666</v>
      </c>
      <c r="H10" s="5">
        <f>SUMIFS(Imports_new!H$10:H$33,Imports_new!$A$10:$A$33,$A10)</f>
        <v>211682.96382799797</v>
      </c>
      <c r="I10" s="5">
        <f>SUMIFS(Imports_new!I$10:I$33,Imports_new!$A$10:$A$33,$A10)</f>
        <v>203931.27348514882</v>
      </c>
      <c r="J10" s="5">
        <f>SUMIFS(Imports_new!J$10:J$33,Imports_new!$A$10:$A$33,$A10)</f>
        <v>176162.08734343684</v>
      </c>
      <c r="K10" s="5">
        <f>SUMIFS(Imports_new!K$10:K$33,Imports_new!$A$10:$A$33,$A10)</f>
        <v>180172.10908553214</v>
      </c>
      <c r="L10" s="5">
        <f>SUMIFS(Imports_new!L$10:L$33,Imports_new!$A$10:$A$33,$A10)</f>
        <v>178889.13063665992</v>
      </c>
      <c r="M10" s="5">
        <f>SUMIFS(Imports_new!M$10:M$33,Imports_new!$A$10:$A$33,$A10)</f>
        <v>178889.13063665992</v>
      </c>
      <c r="N10" s="5">
        <f>SUMIFS(Imports_new!N$10:N$33,Imports_new!$A$10:$A$33,$A10)</f>
        <v>178889.13063665992</v>
      </c>
      <c r="O10" s="5">
        <f>SUMIFS(Imports_new!O$10:O$33,Imports_new!$A$10:$A$33,$A10)</f>
        <v>178889.13063665992</v>
      </c>
      <c r="P10" s="5">
        <f>SUMIFS(Imports_new!P$10:P$33,Imports_new!$A$10:$A$33,$A10)</f>
        <v>178889.13063665992</v>
      </c>
      <c r="Q10" s="5">
        <f>SUMIFS(Imports_new!Q$10:Q$33,Imports_new!$A$10:$A$33,$A10)</f>
        <v>178889.13063665992</v>
      </c>
      <c r="R10" s="5">
        <f>SUMIFS(Imports_new!R$10:R$33,Imports_new!$A$10:$A$33,$A10)</f>
        <v>178889.13063665992</v>
      </c>
      <c r="S10" s="5">
        <f>SUMIFS(Imports_new!S$10:S$33,Imports_new!$A$10:$A$33,$A10)</f>
        <v>178889.13063665992</v>
      </c>
      <c r="T10" s="5">
        <f>SUMIFS(Imports_new!T$10:T$33,Imports_new!$A$10:$A$33,$A10)</f>
        <v>178889.13063665992</v>
      </c>
      <c r="U10" s="5">
        <f>SUMIFS(Imports_new!U$10:U$33,Imports_new!$A$10:$A$33,$A10)</f>
        <v>178889.13063665992</v>
      </c>
      <c r="V10" s="5">
        <f>SUMIFS(Imports_new!V$10:V$33,Imports_new!$A$10:$A$33,$A10)</f>
        <v>178889.13063665992</v>
      </c>
      <c r="W10" s="5">
        <f>SUMIFS(Imports_new!W$10:W$33,Imports_new!$A$10:$A$33,$A10)</f>
        <v>178889.13063665992</v>
      </c>
      <c r="X10" s="5">
        <f>SUMIFS(Imports_new!X$10:X$33,Imports_new!$A$10:$A$33,$A10)</f>
        <v>178889.13063665992</v>
      </c>
      <c r="Y10" s="5">
        <f>SUMIFS(Imports_new!Y$10:Y$33,Imports_new!$A$10:$A$33,$A10)</f>
        <v>178889.13063665992</v>
      </c>
      <c r="Z10" s="5">
        <f>SUMIFS(Imports_new!Z$10:Z$33,Imports_new!$A$10:$A$33,$A10)</f>
        <v>178889.13063665992</v>
      </c>
      <c r="AA10" s="5">
        <f>SUMIFS(Imports_new!AA$10:AA$33,Imports_new!$A$10:$A$33,$A10)</f>
        <v>178889.13063665992</v>
      </c>
      <c r="AB10" s="5">
        <f>SUMIFS(Imports_new!AB$10:AB$33,Imports_new!$A$10:$A$33,$A10)</f>
        <v>178889.13063665992</v>
      </c>
      <c r="AC10" s="5">
        <f>SUMIFS(Imports_new!AC$10:AC$33,Imports_new!$A$10:$A$33,$A10)</f>
        <v>178889.13063665992</v>
      </c>
      <c r="AD10" s="5">
        <f>SUMIFS(Imports_new!AD$10:AD$33,Imports_new!$A$10:$A$33,$A10)</f>
        <v>178889.13063665992</v>
      </c>
      <c r="AE10" s="5">
        <f>SUMIFS(Imports_new!AE$10:AE$33,Imports_new!$A$10:$A$33,$A10)</f>
        <v>178889.13063665992</v>
      </c>
      <c r="AF10" s="5">
        <f>SUMIFS(Imports_new!AF$10:AF$33,Imports_new!$A$10:$A$33,$A10)</f>
        <v>178889.13063665992</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540852.00129677611</v>
      </c>
      <c r="C12" s="5">
        <f>SUMIFS(Imports_new!C$10:C$33,Imports_new!$A$10:$A$33,$A12)</f>
        <v>540852.00129677611</v>
      </c>
      <c r="D12" s="5">
        <f>SUMIFS(Imports_new!D$10:D$33,Imports_new!$A$10:$A$33,$A12)</f>
        <v>540852.00129677611</v>
      </c>
      <c r="E12" s="5">
        <f>SUMIFS(Imports_new!E$10:E$33,Imports_new!$A$10:$A$33,$A12)</f>
        <v>503388.39409123122</v>
      </c>
      <c r="F12" s="5">
        <f>SUMIFS(Imports_new!F$10:F$33,Imports_new!$A$10:$A$33,$A12)</f>
        <v>256083.60711375519</v>
      </c>
      <c r="G12" s="5">
        <f>SUMIFS(Imports_new!G$10:G$33,Imports_new!$A$10:$A$33,$A12)</f>
        <v>264970.93174159375</v>
      </c>
      <c r="H12" s="5">
        <f>SUMIFS(Imports_new!H$10:H$33,Imports_new!$A$10:$A$33,$A12)</f>
        <v>307545.11234545358</v>
      </c>
      <c r="I12" s="5">
        <f>SUMIFS(Imports_new!I$10:I$33,Imports_new!$A$10:$A$33,$A12)</f>
        <v>310056.12231525814</v>
      </c>
      <c r="J12" s="5">
        <f>SUMIFS(Imports_new!J$10:J$33,Imports_new!$A$10:$A$33,$A12)</f>
        <v>332199.06725679303</v>
      </c>
      <c r="K12" s="5">
        <f>SUMIFS(Imports_new!K$10:K$33,Imports_new!$A$10:$A$33,$A12)</f>
        <v>279247.74054128281</v>
      </c>
      <c r="L12" s="5">
        <f>SUMIFS(Imports_new!L$10:L$33,Imports_new!$A$10:$A$33,$A12)</f>
        <v>282716.30625689978</v>
      </c>
      <c r="M12" s="5">
        <f>SUMIFS(Imports_new!M$10:M$33,Imports_new!$A$10:$A$33,$A12)</f>
        <v>282716.30625689978</v>
      </c>
      <c r="N12" s="5">
        <f>SUMIFS(Imports_new!N$10:N$33,Imports_new!$A$10:$A$33,$A12)</f>
        <v>282716.30625689978</v>
      </c>
      <c r="O12" s="5">
        <f>SUMIFS(Imports_new!O$10:O$33,Imports_new!$A$10:$A$33,$A12)</f>
        <v>282716.30625689978</v>
      </c>
      <c r="P12" s="5">
        <f>SUMIFS(Imports_new!P$10:P$33,Imports_new!$A$10:$A$33,$A12)</f>
        <v>282716.30625689978</v>
      </c>
      <c r="Q12" s="5">
        <f>SUMIFS(Imports_new!Q$10:Q$33,Imports_new!$A$10:$A$33,$A12)</f>
        <v>282716.30625689978</v>
      </c>
      <c r="R12" s="5">
        <f>SUMIFS(Imports_new!R$10:R$33,Imports_new!$A$10:$A$33,$A12)</f>
        <v>282716.30625689978</v>
      </c>
      <c r="S12" s="5">
        <f>SUMIFS(Imports_new!S$10:S$33,Imports_new!$A$10:$A$33,$A12)</f>
        <v>282716.30625689978</v>
      </c>
      <c r="T12" s="5">
        <f>SUMIFS(Imports_new!T$10:T$33,Imports_new!$A$10:$A$33,$A12)</f>
        <v>282716.30625689978</v>
      </c>
      <c r="U12" s="5">
        <f>SUMIFS(Imports_new!U$10:U$33,Imports_new!$A$10:$A$33,$A12)</f>
        <v>282716.30625689978</v>
      </c>
      <c r="V12" s="5">
        <f>SUMIFS(Imports_new!V$10:V$33,Imports_new!$A$10:$A$33,$A12)</f>
        <v>282716.30625689978</v>
      </c>
      <c r="W12" s="5">
        <f>SUMIFS(Imports_new!W$10:W$33,Imports_new!$A$10:$A$33,$A12)</f>
        <v>282716.30625689978</v>
      </c>
      <c r="X12" s="5">
        <f>SUMIFS(Imports_new!X$10:X$33,Imports_new!$A$10:$A$33,$A12)</f>
        <v>282716.30625689978</v>
      </c>
      <c r="Y12" s="5">
        <f>SUMIFS(Imports_new!Y$10:Y$33,Imports_new!$A$10:$A$33,$A12)</f>
        <v>282716.30625689978</v>
      </c>
      <c r="Z12" s="5">
        <f>SUMIFS(Imports_new!Z$10:Z$33,Imports_new!$A$10:$A$33,$A12)</f>
        <v>282716.30625689978</v>
      </c>
      <c r="AA12" s="5">
        <f>SUMIFS(Imports_new!AA$10:AA$33,Imports_new!$A$10:$A$33,$A12)</f>
        <v>282716.30625689978</v>
      </c>
      <c r="AB12" s="5">
        <f>SUMIFS(Imports_new!AB$10:AB$33,Imports_new!$A$10:$A$33,$A12)</f>
        <v>282716.30625689978</v>
      </c>
      <c r="AC12" s="5">
        <f>SUMIFS(Imports_new!AC$10:AC$33,Imports_new!$A$10:$A$33,$A12)</f>
        <v>282716.30625689978</v>
      </c>
      <c r="AD12" s="5">
        <f>SUMIFS(Imports_new!AD$10:AD$33,Imports_new!$A$10:$A$33,$A12)</f>
        <v>282716.30625689978</v>
      </c>
      <c r="AE12" s="5">
        <f>SUMIFS(Imports_new!AE$10:AE$33,Imports_new!$A$10:$A$33,$A12)</f>
        <v>282716.30625689978</v>
      </c>
      <c r="AF12" s="5">
        <f>SUMIFS(Imports_new!AF$10:AF$33,Imports_new!$A$10:$A$33,$A12)</f>
        <v>282716.30625689978</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2357.1228628214008</v>
      </c>
      <c r="I15" s="5">
        <f>SUMIFS(Imports_new!I$10:I$33,Imports_new!$A$10:$A$33,$A15)</f>
        <v>6812.1167045167749</v>
      </c>
      <c r="J15" s="5">
        <f>SUMIFS(Imports_new!J$10:J$33,Imports_new!$A$10:$A$33,$A15)</f>
        <v>9720.1027931266635</v>
      </c>
      <c r="K15" s="5">
        <f>SUMIFS(Imports_new!K$10:K$33,Imports_new!$A$10:$A$33,$A15)</f>
        <v>15603.2081373813</v>
      </c>
      <c r="L15" s="5">
        <f>SUMIFS(Imports_new!L$10:L$33,Imports_new!$A$10:$A$33,$A15)</f>
        <v>15079.183784911593</v>
      </c>
      <c r="M15" s="5">
        <f>SUMIFS(Imports_new!M$10:M$33,Imports_new!$A$10:$A$33,$A15)</f>
        <v>15079.183784911593</v>
      </c>
      <c r="N15" s="5">
        <f>SUMIFS(Imports_new!N$10:N$33,Imports_new!$A$10:$A$33,$A15)</f>
        <v>15079.183784911593</v>
      </c>
      <c r="O15" s="5">
        <f>SUMIFS(Imports_new!O$10:O$33,Imports_new!$A$10:$A$33,$A15)</f>
        <v>15079.183784911593</v>
      </c>
      <c r="P15" s="5">
        <f>SUMIFS(Imports_new!P$10:P$33,Imports_new!$A$10:$A$33,$A15)</f>
        <v>15079.183784911593</v>
      </c>
      <c r="Q15" s="5">
        <f>SUMIFS(Imports_new!Q$10:Q$33,Imports_new!$A$10:$A$33,$A15)</f>
        <v>15079.183784911593</v>
      </c>
      <c r="R15" s="5">
        <f>SUMIFS(Imports_new!R$10:R$33,Imports_new!$A$10:$A$33,$A15)</f>
        <v>15079.183784911593</v>
      </c>
      <c r="S15" s="5">
        <f>SUMIFS(Imports_new!S$10:S$33,Imports_new!$A$10:$A$33,$A15)</f>
        <v>15079.183784911593</v>
      </c>
      <c r="T15" s="5">
        <f>SUMIFS(Imports_new!T$10:T$33,Imports_new!$A$10:$A$33,$A15)</f>
        <v>15079.183784911593</v>
      </c>
      <c r="U15" s="5">
        <f>SUMIFS(Imports_new!U$10:U$33,Imports_new!$A$10:$A$33,$A15)</f>
        <v>15079.183784911593</v>
      </c>
      <c r="V15" s="5">
        <f>SUMIFS(Imports_new!V$10:V$33,Imports_new!$A$10:$A$33,$A15)</f>
        <v>15079.183784911593</v>
      </c>
      <c r="W15" s="5">
        <f>SUMIFS(Imports_new!W$10:W$33,Imports_new!$A$10:$A$33,$A15)</f>
        <v>15079.183784911593</v>
      </c>
      <c r="X15" s="5">
        <f>SUMIFS(Imports_new!X$10:X$33,Imports_new!$A$10:$A$33,$A15)</f>
        <v>15079.183784911593</v>
      </c>
      <c r="Y15" s="5">
        <f>SUMIFS(Imports_new!Y$10:Y$33,Imports_new!$A$10:$A$33,$A15)</f>
        <v>15079.183784911593</v>
      </c>
      <c r="Z15" s="5">
        <f>SUMIFS(Imports_new!Z$10:Z$33,Imports_new!$A$10:$A$33,$A15)</f>
        <v>15079.183784911593</v>
      </c>
      <c r="AA15" s="5">
        <f>SUMIFS(Imports_new!AA$10:AA$33,Imports_new!$A$10:$A$33,$A15)</f>
        <v>15079.183784911593</v>
      </c>
      <c r="AB15" s="5">
        <f>SUMIFS(Imports_new!AB$10:AB$33,Imports_new!$A$10:$A$33,$A15)</f>
        <v>15079.183784911593</v>
      </c>
      <c r="AC15" s="5">
        <f>SUMIFS(Imports_new!AC$10:AC$33,Imports_new!$A$10:$A$33,$A15)</f>
        <v>15079.183784911593</v>
      </c>
      <c r="AD15" s="5">
        <f>SUMIFS(Imports_new!AD$10:AD$33,Imports_new!$A$10:$A$33,$A15)</f>
        <v>15079.183784911593</v>
      </c>
      <c r="AE15" s="5">
        <f>SUMIFS(Imports_new!AE$10:AE$33,Imports_new!$A$10:$A$33,$A15)</f>
        <v>15079.183784911593</v>
      </c>
      <c r="AF15" s="5">
        <f>SUMIFS(Imports_new!AF$10:AF$33,Imports_new!$A$10:$A$33,$A15)</f>
        <v>15079.183784911593</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23211710</v>
      </c>
      <c r="C2">
        <f>exports!E2</f>
        <v>23211710</v>
      </c>
      <c r="D2">
        <f>exports!F2</f>
        <v>23211710</v>
      </c>
      <c r="E2">
        <f>exports!G2</f>
        <v>23211710</v>
      </c>
      <c r="F2">
        <f>exports!H2</f>
        <v>23211710</v>
      </c>
      <c r="G2">
        <f>exports!I2</f>
        <v>23211710</v>
      </c>
      <c r="H2">
        <f>exports!J2</f>
        <v>23211710</v>
      </c>
      <c r="I2">
        <f>exports!K2</f>
        <v>23211710</v>
      </c>
      <c r="J2">
        <f>exports!L2</f>
        <v>23211710</v>
      </c>
      <c r="K2">
        <f>exports!M2</f>
        <v>23211710</v>
      </c>
      <c r="L2">
        <f>exports!N2</f>
        <v>23211710</v>
      </c>
      <c r="M2">
        <f>exports!O2</f>
        <v>23211710</v>
      </c>
      <c r="N2">
        <f>exports!P2</f>
        <v>23211710</v>
      </c>
      <c r="O2">
        <f>exports!Q2</f>
        <v>23211710</v>
      </c>
      <c r="P2">
        <f>exports!R2</f>
        <v>23211710</v>
      </c>
      <c r="Q2">
        <f>exports!S2</f>
        <v>23211710</v>
      </c>
      <c r="R2">
        <f>exports!T2</f>
        <v>23211710</v>
      </c>
      <c r="S2">
        <f>exports!U2</f>
        <v>23211710</v>
      </c>
      <c r="T2">
        <f>exports!V2</f>
        <v>23211710</v>
      </c>
      <c r="U2">
        <f>exports!W2</f>
        <v>23211710</v>
      </c>
      <c r="V2">
        <f>exports!X2</f>
        <v>23211710</v>
      </c>
      <c r="W2">
        <f>exports!Y2</f>
        <v>23211710</v>
      </c>
      <c r="X2">
        <f>exports!Z2</f>
        <v>23211710</v>
      </c>
      <c r="Y2">
        <f>exports!AA2</f>
        <v>23211710</v>
      </c>
      <c r="Z2">
        <f>exports!AB2</f>
        <v>23211710</v>
      </c>
      <c r="AA2">
        <f>exports!AC2</f>
        <v>23211710</v>
      </c>
      <c r="AB2">
        <f>exports!AD2</f>
        <v>23211710</v>
      </c>
      <c r="AC2">
        <f>exports!AE2</f>
        <v>23211710</v>
      </c>
      <c r="AD2">
        <f>exports!AF2</f>
        <v>23211710</v>
      </c>
      <c r="AE2">
        <f>exports!AG2</f>
        <v>23211710</v>
      </c>
      <c r="AF2">
        <f>exports!AH2</f>
        <v>23211710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49.701419921630055</v>
      </c>
      <c r="C2" s="12">
        <f>SUMIFS('State Generation Costs Calcs'!C105:C155,'State Generation Costs Calcs'!$A$105:$A$155,About!$B$2)*About!$A$67</f>
        <v>48.732199957220665</v>
      </c>
      <c r="D2" s="12">
        <f>SUMIFS('State Generation Costs Calcs'!D105:D155,'State Generation Costs Calcs'!$A$105:$A$155,About!$B$2)*About!$A$67</f>
        <v>47.826956149386376</v>
      </c>
      <c r="E2" s="12">
        <f>SUMIFS('State Generation Costs Calcs'!E105:E155,'State Generation Costs Calcs'!$A$105:$A$155,About!$B$2)*About!$A$67</f>
        <v>47.082513762099808</v>
      </c>
      <c r="F2" s="12">
        <f>SUMIFS('State Generation Costs Calcs'!F105:F155,'State Generation Costs Calcs'!$A$105:$A$155,About!$B$2)*About!$A$67</f>
        <v>46.878197132157091</v>
      </c>
      <c r="G2" s="12">
        <f>SUMIFS('State Generation Costs Calcs'!G105:G155,'State Generation Costs Calcs'!$A$105:$A$155,About!$B$2)*About!$A$67</f>
        <v>46.942649889584551</v>
      </c>
      <c r="H2" s="12">
        <f>SUMIFS('State Generation Costs Calcs'!H105:H155,'State Generation Costs Calcs'!$A$105:$A$155,About!$B$2)*About!$A$67</f>
        <v>47.388313188386483</v>
      </c>
      <c r="I2" s="12">
        <f>SUMIFS('State Generation Costs Calcs'!I105:I155,'State Generation Costs Calcs'!$A$105:$A$155,About!$B$2)*About!$A$67</f>
        <v>47.791839386228901</v>
      </c>
      <c r="J2" s="12">
        <f>SUMIFS('State Generation Costs Calcs'!J105:J155,'State Generation Costs Calcs'!$A$105:$A$155,About!$B$2)*About!$A$67</f>
        <v>47.577515732580252</v>
      </c>
      <c r="K2" s="12">
        <f>SUMIFS('State Generation Costs Calcs'!K105:K155,'State Generation Costs Calcs'!$A$105:$A$155,About!$B$2)*About!$A$67</f>
        <v>46.952308683685203</v>
      </c>
      <c r="L2" s="12">
        <f>SUMIFS('State Generation Costs Calcs'!L105:L155,'State Generation Costs Calcs'!$A$105:$A$155,About!$B$2)*About!$A$67</f>
        <v>46.23465176085702</v>
      </c>
      <c r="M2" s="12">
        <f>SUMIFS('State Generation Costs Calcs'!M105:M155,'State Generation Costs Calcs'!$A$105:$A$155,About!$B$2)*About!$A$67</f>
        <v>45.604641292284377</v>
      </c>
      <c r="N2" s="12">
        <f>SUMIFS('State Generation Costs Calcs'!N105:N155,'State Generation Costs Calcs'!$A$105:$A$155,About!$B$2)*About!$A$67</f>
        <v>44.937604893378264</v>
      </c>
      <c r="O2" s="12">
        <f>SUMIFS('State Generation Costs Calcs'!O105:O155,'State Generation Costs Calcs'!$A$105:$A$155,About!$B$2)*About!$A$67</f>
        <v>44.586014411488122</v>
      </c>
      <c r="P2" s="12">
        <f>SUMIFS('State Generation Costs Calcs'!P105:P155,'State Generation Costs Calcs'!$A$105:$A$155,About!$B$2)*About!$A$67</f>
        <v>44.498540354960959</v>
      </c>
      <c r="Q2" s="12">
        <f>SUMIFS('State Generation Costs Calcs'!Q105:Q155,'State Generation Costs Calcs'!$A$105:$A$155,About!$B$2)*About!$A$67</f>
        <v>44.096443046463946</v>
      </c>
      <c r="R2" s="12">
        <f>SUMIFS('State Generation Costs Calcs'!R105:R155,'State Generation Costs Calcs'!$A$105:$A$155,About!$B$2)*About!$A$67</f>
        <v>43.60888570571467</v>
      </c>
      <c r="S2" s="12">
        <f>SUMIFS('State Generation Costs Calcs'!S105:S155,'State Generation Costs Calcs'!$A$105:$A$155,About!$B$2)*About!$A$67</f>
        <v>43.262273186723604</v>
      </c>
      <c r="T2" s="12">
        <f>SUMIFS('State Generation Costs Calcs'!T105:T155,'State Generation Costs Calcs'!$A$105:$A$155,About!$B$2)*About!$A$67</f>
        <v>43.118872469857656</v>
      </c>
      <c r="U2" s="12">
        <f>SUMIFS('State Generation Costs Calcs'!U105:U155,'State Generation Costs Calcs'!$A$105:$A$155,About!$B$2)*About!$A$67</f>
        <v>43.000022041547851</v>
      </c>
      <c r="V2" s="12">
        <f>SUMIFS('State Generation Costs Calcs'!V105:V155,'State Generation Costs Calcs'!$A$105:$A$155,About!$B$2)*About!$A$67</f>
        <v>42.546666192998643</v>
      </c>
      <c r="W2" s="12">
        <f>SUMIFS('State Generation Costs Calcs'!W105:W155,'State Generation Costs Calcs'!$A$105:$A$155,About!$B$2)*About!$A$67</f>
        <v>42.131073916063585</v>
      </c>
      <c r="X2" s="12">
        <f>SUMIFS('State Generation Costs Calcs'!X105:X155,'State Generation Costs Calcs'!$A$105:$A$155,About!$B$2)*About!$A$67</f>
        <v>41.895525511765236</v>
      </c>
      <c r="Y2" s="12">
        <f>SUMIFS('State Generation Costs Calcs'!Y105:Y155,'State Generation Costs Calcs'!$A$105:$A$155,About!$B$2)*About!$A$67</f>
        <v>41.631051617173199</v>
      </c>
      <c r="Z2" s="12">
        <f>SUMIFS('State Generation Costs Calcs'!Z105:Z155,'State Generation Costs Calcs'!$A$105:$A$155,About!$B$2)*About!$A$67</f>
        <v>41.47668646376188</v>
      </c>
      <c r="AA2" s="12">
        <f>SUMIFS('State Generation Costs Calcs'!AA105:AA155,'State Generation Costs Calcs'!$A$105:$A$155,About!$B$2)*About!$A$67</f>
        <v>41.365850566743646</v>
      </c>
      <c r="AB2" s="12">
        <f>SUMIFS('State Generation Costs Calcs'!AB105:AB155,'State Generation Costs Calcs'!$A$105:$A$155,About!$B$2)*About!$A$67</f>
        <v>41.198664416111392</v>
      </c>
      <c r="AC2" s="12">
        <f>SUMIFS('State Generation Costs Calcs'!AC105:AC155,'State Generation Costs Calcs'!$A$105:$A$155,About!$B$2)*About!$A$67</f>
        <v>41.202911225058102</v>
      </c>
      <c r="AD2" s="12">
        <f>SUMIFS('State Generation Costs Calcs'!AD105:AD155,'State Generation Costs Calcs'!$A$105:$A$155,About!$B$2)*About!$A$67</f>
        <v>41.243921044245425</v>
      </c>
      <c r="AE2" s="12">
        <f>SUMIFS('State Generation Costs Calcs'!AE105:AE155,'State Generation Costs Calcs'!$A$105:$A$155,About!$B$2)*About!$A$67</f>
        <v>41.195161635537097</v>
      </c>
      <c r="AF2" s="12">
        <f>SUMIFS('State Generation Costs Calcs'!AF105:AF155,'State Generation Costs Calcs'!$A$105:$A$155,About!$B$2)*About!$A$67</f>
        <v>41.172182479627963</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49.701419921630055</v>
      </c>
      <c r="C2" s="12">
        <f>SUMIFS('State Generation Costs Calcs'!C105:C155,'State Generation Costs Calcs'!$A$105:$A$155,About!$B$2)*About!$A$67</f>
        <v>48.732199957220665</v>
      </c>
      <c r="D2" s="12">
        <f>SUMIFS('State Generation Costs Calcs'!D105:D155,'State Generation Costs Calcs'!$A$105:$A$155,About!$B$2)*About!$A$67</f>
        <v>47.826956149386376</v>
      </c>
      <c r="E2" s="12">
        <f>SUMIFS('State Generation Costs Calcs'!E105:E155,'State Generation Costs Calcs'!$A$105:$A$155,About!$B$2)*About!$A$67</f>
        <v>47.082513762099808</v>
      </c>
      <c r="F2" s="12">
        <f>SUMIFS('State Generation Costs Calcs'!F105:F155,'State Generation Costs Calcs'!$A$105:$A$155,About!$B$2)*About!$A$67</f>
        <v>46.878197132157091</v>
      </c>
      <c r="G2" s="12">
        <f>SUMIFS('State Generation Costs Calcs'!G105:G155,'State Generation Costs Calcs'!$A$105:$A$155,About!$B$2)*About!$A$67</f>
        <v>46.942649889584551</v>
      </c>
      <c r="H2" s="12">
        <f>SUMIFS('State Generation Costs Calcs'!H105:H155,'State Generation Costs Calcs'!$A$105:$A$155,About!$B$2)*About!$A$67</f>
        <v>47.388313188386483</v>
      </c>
      <c r="I2" s="12">
        <f>SUMIFS('State Generation Costs Calcs'!I105:I155,'State Generation Costs Calcs'!$A$105:$A$155,About!$B$2)*About!$A$67</f>
        <v>47.791839386228901</v>
      </c>
      <c r="J2" s="12">
        <f>SUMIFS('State Generation Costs Calcs'!J105:J155,'State Generation Costs Calcs'!$A$105:$A$155,About!$B$2)*About!$A$67</f>
        <v>47.577515732580252</v>
      </c>
      <c r="K2" s="12">
        <f>SUMIFS('State Generation Costs Calcs'!K105:K155,'State Generation Costs Calcs'!$A$105:$A$155,About!$B$2)*About!$A$67</f>
        <v>46.952308683685203</v>
      </c>
      <c r="L2" s="12">
        <f>SUMIFS('State Generation Costs Calcs'!L105:L155,'State Generation Costs Calcs'!$A$105:$A$155,About!$B$2)*About!$A$67</f>
        <v>46.23465176085702</v>
      </c>
      <c r="M2" s="12">
        <f>SUMIFS('State Generation Costs Calcs'!M105:M155,'State Generation Costs Calcs'!$A$105:$A$155,About!$B$2)*About!$A$67</f>
        <v>45.604641292284377</v>
      </c>
      <c r="N2" s="12">
        <f>SUMIFS('State Generation Costs Calcs'!N105:N155,'State Generation Costs Calcs'!$A$105:$A$155,About!$B$2)*About!$A$67</f>
        <v>44.937604893378264</v>
      </c>
      <c r="O2" s="12">
        <f>SUMIFS('State Generation Costs Calcs'!O105:O155,'State Generation Costs Calcs'!$A$105:$A$155,About!$B$2)*About!$A$67</f>
        <v>44.586014411488122</v>
      </c>
      <c r="P2" s="12">
        <f>SUMIFS('State Generation Costs Calcs'!P105:P155,'State Generation Costs Calcs'!$A$105:$A$155,About!$B$2)*About!$A$67</f>
        <v>44.498540354960959</v>
      </c>
      <c r="Q2" s="12">
        <f>SUMIFS('State Generation Costs Calcs'!Q105:Q155,'State Generation Costs Calcs'!$A$105:$A$155,About!$B$2)*About!$A$67</f>
        <v>44.096443046463946</v>
      </c>
      <c r="R2" s="12">
        <f>SUMIFS('State Generation Costs Calcs'!R105:R155,'State Generation Costs Calcs'!$A$105:$A$155,About!$B$2)*About!$A$67</f>
        <v>43.60888570571467</v>
      </c>
      <c r="S2" s="12">
        <f>SUMIFS('State Generation Costs Calcs'!S105:S155,'State Generation Costs Calcs'!$A$105:$A$155,About!$B$2)*About!$A$67</f>
        <v>43.262273186723604</v>
      </c>
      <c r="T2" s="12">
        <f>SUMIFS('State Generation Costs Calcs'!T105:T155,'State Generation Costs Calcs'!$A$105:$A$155,About!$B$2)*About!$A$67</f>
        <v>43.118872469857656</v>
      </c>
      <c r="U2" s="12">
        <f>SUMIFS('State Generation Costs Calcs'!U105:U155,'State Generation Costs Calcs'!$A$105:$A$155,About!$B$2)*About!$A$67</f>
        <v>43.000022041547851</v>
      </c>
      <c r="V2" s="12">
        <f>SUMIFS('State Generation Costs Calcs'!V105:V155,'State Generation Costs Calcs'!$A$105:$A$155,About!$B$2)*About!$A$67</f>
        <v>42.546666192998643</v>
      </c>
      <c r="W2" s="12">
        <f>SUMIFS('State Generation Costs Calcs'!W105:W155,'State Generation Costs Calcs'!$A$105:$A$155,About!$B$2)*About!$A$67</f>
        <v>42.131073916063585</v>
      </c>
      <c r="X2" s="12">
        <f>SUMIFS('State Generation Costs Calcs'!X105:X155,'State Generation Costs Calcs'!$A$105:$A$155,About!$B$2)*About!$A$67</f>
        <v>41.895525511765236</v>
      </c>
      <c r="Y2" s="12">
        <f>SUMIFS('State Generation Costs Calcs'!Y105:Y155,'State Generation Costs Calcs'!$A$105:$A$155,About!$B$2)*About!$A$67</f>
        <v>41.631051617173199</v>
      </c>
      <c r="Z2" s="12">
        <f>SUMIFS('State Generation Costs Calcs'!Z105:Z155,'State Generation Costs Calcs'!$A$105:$A$155,About!$B$2)*About!$A$67</f>
        <v>41.47668646376188</v>
      </c>
      <c r="AA2" s="12">
        <f>SUMIFS('State Generation Costs Calcs'!AA105:AA155,'State Generation Costs Calcs'!$A$105:$A$155,About!$B$2)*About!$A$67</f>
        <v>41.365850566743646</v>
      </c>
      <c r="AB2" s="12">
        <f>SUMIFS('State Generation Costs Calcs'!AB105:AB155,'State Generation Costs Calcs'!$A$105:$A$155,About!$B$2)*About!$A$67</f>
        <v>41.198664416111392</v>
      </c>
      <c r="AC2" s="12">
        <f>SUMIFS('State Generation Costs Calcs'!AC105:AC155,'State Generation Costs Calcs'!$A$105:$A$155,About!$B$2)*About!$A$67</f>
        <v>41.202911225058102</v>
      </c>
      <c r="AD2" s="12">
        <f>SUMIFS('State Generation Costs Calcs'!AD105:AD155,'State Generation Costs Calcs'!$A$105:$A$155,About!$B$2)*About!$A$67</f>
        <v>41.243921044245425</v>
      </c>
      <c r="AE2" s="12">
        <f>SUMIFS('State Generation Costs Calcs'!AE105:AE155,'State Generation Costs Calcs'!$A$105:$A$155,About!$B$2)*About!$A$67</f>
        <v>41.195161635537097</v>
      </c>
      <c r="AF2" s="12">
        <f>SUMIFS('State Generation Costs Calcs'!AF105:AF155,'State Generation Costs Calcs'!$A$105:$A$155,About!$B$2)*About!$A$67</f>
        <v>41.172182479627963</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2024-01-10T18:32:46Z</dcterms:modified>
</cp:coreProperties>
</file>