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3541207F-6046-40CC-B9A4-005DCCEEC0BF}"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8" i="26"/>
  <c r="AC15" i="26"/>
  <c r="E10" i="26"/>
  <c r="E11" i="26"/>
  <c r="L13" i="22"/>
  <c r="J64" i="19" s="1"/>
  <c r="L11" i="26"/>
  <c r="L19" i="26"/>
  <c r="V5" i="26"/>
  <c r="N8" i="26"/>
  <c r="N10" i="26"/>
  <c r="V12" i="26"/>
  <c r="V14" i="26"/>
  <c r="V19" i="26"/>
  <c r="V21" i="26"/>
  <c r="AE30" i="26"/>
  <c r="AE46" i="26"/>
  <c r="AE47" i="26"/>
  <c r="O10" i="24"/>
  <c r="P10" i="24" s="1"/>
  <c r="O6" i="26"/>
  <c r="W10" i="26"/>
  <c r="O12" i="26"/>
  <c r="W12" i="26"/>
  <c r="O17" i="26"/>
  <c r="W19" i="26"/>
  <c r="O21" i="26"/>
  <c r="AF22" i="26"/>
  <c r="AF30" i="26"/>
  <c r="AF39" i="26"/>
  <c r="AF47" i="26"/>
  <c r="R57" i="26"/>
  <c r="K62" i="26"/>
  <c r="O24" i="24"/>
  <c r="P24" i="24" s="1"/>
  <c r="P6" i="26"/>
  <c r="X8" i="26"/>
  <c r="P10" i="26"/>
  <c r="X10" i="26"/>
  <c r="P13" i="26"/>
  <c r="P15" i="26"/>
  <c r="X17" i="26"/>
  <c r="P19" i="26"/>
  <c r="X19" i="26"/>
  <c r="G23" i="26"/>
  <c r="G32" i="26"/>
  <c r="G40" i="26"/>
  <c r="G48" i="26"/>
  <c r="G51" i="26"/>
  <c r="W62" i="26"/>
  <c r="O36" i="24"/>
  <c r="P36" i="24" s="1"/>
  <c r="Q4" i="26"/>
  <c r="AG5" i="26"/>
  <c r="Y6" i="26"/>
  <c r="Y7" i="26"/>
  <c r="AG7" i="26"/>
  <c r="AG9" i="26"/>
  <c r="Q10" i="26"/>
  <c r="Q11" i="26"/>
  <c r="Y11" i="26"/>
  <c r="Y13" i="26"/>
  <c r="AG13" i="26"/>
  <c r="Y14" i="26"/>
  <c r="Q15" i="26"/>
  <c r="Q17" i="26"/>
  <c r="Y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W44" i="26" l="1"/>
  <c r="G43" i="26"/>
  <c r="P18" i="26"/>
  <c r="P9" i="26"/>
  <c r="AF50" i="26"/>
  <c r="O20" i="26"/>
  <c r="W7" i="26"/>
  <c r="AE27" i="26"/>
  <c r="V9" i="26"/>
  <c r="X37" i="26"/>
  <c r="U12" i="26"/>
  <c r="G28" i="26"/>
  <c r="X14" i="26"/>
  <c r="X5" i="26"/>
  <c r="AF38" i="26"/>
  <c r="W16" i="26"/>
  <c r="U82" i="26"/>
  <c r="V18" i="26"/>
  <c r="N5" i="26"/>
  <c r="D8" i="26"/>
  <c r="J21" i="24"/>
  <c r="K21" i="24" s="1"/>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AA1" i="26" s="1"/>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K1" i="26"/>
  <c r="S1" i="26"/>
  <c r="R161" i="1"/>
  <c r="Q161" i="1"/>
  <c r="P161" i="1"/>
  <c r="O161" i="1"/>
  <c r="N161" i="1"/>
  <c r="M161" i="1"/>
  <c r="L161" i="1"/>
  <c r="K161" i="1"/>
  <c r="J161" i="1"/>
  <c r="B161" i="1"/>
  <c r="A161" i="1"/>
  <c r="C1" i="26" l="1"/>
  <c r="G6" i="24" s="1"/>
  <c r="J6" i="24" s="1"/>
  <c r="J1" i="26"/>
  <c r="AD1" i="26"/>
  <c r="M1" i="26"/>
  <c r="V1" i="26"/>
  <c r="AH1" i="26"/>
  <c r="Y1" i="26"/>
  <c r="O1" i="26"/>
  <c r="R1" i="26"/>
  <c r="AC1" i="26"/>
  <c r="X1" i="26"/>
  <c r="W1" i="26"/>
  <c r="E1" i="26"/>
  <c r="D1" i="26"/>
  <c r="Z1" i="26"/>
  <c r="I1" i="26"/>
  <c r="G1" i="26"/>
  <c r="F1" i="26"/>
  <c r="N1" i="26"/>
  <c r="AE1" i="26"/>
  <c r="AF1" i="26"/>
  <c r="P1" i="26"/>
  <c r="Q1" i="26"/>
  <c r="AB1" i="26"/>
  <c r="U1" i="26"/>
  <c r="H1" i="26"/>
  <c r="L1" i="26"/>
  <c r="T1" i="26"/>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<sst xmlns="http://schemas.openxmlformats.org/spreadsheetml/2006/main" count="28264" uniqueCount="2481">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</sst>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1934</v>
      </c>
      <c r="C1" s="260">
        <v>45369</v>
      </c>
      <c r="G1" s="147" t="s">
        <v>1914</v>
      </c>
      <c r="H1" s="147" t="s">
        <v>1915</v>
      </c>
    </row>
    <row r="2" spans="1:8" x14ac:dyDescent="0.25">
      <c r="B2" t="str">
        <f>B1</f>
        <v>Georgia</v>
      </c>
      <c r="C2" t="str">
        <f>INDEX(G:G,MATCH(B1,H:H,0))</f>
        <v>GA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13% to 22% through 2050.//**Urban Residential Appliances:** In the BAU case, in Georgia,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13% to 22% through 2050.//**Rural Residential Appliances:** In the BAU case, in Georgia,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9% to 10% through 2050.//**Comercial Appliances:** In the BAU case, in Georgia, the share of electricity among fuels used for appliances in commercial buildings will fall from 39% to 37% through 2050.//**Comercial Other Components:** In the BAU case, in Georgia,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Georgia.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13% to 22% through 2050.//**Urban Residential Appliances:** In the BAU case, in Georgia,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13% to 22% through 2050.//**Rural Residential Appliances:** In the BAU case, in Georgia,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9% to 10% through 2050.//**Comercial Appliances:** In the BAU case, in Georgia, the share of electricity among fuels used for appliances in commercial buildings will fall from 39% to 37% through 2050.//**Comercial Other Components:** In the BAU case, in Georgia,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Georgia.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Georgia.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Georgia,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Georgia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PV:**Georgia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Wind:**Georgia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Georgia will retire 0 MW of coal by 2050. Georgia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Georgia will retire 3950 MW of natural gas by 2050. Georgia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Georgia will retire 2000 MW of nuclear by 2050. Georgia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Georgia will retire 100 MW of natural gas by 2050. Georgia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Georgia will retire 0 MW of lignite by 2050. Georgia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13% to 22% through 2050.//**Urban Residential Appliances:** In the BAU case, in Georgia,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13% to 22% through 2050.//**Rural Residential Appliances:** In the BAU case, in Georgia,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9% to 10% through 2050.//**Comercial Appliances:** In the BAU case, in Georgia, the share of electricity among fuels used for appliances in commercial buildings will fall from 39% to 37% through 2050.//**Comercial Other Components:** In the BAU case, in Georgia,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13% to 22% through 2050.//**Urban Residential Appliances:** In the BAU case, in Georgia,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13% to 22% through 2050.//**Rural Residential Appliances:** In the BAU case, in Georgia,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9% to 10% through 2050.//**Comercial Appliances:** In the BAU case, in Georgia, the share of electricity among fuels used for appliances in commercial buildings will fall from 39% to 37% through 2050.//**Comercial Other Components:** In the BAU case, in Georgia,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13% to 22% through 2050.//**Urban Residential Appliances:** In the BAU case, in Georgia,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13% to 22% through 2050.//**Rural Residential Appliances:** In the BAU case, in Georgia,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9% to 10% through 2050.//**Comercial Appliances:** In the BAU case, in Georgia, the share of electricity among fuels used for appliances in commercial buildings will fall from 39% to 37% through 2050.//**Comercial Other Components:** In the BAU case, in Georgia,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13% to 22% through 2050.//**Urban Residential Appliances:** In the BAU case, in Georgia,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13% to 22% through 2050.//**Rural Residential Appliances:** In the BAU case, in Georgia,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9% to 10% through 2050.//**Comercial Appliances:** In the BAU case, in Georgia, the share of electricity among fuels used for appliances in commercial buildings will fall from 39% to 37% through 2050.//**Comercial Other Components:** In the BAU case, in Georgia,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13% to 22% through 2050.//**Urban Residential Appliances:** In the BAU case, in Georgia,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13% to 22% through 2050.//**Rural Residential Appliances:** In the BAU case, in Georgia,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9% to 10% through 2050.//**Comercial Appliances:** In the BAU case, in Georgia, the share of electricity among fuels used for appliances in commercial buildings will fall from 39% to 37% through 2050.//**Comercial Other Components:** In the BAU case, in Georgia,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13% to 22% through 2050.//**Urban Residential Appliances:** In the BAU case, in Georgia,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13% to 22% through 2050.//**Rural Residential Appliances:** In the BAU case, in Georgia,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9% to 10% through 2050.//**Comercial Appliances:** In the BAU case, in Georgia, the share of electricity among fuels used for appliances in commercial buildings will fall from 39% to 37% through 2050.//**Comercial Other Components:** In the BAU case, in Georgia,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13% to 22% through 2050.//**Urban Residential Appliances:** In the BAU case, in Georgia,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13% to 22% through 2050.//**Rural Residential Appliances:** In the BAU case, in Georgia,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9% to 10% through 2050.//**Comercial Appliances:** In the BAU case, in Georgia, the share of electricity among fuels used for appliances in commercial buildings will fall from 39% to 37% through 2050.//**Comercial Other Components:** In the BAU case, in Georgia,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13% to 22% through 2050.//**Urban Residential Appliances:** In the BAU case, in Georgia,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13% to 22% through 2050.//**Rural Residential Appliances:** In the BAU case, in Georgia,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9% to 10% through 2050.//**Comercial Appliances:** In the BAU case, in Georgia, the share of electricity among fuels used for appliances in commercial buildings will fall from 39% to 37% through 2050.//**Comercial Other Components:** In the BAU case, in Georgia,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13% to 22% through 2050.//**Urban Residential Appliances:** In the BAU case, in Georgia,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13% to 22% through 2050.//**Rural Residential Appliances:** In the BAU case, in Georgia,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9% to 10% through 2050.//**Comercial Appliances:** In the BAU case, in Georgia, the share of electricity among fuels used for appliances in commercial buildings will fall from 39% to 37% through 2050.//**Comercial Other Components:** In the BAU case, in Georgia,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13% to 22% through 2050.//**Urban Residential Appliances:** In the BAU case, in Georgia,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13% to 22% through 2050.//**Rural Residential Appliances:** In the BAU case, in Georgia,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9% to 10% through 2050.//**Comercial Appliances:** In the BAU case, in Georgia, the share of electricity among fuels used for appliances in commercial buildings will fall from 39% to 37% through 2050.//**Comercial Other Components:** In the BAU case, in Georgia,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13% to 22% through 2050.//**Urban Residential Appliances:** In the BAU case, in Georgia,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13% to 22% through 2050.//**Rural Residential Appliances:** In the BAU case, in Georgia,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9% to 10% through 2050.//**Comercial Appliances:** In the BAU case, in Georgia, the share of electricity among fuels used for appliances in commercial buildings will fall from 39% to 37% through 2050.//**Comercial Other Components:** In the BAU case, in Georgia,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13% to 22% through 2050.//**Urban Residential Appliances:** In the BAU case, in Georgia,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13% to 22% through 2050.//**Rural Residential Appliances:** In the BAU case, in Georgia,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9% to 10% through 2050.//**Comercial Appliances:** In the BAU case, in Georgia, the share of electricity among fuels used for appliances in commercial buildings will fall from 39% to 37% through 2050.//**Comercial Other Components:** In the BAU case, in Georgia,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13% to 22% through 2050.//**Urban Residential Appliances:** In the BAU case, in Georgia,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13% to 22% through 2050.//**Rural Residential Appliances:** In the BAU case, in Georgia,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9% to 10% through 2050.//**Comercial Appliances:** In the BAU case, in Georgia, the share of electricity among fuels used for appliances in commercial buildings will fall from 39% to 37% through 2050.//**Comercial Other Components:** In the BAU case, in Georgia,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13% to 22% through 2050.//**Urban Residential Appliances:** In the BAU case, in Georgia,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13% to 22% through 2050.//**Rural Residential Appliances:** In the BAU case, in Georgia,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9% to 10% through 2050.//**Comercial Appliances:** In the BAU case, in Georgia, the share of electricity among fuels used for appliances in commercial buildings will fall from 39% to 37% through 2050.//**Comercial Other Components:** In the BAU case, in Georgia,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13% to 22% through 2050.//**Urban Residential Appliances:** In the BAU case, in Georgia,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13% to 22% through 2050.//**Rural Residential Appliances:** In the BAU case, in Georgia,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9% to 10% through 2050.//**Comercial Appliances:** In the BAU case, in Georgia, the share of electricity among fuels used for appliances in commercial buildings will fall from 39% to 37% through 2050.//**Comercial Other Components:** In the BAU case, in Georgia,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Georgia.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Georgia will retire 0 MW of coal by 2050. Georgia currently has 0 MW of coal capacity.//**Natural gas non-peaker:** The EIA projects that Georgia will retire 3950 MW of natural gas by 2050. Georgia currently has 18863 MW of natural gas non-peaker capacity.//**Nuclear:** The EIA projects that Georgia will retire 2000 MW of nuclear by 2050. Georgia currently has 2240 MW of nuclear capacity.//**Natural gas peaker:** The EIA projects that Georgia will retire 100 MW of natural gas by 2050. Georgia currently has 15301 MW of natural gas peaker capacity.//**Lignite:** The EIA projects that Georgia will retire 0 MW of lignite by 2050. Georgia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conventional nuclear. However, the Investment Tax Credit, a similar program for solar power, covers 30% of system costs through 2019, with declining amounts thereafter.//**Solar PV:**Georgia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GA</v>
      </c>
      <c r="C1" s="223">
        <f>SUM(C4:C87)</f>
        <v>141.34278943717348</v>
      </c>
      <c r="D1" s="223">
        <f t="shared" ref="D1:AH1" si="0">SUM(D4:D87)</f>
        <v>132.85220642947326</v>
      </c>
      <c r="E1" s="223">
        <f t="shared" si="0"/>
        <v>132.17540063751986</v>
      </c>
      <c r="F1" s="223">
        <f t="shared" si="0"/>
        <v>142.04527510274397</v>
      </c>
      <c r="G1" s="223">
        <f t="shared" si="0"/>
        <v>145.79593156247645</v>
      </c>
      <c r="H1" s="223">
        <f t="shared" si="0"/>
        <v>154.58045044460883</v>
      </c>
      <c r="I1" s="223">
        <f t="shared" si="0"/>
        <v>157.59213814689448</v>
      </c>
      <c r="J1" s="223">
        <f t="shared" si="0"/>
        <v>160.35265347162036</v>
      </c>
      <c r="K1" s="223">
        <f t="shared" si="0"/>
        <v>162.86129455224648</v>
      </c>
      <c r="L1" s="223">
        <f t="shared" si="0"/>
        <v>165.76880406873821</v>
      </c>
      <c r="M1" s="223">
        <f t="shared" si="0"/>
        <v>174.69911214902169</v>
      </c>
      <c r="N1" s="223">
        <f t="shared" si="0"/>
        <v>167.1079151249244</v>
      </c>
      <c r="O1" s="223">
        <f t="shared" si="0"/>
        <v>173.03311948684592</v>
      </c>
      <c r="P1" s="223">
        <f t="shared" si="0"/>
        <v>175.73524361490971</v>
      </c>
      <c r="Q1" s="223">
        <f t="shared" si="0"/>
        <v>178.9353569276301</v>
      </c>
      <c r="R1" s="223">
        <f t="shared" si="0"/>
        <v>189.86094603735469</v>
      </c>
      <c r="S1" s="223">
        <f t="shared" si="0"/>
        <v>186.03428213324992</v>
      </c>
      <c r="T1" s="223">
        <f t="shared" si="0"/>
        <v>189.31530414608369</v>
      </c>
      <c r="U1" s="223">
        <f t="shared" si="0"/>
        <v>177.45604632612421</v>
      </c>
      <c r="V1" s="223">
        <f t="shared" si="0"/>
        <v>166.2332578732825</v>
      </c>
      <c r="W1" s="223">
        <f t="shared" si="0"/>
        <v>175.98570558167523</v>
      </c>
      <c r="X1" s="223">
        <f t="shared" si="0"/>
        <v>159.20706865979469</v>
      </c>
      <c r="Y1" s="223">
        <f t="shared" si="0"/>
        <v>143.67463874145884</v>
      </c>
      <c r="Z1" s="223">
        <f t="shared" si="0"/>
        <v>145.00453520238796</v>
      </c>
      <c r="AA1" s="223">
        <f t="shared" si="0"/>
        <v>150.76120390240243</v>
      </c>
      <c r="AB1" s="223">
        <f t="shared" si="0"/>
        <v>150.21776981190763</v>
      </c>
      <c r="AC1" s="223">
        <f t="shared" si="0"/>
        <v>149.12923863180083</v>
      </c>
      <c r="AD1" s="223">
        <f t="shared" si="0"/>
        <v>146.67130176430655</v>
      </c>
      <c r="AE1" s="223">
        <f t="shared" si="0"/>
        <v>147.60053787379033</v>
      </c>
      <c r="AF1" s="223">
        <f t="shared" si="0"/>
        <v>142.67818420380809</v>
      </c>
      <c r="AG1" s="223">
        <f t="shared" si="0"/>
        <v>123.46960012528679</v>
      </c>
      <c r="AH1" s="223">
        <f t="shared" si="0"/>
        <v>131.58006954991319</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25">
      <c r="A5" s="227" t="s">
        <v>479</v>
      </c>
      <c r="B5" s="199" t="s">
        <v>2259</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25">
      <c r="A6" s="227" t="s">
        <v>479</v>
      </c>
      <c r="B6" s="199" t="s">
        <v>2263</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25">
      <c r="A7" s="227" t="s">
        <v>479</v>
      </c>
      <c r="B7" s="199" t="s">
        <v>2265</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25">
      <c r="A8" s="227" t="s">
        <v>479</v>
      </c>
      <c r="B8" s="199" t="s">
        <v>2267</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25">
      <c r="A9" s="227" t="s">
        <v>479</v>
      </c>
      <c r="B9" s="199" t="s">
        <v>2277</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25">
      <c r="A10" s="227" t="s">
        <v>479</v>
      </c>
      <c r="B10" s="199" t="s">
        <v>2286</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25">
      <c r="A11" s="227" t="s">
        <v>479</v>
      </c>
      <c r="B11" s="199" t="s">
        <v>2281</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2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25">
      <c r="A14" s="227" t="s">
        <v>479</v>
      </c>
      <c r="B14" s="199" t="s">
        <v>2314</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25">
      <c r="A17" s="227" t="s">
        <v>479</v>
      </c>
      <c r="B17" s="199" t="s">
        <v>2294</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0.1122474408898</v>
      </c>
      <c r="D18" s="228">
        <f>SUMIFS('EPA Export Aggregation'!G:G,'EPA Export Aggregation'!$A:$A,$B18,'EPA Export Aggregation'!$D:$D,$A$1)*IF($A18="CH4",About!$D$58,IF($A18="N2O",About!$D$59,1))</f>
        <v>9.7103155751300005E-2</v>
      </c>
      <c r="E18" s="228">
        <f>SUMIFS('EPA Export Aggregation'!H:H,'EPA Export Aggregation'!$A:$A,$B18,'EPA Export Aggregation'!$D:$D,$A$1)*IF($A18="CH4",About!$D$58,IF($A18="N2O",About!$D$59,1))</f>
        <v>0.1058103703704</v>
      </c>
      <c r="F18" s="228">
        <f>SUMIFS('EPA Export Aggregation'!I:I,'EPA Export Aggregation'!$A:$A,$B18,'EPA Export Aggregation'!$D:$D,$A$1)*IF($A18="CH4",About!$D$58,IF($A18="N2O",About!$D$59,1))</f>
        <v>0.1046929578482</v>
      </c>
      <c r="G18" s="228">
        <f>SUMIFS('EPA Export Aggregation'!J:J,'EPA Export Aggregation'!$A:$A,$B18,'EPA Export Aggregation'!$D:$D,$A$1)*IF($A18="CH4",About!$D$58,IF($A18="N2O",About!$D$59,1))</f>
        <v>0.1128156873364</v>
      </c>
      <c r="H18" s="228">
        <f>SUMIFS('EPA Export Aggregation'!K:K,'EPA Export Aggregation'!$A:$A,$B18,'EPA Export Aggregation'!$D:$D,$A$1)*IF($A18="CH4",About!$D$58,IF($A18="N2O",About!$D$59,1))</f>
        <v>0.1128156873364</v>
      </c>
      <c r="I18" s="228">
        <f>SUMIFS('EPA Export Aggregation'!L:L,'EPA Export Aggregation'!$A:$A,$B18,'EPA Export Aggregation'!$D:$D,$A$1)*IF($A18="CH4",About!$D$58,IF($A18="N2O",About!$D$59,1))</f>
        <v>9.88818582709E-2</v>
      </c>
      <c r="J18" s="228">
        <f>SUMIFS('EPA Export Aggregation'!M:M,'EPA Export Aggregation'!$A:$A,$B18,'EPA Export Aggregation'!$D:$D,$A$1)*IF($A18="CH4",About!$D$58,IF($A18="N2O",About!$D$59,1))</f>
        <v>0.1095750661912</v>
      </c>
      <c r="K18" s="228">
        <f>SUMIFS('EPA Export Aggregation'!N:N,'EPA Export Aggregation'!$A:$A,$B18,'EPA Export Aggregation'!$D:$D,$A$1)*IF($A18="CH4",About!$D$58,IF($A18="N2O",About!$D$59,1))</f>
        <v>0.1114640549828</v>
      </c>
      <c r="L18" s="228">
        <f>SUMIFS('EPA Export Aggregation'!O:O,'EPA Export Aggregation'!$A:$A,$B18,'EPA Export Aggregation'!$D:$D,$A$1)*IF($A18="CH4",About!$D$58,IF($A18="N2O",About!$D$59,1))</f>
        <v>0.1080371494607</v>
      </c>
      <c r="M18" s="228">
        <f>SUMIFS('EPA Export Aggregation'!P:P,'EPA Export Aggregation'!$A:$A,$B18,'EPA Export Aggregation'!$D:$D,$A$1)*IF($A18="CH4",About!$D$58,IF($A18="N2O",About!$D$59,1))</f>
        <v>0.118944042317</v>
      </c>
      <c r="N18" s="228">
        <f>SUMIFS('EPA Export Aggregation'!Q:Q,'EPA Export Aggregation'!$A:$A,$B18,'EPA Export Aggregation'!$D:$D,$A$1)*IF($A18="CH4",About!$D$58,IF($A18="N2O",About!$D$59,1))</f>
        <v>0.1020546195269</v>
      </c>
      <c r="O18" s="228">
        <f>SUMIFS('EPA Export Aggregation'!R:R,'EPA Export Aggregation'!$A:$A,$B18,'EPA Export Aggregation'!$D:$D,$A$1)*IF($A18="CH4",About!$D$58,IF($A18="N2O",About!$D$59,1))</f>
        <v>0.10971514309909999</v>
      </c>
      <c r="P18" s="228">
        <f>SUMIFS('EPA Export Aggregation'!S:S,'EPA Export Aggregation'!$A:$A,$B18,'EPA Export Aggregation'!$D:$D,$A$1)*IF($A18="CH4",About!$D$58,IF($A18="N2O",About!$D$59,1))</f>
        <v>0.12976317420950001</v>
      </c>
      <c r="Q18" s="228">
        <f>SUMIFS('EPA Export Aggregation'!T:T,'EPA Export Aggregation'!$A:$A,$B18,'EPA Export Aggregation'!$D:$D,$A$1)*IF($A18="CH4",About!$D$58,IF($A18="N2O",About!$D$59,1))</f>
        <v>0.1437593413553</v>
      </c>
      <c r="R18" s="228">
        <f>SUMIFS('EPA Export Aggregation'!U:U,'EPA Export Aggregation'!$A:$A,$B18,'EPA Export Aggregation'!$D:$D,$A$1)*IF($A18="CH4",About!$D$58,IF($A18="N2O",About!$D$59,1))</f>
        <v>0.13002962962959999</v>
      </c>
      <c r="S18" s="228">
        <f>SUMIFS('EPA Export Aggregation'!V:V,'EPA Export Aggregation'!$A:$A,$B18,'EPA Export Aggregation'!$D:$D,$A$1)*IF($A18="CH4",About!$D$58,IF($A18="N2O",About!$D$59,1))</f>
        <v>0.1242695384615</v>
      </c>
      <c r="T18" s="228">
        <f>SUMIFS('EPA Export Aggregation'!W:W,'EPA Export Aggregation'!$A:$A,$B18,'EPA Export Aggregation'!$D:$D,$A$1)*IF($A18="CH4",About!$D$58,IF($A18="N2O",About!$D$59,1))</f>
        <v>0.13061907692310001</v>
      </c>
      <c r="U18" s="228">
        <f>SUMIFS('EPA Export Aggregation'!X:X,'EPA Export Aggregation'!$A:$A,$B18,'EPA Export Aggregation'!$D:$D,$A$1)*IF($A18="CH4",About!$D$58,IF($A18="N2O",About!$D$59,1))</f>
        <v>0.1224553846154</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25">
      <c r="A23" s="227" t="s">
        <v>479</v>
      </c>
      <c r="B23" s="199" t="s">
        <v>2302</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25">
      <c r="A27" s="227" t="s">
        <v>479</v>
      </c>
      <c r="B27" s="199" t="s">
        <v>2320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1.6846657607699999E-2</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2.4824799999999998E-6</v>
      </c>
      <c r="V76" s="228">
        <f>SUMIFS('EPA Export Aggregation'!Y:Y,'EPA Export Aggregation'!$A:$A,$B76,'EPA Export Aggregation'!$D:$D,$A$1)*IF($A76="CH4",About!$D$58,IF($A76="N2O",About!$D$59,1))</f>
        <v>3.4755960000000001E-5</v>
      </c>
      <c r="W76" s="228">
        <f>SUMIFS('EPA Export Aggregation'!Z:Z,'EPA Export Aggregation'!$A:$A,$B76,'EPA Export Aggregation'!$D:$D,$A$1)*IF($A76="CH4",About!$D$58,IF($A76="N2O",About!$D$59,1))</f>
        <v>3.3558120000000001E-5</v>
      </c>
      <c r="X76" s="228">
        <f>SUMIFS('EPA Export Aggregation'!AA:AA,'EPA Export Aggregation'!$A:$A,$B76,'EPA Export Aggregation'!$D:$D,$A$1)*IF($A76="CH4",About!$D$58,IF($A76="N2O",About!$D$59,1))</f>
        <v>5.3251043E-5</v>
      </c>
      <c r="Y76" s="228">
        <f>SUMIFS('EPA Export Aggregation'!AB:AB,'EPA Export Aggregation'!$A:$A,$B76,'EPA Export Aggregation'!$D:$D,$A$1)*IF($A76="CH4",About!$D$58,IF($A76="N2O",About!$D$59,1))</f>
        <v>5.4002047600000001E-5</v>
      </c>
      <c r="Z76" s="228">
        <f>SUMIFS('EPA Export Aggregation'!AC:AC,'EPA Export Aggregation'!$A:$A,$B76,'EPA Export Aggregation'!$D:$D,$A$1)*IF($A76="CH4",About!$D$58,IF($A76="N2O",About!$D$59,1))</f>
        <v>3.2052961700000001E-5</v>
      </c>
      <c r="AA76" s="228">
        <f>SUMIFS('EPA Export Aggregation'!AD:AD,'EPA Export Aggregation'!$A:$A,$B76,'EPA Export Aggregation'!$D:$D,$A$1)*IF($A76="CH4",About!$D$58,IF($A76="N2O",About!$D$59,1))</f>
        <v>3.2342782400000002E-5</v>
      </c>
      <c r="AB76" s="228">
        <f>SUMIFS('EPA Export Aggregation'!AE:AE,'EPA Export Aggregation'!$A:$A,$B76,'EPA Export Aggregation'!$D:$D,$A$1)*IF($A76="CH4",About!$D$58,IF($A76="N2O",About!$D$59,1))</f>
        <v>2.3023182499999999E-5</v>
      </c>
      <c r="AC76" s="228">
        <f>SUMIFS('EPA Export Aggregation'!AF:AF,'EPA Export Aggregation'!$A:$A,$B76,'EPA Export Aggregation'!$D:$D,$A$1)*IF($A76="CH4",About!$D$58,IF($A76="N2O",About!$D$59,1))</f>
        <v>2.3041794099999999E-5</v>
      </c>
      <c r="AD76" s="228">
        <f>SUMIFS('EPA Export Aggregation'!AG:AG,'EPA Export Aggregation'!$A:$A,$B76,'EPA Export Aggregation'!$D:$D,$A$1)*IF($A76="CH4",About!$D$58,IF($A76="N2O",About!$D$59,1))</f>
        <v>3.1731702500000003E-5</v>
      </c>
      <c r="AE76" s="228">
        <f>SUMIFS('EPA Export Aggregation'!AH:AH,'EPA Export Aggregation'!$A:$A,$B76,'EPA Export Aggregation'!$D:$D,$A$1)*IF($A76="CH4",About!$D$58,IF($A76="N2O",About!$D$59,1))</f>
        <v>3.1685834099999999E-5</v>
      </c>
      <c r="AF76" s="228">
        <f>SUMIFS('EPA Export Aggregation'!AI:AI,'EPA Export Aggregation'!$A:$A,$B76,'EPA Export Aggregation'!$D:$D,$A$1)*IF($A76="CH4",About!$D$58,IF($A76="N2O",About!$D$59,1))</f>
        <v>3.1648622499999999E-5</v>
      </c>
      <c r="AG76" s="228">
        <f>SUMIFS('EPA Export Aggregation'!AJ:AJ,'EPA Export Aggregation'!$A:$A,$B76,'EPA Export Aggregation'!$D:$D,$A$1)*IF($A76="CH4",About!$D$58,IF($A76="N2O",About!$D$59,1))</f>
        <v>6.4814915999999997E-6</v>
      </c>
      <c r="AH76" s="228">
        <f>SUMIFS('EPA Export Aggregation'!AK:AK,'EPA Export Aggregation'!$A:$A,$B76,'EPA Export Aggregation'!$D:$D,$A$1)*IF($A76="CH4",About!$D$58,IF($A76="N2O",About!$D$59,1))</f>
        <v>6.5051308999999996E-6</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9.4504179000000005E-5</v>
      </c>
      <c r="V80" s="228">
        <f>SUMIFS('EPA Export Aggregation'!Y:Y,'EPA Export Aggregation'!$A:$A,$B80,'EPA Export Aggregation'!$D:$D,$A$1)*IF($A80="CH4",About!$D$58,IF($A80="N2O",About!$D$59,1))</f>
        <v>1.323049914E-3</v>
      </c>
      <c r="W80" s="228">
        <f>SUMIFS('EPA Export Aggregation'!Z:Z,'EPA Export Aggregation'!$A:$A,$B80,'EPA Export Aggregation'!$D:$D,$A$1)*IF($A80="CH4",About!$D$58,IF($A80="N2O",About!$D$59,1))</f>
        <v>1.277467488E-3</v>
      </c>
      <c r="X80" s="228">
        <f>SUMIFS('EPA Export Aggregation'!AA:AA,'EPA Export Aggregation'!$A:$A,$B80,'EPA Export Aggregation'!$D:$D,$A$1)*IF($A80="CH4",About!$D$58,IF($A80="N2O",About!$D$59,1))</f>
        <v>1.2039799226158999E-3</v>
      </c>
      <c r="Y80" s="228">
        <f>SUMIFS('EPA Export Aggregation'!AB:AB,'EPA Export Aggregation'!$A:$A,$B80,'EPA Export Aggregation'!$D:$D,$A$1)*IF($A80="CH4",About!$D$58,IF($A80="N2O",About!$D$59,1))</f>
        <v>1.1580115690177E-3</v>
      </c>
      <c r="Z80" s="228">
        <f>SUMIFS('EPA Export Aggregation'!AC:AC,'EPA Export Aggregation'!$A:$A,$B80,'EPA Export Aggregation'!$D:$D,$A$1)*IF($A80="CH4",About!$D$58,IF($A80="N2O",About!$D$59,1))</f>
        <v>1.1959715400214001E-3</v>
      </c>
      <c r="AA80" s="228">
        <f>SUMIFS('EPA Export Aggregation'!AD:AD,'EPA Export Aggregation'!$A:$A,$B80,'EPA Export Aggregation'!$D:$D,$A$1)*IF($A80="CH4",About!$D$58,IF($A80="N2O",About!$D$59,1))</f>
        <v>1.2185453078042E-3</v>
      </c>
      <c r="AB80" s="228">
        <f>SUMIFS('EPA Export Aggregation'!AE:AE,'EPA Export Aggregation'!$A:$A,$B80,'EPA Export Aggregation'!$D:$D,$A$1)*IF($A80="CH4",About!$D$58,IF($A80="N2O",About!$D$59,1))</f>
        <v>8.6180018760060001E-4</v>
      </c>
      <c r="AC80" s="228">
        <f>SUMIFS('EPA Export Aggregation'!AF:AF,'EPA Export Aggregation'!$A:$A,$B80,'EPA Export Aggregation'!$D:$D,$A$1)*IF($A80="CH4",About!$D$58,IF($A80="N2O",About!$D$59,1))</f>
        <v>8.6110542240029999E-4</v>
      </c>
      <c r="AD80" s="228">
        <f>SUMIFS('EPA Export Aggregation'!AG:AG,'EPA Export Aggregation'!$A:$A,$B80,'EPA Export Aggregation'!$D:$D,$A$1)*IF($A80="CH4",About!$D$58,IF($A80="N2O",About!$D$59,1))</f>
        <v>1.1927864978003E-3</v>
      </c>
      <c r="AE80" s="228">
        <f>SUMIFS('EPA Export Aggregation'!AH:AH,'EPA Export Aggregation'!$A:$A,$B80,'EPA Export Aggregation'!$D:$D,$A$1)*IF($A80="CH4",About!$D$58,IF($A80="N2O",About!$D$59,1))</f>
        <v>1.1924690834002999E-3</v>
      </c>
      <c r="AF80" s="228">
        <f>SUMIFS('EPA Export Aggregation'!AI:AI,'EPA Export Aggregation'!$A:$A,$B80,'EPA Export Aggregation'!$D:$D,$A$1)*IF($A80="CH4",About!$D$58,IF($A80="N2O",About!$D$59,1))</f>
        <v>1.1919686083999999E-3</v>
      </c>
      <c r="AG80" s="228">
        <f>SUMIFS('EPA Export Aggregation'!AJ:AJ,'EPA Export Aggregation'!$A:$A,$B80,'EPA Export Aggregation'!$D:$D,$A$1)*IF($A80="CH4",About!$D$58,IF($A80="N2O",About!$D$59,1))</f>
        <v>2.3444736480030001E-4</v>
      </c>
      <c r="AH80" s="228">
        <f>SUMIFS('EPA Export Aggregation'!AK:AK,'EPA Export Aggregation'!$A:$A,$B80,'EPA Export Aggregation'!$D:$D,$A$1)*IF($A80="CH4",About!$D$58,IF($A80="N2O",About!$D$59,1))</f>
        <v>2.3457357480029999E-4</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2.04215E-6</v>
      </c>
      <c r="Y84" s="228">
        <f>SUMIFS('EPA Export Aggregation'!AB:AB,'EPA Export Aggregation'!$A:$A,$B84,'EPA Export Aggregation'!$D:$D,$A$1)*IF($A84="CH4",About!$D$58,IF($A84="N2O",About!$D$59,1))</f>
        <v>2.1502499999999999E-6</v>
      </c>
      <c r="Z84" s="228">
        <f>SUMIFS('EPA Export Aggregation'!AC:AC,'EPA Export Aggregation'!$A:$A,$B84,'EPA Export Aggregation'!$D:$D,$A$1)*IF($A84="CH4",About!$D$58,IF($A84="N2O",About!$D$59,1))</f>
        <v>2.4886499999999999E-6</v>
      </c>
      <c r="AA84" s="228">
        <f>SUMIFS('EPA Export Aggregation'!AD:AD,'EPA Export Aggregation'!$A:$A,$B84,'EPA Export Aggregation'!$D:$D,$A$1)*IF($A84="CH4",About!$D$58,IF($A84="N2O",About!$D$59,1))</f>
        <v>1.3347999999999999E-6</v>
      </c>
      <c r="AB84" s="228">
        <f>SUMIFS('EPA Export Aggregation'!AE:AE,'EPA Export Aggregation'!$A:$A,$B84,'EPA Export Aggregation'!$D:$D,$A$1)*IF($A84="CH4",About!$D$58,IF($A84="N2O",About!$D$59,1))</f>
        <v>1.6708500000000001E-6</v>
      </c>
      <c r="AC84" s="228">
        <f>SUMIFS('EPA Export Aggregation'!AF:AF,'EPA Export Aggregation'!$A:$A,$B84,'EPA Export Aggregation'!$D:$D,$A$1)*IF($A84="CH4",About!$D$58,IF($A84="N2O",About!$D$59,1))</f>
        <v>2.1032500000000001E-6</v>
      </c>
      <c r="AD84" s="228">
        <f>SUMIFS('EPA Export Aggregation'!AG:AG,'EPA Export Aggregation'!$A:$A,$B84,'EPA Export Aggregation'!$D:$D,$A$1)*IF($A84="CH4",About!$D$58,IF($A84="N2O",About!$D$59,1))</f>
        <v>1.7672E-6</v>
      </c>
      <c r="AE84" s="228">
        <f>SUMIFS('EPA Export Aggregation'!AH:AH,'EPA Export Aggregation'!$A:$A,$B84,'EPA Export Aggregation'!$D:$D,$A$1)*IF($A84="CH4",About!$D$58,IF($A84="N2O",About!$D$59,1))</f>
        <v>1.8000999999999999E-6</v>
      </c>
      <c r="AF84" s="228">
        <f>SUMIFS('EPA Export Aggregation'!AI:AI,'EPA Export Aggregation'!$A:$A,$B84,'EPA Export Aggregation'!$D:$D,$A$1)*IF($A84="CH4",About!$D$58,IF($A84="N2O",About!$D$59,1))</f>
        <v>1.9081999999999998E-6</v>
      </c>
      <c r="AG84" s="228">
        <f>SUMIFS('EPA Export Aggregation'!AJ:AJ,'EPA Export Aggregation'!$A:$A,$B84,'EPA Export Aggregation'!$D:$D,$A$1)*IF($A84="CH4",About!$D$58,IF($A84="N2O",About!$D$59,1))</f>
        <v>1.9317000000000001E-6</v>
      </c>
      <c r="AH84" s="228">
        <f>SUMIFS('EPA Export Aggregation'!AK:AK,'EPA Export Aggregation'!$A:$A,$B84,'EPA Export Aggregation'!$D:$D,$A$1)*IF($A84="CH4",About!$D$58,IF($A84="N2O",About!$D$59,1))</f>
        <v>2.3688000000000001E-6</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2024-03-18T21:12:18Z</dcterms:modified>
</cp:coreProperties>
</file>