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GA\elec\EIaE\"/>
    </mc:Choice>
  </mc:AlternateContent>
  <xr:revisionPtr revIDLastSave="0" documentId="8_{B0979C72-5438-4ED2-B6B9-0988A2FD3B76}"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248" i="22" l="1"/>
  <c r="O1252" i="22"/>
  <c r="L1245" i="22"/>
  <c r="L1250" i="22"/>
  <c r="P1240" i="22"/>
  <c r="H1245" i="22"/>
  <c r="H1250" i="22"/>
  <c r="J1242" i="22"/>
  <c r="J1247" i="22"/>
  <c r="J1252" i="22"/>
  <c r="N1242" i="22"/>
  <c r="F1247" i="22"/>
  <c r="I1253" i="22"/>
  <c r="K1245" i="22"/>
  <c r="K1250" i="22"/>
  <c r="O1240" i="22"/>
  <c r="O1245" i="22"/>
  <c r="R1251" i="22"/>
  <c r="H1447" i="22"/>
  <c r="P1239" i="22"/>
  <c r="I1247" i="22"/>
  <c r="I1252" i="22"/>
  <c r="M1242" i="22"/>
  <c r="M1247" i="22"/>
  <c r="J1442" i="22"/>
  <c r="I1239" i="22"/>
  <c r="Q1242" i="22"/>
  <c r="J1250" i="22"/>
  <c r="N1240" i="22"/>
  <c r="N1245" i="22"/>
  <c r="N1250"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<sst xmlns="http://schemas.openxmlformats.org/spreadsheetml/2006/main" count="15219" uniqueCount="1085">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</sst>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524</v>
      </c>
      <c r="C1" s="86">
        <v>45736</v>
      </c>
      <c r="D1" s="87"/>
      <c r="E1" s="87"/>
      <c r="F1" s="87"/>
      <c r="G1" s="87"/>
      <c r="H1" s="87"/>
      <c r="I1" s="87"/>
      <c r="J1" s="87"/>
      <c r="K1" s="85" t="s">
        <v>533</v>
      </c>
      <c r="L1" s="85" t="s">
        <v>535</v>
      </c>
      <c r="M1" s="163" t="s">
        <v>1053</v>
      </c>
    </row>
    <row r="2" spans="1:13">
      <c r="A2" s="1" t="s">
        <v>1</v>
      </c>
      <c r="B2" s="87" t="str">
        <f>LOOKUP(B1,K1:L50,L1:L50)</f>
        <v>GA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GA</v>
      </c>
      <c r="C6" s="91">
        <f t="shared" ref="C6:AE6" si="1">SUMIFS(C$20:C$119,$B$20:$B$119,$B$6,$A$20:$A$119,$A$6)</f>
        <v>0</v>
      </c>
      <c r="D6" s="91">
        <f t="shared" si="1"/>
        <v>0</v>
      </c>
      <c r="E6" s="91">
        <f t="shared" si="1"/>
        <v>0</v>
      </c>
      <c r="F6" s="91">
        <f t="shared" si="1"/>
        <v>0</v>
      </c>
      <c r="G6" s="91">
        <f t="shared" si="1"/>
        <v>0</v>
      </c>
      <c r="H6" s="91">
        <f t="shared" si="1"/>
        <v>402067</v>
      </c>
      <c r="I6" s="91">
        <f t="shared" si="1"/>
        <v>9479853</v>
      </c>
      <c r="J6" s="91">
        <f t="shared" si="1"/>
        <v>6978930</v>
      </c>
      <c r="K6" s="91">
        <f t="shared" si="1"/>
        <v>8350336</v>
      </c>
      <c r="L6" s="91">
        <f t="shared" si="1"/>
        <v>9330599</v>
      </c>
      <c r="M6" s="91">
        <f t="shared" si="1"/>
        <v>9747182</v>
      </c>
      <c r="N6" s="91">
        <f t="shared" si="1"/>
        <v>12047226</v>
      </c>
      <c r="O6" s="91">
        <f t="shared" si="1"/>
        <v>11280078</v>
      </c>
      <c r="P6" s="91">
        <f t="shared" si="1"/>
        <v>13628955</v>
      </c>
      <c r="Q6" s="91">
        <f t="shared" si="1"/>
        <v>18538738</v>
      </c>
      <c r="R6" s="91">
        <f t="shared" si="1"/>
        <v>10752011</v>
      </c>
      <c r="S6" s="91">
        <f t="shared" si="1"/>
        <v>12020046</v>
      </c>
      <c r="T6" s="91">
        <f t="shared" si="1"/>
        <v>8327167</v>
      </c>
      <c r="U6" s="91">
        <f t="shared" si="1"/>
        <v>14025574</v>
      </c>
      <c r="V6" s="91">
        <f t="shared" si="1"/>
        <v>16116262</v>
      </c>
      <c r="W6" s="91">
        <f t="shared" si="1"/>
        <v>17886922</v>
      </c>
      <c r="X6" s="91">
        <f t="shared" si="1"/>
        <v>25369501</v>
      </c>
      <c r="Y6" s="91">
        <f t="shared" si="1"/>
        <v>22961660</v>
      </c>
      <c r="Z6" s="91">
        <f t="shared" si="1"/>
        <v>23337561</v>
      </c>
      <c r="AA6" s="91">
        <f t="shared" si="1"/>
        <v>23346370</v>
      </c>
      <c r="AB6" s="91">
        <f t="shared" si="1"/>
        <v>21172896</v>
      </c>
      <c r="AC6" s="91">
        <f t="shared" si="1"/>
        <v>18681619</v>
      </c>
      <c r="AD6" s="91">
        <f t="shared" si="1"/>
        <v>19260631</v>
      </c>
      <c r="AE6" s="91">
        <f t="shared" si="1"/>
        <v>23887860</v>
      </c>
      <c r="AF6" s="119">
        <f t="shared" ref="AF6:BK7" si="2">AE6</f>
        <v>23887860</v>
      </c>
      <c r="AG6" s="119">
        <f t="shared" si="2"/>
        <v>23887860</v>
      </c>
      <c r="AH6" s="119">
        <f t="shared" si="2"/>
        <v>23887860</v>
      </c>
      <c r="AI6" s="119">
        <f t="shared" si="2"/>
        <v>23887860</v>
      </c>
      <c r="AJ6" s="119">
        <f t="shared" si="2"/>
        <v>23887860</v>
      </c>
      <c r="AK6" s="119">
        <f t="shared" si="2"/>
        <v>23887860</v>
      </c>
      <c r="AL6" s="119">
        <f t="shared" si="2"/>
        <v>23887860</v>
      </c>
      <c r="AM6" s="119">
        <f t="shared" si="2"/>
        <v>23887860</v>
      </c>
      <c r="AN6" s="119">
        <f t="shared" si="2"/>
        <v>23887860</v>
      </c>
      <c r="AO6" s="119">
        <f t="shared" si="2"/>
        <v>23887860</v>
      </c>
      <c r="AP6" s="119">
        <f t="shared" si="2"/>
        <v>23887860</v>
      </c>
      <c r="AQ6" s="119">
        <f t="shared" si="2"/>
        <v>23887860</v>
      </c>
      <c r="AR6" s="119">
        <f t="shared" si="2"/>
        <v>23887860</v>
      </c>
      <c r="AS6" s="119">
        <f t="shared" si="2"/>
        <v>23887860</v>
      </c>
      <c r="AT6" s="119">
        <f t="shared" si="2"/>
        <v>23887860</v>
      </c>
      <c r="AU6" s="119">
        <f t="shared" si="2"/>
        <v>23887860</v>
      </c>
      <c r="AV6" s="119">
        <f t="shared" si="2"/>
        <v>23887860</v>
      </c>
      <c r="AW6" s="119">
        <f t="shared" si="2"/>
        <v>23887860</v>
      </c>
      <c r="AX6" s="119">
        <f t="shared" si="2"/>
        <v>23887860</v>
      </c>
      <c r="AY6" s="119">
        <f t="shared" si="2"/>
        <v>23887860</v>
      </c>
      <c r="AZ6" s="119">
        <f t="shared" si="2"/>
        <v>23887860</v>
      </c>
      <c r="BA6" s="119">
        <f t="shared" si="2"/>
        <v>23887860</v>
      </c>
      <c r="BB6" s="119">
        <f t="shared" si="2"/>
        <v>23887860</v>
      </c>
      <c r="BC6" s="119">
        <f t="shared" si="2"/>
        <v>23887860</v>
      </c>
      <c r="BD6" s="119">
        <f t="shared" si="2"/>
        <v>23887860</v>
      </c>
      <c r="BE6" s="119">
        <f t="shared" si="2"/>
        <v>23887860</v>
      </c>
      <c r="BF6" s="119">
        <f t="shared" si="2"/>
        <v>23887860</v>
      </c>
      <c r="BG6" s="119">
        <f t="shared" si="2"/>
        <v>23887860</v>
      </c>
      <c r="BH6" s="119">
        <f t="shared" si="2"/>
        <v>23887860</v>
      </c>
      <c r="BI6" s="119">
        <f t="shared" si="2"/>
        <v>23887860</v>
      </c>
      <c r="BJ6" s="119">
        <f t="shared" si="2"/>
        <v>23887860</v>
      </c>
      <c r="BK6" s="119">
        <f t="shared" si="2"/>
        <v>23887860</v>
      </c>
    </row>
    <row r="7" spans="1:63">
      <c r="A7" s="91" t="s">
        <v>848</v>
      </c>
      <c r="B7" s="91" t="str">
        <f>About!B2</f>
        <v>GA</v>
      </c>
      <c r="C7" s="91">
        <f t="shared" ref="C7:AE7" si="3">SUMIFS(C$20:C$119,$B$20:$B$119,$B$7,$A$20:$A$119,$A$7)</f>
        <v>12566626</v>
      </c>
      <c r="D7" s="91">
        <f t="shared" si="3"/>
        <v>4841663</v>
      </c>
      <c r="E7" s="91">
        <f t="shared" si="3"/>
        <v>3511996</v>
      </c>
      <c r="F7" s="91">
        <f t="shared" si="3"/>
        <v>954161</v>
      </c>
      <c r="G7" s="91">
        <f t="shared" si="3"/>
        <v>3509292</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GA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GA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GA</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GA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0.12690354061919579</v>
      </c>
      <c r="G730" s="107">
        <f>G4/SUMIFS(G$3:G$722,$B$3:$B$722,$B730)*SUMIFS(Calculations!$E$3:$E$53,Calculations!$A$3:$A$53,$B730)</f>
        <v>0.11151526457409353</v>
      </c>
      <c r="H730" s="107">
        <f>H4/SUMIFS(H$3:H$722,$B$3:$B$722,$B730)*SUMIFS(Calculations!$E$3:$E$53,Calculations!$A$3:$A$53,$B730)</f>
        <v>9.5706984062391101E-2</v>
      </c>
      <c r="I730" s="107">
        <f>I4/SUMIFS(I$3:I$722,$B$3:$B$722,$B730)*SUMIFS(Calculations!$E$3:$E$53,Calculations!$A$3:$A$53,$B730)</f>
        <v>0.10941850842567485</v>
      </c>
      <c r="J730" s="107">
        <f>J4/SUMIFS(J$3:J$722,$B$3:$B$722,$B730)*SUMIFS(Calculations!$E$3:$E$53,Calculations!$A$3:$A$53,$B730)</f>
        <v>0.12309421533290664</v>
      </c>
      <c r="K730" s="107">
        <f>K4/SUMIFS(K$3:K$722,$B$3:$B$722,$B730)*SUMIFS(Calculations!$E$3:$E$53,Calculations!$A$3:$A$53,$B730)</f>
        <v>0.14049546262703638</v>
      </c>
      <c r="L730" s="107">
        <f>L4/SUMIFS(L$3:L$722,$B$3:$B$722,$B730)*SUMIFS(Calculations!$E$3:$E$53,Calculations!$A$3:$A$53,$B730)</f>
        <v>0.15922741625204714</v>
      </c>
      <c r="M730" s="107">
        <f>M4/SUMIFS(M$3:M$722,$B$3:$B$722,$B730)*SUMIFS(Calculations!$E$3:$E$53,Calculations!$A$3:$A$53,$B730)</f>
        <v>0.16202132114551135</v>
      </c>
      <c r="N730" s="107">
        <f>N4/SUMIFS(N$3:N$722,$B$3:$B$722,$B730)*SUMIFS(Calculations!$E$3:$E$53,Calculations!$A$3:$A$53,$B730)</f>
        <v>0.16493649777686037</v>
      </c>
      <c r="O730" s="107">
        <f>O4/SUMIFS(O$3:O$722,$B$3:$B$722,$B730)*SUMIFS(Calculations!$E$3:$E$53,Calculations!$A$3:$A$53,$B730)</f>
        <v>0.16490817467187743</v>
      </c>
      <c r="P730" s="107">
        <f>P4/SUMIFS(P$3:P$722,$B$3:$B$722,$B730)*SUMIFS(Calculations!$E$3:$E$53,Calculations!$A$3:$A$53,$B730)</f>
        <v>0.1648800215960545</v>
      </c>
      <c r="Q730" s="107">
        <f>Q4/SUMIFS(Q$3:Q$722,$B$3:$B$722,$B730)*SUMIFS(Calculations!$E$3:$E$53,Calculations!$A$3:$A$53,$B730)</f>
        <v>0.16657940480773178</v>
      </c>
      <c r="R730" s="107">
        <f>R4/SUMIFS(R$3:R$722,$B$3:$B$722,$B730)*SUMIFS(Calculations!$E$3:$E$53,Calculations!$A$3:$A$53,$B730)</f>
        <v>0.16828175828250083</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3.4996587444306379E-2</v>
      </c>
      <c r="G733" s="107">
        <f>G7/SUMIFS(G$3:G$722,$B$3:$B$722,$B733)*SUMIFS(Calculations!$E$3:$E$53,Calculations!$A$3:$A$53,$B733)</f>
        <v>3.6206368814998037E-2</v>
      </c>
      <c r="H733" s="107">
        <f>H7/SUMIFS(H$3:H$722,$B$3:$B$722,$B733)*SUMIFS(Calculations!$E$3:$E$53,Calculations!$A$3:$A$53,$B733)</f>
        <v>3.7449169711581402E-2</v>
      </c>
      <c r="I733" s="107">
        <f>I7/SUMIFS(I$3:I$722,$B$3:$B$722,$B733)*SUMIFS(Calculations!$E$3:$E$53,Calculations!$A$3:$A$53,$B733)</f>
        <v>3.7405888758307776E-2</v>
      </c>
      <c r="J733" s="107">
        <f>J7/SUMIFS(J$3:J$722,$B$3:$B$722,$B733)*SUMIFS(Calculations!$E$3:$E$53,Calculations!$A$3:$A$53,$B733)</f>
        <v>3.7362720864209817E-2</v>
      </c>
      <c r="K733" s="107">
        <f>K7/SUMIFS(K$3:K$722,$B$3:$B$722,$B733)*SUMIFS(Calculations!$E$3:$E$53,Calculations!$A$3:$A$53,$B733)</f>
        <v>3.8734073970628682E-2</v>
      </c>
      <c r="L733" s="107">
        <f>L7/SUMIFS(L$3:L$722,$B$3:$B$722,$B733)*SUMIFS(Calculations!$E$3:$E$53,Calculations!$A$3:$A$53,$B733)</f>
        <v>4.0210297045834238E-2</v>
      </c>
      <c r="M733" s="107">
        <f>M7/SUMIFS(M$3:M$722,$B$3:$B$722,$B733)*SUMIFS(Calculations!$E$3:$E$53,Calculations!$A$3:$A$53,$B733)</f>
        <v>4.1088658046584389E-2</v>
      </c>
      <c r="N733" s="107">
        <f>N7/SUMIFS(N$3:N$722,$B$3:$B$722,$B733)*SUMIFS(Calculations!$E$3:$E$53,Calculations!$A$3:$A$53,$B733)</f>
        <v>4.2005145028394392E-2</v>
      </c>
      <c r="O733" s="107">
        <f>O7/SUMIFS(O$3:O$722,$B$3:$B$722,$B733)*SUMIFS(Calculations!$E$3:$E$53,Calculations!$A$3:$A$53,$B733)</f>
        <v>4.1919571312698342E-2</v>
      </c>
      <c r="P733" s="107">
        <f>P7/SUMIFS(P$3:P$722,$B$3:$B$722,$B733)*SUMIFS(Calculations!$E$3:$E$53,Calculations!$A$3:$A$53,$B733)</f>
        <v>4.1834511312818595E-2</v>
      </c>
      <c r="Q733" s="107">
        <f>Q7/SUMIFS(Q$3:Q$722,$B$3:$B$722,$B733)*SUMIFS(Calculations!$E$3:$E$53,Calculations!$A$3:$A$53,$B733)</f>
        <v>4.1871039567757E-2</v>
      </c>
      <c r="R733" s="107">
        <f>R7/SUMIFS(R$3:R$722,$B$3:$B$722,$B733)*SUMIFS(Calculations!$E$3:$E$53,Calculations!$A$3:$A$53,$B733)</f>
        <v>4.1907631668522953E-2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0.30599174865615114</v>
      </c>
      <c r="G736" s="107">
        <f>G10/SUMIFS(G$3:G$722,$B$3:$B$722,$B736)*SUMIFS(Calculations!$E$3:$E$53,Calculations!$A$3:$A$53,$B736)</f>
        <v>0.30911703518576544</v>
      </c>
      <c r="H736" s="107">
        <f>H10/SUMIFS(H$3:H$722,$B$3:$B$722,$B736)*SUMIFS(Calculations!$E$3:$E$53,Calculations!$A$3:$A$53,$B736)</f>
        <v>0.31232762264824548</v>
      </c>
      <c r="I736" s="107">
        <f>I10/SUMIFS(I$3:I$722,$B$3:$B$722,$B736)*SUMIFS(Calculations!$E$3:$E$53,Calculations!$A$3:$A$53,$B736)</f>
        <v>0.29888916526620163</v>
      </c>
      <c r="J736" s="107">
        <f>J10/SUMIFS(J$3:J$722,$B$3:$B$722,$B736)*SUMIFS(Calculations!$E$3:$E$53,Calculations!$A$3:$A$53,$B736)</f>
        <v>0.28548581203041717</v>
      </c>
      <c r="K736" s="107">
        <f>K10/SUMIFS(K$3:K$722,$B$3:$B$722,$B736)*SUMIFS(Calculations!$E$3:$E$53,Calculations!$A$3:$A$53,$B736)</f>
        <v>0.25894573557102485</v>
      </c>
      <c r="L736" s="107">
        <f>L10/SUMIFS(L$3:L$722,$B$3:$B$722,$B736)*SUMIFS(Calculations!$E$3:$E$53,Calculations!$A$3:$A$53,$B736)</f>
        <v>0.23037608920956626</v>
      </c>
      <c r="M736" s="107">
        <f>M10/SUMIFS(M$3:M$722,$B$3:$B$722,$B736)*SUMIFS(Calculations!$E$3:$E$53,Calculations!$A$3:$A$53,$B736)</f>
        <v>0.22169657981164789</v>
      </c>
      <c r="N736" s="107">
        <f>N10/SUMIFS(N$3:N$722,$B$3:$B$722,$B736)*SUMIFS(Calculations!$E$3:$E$53,Calculations!$A$3:$A$53,$B736)</f>
        <v>0.21264032917563799</v>
      </c>
      <c r="O736" s="107">
        <f>O10/SUMIFS(O$3:O$722,$B$3:$B$722,$B736)*SUMIFS(Calculations!$E$3:$E$53,Calculations!$A$3:$A$53,$B736)</f>
        <v>0.21297116014975667</v>
      </c>
      <c r="P736" s="107">
        <f>P10/SUMIFS(P$3:P$722,$B$3:$B$722,$B736)*SUMIFS(Calculations!$E$3:$E$53,Calculations!$A$3:$A$53,$B736)</f>
        <v>0.21330000508058461</v>
      </c>
      <c r="Q736" s="107">
        <f>Q10/SUMIFS(Q$3:Q$722,$B$3:$B$722,$B736)*SUMIFS(Calculations!$E$3:$E$53,Calculations!$A$3:$A$53,$B736)</f>
        <v>0.21033229582895421</v>
      </c>
      <c r="R736" s="107">
        <f>R10/SUMIFS(R$3:R$722,$B$3:$B$722,$B736)*SUMIFS(Calculations!$E$3:$E$53,Calculations!$A$3:$A$53,$B736)</f>
        <v>0.20735939947344006</v>
      </c>
    </row>
    <row r="737" spans="2:18" ht="15.75" customHeight="1">
      <c r="B737" s="107" t="s">
        <v>535</v>
      </c>
      <c r="C737" s="107" t="s">
        <v>448</v>
      </c>
      <c r="D737" s="107" t="s">
        <v>645</v>
      </c>
      <c r="E737" s="107" t="str">
        <f t="shared" si="300"/>
        <v>natural gas peaker</v>
      </c>
      <c r="F737" s="107">
        <f>F11/SUMIFS(F$3:F$722,$B$3:$B$722,$B737)*SUMIFS(Calculations!$E$3:$E$53,Calculations!$A$3:$A$53,$B737)</f>
        <v>5.4052813751700448E-4</v>
      </c>
      <c r="G737" s="107">
        <f>G11/SUMIFS(G$3:G$722,$B$3:$B$722,$B737)*SUMIFS(Calculations!$E$3:$E$53,Calculations!$A$3:$A$53,$B737)</f>
        <v>4.6801283919780653E-4</v>
      </c>
      <c r="H737" s="107">
        <f>H11/SUMIFS(H$3:H$722,$B$3:$B$722,$B737)*SUMIFS(Calculations!$E$3:$E$53,Calculations!$A$3:$A$53,$B737)</f>
        <v>3.9351832312207514E-4</v>
      </c>
      <c r="I737" s="107">
        <f>I11/SUMIFS(I$3:I$722,$B$3:$B$722,$B737)*SUMIFS(Calculations!$E$3:$E$53,Calculations!$A$3:$A$53,$B737)</f>
        <v>3.9300367360877277E-4</v>
      </c>
      <c r="J737" s="107">
        <f>J11/SUMIFS(J$3:J$722,$B$3:$B$722,$B737)*SUMIFS(Calculations!$E$3:$E$53,Calculations!$A$3:$A$53,$B737)</f>
        <v>3.9249036847089041E-4</v>
      </c>
      <c r="K737" s="107">
        <f>K11/SUMIFS(K$3:K$722,$B$3:$B$722,$B737)*SUMIFS(Calculations!$E$3:$E$53,Calculations!$A$3:$A$53,$B737)</f>
        <v>4.0694492563295365E-4</v>
      </c>
      <c r="L737" s="107">
        <f>L11/SUMIFS(L$3:L$722,$B$3:$B$722,$B737)*SUMIFS(Calculations!$E$3:$E$53,Calculations!$A$3:$A$53,$B737)</f>
        <v>4.2250485015176542E-4</v>
      </c>
      <c r="M737" s="107">
        <f>M11/SUMIFS(M$3:M$722,$B$3:$B$722,$B737)*SUMIFS(Calculations!$E$3:$E$53,Calculations!$A$3:$A$53,$B737)</f>
        <v>4.314796558573744E-4</v>
      </c>
      <c r="N737" s="107">
        <f>N11/SUMIFS(N$3:N$722,$B$3:$B$722,$B737)*SUMIFS(Calculations!$E$3:$E$53,Calculations!$A$3:$A$53,$B737)</f>
        <v>4.4084402037997952E-4</v>
      </c>
      <c r="O737" s="107">
        <f>O11/SUMIFS(O$3:O$722,$B$3:$B$722,$B737)*SUMIFS(Calculations!$E$3:$E$53,Calculations!$A$3:$A$53,$B737)</f>
        <v>4.3951679999437173E-4</v>
      </c>
      <c r="P737" s="107">
        <f>P11/SUMIFS(P$3:P$722,$B$3:$B$722,$B737)*SUMIFS(Calculations!$E$3:$E$53,Calculations!$A$3:$A$53,$B737)</f>
        <v>4.3819754717331618E-4</v>
      </c>
      <c r="Q737" s="107">
        <f>Q11/SUMIFS(Q$3:Q$722,$B$3:$B$722,$B737)*SUMIFS(Calculations!$E$3:$E$53,Calculations!$A$3:$A$53,$B737)</f>
        <v>4.3858016408969045E-4</v>
      </c>
      <c r="R737" s="107">
        <f>R11/SUMIFS(R$3:R$722,$B$3:$B$722,$B737)*SUMIFS(Calculations!$E$3:$E$53,Calculations!$A$3:$A$53,$B737)</f>
        <v>4.3896344976217407E-4</v>
      </c>
    </row>
    <row r="738" spans="2:18" ht="15.75" customHeight="1">
      <c r="B738" s="107" t="s">
        <v>535</v>
      </c>
      <c r="C738" s="107" t="s">
        <v>448</v>
      </c>
      <c r="D738" s="107" t="s">
        <v>646</v>
      </c>
      <c r="E738" s="107" t="str">
        <f t="shared" si="300"/>
        <v>nuclear</v>
      </c>
      <c r="F738" s="107">
        <f>F12/SUMIFS(F$3:F$722,$B$3:$B$722,$B738)*SUMIFS(Calculations!$E$3:$E$53,Calculations!$A$3:$A$53,$B738)</f>
        <v>0.18412097540357492</v>
      </c>
      <c r="G738" s="107">
        <f>G12/SUMIFS(G$3:G$722,$B$3:$B$722,$B738)*SUMIFS(Calculations!$E$3:$E$53,Calculations!$A$3:$A$53,$B738)</f>
        <v>0.19517315310926145</v>
      </c>
      <c r="H738" s="107">
        <f>H12/SUMIFS(H$3:H$722,$B$3:$B$722,$B738)*SUMIFS(Calculations!$E$3:$E$53,Calculations!$A$3:$A$53,$B738)</f>
        <v>0.20652698669819586</v>
      </c>
      <c r="I738" s="107">
        <f>I12/SUMIFS(I$3:I$722,$B$3:$B$722,$B738)*SUMIFS(Calculations!$E$3:$E$53,Calculations!$A$3:$A$53,$B738)</f>
        <v>0.20625688742468615</v>
      </c>
      <c r="J738" s="107">
        <f>J12/SUMIFS(J$3:J$722,$B$3:$B$722,$B738)*SUMIFS(Calculations!$E$3:$E$53,Calculations!$A$3:$A$53,$B738)</f>
        <v>0.205987493708677</v>
      </c>
      <c r="K738" s="107">
        <f>K12/SUMIFS(K$3:K$722,$B$3:$B$722,$B738)*SUMIFS(Calculations!$E$3:$E$53,Calculations!$A$3:$A$53,$B738)</f>
        <v>0.21357356012371323</v>
      </c>
      <c r="L738" s="107">
        <f>L12/SUMIFS(L$3:L$722,$B$3:$B$722,$B738)*SUMIFS(Calculations!$E$3:$E$53,Calculations!$A$3:$A$53,$B738)</f>
        <v>0.2217397474021762</v>
      </c>
      <c r="M738" s="107">
        <f>M12/SUMIFS(M$3:M$722,$B$3:$B$722,$B738)*SUMIFS(Calculations!$E$3:$E$53,Calculations!$A$3:$A$53,$B738)</f>
        <v>0.22644992090534546</v>
      </c>
      <c r="N738" s="107">
        <f>N12/SUMIFS(N$3:N$722,$B$3:$B$722,$B738)*SUMIFS(Calculations!$E$3:$E$53,Calculations!$A$3:$A$53,$B738)</f>
        <v>0.23136454336016105</v>
      </c>
      <c r="O738" s="107">
        <f>O12/SUMIFS(O$3:O$722,$B$3:$B$722,$B738)*SUMIFS(Calculations!$E$3:$E$53,Calculations!$A$3:$A$53,$B738)</f>
        <v>0.23066798919528939</v>
      </c>
      <c r="P738" s="107">
        <f>P12/SUMIFS(P$3:P$722,$B$3:$B$722,$B738)*SUMIFS(Calculations!$E$3:$E$53,Calculations!$A$3:$A$53,$B738)</f>
        <v>0.22997561658182619</v>
      </c>
      <c r="Q738" s="107">
        <f>Q12/SUMIFS(Q$3:Q$722,$B$3:$B$722,$B738)*SUMIFS(Calculations!$E$3:$E$53,Calculations!$A$3:$A$53,$B738)</f>
        <v>0.23017642227283339</v>
      </c>
      <c r="R738" s="107">
        <f>R12/SUMIFS(R$3:R$722,$B$3:$B$722,$B738)*SUMIFS(Calculations!$E$3:$E$53,Calculations!$A$3:$A$53,$B738)</f>
        <v>0.23037757894161212</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1.3482219040337529E-4</v>
      </c>
      <c r="G740" s="107">
        <f>G14/SUMIFS(G$3:G$722,$B$3:$B$722,$B740)*SUMIFS(Calculations!$E$3:$E$53,Calculations!$A$3:$A$53,$B740)</f>
        <v>1.3663732413658481E-4</v>
      </c>
      <c r="H740" s="107">
        <f>H14/SUMIFS(H$3:H$722,$B$3:$B$722,$B740)*SUMIFS(Calculations!$E$3:$E$53,Calculations!$A$3:$A$53,$B740)</f>
        <v>1.3850199975955446E-4</v>
      </c>
      <c r="I740" s="107">
        <f>I14/SUMIFS(I$3:I$722,$B$3:$B$722,$B740)*SUMIFS(Calculations!$E$3:$E$53,Calculations!$A$3:$A$53,$B740)</f>
        <v>1.3832086464441639E-4</v>
      </c>
      <c r="J740" s="107">
        <f>J14/SUMIFS(J$3:J$722,$B$3:$B$722,$B740)*SUMIFS(Calculations!$E$3:$E$53,Calculations!$A$3:$A$53,$B740)</f>
        <v>1.3814020269322814E-4</v>
      </c>
      <c r="K740" s="107">
        <f>K14/SUMIFS(K$3:K$722,$B$3:$B$722,$B740)*SUMIFS(Calculations!$E$3:$E$53,Calculations!$A$3:$A$53,$B740)</f>
        <v>1.4322760258023037E-4</v>
      </c>
      <c r="L740" s="107">
        <f>L14/SUMIFS(L$3:L$722,$B$3:$B$722,$B740)*SUMIFS(Calculations!$E$3:$E$53,Calculations!$A$3:$A$53,$B740)</f>
        <v>1.4870404556988656E-4</v>
      </c>
      <c r="M740" s="107">
        <f>M14/SUMIFS(M$3:M$722,$B$3:$B$722,$B740)*SUMIFS(Calculations!$E$3:$E$53,Calculations!$A$3:$A$53,$B740)</f>
        <v>1.5186280201054842E-4</v>
      </c>
      <c r="N740" s="107">
        <f>N14/SUMIFS(N$3:N$722,$B$3:$B$722,$B740)*SUMIFS(Calculations!$E$3:$E$53,Calculations!$A$3:$A$53,$B740)</f>
        <v>1.5515866687033003E-4</v>
      </c>
      <c r="O740" s="107">
        <f>O14/SUMIFS(O$3:O$722,$B$3:$B$722,$B740)*SUMIFS(Calculations!$E$3:$E$53,Calculations!$A$3:$A$53,$B740)</f>
        <v>1.5469154077548921E-4</v>
      </c>
      <c r="P740" s="107">
        <f>P14/SUMIFS(P$3:P$722,$B$3:$B$722,$B740)*SUMIFS(Calculations!$E$3:$E$53,Calculations!$A$3:$A$53,$B740)</f>
        <v>1.542272189303081E-4</v>
      </c>
      <c r="Q740" s="107">
        <f>Q14/SUMIFS(Q$3:Q$722,$B$3:$B$722,$B740)*SUMIFS(Calculations!$E$3:$E$53,Calculations!$A$3:$A$53,$B740)</f>
        <v>1.5436188409059649E-4</v>
      </c>
      <c r="R740" s="107">
        <f>R14/SUMIFS(R$3:R$722,$B$3:$B$722,$B740)*SUMIFS(Calculations!$E$3:$E$53,Calculations!$A$3:$A$53,$B740)</f>
        <v>1.5449678462507987E-4</v>
      </c>
    </row>
    <row r="741" spans="2:18" ht="15.75" customHeight="1">
      <c r="B741" s="107" t="s">
        <v>535</v>
      </c>
      <c r="C741" s="107" t="s">
        <v>448</v>
      </c>
      <c r="D741" s="107" t="s">
        <v>649</v>
      </c>
      <c r="E741" s="107" t="str">
        <f t="shared" si="300"/>
        <v>solar PV</v>
      </c>
      <c r="F741" s="107">
        <f>F15/SUMIFS(F$3:F$722,$B$3:$B$722,$B741)*SUMIFS(Calculations!$E$3:$E$53,Calculations!$A$3:$A$53,$B741)</f>
        <v>1.3022236094919725E-4</v>
      </c>
      <c r="G741" s="107">
        <f>G15/SUMIFS(G$3:G$722,$B$3:$B$722,$B741)*SUMIFS(Calculations!$E$3:$E$53,Calculations!$A$3:$A$53,$B741)</f>
        <v>1.763329074846423E-4</v>
      </c>
      <c r="H741" s="107">
        <f>H15/SUMIFS(H$3:H$722,$B$3:$B$722,$B741)*SUMIFS(Calculations!$E$3:$E$53,Calculations!$A$3:$A$53,$B741)</f>
        <v>2.2370198586897668E-4</v>
      </c>
      <c r="I741" s="107">
        <f>I15/SUMIFS(I$3:I$722,$B$3:$B$722,$B741)*SUMIFS(Calculations!$E$3:$E$53,Calculations!$A$3:$A$53,$B741)</f>
        <v>2.6726768275841612E-4</v>
      </c>
      <c r="J741" s="107">
        <f>J15/SUMIFS(J$3:J$722,$B$3:$B$722,$B741)*SUMIFS(Calculations!$E$3:$E$53,Calculations!$A$3:$A$53,$B741)</f>
        <v>3.10719576660502E-4</v>
      </c>
      <c r="K741" s="107">
        <f>K15/SUMIFS(K$3:K$722,$B$3:$B$722,$B741)*SUMIFS(Calculations!$E$3:$E$53,Calculations!$A$3:$A$53,$B741)</f>
        <v>4.1082194034183664E-4</v>
      </c>
      <c r="L741" s="107">
        <f>L15/SUMIFS(L$3:L$722,$B$3:$B$722,$B741)*SUMIFS(Calculations!$E$3:$E$53,Calculations!$A$3:$A$53,$B741)</f>
        <v>5.1857932132367483E-4</v>
      </c>
      <c r="M741" s="107">
        <f>M15/SUMIFS(M$3:M$722,$B$3:$B$722,$B741)*SUMIFS(Calculations!$E$3:$E$53,Calculations!$A$3:$A$53,$B741)</f>
        <v>7.6997824547153171E-4</v>
      </c>
      <c r="N741" s="107">
        <f>N15/SUMIFS(N$3:N$722,$B$3:$B$722,$B741)*SUMIFS(Calculations!$E$3:$E$53,Calculations!$A$3:$A$53,$B741)</f>
        <v>1.0322893465174318E-3</v>
      </c>
      <c r="O741" s="107">
        <f>O15/SUMIFS(O$3:O$722,$B$3:$B$722,$B741)*SUMIFS(Calculations!$E$3:$E$53,Calculations!$A$3:$A$53,$B741)</f>
        <v>1.5308565279524996E-3</v>
      </c>
      <c r="P741" s="107">
        <f>P15/SUMIFS(P$3:P$722,$B$3:$B$722,$B741)*SUMIFS(Calculations!$E$3:$E$53,Calculations!$A$3:$A$53,$B741)</f>
        <v>2.0264307127121164E-3</v>
      </c>
      <c r="Q741" s="107">
        <f>Q15/SUMIFS(Q$3:Q$722,$B$3:$B$722,$B741)*SUMIFS(Calculations!$E$3:$E$53,Calculations!$A$3:$A$53,$B741)</f>
        <v>3.0656180793027002E-3</v>
      </c>
      <c r="R741" s="107">
        <f>R15/SUMIFS(R$3:R$722,$B$3:$B$722,$B741)*SUMIFS(Calculations!$E$3:$E$53,Calculations!$A$3:$A$53,$B741)</f>
        <v>4.1066217871747772E-3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1.9029739580131383E-3</v>
      </c>
      <c r="G743" s="107">
        <f>G17/SUMIFS(G$3:G$722,$B$3:$B$722,$B743)*SUMIFS(Calculations!$E$3:$E$53,Calculations!$A$3:$A$53,$B743)</f>
        <v>1.9285940151734203E-3</v>
      </c>
      <c r="H743" s="107">
        <f>H17/SUMIFS(H$3:H$722,$B$3:$B$722,$B743)*SUMIFS(Calculations!$E$3:$E$53,Calculations!$A$3:$A$53,$B743)</f>
        <v>1.9549133409464004E-3</v>
      </c>
      <c r="I743" s="107">
        <f>I17/SUMIFS(I$3:I$722,$B$3:$B$722,$B743)*SUMIFS(Calculations!$E$3:$E$53,Calculations!$A$3:$A$53,$B743)</f>
        <v>1.9523566742288652E-3</v>
      </c>
      <c r="J743" s="107">
        <f>J17/SUMIFS(J$3:J$722,$B$3:$B$722,$B743)*SUMIFS(Calculations!$E$3:$E$53,Calculations!$A$3:$A$53,$B743)</f>
        <v>1.9498066860756803E-3</v>
      </c>
      <c r="K743" s="107">
        <f>K17/SUMIFS(K$3:K$722,$B$3:$B$722,$B743)*SUMIFS(Calculations!$E$3:$E$53,Calculations!$A$3:$A$53,$B743)</f>
        <v>2.0115720091526275E-3</v>
      </c>
      <c r="L743" s="107">
        <f>L17/SUMIFS(L$3:L$722,$B$3:$B$722,$B743)*SUMIFS(Calculations!$E$3:$E$53,Calculations!$A$3:$A$53,$B743)</f>
        <v>2.0780606434415896E-3</v>
      </c>
      <c r="M743" s="107">
        <f>M17/SUMIFS(M$3:M$722,$B$3:$B$722,$B743)*SUMIFS(Calculations!$E$3:$E$53,Calculations!$A$3:$A$53,$B743)</f>
        <v>2.1115981576823191E-3</v>
      </c>
      <c r="N743" s="107">
        <f>N17/SUMIFS(N$3:N$722,$B$3:$B$722,$B743)*SUMIFS(Calculations!$E$3:$E$53,Calculations!$A$3:$A$53,$B743)</f>
        <v>2.1465913952892325E-3</v>
      </c>
      <c r="O743" s="107">
        <f>O17/SUMIFS(O$3:O$722,$B$3:$B$722,$B743)*SUMIFS(Calculations!$E$3:$E$53,Calculations!$A$3:$A$53,$B743)</f>
        <v>2.1294385717665859E-3</v>
      </c>
      <c r="P743" s="107">
        <f>P17/SUMIFS(P$3:P$722,$B$3:$B$722,$B743)*SUMIFS(Calculations!$E$3:$E$53,Calculations!$A$3:$A$53,$B743)</f>
        <v>2.1123887200112153E-3</v>
      </c>
      <c r="Q743" s="107">
        <f>Q17/SUMIFS(Q$3:Q$722,$B$3:$B$722,$B743)*SUMIFS(Calculations!$E$3:$E$53,Calculations!$A$3:$A$53,$B743)</f>
        <v>2.1036761653513997E-3</v>
      </c>
      <c r="R743" s="107">
        <f>R17/SUMIFS(R$3:R$722,$B$3:$B$722,$B743)*SUMIFS(Calculations!$E$3:$E$53,Calculations!$A$3:$A$53,$B743)</f>
        <v>2.0949483824726852E-3</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8.7325152624620636E-2</v>
      </c>
      <c r="G1285" s="107">
        <f>G559/SUMIFS(G$3:G$722,$B$3:$B$722,$B1285)*SUMIFS(Calculations!$E$3:$E$53,Calculations!$A$3:$A$53,$B1285)</f>
        <v>8.3382101716081264E-2</v>
      </c>
      <c r="H1285" s="107">
        <f>H559/SUMIFS(H$3:H$722,$B$3:$B$722,$B1285)*SUMIFS(Calculations!$E$3:$E$53,Calculations!$A$3:$A$53,$B1285)</f>
        <v>7.9334531708893485E-2</v>
      </c>
      <c r="I1285" s="107">
        <f>I559/SUMIFS(I$3:I$722,$B$3:$B$722,$B1285)*SUMIFS(Calculations!$E$3:$E$53,Calculations!$A$3:$A$53,$B1285)</f>
        <v>7.721124993534792E-2</v>
      </c>
      <c r="J1285" s="107">
        <f>J559/SUMIFS(J$3:J$722,$B$3:$B$722,$B1285)*SUMIFS(Calculations!$E$3:$E$53,Calculations!$A$3:$A$53,$B1285)</f>
        <v>7.5064251925468284E-2</v>
      </c>
      <c r="K1285" s="107">
        <f>K559/SUMIFS(K$3:K$722,$B$3:$B$722,$B1285)*SUMIFS(Calculations!$E$3:$E$53,Calculations!$A$3:$A$53,$B1285)</f>
        <v>7.9154334174134533E-2</v>
      </c>
      <c r="L1285" s="107">
        <f>L559/SUMIFS(L$3:L$722,$B$3:$B$722,$B1285)*SUMIFS(Calculations!$E$3:$E$53,Calculations!$A$3:$A$53,$B1285)</f>
        <v>8.300095962557251E-2</v>
      </c>
      <c r="M1285" s="107">
        <f>M559/SUMIFS(M$3:M$722,$B$3:$B$722,$B1285)*SUMIFS(Calculations!$E$3:$E$53,Calculations!$A$3:$A$53,$B1285)</f>
        <v>8.0305804378504334E-2</v>
      </c>
      <c r="N1285" s="107">
        <f>N559/SUMIFS(N$3:N$722,$B$3:$B$722,$B1285)*SUMIFS(Calculations!$E$3:$E$53,Calculations!$A$3:$A$53,$B1285)</f>
        <v>7.7758146212206891E-2</v>
      </c>
      <c r="O1285" s="107">
        <f>O559/SUMIFS(O$3:O$722,$B$3:$B$722,$B1285)*SUMIFS(Calculations!$E$3:$E$53,Calculations!$A$3:$A$53,$B1285)</f>
        <v>7.3061001413909823E-2</v>
      </c>
      <c r="P1285" s="107">
        <f>P559/SUMIFS(P$3:P$722,$B$3:$B$722,$B1285)*SUMIFS(Calculations!$E$3:$E$53,Calculations!$A$3:$A$53,$B1285)</f>
        <v>6.8826141240384886E-2</v>
      </c>
      <c r="Q1285" s="107">
        <f>Q559/SUMIFS(Q$3:Q$722,$B$3:$B$722,$B1285)*SUMIFS(Calculations!$E$3:$E$53,Calculations!$A$3:$A$53,$B1285)</f>
        <v>6.972667319943783E-2</v>
      </c>
      <c r="R1285" s="107">
        <f>R559/SUMIFS(R$3:R$722,$B$3:$B$722,$B1285)*SUMIFS(Calculations!$E$3:$E$53,Calculations!$A$3:$A$53,$B1285)</f>
        <v>7.0635553220606592E-2</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6.6918845537165747E-3</v>
      </c>
      <c r="G1288" s="107">
        <f>G562/SUMIFS(G$3:G$722,$B$3:$B$722,$B1288)*SUMIFS(Calculations!$E$3:$E$53,Calculations!$A$3:$A$53,$B1288)</f>
        <v>6.7937085443501993E-3</v>
      </c>
      <c r="H1288" s="107">
        <f>H562/SUMIFS(H$3:H$722,$B$3:$B$722,$B1288)*SUMIFS(Calculations!$E$3:$E$53,Calculations!$A$3:$A$53,$B1288)</f>
        <v>6.8982316002428497E-3</v>
      </c>
      <c r="I1288" s="107">
        <f>I562/SUMIFS(I$3:I$722,$B$3:$B$722,$B1288)*SUMIFS(Calculations!$E$3:$E$53,Calculations!$A$3:$A$53,$B1288)</f>
        <v>6.9257393795931236E-3</v>
      </c>
      <c r="J1288" s="107">
        <f>J562/SUMIFS(J$3:J$722,$B$3:$B$722,$B1288)*SUMIFS(Calculations!$E$3:$E$53,Calculations!$A$3:$A$53,$B1288)</f>
        <v>6.9535544102014395E-3</v>
      </c>
      <c r="K1288" s="107">
        <f>K562/SUMIFS(K$3:K$722,$B$3:$B$722,$B1288)*SUMIFS(Calculations!$E$3:$E$53,Calculations!$A$3:$A$53,$B1288)</f>
        <v>6.7507862655417864E-3</v>
      </c>
      <c r="L1288" s="107">
        <f>L562/SUMIFS(L$3:L$722,$B$3:$B$722,$B1288)*SUMIFS(Calculations!$E$3:$E$53,Calculations!$A$3:$A$53,$B1288)</f>
        <v>6.5600876295319552E-3</v>
      </c>
      <c r="M1288" s="107">
        <f>M562/SUMIFS(M$3:M$722,$B$3:$B$722,$B1288)*SUMIFS(Calculations!$E$3:$E$53,Calculations!$A$3:$A$53,$B1288)</f>
        <v>6.3755314192175542E-3</v>
      </c>
      <c r="N1288" s="107">
        <f>N562/SUMIFS(N$3:N$722,$B$3:$B$722,$B1288)*SUMIFS(Calculations!$E$3:$E$53,Calculations!$A$3:$A$53,$B1288)</f>
        <v>6.2010753700308266E-3</v>
      </c>
      <c r="O1288" s="107">
        <f>O562/SUMIFS(O$3:O$722,$B$3:$B$722,$B1288)*SUMIFS(Calculations!$E$3:$E$53,Calculations!$A$3:$A$53,$B1288)</f>
        <v>5.8801326690737865E-3</v>
      </c>
      <c r="P1288" s="107">
        <f>P562/SUMIFS(P$3:P$722,$B$3:$B$722,$B1288)*SUMIFS(Calculations!$E$3:$E$53,Calculations!$A$3:$A$53,$B1288)</f>
        <v>5.5907765771007964E-3</v>
      </c>
      <c r="Q1288" s="107">
        <f>Q562/SUMIFS(Q$3:Q$722,$B$3:$B$722,$B1288)*SUMIFS(Calculations!$E$3:$E$53,Calculations!$A$3:$A$53,$B1288)</f>
        <v>5.6165706752118495E-3</v>
      </c>
      <c r="R1288" s="107">
        <f>R562/SUMIFS(R$3:R$722,$B$3:$B$722,$B1288)*SUMIFS(Calculations!$E$3:$E$53,Calculations!$A$3:$A$53,$B1288)</f>
        <v>5.6426038883605062E-3</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1.1885297606070149E-4</v>
      </c>
      <c r="R1290" s="107">
        <f>R564/SUMIFS(R$3:R$722,$B$3:$B$722,$B1290)*SUMIFS(Calculations!$E$3:$E$53,Calculations!$A$3:$A$53,$B1290)</f>
        <v>2.3880773647988918E-4</v>
      </c>
    </row>
    <row r="1291" spans="2:18" ht="15.75" customHeight="1">
      <c r="B1291" s="107" t="s">
        <v>574</v>
      </c>
      <c r="C1291" s="107" t="s">
        <v>448</v>
      </c>
      <c r="D1291" s="107" t="s">
        <v>644</v>
      </c>
      <c r="E1291" s="107" t="str">
        <f t="shared" si="308"/>
        <v>natural gas nonpeaker</v>
      </c>
      <c r="F1291" s="107">
        <f>F565/SUMIFS(F$3:F$722,$B$3:$B$722,$B1291)*SUMIFS(Calculations!$E$3:$E$53,Calculations!$A$3:$A$53,$B1291)</f>
        <v>6.5855015190258839E-2</v>
      </c>
      <c r="G1291" s="107">
        <f>G565/SUMIFS(G$3:G$722,$B$3:$B$722,$B1291)*SUMIFS(Calculations!$E$3:$E$53,Calculations!$A$3:$A$53,$B1291)</f>
        <v>6.5986733062979433E-2</v>
      </c>
      <c r="H1291" s="107">
        <f>H565/SUMIFS(H$3:H$722,$B$3:$B$722,$B1291)*SUMIFS(Calculations!$E$3:$E$53,Calculations!$A$3:$A$53,$B1291)</f>
        <v>6.6121942403005951E-2</v>
      </c>
      <c r="I1291" s="107">
        <f>I565/SUMIFS(I$3:I$722,$B$3:$B$722,$B1291)*SUMIFS(Calculations!$E$3:$E$53,Calculations!$A$3:$A$53,$B1291)</f>
        <v>6.6729890684337642E-2</v>
      </c>
      <c r="J1291" s="107">
        <f>J565/SUMIFS(J$3:J$722,$B$3:$B$722,$B1291)*SUMIFS(Calculations!$E$3:$E$53,Calculations!$A$3:$A$53,$B1291)</f>
        <v>6.7344629512877272E-2</v>
      </c>
      <c r="K1291" s="107">
        <f>K565/SUMIFS(K$3:K$722,$B$3:$B$722,$B1291)*SUMIFS(Calculations!$E$3:$E$53,Calculations!$A$3:$A$53,$B1291)</f>
        <v>6.9101070469116371E-2</v>
      </c>
      <c r="L1291" s="107">
        <f>L565/SUMIFS(L$3:L$722,$B$3:$B$722,$B1291)*SUMIFS(Calculations!$E$3:$E$53,Calculations!$A$3:$A$53,$B1291)</f>
        <v>7.075296157434309E-2</v>
      </c>
      <c r="M1291" s="107">
        <f>M565/SUMIFS(M$3:M$722,$B$3:$B$722,$B1291)*SUMIFS(Calculations!$E$3:$E$53,Calculations!$A$3:$A$53,$B1291)</f>
        <v>7.7423700152999514E-2</v>
      </c>
      <c r="N1291" s="107">
        <f>N565/SUMIFS(N$3:N$722,$B$3:$B$722,$B1291)*SUMIFS(Calculations!$E$3:$E$53,Calculations!$A$3:$A$53,$B1291)</f>
        <v>8.3729370905597705E-2</v>
      </c>
      <c r="O1291" s="107">
        <f>O565/SUMIFS(O$3:O$722,$B$3:$B$722,$B1291)*SUMIFS(Calculations!$E$3:$E$53,Calculations!$A$3:$A$53,$B1291)</f>
        <v>7.8372186671835278E-2</v>
      </c>
      <c r="P1291" s="107">
        <f>P565/SUMIFS(P$3:P$722,$B$3:$B$722,$B1291)*SUMIFS(Calculations!$E$3:$E$53,Calculations!$A$3:$A$53,$B1291)</f>
        <v>7.3542246968460276E-2</v>
      </c>
      <c r="Q1291" s="107">
        <f>Q565/SUMIFS(Q$3:Q$722,$B$3:$B$722,$B1291)*SUMIFS(Calculations!$E$3:$E$53,Calculations!$A$3:$A$53,$B1291)</f>
        <v>7.1608065637688553E-2</v>
      </c>
      <c r="R1291" s="107">
        <f>R565/SUMIFS(R$3:R$722,$B$3:$B$722,$B1291)*SUMIFS(Calculations!$E$3:$E$53,Calculations!$A$3:$A$53,$B1291)</f>
        <v>6.9655954164926689E-2</v>
      </c>
    </row>
    <row r="1292" spans="2:18" ht="15.75" customHeight="1">
      <c r="B1292" s="107" t="s">
        <v>574</v>
      </c>
      <c r="C1292" s="107" t="s">
        <v>448</v>
      </c>
      <c r="D1292" s="107" t="s">
        <v>645</v>
      </c>
      <c r="E1292" s="107" t="str">
        <f t="shared" si="308"/>
        <v>natural gas peaker</v>
      </c>
      <c r="F1292" s="107">
        <f>F566/SUMIFS(F$3:F$722,$B$3:$B$722,$B1292)*SUMIFS(Calculations!$E$3:$E$53,Calculations!$A$3:$A$53,$B1292)</f>
        <v>5.1139863812563961E-4</v>
      </c>
      <c r="G1292" s="107">
        <f>G566/SUMIFS(G$3:G$722,$B$3:$B$722,$B1292)*SUMIFS(Calculations!$E$3:$E$53,Calculations!$A$3:$A$53,$B1292)</f>
        <v>5.1548716888821517E-4</v>
      </c>
      <c r="H1292" s="107">
        <f>H566/SUMIFS(H$3:H$722,$B$3:$B$722,$B1292)*SUMIFS(Calculations!$E$3:$E$53,Calculations!$A$3:$A$53,$B1292)</f>
        <v>5.1968407500784636E-4</v>
      </c>
      <c r="I1292" s="107">
        <f>I566/SUMIFS(I$3:I$722,$B$3:$B$722,$B1292)*SUMIFS(Calculations!$E$3:$E$53,Calculations!$A$3:$A$53,$B1292)</f>
        <v>5.2257029112646786E-4</v>
      </c>
      <c r="J1292" s="107">
        <f>J566/SUMIFS(J$3:J$722,$B$3:$B$722,$B1292)*SUMIFS(Calculations!$E$3:$E$53,Calculations!$A$3:$A$53,$B1292)</f>
        <v>5.2548874516303019E-4</v>
      </c>
      <c r="K1292" s="107">
        <f>K566/SUMIFS(K$3:K$722,$B$3:$B$722,$B1292)*SUMIFS(Calculations!$E$3:$E$53,Calculations!$A$3:$A$53,$B1292)</f>
        <v>5.0936949122159755E-4</v>
      </c>
      <c r="L1292" s="107">
        <f>L566/SUMIFS(L$3:L$722,$B$3:$B$722,$B1292)*SUMIFS(Calculations!$E$3:$E$53,Calculations!$A$3:$A$53,$B1292)</f>
        <v>4.9420971479178957E-4</v>
      </c>
      <c r="M1292" s="107">
        <f>M566/SUMIFS(M$3:M$722,$B$3:$B$722,$B1292)*SUMIFS(Calculations!$E$3:$E$53,Calculations!$A$3:$A$53,$B1292)</f>
        <v>4.8030601758324465E-4</v>
      </c>
      <c r="N1292" s="107">
        <f>N566/SUMIFS(N$3:N$722,$B$3:$B$722,$B1292)*SUMIFS(Calculations!$E$3:$E$53,Calculations!$A$3:$A$53,$B1292)</f>
        <v>4.6716322450161834E-4</v>
      </c>
      <c r="O1292" s="107">
        <f>O566/SUMIFS(O$3:O$722,$B$3:$B$722,$B1292)*SUMIFS(Calculations!$E$3:$E$53,Calculations!$A$3:$A$53,$B1292)</f>
        <v>4.3388159961231672E-4</v>
      </c>
      <c r="P1292" s="107">
        <f>P566/SUMIFS(P$3:P$722,$B$3:$B$722,$B1292)*SUMIFS(Calculations!$E$3:$E$53,Calculations!$A$3:$A$53,$B1292)</f>
        <v>4.0387549296535993E-4</v>
      </c>
      <c r="Q1292" s="107">
        <f>Q566/SUMIFS(Q$3:Q$722,$B$3:$B$722,$B1292)*SUMIFS(Calculations!$E$3:$E$53,Calculations!$A$3:$A$53,$B1292)</f>
        <v>3.2811225846023952E-4</v>
      </c>
      <c r="R1292" s="107">
        <f>R566/SUMIFS(R$3:R$722,$B$3:$B$722,$B1292)*SUMIFS(Calculations!$E$3:$E$53,Calculations!$A$3:$A$53,$B1292)</f>
        <v>2.5164668776217909E-4</v>
      </c>
    </row>
    <row r="1293" spans="2:18" ht="15.75" customHeight="1">
      <c r="B1293" s="107" t="s">
        <v>574</v>
      </c>
      <c r="C1293" s="107" t="s">
        <v>448</v>
      </c>
      <c r="D1293" s="107" t="s">
        <v>646</v>
      </c>
      <c r="E1293" s="107" t="str">
        <f t="shared" si="308"/>
        <v>nuclear</v>
      </c>
      <c r="F1293" s="107">
        <f>F567/SUMIFS(F$3:F$722,$B$3:$B$722,$B1293)*SUMIFS(Calculations!$E$3:$E$53,Calculations!$A$3:$A$53,$B1293)</f>
        <v>0.18102542372721289</v>
      </c>
      <c r="G1293" s="107">
        <f>G567/SUMIFS(G$3:G$722,$B$3:$B$722,$B1293)*SUMIFS(Calculations!$E$3:$E$53,Calculations!$A$3:$A$53,$B1293)</f>
        <v>0.1833932765286361</v>
      </c>
      <c r="H1293" s="107">
        <f>H567/SUMIFS(H$3:H$722,$B$3:$B$722,$B1293)*SUMIFS(Calculations!$E$3:$E$53,Calculations!$A$3:$A$53,$B1293)</f>
        <v>0.18582389439352853</v>
      </c>
      <c r="I1293" s="107">
        <f>I567/SUMIFS(I$3:I$722,$B$3:$B$722,$B1293)*SUMIFS(Calculations!$E$3:$E$53,Calculations!$A$3:$A$53,$B1293)</f>
        <v>0.18685592124410219</v>
      </c>
      <c r="J1293" s="107">
        <f>J567/SUMIFS(J$3:J$722,$B$3:$B$722,$B1293)*SUMIFS(Calculations!$E$3:$E$53,Calculations!$A$3:$A$53,$B1293)</f>
        <v>0.18789947543551039</v>
      </c>
      <c r="K1293" s="107">
        <f>K567/SUMIFS(K$3:K$722,$B$3:$B$722,$B1293)*SUMIFS(Calculations!$E$3:$E$53,Calculations!$A$3:$A$53,$B1293)</f>
        <v>0.18213569954518699</v>
      </c>
      <c r="L1293" s="107">
        <f>L567/SUMIFS(L$3:L$722,$B$3:$B$722,$B1293)*SUMIFS(Calculations!$E$3:$E$53,Calculations!$A$3:$A$53,$B1293)</f>
        <v>0.1767150048774129</v>
      </c>
      <c r="M1293" s="107">
        <f>M567/SUMIFS(M$3:M$722,$B$3:$B$722,$B1293)*SUMIFS(Calculations!$E$3:$E$53,Calculations!$A$3:$A$53,$B1293)</f>
        <v>0.17174344756786622</v>
      </c>
      <c r="N1293" s="107">
        <f>N567/SUMIFS(N$3:N$722,$B$3:$B$722,$B1293)*SUMIFS(Calculations!$E$3:$E$53,Calculations!$A$3:$A$53,$B1293)</f>
        <v>0.16704396742004904</v>
      </c>
      <c r="O1293" s="107">
        <f>O567/SUMIFS(O$3:O$722,$B$3:$B$722,$B1293)*SUMIFS(Calculations!$E$3:$E$53,Calculations!$A$3:$A$53,$B1293)</f>
        <v>0.15839844404172185</v>
      </c>
      <c r="P1293" s="107">
        <f>P567/SUMIFS(P$3:P$722,$B$3:$B$722,$B1293)*SUMIFS(Calculations!$E$3:$E$53,Calculations!$A$3:$A$53,$B1293)</f>
        <v>0.15060379767539517</v>
      </c>
      <c r="Q1293" s="107">
        <f>Q567/SUMIFS(Q$3:Q$722,$B$3:$B$722,$B1293)*SUMIFS(Calculations!$E$3:$E$53,Calculations!$A$3:$A$53,$B1293)</f>
        <v>0.15129863659080586</v>
      </c>
      <c r="R1293" s="107">
        <f>R567/SUMIFS(R$3:R$722,$B$3:$B$722,$B1293)*SUMIFS(Calculations!$E$3:$E$53,Calculations!$A$3:$A$53,$B1293)</f>
        <v>0.15199991676392874</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5.7535330797886259E-4</v>
      </c>
      <c r="G1295" s="107">
        <f>G569/SUMIFS(G$3:G$722,$B$3:$B$722,$B1295)*SUMIFS(Calculations!$E$3:$E$53,Calculations!$A$3:$A$53,$B1295)</f>
        <v>5.8287905720267772E-4</v>
      </c>
      <c r="H1295" s="107">
        <f>H569/SUMIFS(H$3:H$722,$B$3:$B$722,$B1295)*SUMIFS(Calculations!$E$3:$E$53,Calculations!$A$3:$A$53,$B1295)</f>
        <v>5.9060429269835991E-4</v>
      </c>
      <c r="I1295" s="107">
        <f>I569/SUMIFS(I$3:I$722,$B$3:$B$722,$B1295)*SUMIFS(Calculations!$E$3:$E$53,Calculations!$A$3:$A$53,$B1295)</f>
        <v>5.9388438479909898E-4</v>
      </c>
      <c r="J1295" s="107">
        <f>J569/SUMIFS(J$3:J$722,$B$3:$B$722,$B1295)*SUMIFS(Calculations!$E$3:$E$53,Calculations!$A$3:$A$53,$B1295)</f>
        <v>5.9720111426018649E-4</v>
      </c>
      <c r="K1295" s="107">
        <f>K569/SUMIFS(K$3:K$722,$B$3:$B$722,$B1295)*SUMIFS(Calculations!$E$3:$E$53,Calculations!$A$3:$A$53,$B1295)</f>
        <v>5.788820988607608E-4</v>
      </c>
      <c r="L1295" s="107">
        <f>L569/SUMIFS(L$3:L$722,$B$3:$B$722,$B1295)*SUMIFS(Calculations!$E$3:$E$53,Calculations!$A$3:$A$53,$B1295)</f>
        <v>5.6165349889710631E-4</v>
      </c>
      <c r="M1295" s="107">
        <f>M569/SUMIFS(M$3:M$722,$B$3:$B$722,$B1295)*SUMIFS(Calculations!$E$3:$E$53,Calculations!$A$3:$A$53,$B1295)</f>
        <v>5.4585239270461632E-4</v>
      </c>
      <c r="N1295" s="107">
        <f>N569/SUMIFS(N$3:N$722,$B$3:$B$722,$B1295)*SUMIFS(Calculations!$E$3:$E$53,Calculations!$A$3:$A$53,$B1295)</f>
        <v>5.3091602966147801E-4</v>
      </c>
      <c r="O1295" s="107">
        <f>O569/SUMIFS(O$3:O$722,$B$3:$B$722,$B1295)*SUMIFS(Calculations!$E$3:$E$53,Calculations!$A$3:$A$53,$B1295)</f>
        <v>5.0343795297748243E-4</v>
      </c>
      <c r="P1295" s="107">
        <f>P569/SUMIFS(P$3:P$722,$B$3:$B$722,$B1295)*SUMIFS(Calculations!$E$3:$E$53,Calculations!$A$3:$A$53,$B1295)</f>
        <v>4.786642196584021E-4</v>
      </c>
      <c r="Q1295" s="107">
        <f>Q569/SUMIFS(Q$3:Q$722,$B$3:$B$722,$B1295)*SUMIFS(Calculations!$E$3:$E$53,Calculations!$A$3:$A$53,$B1295)</f>
        <v>4.8087262696530294E-4</v>
      </c>
      <c r="R1295" s="107">
        <f>R569/SUMIFS(R$3:R$722,$B$3:$B$722,$B1295)*SUMIFS(Calculations!$E$3:$E$53,Calculations!$A$3:$A$53,$B1295)</f>
        <v>4.8310150652884008E-4</v>
      </c>
    </row>
    <row r="1296" spans="2:18" ht="15.75" customHeight="1">
      <c r="B1296" s="107" t="s">
        <v>574</v>
      </c>
      <c r="C1296" s="107" t="s">
        <v>448</v>
      </c>
      <c r="D1296" s="107" t="s">
        <v>649</v>
      </c>
      <c r="E1296" s="107" t="str">
        <f t="shared" si="308"/>
        <v>solar PV</v>
      </c>
      <c r="F1296" s="107">
        <f>F570/SUMIFS(F$3:F$722,$B$3:$B$722,$B1296)*SUMIFS(Calculations!$E$3:$E$53,Calculations!$A$3:$A$53,$B1296)</f>
        <v>1.0497438059057598E-3</v>
      </c>
      <c r="G1296" s="107">
        <f>G570/SUMIFS(G$3:G$722,$B$3:$B$722,$B1296)*SUMIFS(Calculations!$E$3:$E$53,Calculations!$A$3:$A$53,$B1296)</f>
        <v>1.4786645612955762E-3</v>
      </c>
      <c r="H1296" s="107">
        <f>H570/SUMIFS(H$3:H$722,$B$3:$B$722,$B1296)*SUMIFS(Calculations!$E$3:$E$53,Calculations!$A$3:$A$53,$B1296)</f>
        <v>1.9189547896607101E-3</v>
      </c>
      <c r="I1296" s="107">
        <f>I570/SUMIFS(I$3:I$722,$B$3:$B$722,$B1296)*SUMIFS(Calculations!$E$3:$E$53,Calculations!$A$3:$A$53,$B1296)</f>
        <v>2.3459792096283565E-3</v>
      </c>
      <c r="J1296" s="107">
        <f>J570/SUMIFS(J$3:J$722,$B$3:$B$722,$B1296)*SUMIFS(Calculations!$E$3:$E$53,Calculations!$A$3:$A$53,$B1296)</f>
        <v>2.7777733272360233E-3</v>
      </c>
      <c r="K1296" s="107">
        <f>K570/SUMIFS(K$3:K$722,$B$3:$B$722,$B1296)*SUMIFS(Calculations!$E$3:$E$53,Calculations!$A$3:$A$53,$B1296)</f>
        <v>3.0783393893307792E-3</v>
      </c>
      <c r="L1296" s="107">
        <f>L570/SUMIFS(L$3:L$722,$B$3:$B$722,$B1296)*SUMIFS(Calculations!$E$3:$E$53,Calculations!$A$3:$A$53,$B1296)</f>
        <v>3.3610146496312757E-3</v>
      </c>
      <c r="M1296" s="107">
        <f>M570/SUMIFS(M$3:M$722,$B$3:$B$722,$B1296)*SUMIFS(Calculations!$E$3:$E$53,Calculations!$A$3:$A$53,$B1296)</f>
        <v>3.7447048067200486E-3</v>
      </c>
      <c r="N1296" s="107">
        <f>N570/SUMIFS(N$3:N$722,$B$3:$B$722,$B1296)*SUMIFS(Calculations!$E$3:$E$53,Calculations!$A$3:$A$53,$B1296)</f>
        <v>4.1073968494506133E-3</v>
      </c>
      <c r="O1296" s="107">
        <f>O570/SUMIFS(O$3:O$722,$B$3:$B$722,$B1296)*SUMIFS(Calculations!$E$3:$E$53,Calculations!$A$3:$A$53,$B1296)</f>
        <v>4.0989438825558364E-3</v>
      </c>
      <c r="P1296" s="107">
        <f>P570/SUMIFS(P$3:P$722,$B$3:$B$722,$B1296)*SUMIFS(Calculations!$E$3:$E$53,Calculations!$A$3:$A$53,$B1296)</f>
        <v>4.0913228416069201E-3</v>
      </c>
      <c r="Q1296" s="107">
        <f>Q570/SUMIFS(Q$3:Q$722,$B$3:$B$722,$B1296)*SUMIFS(Calculations!$E$3:$E$53,Calculations!$A$3:$A$53,$B1296)</f>
        <v>4.3761134895005573E-3</v>
      </c>
      <c r="R1296" s="107">
        <f>R570/SUMIFS(R$3:R$722,$B$3:$B$722,$B1296)*SUMIFS(Calculations!$E$3:$E$53,Calculations!$A$3:$A$53,$B1296)</f>
        <v>4.6635441880828049E-3</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2.2446293820699019E-3</v>
      </c>
      <c r="G1298" s="107">
        <f>G572/SUMIFS(G$3:G$722,$B$3:$B$722,$B1298)*SUMIFS(Calculations!$E$3:$E$53,Calculations!$A$3:$A$53,$B1298)</f>
        <v>3.1457505904556047E-3</v>
      </c>
      <c r="H1298" s="107">
        <f>H572/SUMIFS(H$3:H$722,$B$3:$B$722,$B1298)*SUMIFS(Calculations!$E$3:$E$53,Calculations!$A$3:$A$53,$B1298)</f>
        <v>4.0707579668513311E-3</v>
      </c>
      <c r="I1298" s="107">
        <f>I572/SUMIFS(I$3:I$722,$B$3:$B$722,$B1298)*SUMIFS(Calculations!$E$3:$E$53,Calculations!$A$3:$A$53,$B1298)</f>
        <v>4.093366100954259E-3</v>
      </c>
      <c r="J1298" s="107">
        <f>J572/SUMIFS(J$3:J$722,$B$3:$B$722,$B1298)*SUMIFS(Calculations!$E$3:$E$53,Calculations!$A$3:$A$53,$B1298)</f>
        <v>4.1162267591725163E-3</v>
      </c>
      <c r="K1298" s="107">
        <f>K572/SUMIFS(K$3:K$722,$B$3:$B$722,$B1298)*SUMIFS(Calculations!$E$3:$E$53,Calculations!$A$3:$A$53,$B1298)</f>
        <v>3.9701197964963049E-3</v>
      </c>
      <c r="L1298" s="107">
        <f>L572/SUMIFS(L$3:L$722,$B$3:$B$722,$B1298)*SUMIFS(Calculations!$E$3:$E$53,Calculations!$A$3:$A$53,$B1298)</f>
        <v>3.8327096597084993E-3</v>
      </c>
      <c r="M1298" s="107">
        <f>M572/SUMIFS(M$3:M$722,$B$3:$B$722,$B1298)*SUMIFS(Calculations!$E$3:$E$53,Calculations!$A$3:$A$53,$B1298)</f>
        <v>4.6592544942935807E-3</v>
      </c>
      <c r="N1298" s="107">
        <f>N572/SUMIFS(N$3:N$722,$B$3:$B$722,$B1298)*SUMIFS(Calculations!$E$3:$E$53,Calculations!$A$3:$A$53,$B1298)</f>
        <v>5.4405652183909413E-3</v>
      </c>
      <c r="O1298" s="107">
        <f>O572/SUMIFS(O$3:O$722,$B$3:$B$722,$B1298)*SUMIFS(Calculations!$E$3:$E$53,Calculations!$A$3:$A$53,$B1298)</f>
        <v>2.4530572998202726E-2</v>
      </c>
      <c r="P1298" s="107">
        <f>P572/SUMIFS(P$3:P$722,$B$3:$B$722,$B1298)*SUMIFS(Calculations!$E$3:$E$53,Calculations!$A$3:$A$53,$B1298)</f>
        <v>4.1741776214317343E-2</v>
      </c>
      <c r="Q1298" s="107">
        <f>Q572/SUMIFS(Q$3:Q$722,$B$3:$B$722,$B1298)*SUMIFS(Calculations!$E$3:$E$53,Calculations!$A$3:$A$53,$B1298)</f>
        <v>4.1724703775758223E-2</v>
      </c>
      <c r="R1298" s="107">
        <f>R572/SUMIFS(R$3:R$722,$B$3:$B$722,$B1298)*SUMIFS(Calculations!$E$3:$E$53,Calculations!$A$3:$A$53,$B1298)</f>
        <v>4.1707473073212882E-2</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0.99999999999999978</v>
      </c>
      <c r="I1449" s="95">
        <f t="shared" si="312"/>
        <v>0.99999999999999989</v>
      </c>
      <c r="J1449" s="95">
        <f t="shared" si="312"/>
        <v>1</v>
      </c>
      <c r="K1449" s="95">
        <f t="shared" si="312"/>
        <v>1</v>
      </c>
      <c r="L1449" s="95">
        <f t="shared" si="312"/>
        <v>0.99999999999999989</v>
      </c>
      <c r="M1449" s="95">
        <f t="shared" si="312"/>
        <v>1</v>
      </c>
      <c r="N1449" s="95">
        <f t="shared" si="312"/>
        <v>0.99999999999999989</v>
      </c>
      <c r="O1449" s="95">
        <f t="shared" si="312"/>
        <v>1</v>
      </c>
      <c r="P1449" s="95">
        <f t="shared" si="312"/>
        <v>1.0000000000000002</v>
      </c>
      <c r="Q1449" s="95">
        <f t="shared" si="312"/>
        <v>0.99999999999999978</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GA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6058.2710999999999</v>
      </c>
      <c r="R4" s="91">
        <f t="shared" ref="R4:R53" si="2">Q4/$Q$54</f>
        <v>0.46212730773021299</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3088.2811790000001</v>
      </c>
      <c r="R12" s="91">
        <f t="shared" si="2"/>
        <v>0.23557530576093863</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47.066437010000001</v>
      </c>
      <c r="R36" s="91">
        <f t="shared" si="2"/>
        <v>3.590246369114277E-3</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3194.9335628999997</v>
      </c>
      <c r="R43" s="91">
        <f t="shared" si="2"/>
        <v>0.2437107916481113</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720.97619659999998</v>
      </c>
      <c r="R45" s="91">
        <f t="shared" si="2"/>
        <v>5.4996348491622757E-2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13109.52847551</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f t="shared" si="8"/>
        <v>992.15309999999999</v>
      </c>
      <c r="M220" s="91" t="str">
        <f t="shared" si="9"/>
        <v>AL</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f t="shared" si="8"/>
        <v>5066.1180000000004</v>
      </c>
      <c r="M222" s="91" t="str">
        <f t="shared" si="9"/>
        <v>AL</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f t="shared" si="8"/>
        <v>640.53470000000004</v>
      </c>
      <c r="M223" s="91" t="str">
        <f t="shared" si="9"/>
        <v>FL</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f t="shared" si="8"/>
        <v>720.97619659999998</v>
      </c>
      <c r="M226" s="91" t="str">
        <f t="shared" si="9"/>
        <v>TN</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f t="shared" si="8"/>
        <v>2392.0120569999999</v>
      </c>
      <c r="M233" s="91" t="str">
        <f t="shared" si="9"/>
        <v>SC</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f t="shared" si="8"/>
        <v>802.92150590000006</v>
      </c>
      <c r="M234" s="91" t="str">
        <f t="shared" si="9"/>
        <v>SC</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f t="shared" si="8"/>
        <v>47.066437010000001</v>
      </c>
      <c r="M235" s="91" t="str">
        <f t="shared" si="9"/>
        <v>NC</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f t="shared" si="8"/>
        <v>2447.7464789999999</v>
      </c>
      <c r="M236" s="91" t="str">
        <f t="shared" si="9"/>
        <v>FL</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13109.528475509998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0.46212730773021299</v>
      </c>
      <c r="D4" s="91">
        <f t="shared" si="0"/>
        <v>0.46212730773021299</v>
      </c>
      <c r="E4" s="91">
        <f t="shared" si="1"/>
        <v>0.65472139877011082</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0.23557530576093863</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3.590246369114277E-3</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0.2437107916481113</v>
      </c>
      <c r="D43" s="91">
        <f t="shared" si="0"/>
        <v>0.2437107916481113</v>
      </c>
      <c r="E43" s="91">
        <f t="shared" si="1"/>
        <v>0.34527860122988913</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5.4996348491622757E-2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0.70583809937832431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0.19489736629017479</v>
      </c>
      <c r="C60" s="91">
        <f>SUMIFS('ReEDs Generation Data'!H$729:H$1448,'ReEDs Generation Data'!$E$729:$E$1448,Calculations!$A60)</f>
        <v>0.17504151577128457</v>
      </c>
      <c r="D60" s="91">
        <f>SUMIFS('ReEDs Generation Data'!I$729:I$1448,'ReEDs Generation Data'!$E$729:$E$1448,Calculations!$A60)</f>
        <v>0.18662975836102277</v>
      </c>
      <c r="E60" s="91">
        <f>SUMIFS('ReEDs Generation Data'!J$729:J$1448,'ReEDs Generation Data'!$E$729:$E$1448,Calculations!$A60)</f>
        <v>0.19815846725837494</v>
      </c>
      <c r="F60" s="91">
        <f>SUMIFS('ReEDs Generation Data'!K$729:K$1448,'ReEDs Generation Data'!$E$729:$E$1448,Calculations!$A60)</f>
        <v>0.21964979680117092</v>
      </c>
      <c r="G60" s="91">
        <f>SUMIFS('ReEDs Generation Data'!L$729:L$1448,'ReEDs Generation Data'!$E$729:$E$1448,Calculations!$A60)</f>
        <v>0.24222837587761964</v>
      </c>
      <c r="H60" s="91">
        <f>SUMIFS('ReEDs Generation Data'!M$729:M$1448,'ReEDs Generation Data'!$E$729:$E$1448,Calculations!$A60)</f>
        <v>0.2423271255240157</v>
      </c>
      <c r="I60" s="91">
        <f>SUMIFS('ReEDs Generation Data'!N$729:N$1448,'ReEDs Generation Data'!$E$729:$E$1448,Calculations!$A60)</f>
        <v>0.24269464398906726</v>
      </c>
      <c r="J60" s="91">
        <f>SUMIFS('ReEDs Generation Data'!O$729:O$1448,'ReEDs Generation Data'!$E$729:$E$1448,Calculations!$A60)</f>
        <v>0.23796917608578727</v>
      </c>
      <c r="K60" s="91">
        <f>SUMIFS('ReEDs Generation Data'!P$729:P$1448,'ReEDs Generation Data'!$E$729:$E$1448,Calculations!$A60)</f>
        <v>0.23370616283643939</v>
      </c>
      <c r="L60" s="91">
        <f>SUMIFS('ReEDs Generation Data'!Q$729:Q$1448,'ReEDs Generation Data'!$E$729:$E$1448,Calculations!$A60)</f>
        <v>0.23630607800716963</v>
      </c>
      <c r="M60" s="91">
        <f>SUMIFS('ReEDs Generation Data'!R$729:R$1448,'ReEDs Generation Data'!$E$729:$E$1448,Calculations!$A60)</f>
        <v>0.23891731150310741</v>
      </c>
    </row>
    <row r="61" spans="1:33" ht="15.75" customHeight="1">
      <c r="A61" s="111" t="s">
        <v>633</v>
      </c>
      <c r="B61" s="91">
        <f>SUMIFS('ReEDs Generation Data'!G$729:G$1448,'ReEDs Generation Data'!$E$729:$E$1448,Calculations!$A61)</f>
        <v>0.37510376824874486</v>
      </c>
      <c r="C61" s="91">
        <f>SUMIFS('ReEDs Generation Data'!H$729:H$1448,'ReEDs Generation Data'!$E$729:$E$1448,Calculations!$A61)</f>
        <v>0.37844956505125144</v>
      </c>
      <c r="D61" s="91">
        <f>SUMIFS('ReEDs Generation Data'!I$729:I$1448,'ReEDs Generation Data'!$E$729:$E$1448,Calculations!$A61)</f>
        <v>0.36561905595053928</v>
      </c>
      <c r="E61" s="91">
        <f>SUMIFS('ReEDs Generation Data'!J$729:J$1448,'ReEDs Generation Data'!$E$729:$E$1448,Calculations!$A61)</f>
        <v>0.35283044154329446</v>
      </c>
      <c r="F61" s="91">
        <f>SUMIFS('ReEDs Generation Data'!K$729:K$1448,'ReEDs Generation Data'!$E$729:$E$1448,Calculations!$A61)</f>
        <v>0.32804680604014125</v>
      </c>
      <c r="G61" s="91">
        <f>SUMIFS('ReEDs Generation Data'!L$729:L$1448,'ReEDs Generation Data'!$E$729:$E$1448,Calculations!$A61)</f>
        <v>0.30112905078390934</v>
      </c>
      <c r="H61" s="91">
        <f>SUMIFS('ReEDs Generation Data'!M$729:M$1448,'ReEDs Generation Data'!$E$729:$E$1448,Calculations!$A61)</f>
        <v>0.29912027996464741</v>
      </c>
      <c r="I61" s="91">
        <f>SUMIFS('ReEDs Generation Data'!N$729:N$1448,'ReEDs Generation Data'!$E$729:$E$1448,Calculations!$A61)</f>
        <v>0.2963697000812357</v>
      </c>
      <c r="J61" s="91">
        <f>SUMIFS('ReEDs Generation Data'!O$729:O$1448,'ReEDs Generation Data'!$E$729:$E$1448,Calculations!$A61)</f>
        <v>0.29134334682159196</v>
      </c>
      <c r="K61" s="91">
        <f>SUMIFS('ReEDs Generation Data'!P$729:P$1448,'ReEDs Generation Data'!$E$729:$E$1448,Calculations!$A61)</f>
        <v>0.2868422520490449</v>
      </c>
      <c r="L61" s="91">
        <f>SUMIFS('ReEDs Generation Data'!Q$729:Q$1448,'ReEDs Generation Data'!$E$729:$E$1448,Calculations!$A61)</f>
        <v>0.28194036146664275</v>
      </c>
      <c r="M61" s="91">
        <f>SUMIFS('ReEDs Generation Data'!R$729:R$1448,'ReEDs Generation Data'!$E$729:$E$1448,Calculations!$A61)</f>
        <v>0.27701535363836677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0.37856642963789755</v>
      </c>
      <c r="C62" s="91">
        <f>SUMIFS('ReEDs Generation Data'!H$729:H$1448,'ReEDs Generation Data'!$E$729:$E$1448,Calculations!$A62)</f>
        <v>0.39235088109172439</v>
      </c>
      <c r="D62" s="91">
        <f>SUMIFS('ReEDs Generation Data'!I$729:I$1448,'ReEDs Generation Data'!$E$729:$E$1448,Calculations!$A62)</f>
        <v>0.39311280866878834</v>
      </c>
      <c r="E62" s="91">
        <f>SUMIFS('ReEDs Generation Data'!J$729:J$1448,'ReEDs Generation Data'!$E$729:$E$1448,Calculations!$A62)</f>
        <v>0.39388696914418742</v>
      </c>
      <c r="F62" s="91">
        <f>SUMIFS('ReEDs Generation Data'!K$729:K$1448,'ReEDs Generation Data'!$E$729:$E$1448,Calculations!$A62)</f>
        <v>0.39570925966890025</v>
      </c>
      <c r="G62" s="91">
        <f>SUMIFS('ReEDs Generation Data'!L$729:L$1448,'ReEDs Generation Data'!$E$729:$E$1448,Calculations!$A62)</f>
        <v>0.3984547522795891</v>
      </c>
      <c r="H62" s="91">
        <f>SUMIFS('ReEDs Generation Data'!M$729:M$1448,'ReEDs Generation Data'!$E$729:$E$1448,Calculations!$A62)</f>
        <v>0.39819336847321168</v>
      </c>
      <c r="I62" s="91">
        <f>SUMIFS('ReEDs Generation Data'!N$729:N$1448,'ReEDs Generation Data'!$E$729:$E$1448,Calculations!$A62)</f>
        <v>0.39840851078021011</v>
      </c>
      <c r="J62" s="91">
        <f>SUMIFS('ReEDs Generation Data'!O$729:O$1448,'ReEDs Generation Data'!$E$729:$E$1448,Calculations!$A62)</f>
        <v>0.38906643323701123</v>
      </c>
      <c r="K62" s="91">
        <f>SUMIFS('ReEDs Generation Data'!P$729:P$1448,'ReEDs Generation Data'!$E$729:$E$1448,Calculations!$A62)</f>
        <v>0.38057941425722136</v>
      </c>
      <c r="L62" s="91">
        <f>SUMIFS('ReEDs Generation Data'!Q$729:Q$1448,'ReEDs Generation Data'!$E$729:$E$1448,Calculations!$A62)</f>
        <v>0.38147505886363925</v>
      </c>
      <c r="M62" s="91">
        <f>SUMIFS('ReEDs Generation Data'!R$729:R$1448,'ReEDs Generation Data'!$E$729:$E$1448,Calculations!$A62)</f>
        <v>0.38237749570554086</v>
      </c>
    </row>
    <row r="63" spans="1:33" ht="15.75" customHeight="1">
      <c r="A63" s="111" t="s">
        <v>101</v>
      </c>
      <c r="B63" s="91">
        <f>SUMIFS('ReEDs Generation Data'!G$729:G$1448,'ReEDs Generation Data'!$E$729:$E$1448,Calculations!$A63)</f>
        <v>4.3000077359348236E-2</v>
      </c>
      <c r="C63" s="91">
        <f>SUMIFS('ReEDs Generation Data'!H$729:H$1448,'ReEDs Generation Data'!$E$729:$E$1448,Calculations!$A63)</f>
        <v>4.4347401311824255E-2</v>
      </c>
      <c r="D63" s="91">
        <f>SUMIFS('ReEDs Generation Data'!I$729:I$1448,'ReEDs Generation Data'!$E$729:$E$1448,Calculations!$A63)</f>
        <v>4.4331628137900897E-2</v>
      </c>
      <c r="E63" s="91">
        <f>SUMIFS('ReEDs Generation Data'!J$729:J$1448,'ReEDs Generation Data'!$E$729:$E$1448,Calculations!$A63)</f>
        <v>4.431627527441126E-2</v>
      </c>
      <c r="F63" s="91">
        <f>SUMIFS('ReEDs Generation Data'!K$729:K$1448,'ReEDs Generation Data'!$E$729:$E$1448,Calculations!$A63)</f>
        <v>4.5484860236170467E-2</v>
      </c>
      <c r="G63" s="91">
        <f>SUMIFS('ReEDs Generation Data'!L$729:L$1448,'ReEDs Generation Data'!$E$729:$E$1448,Calculations!$A63)</f>
        <v>4.6770384675366192E-2</v>
      </c>
      <c r="H63" s="91">
        <f>SUMIFS('ReEDs Generation Data'!M$729:M$1448,'ReEDs Generation Data'!$E$729:$E$1448,Calculations!$A63)</f>
        <v>4.7464189465801943E-2</v>
      </c>
      <c r="I63" s="91">
        <f>SUMIFS('ReEDs Generation Data'!N$729:N$1448,'ReEDs Generation Data'!$E$729:$E$1448,Calculations!$A63)</f>
        <v>4.8206220398425217E-2</v>
      </c>
      <c r="J63" s="91">
        <f>SUMIFS('ReEDs Generation Data'!O$729:O$1448,'ReEDs Generation Data'!$E$729:$E$1448,Calculations!$A63)</f>
        <v>4.7799703981772128E-2</v>
      </c>
      <c r="K63" s="91">
        <f>SUMIFS('ReEDs Generation Data'!P$729:P$1448,'ReEDs Generation Data'!$E$729:$E$1448,Calculations!$A63)</f>
        <v>4.7425287889919392E-2</v>
      </c>
      <c r="L63" s="91">
        <f>SUMIFS('ReEDs Generation Data'!Q$729:Q$1448,'ReEDs Generation Data'!$E$729:$E$1448,Calculations!$A63)</f>
        <v>4.7487610242968853E-2</v>
      </c>
      <c r="M63" s="91">
        <f>SUMIFS('ReEDs Generation Data'!R$729:R$1448,'ReEDs Generation Data'!$E$729:$E$1448,Calculations!$A63)</f>
        <v>4.7550235556883459E-2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1.1885297606070149E-4</v>
      </c>
      <c r="M64" s="91">
        <f>SUMIFS('ReEDs Generation Data'!R$729:R$1448,'ReEDs Generation Data'!$E$729:$E$1448,Calculations!$A64)</f>
        <v>2.3880773647988918E-4</v>
      </c>
    </row>
    <row r="65" spans="1:37" ht="15.75" customHeight="1">
      <c r="A65" s="111" t="s">
        <v>102</v>
      </c>
      <c r="B65" s="91">
        <f>SUMIFS('ReEDs Generation Data'!G$729:G$1448,'ReEDs Generation Data'!$E$729:$E$1448,Calculations!$A65)</f>
        <v>6.7293420744092437E-3</v>
      </c>
      <c r="C65" s="91">
        <f>SUMIFS('ReEDs Generation Data'!H$729:H$1448,'ReEDs Generation Data'!$E$729:$E$1448,Calculations!$A65)</f>
        <v>8.1683280833274186E-3</v>
      </c>
      <c r="D65" s="91">
        <f>SUMIFS('ReEDs Generation Data'!I$729:I$1448,'ReEDs Generation Data'!$E$729:$E$1448,Calculations!$A65)</f>
        <v>8.6589696675698977E-3</v>
      </c>
      <c r="E65" s="91">
        <f>SUMIFS('ReEDs Generation Data'!J$729:J$1448,'ReEDs Generation Data'!$E$729:$E$1448,Calculations!$A65)</f>
        <v>9.1545263491447232E-3</v>
      </c>
      <c r="F65" s="91">
        <f>SUMIFS('ReEDs Generation Data'!K$729:K$1448,'ReEDs Generation Data'!$E$729:$E$1448,Calculations!$A65)</f>
        <v>9.4708531353215469E-3</v>
      </c>
      <c r="G65" s="91">
        <f>SUMIFS('ReEDs Generation Data'!L$729:L$1448,'ReEDs Generation Data'!$E$729:$E$1448,Calculations!$A65)</f>
        <v>9.7903642741050401E-3</v>
      </c>
      <c r="H65" s="91">
        <f>SUMIFS('ReEDs Generation Data'!M$729:M$1448,'ReEDs Generation Data'!$E$729:$E$1448,Calculations!$A65)</f>
        <v>1.1285535704167481E-2</v>
      </c>
      <c r="I65" s="91">
        <f>SUMIFS('ReEDs Generation Data'!N$729:N$1448,'ReEDs Generation Data'!$E$729:$E$1448,Calculations!$A65)</f>
        <v>1.2726842809648219E-2</v>
      </c>
      <c r="J65" s="91">
        <f>SUMIFS('ReEDs Generation Data'!O$729:O$1448,'ReEDs Generation Data'!$E$729:$E$1448,Calculations!$A65)</f>
        <v>3.2289811980477645E-2</v>
      </c>
      <c r="K65" s="91">
        <f>SUMIFS('ReEDs Generation Data'!P$729:P$1448,'ReEDs Generation Data'!$E$729:$E$1448,Calculations!$A65)</f>
        <v>4.9971918488647599E-2</v>
      </c>
      <c r="L65" s="91">
        <f>SUMIFS('ReEDs Generation Data'!Q$729:Q$1448,'ReEDs Generation Data'!$E$729:$E$1448,Calculations!$A65)</f>
        <v>5.1270111509912883E-2</v>
      </c>
      <c r="M65" s="91">
        <f>SUMIFS('ReEDs Generation Data'!R$729:R$1448,'ReEDs Generation Data'!$E$729:$E$1448,Calculations!$A65)</f>
        <v>5.2572587430943146E-2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9.8350000808602165E-4</v>
      </c>
      <c r="C70" s="91">
        <f>SUMIFS('ReEDs Generation Data'!H$729:H$1448,'ReEDs Generation Data'!$E$729:$E$1448,Calculations!$A70)</f>
        <v>9.132023981299215E-4</v>
      </c>
      <c r="D70" s="91">
        <f>SUMIFS('ReEDs Generation Data'!I$729:I$1448,'ReEDs Generation Data'!$E$729:$E$1448,Calculations!$A70)</f>
        <v>9.1557396473524063E-4</v>
      </c>
      <c r="E70" s="91">
        <f>SUMIFS('ReEDs Generation Data'!J$729:J$1448,'ReEDs Generation Data'!$E$729:$E$1448,Calculations!$A70)</f>
        <v>9.1797911363392061E-4</v>
      </c>
      <c r="F70" s="91">
        <f>SUMIFS('ReEDs Generation Data'!K$729:K$1448,'ReEDs Generation Data'!$E$729:$E$1448,Calculations!$A70)</f>
        <v>9.163144168545512E-4</v>
      </c>
      <c r="G70" s="91">
        <f>SUMIFS('ReEDs Generation Data'!L$729:L$1448,'ReEDs Generation Data'!$E$729:$E$1448,Calculations!$A70)</f>
        <v>9.1671456494355494E-4</v>
      </c>
      <c r="H70" s="91">
        <f>SUMIFS('ReEDs Generation Data'!M$729:M$1448,'ReEDs Generation Data'!$E$729:$E$1448,Calculations!$A70)</f>
        <v>9.1178567344061905E-4</v>
      </c>
      <c r="I70" s="91">
        <f>SUMIFS('ReEDs Generation Data'!N$729:N$1448,'ReEDs Generation Data'!$E$729:$E$1448,Calculations!$A70)</f>
        <v>9.0800724488159781E-4</v>
      </c>
      <c r="J70" s="91">
        <f>SUMIFS('ReEDs Generation Data'!O$729:O$1448,'ReEDs Generation Data'!$E$729:$E$1448,Calculations!$A70)</f>
        <v>8.7339839960668851E-4</v>
      </c>
      <c r="K70" s="91">
        <f>SUMIFS('ReEDs Generation Data'!P$729:P$1448,'ReEDs Generation Data'!$E$729:$E$1448,Calculations!$A70)</f>
        <v>8.4207304013867606E-4</v>
      </c>
      <c r="L70" s="91">
        <f>SUMIFS('ReEDs Generation Data'!Q$729:Q$1448,'ReEDs Generation Data'!$E$729:$E$1448,Calculations!$A70)</f>
        <v>7.6669242254992997E-4</v>
      </c>
      <c r="M70" s="91">
        <f>SUMIFS('ReEDs Generation Data'!R$729:R$1448,'ReEDs Generation Data'!$E$729:$E$1448,Calculations!$A70)</f>
        <v>6.9061013752435316E-4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7.1951638133926259E-4</v>
      </c>
      <c r="C73" s="91">
        <f>SUMIFS('ReEDs Generation Data'!H$729:H$1448,'ReEDs Generation Data'!$E$729:$E$1448,Calculations!$A73)</f>
        <v>7.2910629245791442E-4</v>
      </c>
      <c r="D73" s="91">
        <f>SUMIFS('ReEDs Generation Data'!I$729:I$1448,'ReEDs Generation Data'!$E$729:$E$1448,Calculations!$A73)</f>
        <v>7.3220524944351542E-4</v>
      </c>
      <c r="E73" s="91">
        <f>SUMIFS('ReEDs Generation Data'!J$729:J$1448,'ReEDs Generation Data'!$E$729:$E$1448,Calculations!$A73)</f>
        <v>7.3534131695341461E-4</v>
      </c>
      <c r="F73" s="91">
        <f>SUMIFS('ReEDs Generation Data'!K$729:K$1448,'ReEDs Generation Data'!$E$729:$E$1448,Calculations!$A73)</f>
        <v>7.221097014409912E-4</v>
      </c>
      <c r="G73" s="91">
        <f>SUMIFS('ReEDs Generation Data'!L$729:L$1448,'ReEDs Generation Data'!$E$729:$E$1448,Calculations!$A73)</f>
        <v>7.1035754446699287E-4</v>
      </c>
      <c r="H73" s="91">
        <f>SUMIFS('ReEDs Generation Data'!M$729:M$1448,'ReEDs Generation Data'!$E$729:$E$1448,Calculations!$A73)</f>
        <v>6.9771519471516479E-4</v>
      </c>
      <c r="I73" s="91">
        <f>SUMIFS('ReEDs Generation Data'!N$729:N$1448,'ReEDs Generation Data'!$E$729:$E$1448,Calculations!$A73)</f>
        <v>6.8607469653180798E-4</v>
      </c>
      <c r="J73" s="91">
        <f>SUMIFS('ReEDs Generation Data'!O$729:O$1448,'ReEDs Generation Data'!$E$729:$E$1448,Calculations!$A73)</f>
        <v>6.5812949375297159E-4</v>
      </c>
      <c r="K73" s="91">
        <f>SUMIFS('ReEDs Generation Data'!P$729:P$1448,'ReEDs Generation Data'!$E$729:$E$1448,Calculations!$A73)</f>
        <v>6.3289143858871017E-4</v>
      </c>
      <c r="L73" s="91">
        <f>SUMIFS('ReEDs Generation Data'!Q$729:Q$1448,'ReEDs Generation Data'!$E$729:$E$1448,Calculations!$A73)</f>
        <v>6.3523451105589946E-4</v>
      </c>
      <c r="M73" s="91">
        <f>SUMIFS('ReEDs Generation Data'!R$729:R$1448,'ReEDs Generation Data'!$E$729:$E$1448,Calculations!$A73)</f>
        <v>6.3759829115391995E-4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Georgia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25602863</v>
      </c>
      <c r="C5" s="172">
        <f>SUMIFS(calcs!N:N,calcs!A:A,A2)</f>
        <v>25602863</v>
      </c>
      <c r="D5" s="174">
        <f>C5</f>
        <v>25602863</v>
      </c>
      <c r="E5" s="174">
        <f t="shared" ref="E5:AF5" si="0">D5</f>
        <v>25602863</v>
      </c>
      <c r="F5" s="174">
        <f t="shared" si="0"/>
        <v>25602863</v>
      </c>
      <c r="G5" s="174">
        <f t="shared" si="0"/>
        <v>25602863</v>
      </c>
      <c r="H5" s="174">
        <f t="shared" si="0"/>
        <v>25602863</v>
      </c>
      <c r="I5" s="174">
        <f t="shared" si="0"/>
        <v>25602863</v>
      </c>
      <c r="J5" s="174">
        <f t="shared" si="0"/>
        <v>25602863</v>
      </c>
      <c r="K5" s="174">
        <f t="shared" si="0"/>
        <v>25602863</v>
      </c>
      <c r="L5" s="174">
        <f t="shared" si="0"/>
        <v>25602863</v>
      </c>
      <c r="M5" s="174">
        <f t="shared" si="0"/>
        <v>25602863</v>
      </c>
      <c r="N5" s="174">
        <f t="shared" si="0"/>
        <v>25602863</v>
      </c>
      <c r="O5" s="174">
        <f t="shared" si="0"/>
        <v>25602863</v>
      </c>
      <c r="P5" s="174">
        <f t="shared" si="0"/>
        <v>25602863</v>
      </c>
      <c r="Q5" s="174">
        <f t="shared" si="0"/>
        <v>25602863</v>
      </c>
      <c r="R5" s="174">
        <f t="shared" si="0"/>
        <v>25602863</v>
      </c>
      <c r="S5" s="174">
        <f t="shared" si="0"/>
        <v>25602863</v>
      </c>
      <c r="T5" s="174">
        <f t="shared" si="0"/>
        <v>25602863</v>
      </c>
      <c r="U5" s="174">
        <f t="shared" si="0"/>
        <v>25602863</v>
      </c>
      <c r="V5" s="174">
        <f t="shared" si="0"/>
        <v>25602863</v>
      </c>
      <c r="W5" s="174">
        <f t="shared" si="0"/>
        <v>25602863</v>
      </c>
      <c r="X5" s="174">
        <f t="shared" si="0"/>
        <v>25602863</v>
      </c>
      <c r="Y5" s="174">
        <f t="shared" si="0"/>
        <v>25602863</v>
      </c>
      <c r="Z5" s="174">
        <f t="shared" si="0"/>
        <v>25602863</v>
      </c>
      <c r="AA5" s="174">
        <f t="shared" si="0"/>
        <v>25602863</v>
      </c>
      <c r="AB5" s="174">
        <f t="shared" si="0"/>
        <v>25602863</v>
      </c>
      <c r="AC5" s="174">
        <f t="shared" si="0"/>
        <v>25602863</v>
      </c>
      <c r="AD5" s="174">
        <f t="shared" si="0"/>
        <v>25602863</v>
      </c>
      <c r="AE5" s="174">
        <f t="shared" si="0"/>
        <v>25602863</v>
      </c>
      <c r="AF5" s="174">
        <f t="shared" si="0"/>
        <v>25602863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6059681.0799243944</v>
      </c>
      <c r="C10">
        <f>D10</f>
        <v>6059681.0799243944</v>
      </c>
      <c r="D10" s="170">
        <f>SUM(D$5*SUMIFS(C$39:C$48,$B$39:$B$48,$A10),D$6*IF($B$2=TRUE,SUMIFS($B$147:$B$162,$A$147:$A$162,$A10),SUMIFS(E$125:E$140,$A$125:$A$140,$A10)))</f>
        <v>6059681.0799243944</v>
      </c>
      <c r="E10">
        <f t="shared" ref="E10:N10" si="1">SUM(E$5*SUMIFS(D$39:D$48,$B$39:$B$48,$A10),E$6*IF($B$2=TRUE,SUMIFS($B$147:$B$162,$A$147:$A$162,$A10),SUMIFS(F$125:F$140,$A$125:$A$140,$A10)))</f>
        <v>4963330.993422905</v>
      </c>
      <c r="F10">
        <f t="shared" si="1"/>
        <v>4407954.3280415712</v>
      </c>
      <c r="G10">
        <f t="shared" si="1"/>
        <v>4401432.6236066557</v>
      </c>
      <c r="H10">
        <f t="shared" si="1"/>
        <v>4064205.8650054145</v>
      </c>
      <c r="I10">
        <f t="shared" si="1"/>
        <v>3603860.6772921532</v>
      </c>
      <c r="J10">
        <f t="shared" si="1"/>
        <v>2883182.8237532997</v>
      </c>
      <c r="K10">
        <f t="shared" si="1"/>
        <v>2895471.9509781334</v>
      </c>
      <c r="L10">
        <f t="shared" si="1"/>
        <v>3110720.4444256383</v>
      </c>
      <c r="M10">
        <f t="shared" si="1"/>
        <v>3110720.4444256383</v>
      </c>
      <c r="N10">
        <f t="shared" si="1"/>
        <v>3110720.4444256383</v>
      </c>
      <c r="O10">
        <f t="shared" ref="O10:AE10" si="2">SUM(O$5*SUMIFS(N$39:N$48,$B$39:$B$48,$A10),O$6*IF($B$2=TRUE,SUMIFS($B$147:$B$162,$A$147:$A$162,$A10),SUMIFS(P$125:P$140,$A$125:$A$140,$A10)))</f>
        <v>3110720.4444256383</v>
      </c>
      <c r="P10">
        <f t="shared" si="2"/>
        <v>3110720.4444256383</v>
      </c>
      <c r="Q10">
        <f t="shared" si="2"/>
        <v>3110720.4444256383</v>
      </c>
      <c r="R10">
        <f t="shared" si="2"/>
        <v>3110720.4444256383</v>
      </c>
      <c r="S10">
        <f t="shared" si="2"/>
        <v>3110720.4444256383</v>
      </c>
      <c r="T10">
        <f t="shared" si="2"/>
        <v>3110720.4444256383</v>
      </c>
      <c r="U10">
        <f t="shared" si="2"/>
        <v>3110720.4444256383</v>
      </c>
      <c r="V10">
        <f t="shared" si="2"/>
        <v>3110720.4444256383</v>
      </c>
      <c r="W10">
        <f t="shared" si="2"/>
        <v>3110720.4444256383</v>
      </c>
      <c r="X10">
        <f t="shared" si="2"/>
        <v>3110720.4444256383</v>
      </c>
      <c r="Y10">
        <f t="shared" si="2"/>
        <v>3110720.4444256383</v>
      </c>
      <c r="Z10">
        <f t="shared" si="2"/>
        <v>3110720.4444256383</v>
      </c>
      <c r="AA10">
        <f t="shared" si="2"/>
        <v>3110720.4444256383</v>
      </c>
      <c r="AB10">
        <f t="shared" si="2"/>
        <v>3110720.4444256383</v>
      </c>
      <c r="AC10">
        <f t="shared" si="2"/>
        <v>3110720.4444256383</v>
      </c>
      <c r="AD10">
        <f t="shared" si="2"/>
        <v>3110720.4444256383</v>
      </c>
      <c r="AE10">
        <f t="shared" si="2"/>
        <v>3110720.4444256383</v>
      </c>
      <c r="AF10">
        <f>SUM(AF$5*SUMIFS(AE$39:AE$48,$B$39:$B$48,$A10),AF$6*IF($B$2=TRUE,SUMIFS($B$147:$B$162,$A$147:$A$162,$A10),SUMIFS(AG$125:AG$140,$A$125:$A$140,$A10)))</f>
        <v>3110720.4444256383</v>
      </c>
    </row>
    <row r="11" spans="1:32">
      <c r="A11" s="100" t="s">
        <v>346</v>
      </c>
      <c r="B11">
        <f t="shared" ref="B11:B33" si="3">D11</f>
        <v>8598711.6949058902</v>
      </c>
      <c r="C11">
        <f t="shared" ref="C11:C33" si="4">D11</f>
        <v>8598711.6949058902</v>
      </c>
      <c r="D11" s="170">
        <f t="shared" ref="D11:D33" si="5">SUM(D$5*SUMIFS(C$39:C$48,$B$39:$B$48,$A11),D$6*IF($B$2=TRUE,SUMIFS($B$147:$B$162,$A$147:$A$162,$A11),SUMIFS(E$125:E$140,$A$125:$A$140,$A11)))</f>
        <v>8598711.6949058902</v>
      </c>
      <c r="E11">
        <f t="shared" ref="E11:N11" si="6">SUM(E$5*SUMIFS(D$39:D$48,$B$39:$B$48,$A11),E$6*IF($B$2=TRUE,SUMIFS($B$147:$B$162,$A$147:$A$162,$A11),SUMIFS(F$125:F$140,$A$125:$A$140,$A11)))</f>
        <v>9932404.5837983154</v>
      </c>
      <c r="F11">
        <f t="shared" si="6"/>
        <v>10472316.543200711</v>
      </c>
      <c r="G11">
        <f t="shared" si="6"/>
        <v>10021909.247309744</v>
      </c>
      <c r="H11">
        <f t="shared" si="6"/>
        <v>9301509.0291831605</v>
      </c>
      <c r="I11">
        <f t="shared" si="6"/>
        <v>8185114.0228264602</v>
      </c>
      <c r="J11">
        <f t="shared" si="6"/>
        <v>6901831.8844824936</v>
      </c>
      <c r="K11">
        <f t="shared" si="6"/>
        <v>5963606.9730430944</v>
      </c>
      <c r="L11">
        <f t="shared" si="6"/>
        <v>4636590.0645802021</v>
      </c>
      <c r="M11">
        <f t="shared" si="6"/>
        <v>4636590.0645802021</v>
      </c>
      <c r="N11">
        <f t="shared" si="6"/>
        <v>4636590.0645802021</v>
      </c>
      <c r="O11">
        <f t="shared" ref="O11:AF11" si="7">SUM(O$5*SUMIFS(N$39:N$48,$B$39:$B$48,$A11),O$6*IF($B$2=TRUE,SUMIFS($B$147:$B$162,$A$147:$A$162,$A11),SUMIFS(P$125:P$140,$A$125:$A$140,$A11)))</f>
        <v>4636590.0645802021</v>
      </c>
      <c r="P11">
        <f t="shared" si="7"/>
        <v>4636590.0645802021</v>
      </c>
      <c r="Q11">
        <f t="shared" si="7"/>
        <v>4636590.0645802021</v>
      </c>
      <c r="R11">
        <f t="shared" si="7"/>
        <v>4636590.0645802021</v>
      </c>
      <c r="S11">
        <f t="shared" si="7"/>
        <v>4636590.0645802021</v>
      </c>
      <c r="T11">
        <f t="shared" si="7"/>
        <v>4636590.0645802021</v>
      </c>
      <c r="U11">
        <f t="shared" si="7"/>
        <v>4636590.0645802021</v>
      </c>
      <c r="V11">
        <f t="shared" si="7"/>
        <v>4636590.0645802021</v>
      </c>
      <c r="W11">
        <f t="shared" si="7"/>
        <v>4636590.0645802021</v>
      </c>
      <c r="X11">
        <f t="shared" si="7"/>
        <v>4636590.0645802021</v>
      </c>
      <c r="Y11">
        <f t="shared" si="7"/>
        <v>4636590.0645802021</v>
      </c>
      <c r="Z11">
        <f t="shared" si="7"/>
        <v>4636590.0645802021</v>
      </c>
      <c r="AA11">
        <f t="shared" si="7"/>
        <v>4636590.0645802021</v>
      </c>
      <c r="AB11">
        <f t="shared" si="7"/>
        <v>4636590.0645802021</v>
      </c>
      <c r="AC11">
        <f t="shared" si="7"/>
        <v>4636590.0645802021</v>
      </c>
      <c r="AD11">
        <f t="shared" si="7"/>
        <v>4636590.0645802021</v>
      </c>
      <c r="AE11">
        <f t="shared" si="7"/>
        <v>4636590.0645802021</v>
      </c>
      <c r="AF11">
        <f t="shared" si="7"/>
        <v>4636590.0645802021</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8781580.9456511233</v>
      </c>
      <c r="C13">
        <f t="shared" si="4"/>
        <v>8781580.9456511233</v>
      </c>
      <c r="D13" s="170">
        <f t="shared" si="5"/>
        <v>8781580.9456511233</v>
      </c>
      <c r="E13">
        <f t="shared" ref="E13:N13" si="10">SUM(E$5*SUMIFS(D$39:D$48,$B$39:$B$48,$A13),E$6*IF($B$2=TRUE,SUMIFS($B$147:$B$162,$A$147:$A$162,$A13),SUMIFS(F$125:F$140,$A$125:$A$140,$A13)))</f>
        <v>8521435.9345746767</v>
      </c>
      <c r="F13">
        <f t="shared" si="10"/>
        <v>8567886.8127667047</v>
      </c>
      <c r="G13">
        <f t="shared" si="10"/>
        <v>8685800.0785295125</v>
      </c>
      <c r="H13">
        <f t="shared" si="10"/>
        <v>8839303.0073075499</v>
      </c>
      <c r="I13">
        <f t="shared" si="10"/>
        <v>8851457.3037240356</v>
      </c>
      <c r="J13">
        <f t="shared" si="10"/>
        <v>9238330.6617963668</v>
      </c>
      <c r="K13">
        <f t="shared" si="10"/>
        <v>8382691.0653529884</v>
      </c>
      <c r="L13">
        <f t="shared" si="10"/>
        <v>8173404.9941252694</v>
      </c>
      <c r="M13">
        <f t="shared" si="10"/>
        <v>8173404.9941252694</v>
      </c>
      <c r="N13">
        <f t="shared" si="10"/>
        <v>8173404.9941252694</v>
      </c>
      <c r="O13">
        <f t="shared" ref="O13:AF13" si="11">SUM(O$5*SUMIFS(N$39:N$48,$B$39:$B$48,$A13),O$6*IF($B$2=TRUE,SUMIFS($B$147:$B$162,$A$147:$A$162,$A13),SUMIFS(P$125:P$140,$A$125:$A$140,$A13)))</f>
        <v>8173404.9941252694</v>
      </c>
      <c r="P13">
        <f t="shared" si="11"/>
        <v>8173404.9941252694</v>
      </c>
      <c r="Q13">
        <f t="shared" si="11"/>
        <v>8173404.9941252694</v>
      </c>
      <c r="R13">
        <f t="shared" si="11"/>
        <v>8173404.9941252694</v>
      </c>
      <c r="S13">
        <f t="shared" si="11"/>
        <v>8173404.9941252694</v>
      </c>
      <c r="T13">
        <f t="shared" si="11"/>
        <v>8173404.9941252694</v>
      </c>
      <c r="U13">
        <f t="shared" si="11"/>
        <v>8173404.9941252694</v>
      </c>
      <c r="V13">
        <f t="shared" si="11"/>
        <v>8173404.9941252694</v>
      </c>
      <c r="W13">
        <f t="shared" si="11"/>
        <v>8173404.9941252694</v>
      </c>
      <c r="X13">
        <f t="shared" si="11"/>
        <v>8173404.9941252694</v>
      </c>
      <c r="Y13">
        <f t="shared" si="11"/>
        <v>8173404.9941252694</v>
      </c>
      <c r="Z13">
        <f t="shared" si="11"/>
        <v>8173404.9941252694</v>
      </c>
      <c r="AA13">
        <f t="shared" si="11"/>
        <v>8173404.9941252694</v>
      </c>
      <c r="AB13">
        <f t="shared" si="11"/>
        <v>8173404.9941252694</v>
      </c>
      <c r="AC13">
        <f t="shared" si="11"/>
        <v>8173404.9941252694</v>
      </c>
      <c r="AD13">
        <f t="shared" si="11"/>
        <v>8173404.9941252694</v>
      </c>
      <c r="AE13">
        <f t="shared" si="11"/>
        <v>8173404.9941252694</v>
      </c>
      <c r="AF13">
        <f t="shared" si="11"/>
        <v>8173404.9941252694</v>
      </c>
    </row>
    <row r="14" spans="1:32">
      <c r="A14" s="100" t="s">
        <v>101</v>
      </c>
      <c r="B14">
        <f t="shared" si="3"/>
        <v>1184404.5936591264</v>
      </c>
      <c r="C14">
        <f t="shared" si="4"/>
        <v>1184404.5936591264</v>
      </c>
      <c r="D14" s="170">
        <f t="shared" si="5"/>
        <v>1184404.5936591264</v>
      </c>
      <c r="E14">
        <f t="shared" ref="E14:N14" si="12">SUM(E$5*SUMIFS(D$39:D$48,$B$39:$B$48,$A14),E$6*IF($B$2=TRUE,SUMIFS($B$147:$B$162,$A$147:$A$162,$A14),SUMIFS(F$125:F$140,$A$125:$A$140,$A14)))</f>
        <v>1096725.6072208856</v>
      </c>
      <c r="F14">
        <f t="shared" si="12"/>
        <v>1081505.3859770219</v>
      </c>
      <c r="G14">
        <f t="shared" si="12"/>
        <v>1130933.5968918519</v>
      </c>
      <c r="H14">
        <f t="shared" si="12"/>
        <v>1166541.659023514</v>
      </c>
      <c r="I14">
        <f t="shared" si="12"/>
        <v>1190178.9811737188</v>
      </c>
      <c r="J14">
        <f t="shared" si="12"/>
        <v>1258717.2964075538</v>
      </c>
      <c r="K14">
        <f t="shared" si="12"/>
        <v>1192906.4631647791</v>
      </c>
      <c r="L14">
        <f t="shared" si="12"/>
        <v>1221190.8796858827</v>
      </c>
      <c r="M14">
        <f t="shared" si="12"/>
        <v>1221190.8796858827</v>
      </c>
      <c r="N14">
        <f t="shared" si="12"/>
        <v>1221190.8796858827</v>
      </c>
      <c r="O14">
        <f t="shared" ref="O14:AF14" si="13">SUM(O$5*SUMIFS(N$39:N$48,$B$39:$B$48,$A14),O$6*IF($B$2=TRUE,SUMIFS($B$147:$B$162,$A$147:$A$162,$A14),SUMIFS(P$125:P$140,$A$125:$A$140,$A14)))</f>
        <v>1221190.8796858827</v>
      </c>
      <c r="P14">
        <f t="shared" si="13"/>
        <v>1221190.8796858827</v>
      </c>
      <c r="Q14">
        <f t="shared" si="13"/>
        <v>1221190.8796858827</v>
      </c>
      <c r="R14">
        <f t="shared" si="13"/>
        <v>1221190.8796858827</v>
      </c>
      <c r="S14">
        <f t="shared" si="13"/>
        <v>1221190.8796858827</v>
      </c>
      <c r="T14">
        <f t="shared" si="13"/>
        <v>1221190.8796858827</v>
      </c>
      <c r="U14">
        <f t="shared" si="13"/>
        <v>1221190.8796858827</v>
      </c>
      <c r="V14">
        <f t="shared" si="13"/>
        <v>1221190.8796858827</v>
      </c>
      <c r="W14">
        <f t="shared" si="13"/>
        <v>1221190.8796858827</v>
      </c>
      <c r="X14">
        <f t="shared" si="13"/>
        <v>1221190.8796858827</v>
      </c>
      <c r="Y14">
        <f t="shared" si="13"/>
        <v>1221190.8796858827</v>
      </c>
      <c r="Z14">
        <f t="shared" si="13"/>
        <v>1221190.8796858827</v>
      </c>
      <c r="AA14">
        <f t="shared" si="13"/>
        <v>1221190.8796858827</v>
      </c>
      <c r="AB14">
        <f t="shared" si="13"/>
        <v>1221190.8796858827</v>
      </c>
      <c r="AC14">
        <f t="shared" si="13"/>
        <v>1221190.8796858827</v>
      </c>
      <c r="AD14">
        <f t="shared" si="13"/>
        <v>1221190.8796858827</v>
      </c>
      <c r="AE14">
        <f t="shared" si="13"/>
        <v>1221190.8796858827</v>
      </c>
      <c r="AF14">
        <f t="shared" si="13"/>
        <v>1221190.8796858827</v>
      </c>
    </row>
    <row r="15" spans="1:32">
      <c r="A15" s="100" t="s">
        <v>100</v>
      </c>
      <c r="B15">
        <f t="shared" si="3"/>
        <v>778.89695865087151</v>
      </c>
      <c r="C15">
        <f t="shared" si="4"/>
        <v>778.89695865087151</v>
      </c>
      <c r="D15" s="170">
        <f t="shared" si="5"/>
        <v>778.89695865087151</v>
      </c>
      <c r="E15">
        <f t="shared" ref="E15:N15" si="14">SUM(E$5*SUMIFS(D$39:D$48,$B$39:$B$48,$A15),E$6*IF($B$2=TRUE,SUMIFS($B$147:$B$162,$A$147:$A$162,$A15),SUMIFS(F$125:F$140,$A$125:$A$140,$A15)))</f>
        <v>1292.2798042186712</v>
      </c>
      <c r="F15">
        <f t="shared" si="14"/>
        <v>1328.3343083353052</v>
      </c>
      <c r="G15">
        <f t="shared" si="14"/>
        <v>697.99147123602529</v>
      </c>
      <c r="H15">
        <f t="shared" si="14"/>
        <v>710.62843440843915</v>
      </c>
      <c r="I15">
        <f t="shared" si="14"/>
        <v>690.99738342193689</v>
      </c>
      <c r="J15">
        <f t="shared" si="14"/>
        <v>754.79007758512807</v>
      </c>
      <c r="K15">
        <f t="shared" si="14"/>
        <v>971.08655329978387</v>
      </c>
      <c r="L15">
        <f t="shared" si="14"/>
        <v>10428.407757819083</v>
      </c>
      <c r="M15">
        <f t="shared" si="14"/>
        <v>10428.407757819083</v>
      </c>
      <c r="N15">
        <f t="shared" si="14"/>
        <v>10428.407757819083</v>
      </c>
      <c r="O15">
        <f t="shared" ref="O15:AF15" si="15">SUM(O$5*SUMIFS(N$39:N$48,$B$39:$B$48,$A15),O$6*IF($B$2=TRUE,SUMIFS($B$147:$B$162,$A$147:$A$162,$A15),SUMIFS(P$125:P$140,$A$125:$A$140,$A15)))</f>
        <v>10428.407757819083</v>
      </c>
      <c r="P15">
        <f t="shared" si="15"/>
        <v>10428.407757819083</v>
      </c>
      <c r="Q15">
        <f t="shared" si="15"/>
        <v>10428.407757819083</v>
      </c>
      <c r="R15">
        <f t="shared" si="15"/>
        <v>10428.407757819083</v>
      </c>
      <c r="S15">
        <f t="shared" si="15"/>
        <v>10428.407757819083</v>
      </c>
      <c r="T15">
        <f t="shared" si="15"/>
        <v>10428.407757819083</v>
      </c>
      <c r="U15">
        <f t="shared" si="15"/>
        <v>10428.407757819083</v>
      </c>
      <c r="V15">
        <f t="shared" si="15"/>
        <v>10428.407757819083</v>
      </c>
      <c r="W15">
        <f t="shared" si="15"/>
        <v>10428.407757819083</v>
      </c>
      <c r="X15">
        <f t="shared" si="15"/>
        <v>10428.407757819083</v>
      </c>
      <c r="Y15">
        <f t="shared" si="15"/>
        <v>10428.407757819083</v>
      </c>
      <c r="Z15">
        <f t="shared" si="15"/>
        <v>10428.407757819083</v>
      </c>
      <c r="AA15">
        <f t="shared" si="15"/>
        <v>10428.407757819083</v>
      </c>
      <c r="AB15">
        <f t="shared" si="15"/>
        <v>10428.407757819083</v>
      </c>
      <c r="AC15">
        <f t="shared" si="15"/>
        <v>10428.407757819083</v>
      </c>
      <c r="AD15">
        <f t="shared" si="15"/>
        <v>10428.407757819083</v>
      </c>
      <c r="AE15">
        <f t="shared" si="15"/>
        <v>10428.407757819083</v>
      </c>
      <c r="AF15">
        <f t="shared" si="15"/>
        <v>10428.407757819083</v>
      </c>
    </row>
    <row r="16" spans="1:32">
      <c r="A16" s="100" t="s">
        <v>102</v>
      </c>
      <c r="B16">
        <f t="shared" si="3"/>
        <v>622551.19046613236</v>
      </c>
      <c r="C16">
        <f t="shared" si="4"/>
        <v>622551.19046613236</v>
      </c>
      <c r="D16" s="170">
        <f t="shared" si="5"/>
        <v>622551.19046613236</v>
      </c>
      <c r="E16">
        <f t="shared" ref="E16:N16" si="16">SUM(E$5*SUMIFS(D$39:D$48,$B$39:$B$48,$A16),E$6*IF($B$2=TRUE,SUMIFS($B$147:$B$162,$A$147:$A$162,$A16),SUMIFS(F$125:F$140,$A$125:$A$140,$A16)))</f>
        <v>757272.59536400973</v>
      </c>
      <c r="F16">
        <f t="shared" si="16"/>
        <v>852502.57285475195</v>
      </c>
      <c r="G16">
        <f t="shared" si="16"/>
        <v>1153780.2853601864</v>
      </c>
      <c r="H16">
        <f t="shared" si="16"/>
        <v>2008833.2034690389</v>
      </c>
      <c r="I16">
        <f t="shared" si="16"/>
        <v>3550135.4561909996</v>
      </c>
      <c r="J16">
        <f t="shared" si="16"/>
        <v>5099775.688155544</v>
      </c>
      <c r="K16">
        <f t="shared" si="16"/>
        <v>6965252.4315226469</v>
      </c>
      <c r="L16">
        <f t="shared" si="16"/>
        <v>8247858.7421647562</v>
      </c>
      <c r="M16">
        <f t="shared" si="16"/>
        <v>8247858.7421647562</v>
      </c>
      <c r="N16">
        <f t="shared" si="16"/>
        <v>8247858.7421647562</v>
      </c>
      <c r="O16">
        <f t="shared" ref="O16:AF16" si="17">SUM(O$5*SUMIFS(N$39:N$48,$B$39:$B$48,$A16),O$6*IF($B$2=TRUE,SUMIFS($B$147:$B$162,$A$147:$A$162,$A16),SUMIFS(P$125:P$140,$A$125:$A$140,$A16)))</f>
        <v>8247858.7421647562</v>
      </c>
      <c r="P16">
        <f t="shared" si="17"/>
        <v>8247858.7421647562</v>
      </c>
      <c r="Q16">
        <f t="shared" si="17"/>
        <v>8247858.7421647562</v>
      </c>
      <c r="R16">
        <f t="shared" si="17"/>
        <v>8247858.7421647562</v>
      </c>
      <c r="S16">
        <f t="shared" si="17"/>
        <v>8247858.7421647562</v>
      </c>
      <c r="T16">
        <f t="shared" si="17"/>
        <v>8247858.7421647562</v>
      </c>
      <c r="U16">
        <f t="shared" si="17"/>
        <v>8247858.7421647562</v>
      </c>
      <c r="V16">
        <f t="shared" si="17"/>
        <v>8247858.7421647562</v>
      </c>
      <c r="W16">
        <f t="shared" si="17"/>
        <v>8247858.7421647562</v>
      </c>
      <c r="X16">
        <f t="shared" si="17"/>
        <v>8247858.7421647562</v>
      </c>
      <c r="Y16">
        <f t="shared" si="17"/>
        <v>8247858.7421647562</v>
      </c>
      <c r="Z16">
        <f t="shared" si="17"/>
        <v>8247858.7421647562</v>
      </c>
      <c r="AA16">
        <f t="shared" si="17"/>
        <v>8247858.7421647562</v>
      </c>
      <c r="AB16">
        <f t="shared" si="17"/>
        <v>8247858.7421647562</v>
      </c>
      <c r="AC16">
        <f t="shared" si="17"/>
        <v>8247858.7421647562</v>
      </c>
      <c r="AD16">
        <f t="shared" si="17"/>
        <v>8247858.7421647562</v>
      </c>
      <c r="AE16">
        <f t="shared" si="17"/>
        <v>8247858.7421647562</v>
      </c>
      <c r="AF16">
        <f t="shared" si="17"/>
        <v>8247858.7421647562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125203.42691683203</v>
      </c>
      <c r="C18">
        <f t="shared" si="4"/>
        <v>125203.42691683203</v>
      </c>
      <c r="D18" s="170">
        <f t="shared" si="5"/>
        <v>125203.42691683203</v>
      </c>
      <c r="E18">
        <f t="shared" ref="E18:N18" si="20">SUM(E$5*SUMIFS(D$39:D$48,$B$39:$B$48,$A18),E$6*IF($B$2=TRUE,SUMIFS($B$147:$B$162,$A$147:$A$162,$A18),SUMIFS(F$125:F$140,$A$125:$A$140,$A18)))</f>
        <v>116378.03710593577</v>
      </c>
      <c r="F18">
        <f t="shared" si="20"/>
        <v>110491.3163412953</v>
      </c>
      <c r="G18">
        <f t="shared" si="20"/>
        <v>95652.893732913493</v>
      </c>
      <c r="H18">
        <f t="shared" si="20"/>
        <v>90000.120931250116</v>
      </c>
      <c r="I18">
        <f t="shared" si="20"/>
        <v>86704.375937595818</v>
      </c>
      <c r="J18">
        <f t="shared" si="20"/>
        <v>74897.898620190099</v>
      </c>
      <c r="K18">
        <f t="shared" si="20"/>
        <v>76602.818256608123</v>
      </c>
      <c r="L18">
        <f t="shared" si="20"/>
        <v>76057.341126740881</v>
      </c>
      <c r="M18">
        <f t="shared" si="20"/>
        <v>76057.341126740881</v>
      </c>
      <c r="N18">
        <f t="shared" si="20"/>
        <v>76057.341126740881</v>
      </c>
      <c r="O18">
        <f t="shared" ref="O18:AF18" si="21">SUM(O$5*SUMIFS(N$39:N$48,$B$39:$B$48,$A18),O$6*IF($B$2=TRUE,SUMIFS($B$147:$B$162,$A$147:$A$162,$A18),SUMIFS(P$125:P$140,$A$125:$A$140,$A18)))</f>
        <v>76057.341126740881</v>
      </c>
      <c r="P18">
        <f t="shared" si="21"/>
        <v>76057.341126740881</v>
      </c>
      <c r="Q18">
        <f t="shared" si="21"/>
        <v>76057.341126740881</v>
      </c>
      <c r="R18">
        <f t="shared" si="21"/>
        <v>76057.341126740881</v>
      </c>
      <c r="S18">
        <f t="shared" si="21"/>
        <v>76057.341126740881</v>
      </c>
      <c r="T18">
        <f t="shared" si="21"/>
        <v>76057.341126740881</v>
      </c>
      <c r="U18">
        <f t="shared" si="21"/>
        <v>76057.341126740881</v>
      </c>
      <c r="V18">
        <f t="shared" si="21"/>
        <v>76057.341126740881</v>
      </c>
      <c r="W18">
        <f t="shared" si="21"/>
        <v>76057.341126740881</v>
      </c>
      <c r="X18">
        <f t="shared" si="21"/>
        <v>76057.341126740881</v>
      </c>
      <c r="Y18">
        <f t="shared" si="21"/>
        <v>76057.341126740881</v>
      </c>
      <c r="Z18">
        <f t="shared" si="21"/>
        <v>76057.341126740881</v>
      </c>
      <c r="AA18">
        <f t="shared" si="21"/>
        <v>76057.341126740881</v>
      </c>
      <c r="AB18">
        <f t="shared" si="21"/>
        <v>76057.341126740881</v>
      </c>
      <c r="AC18">
        <f t="shared" si="21"/>
        <v>76057.341126740881</v>
      </c>
      <c r="AD18">
        <f t="shared" si="21"/>
        <v>76057.341126740881</v>
      </c>
      <c r="AE18">
        <f t="shared" si="21"/>
        <v>76057.341126740881</v>
      </c>
      <c r="AF18">
        <f t="shared" si="21"/>
        <v>76057.341126740881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229951.17151784859</v>
      </c>
      <c r="C20">
        <f t="shared" si="4"/>
        <v>229951.17151784859</v>
      </c>
      <c r="D20" s="170">
        <f t="shared" si="5"/>
        <v>229951.17151784859</v>
      </c>
      <c r="E20">
        <f t="shared" ref="E20:N20" si="24">SUM(E$5*SUMIFS(D$39:D$48,$B$39:$B$48,$A20),E$6*IF($B$2=TRUE,SUMIFS($B$147:$B$162,$A$147:$A$162,$A20),SUMIFS(F$125:F$140,$A$125:$A$140,$A20)))</f>
        <v>214022.96870905012</v>
      </c>
      <c r="F20">
        <f t="shared" si="24"/>
        <v>108877.7065096079</v>
      </c>
      <c r="G20">
        <f t="shared" si="24"/>
        <v>112656.28309789996</v>
      </c>
      <c r="H20">
        <f t="shared" si="24"/>
        <v>130757.32124289534</v>
      </c>
      <c r="I20">
        <f t="shared" si="24"/>
        <v>131824.91400924386</v>
      </c>
      <c r="J20">
        <f t="shared" si="24"/>
        <v>141239.31225118952</v>
      </c>
      <c r="K20">
        <f t="shared" si="24"/>
        <v>118726.2780339516</v>
      </c>
      <c r="L20">
        <f t="shared" si="24"/>
        <v>120200.9896886749</v>
      </c>
      <c r="M20">
        <f t="shared" si="24"/>
        <v>120200.9896886749</v>
      </c>
      <c r="N20">
        <f t="shared" si="24"/>
        <v>120200.9896886749</v>
      </c>
      <c r="O20">
        <f t="shared" ref="O20:AF20" si="25">SUM(O$5*SUMIFS(N$39:N$48,$B$39:$B$48,$A20),O$6*IF($B$2=TRUE,SUMIFS($B$147:$B$162,$A$147:$A$162,$A20),SUMIFS(P$125:P$140,$A$125:$A$140,$A20)))</f>
        <v>120200.9896886749</v>
      </c>
      <c r="P20">
        <f t="shared" si="25"/>
        <v>120200.9896886749</v>
      </c>
      <c r="Q20">
        <f t="shared" si="25"/>
        <v>120200.9896886749</v>
      </c>
      <c r="R20">
        <f t="shared" si="25"/>
        <v>120200.9896886749</v>
      </c>
      <c r="S20">
        <f t="shared" si="25"/>
        <v>120200.9896886749</v>
      </c>
      <c r="T20">
        <f t="shared" si="25"/>
        <v>120200.9896886749</v>
      </c>
      <c r="U20">
        <f t="shared" si="25"/>
        <v>120200.9896886749</v>
      </c>
      <c r="V20">
        <f t="shared" si="25"/>
        <v>120200.9896886749</v>
      </c>
      <c r="W20">
        <f t="shared" si="25"/>
        <v>120200.9896886749</v>
      </c>
      <c r="X20">
        <f t="shared" si="25"/>
        <v>120200.9896886749</v>
      </c>
      <c r="Y20">
        <f t="shared" si="25"/>
        <v>120200.9896886749</v>
      </c>
      <c r="Z20">
        <f t="shared" si="25"/>
        <v>120200.9896886749</v>
      </c>
      <c r="AA20">
        <f t="shared" si="25"/>
        <v>120200.9896886749</v>
      </c>
      <c r="AB20">
        <f t="shared" si="25"/>
        <v>120200.9896886749</v>
      </c>
      <c r="AC20">
        <f t="shared" si="25"/>
        <v>120200.9896886749</v>
      </c>
      <c r="AD20">
        <f t="shared" si="25"/>
        <v>120200.9896886749</v>
      </c>
      <c r="AE20">
        <f t="shared" si="25"/>
        <v>120200.9896886749</v>
      </c>
      <c r="AF20">
        <f t="shared" si="25"/>
        <v>120200.9896886749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1002.1654027676741</v>
      </c>
      <c r="I23">
        <f t="shared" si="30"/>
        <v>2896.2714623670108</v>
      </c>
      <c r="J23">
        <f t="shared" si="30"/>
        <v>4132.6444557739896</v>
      </c>
      <c r="K23">
        <f t="shared" si="30"/>
        <v>6633.9330944970743</v>
      </c>
      <c r="L23">
        <f t="shared" si="30"/>
        <v>6411.1364450155643</v>
      </c>
      <c r="M23">
        <f t="shared" si="30"/>
        <v>6411.1364450155643</v>
      </c>
      <c r="N23">
        <f t="shared" si="30"/>
        <v>6411.1364450155643</v>
      </c>
      <c r="O23">
        <f t="shared" ref="O23:AF23" si="31">SUM(O$5*SUMIFS(N$39:N$48,$B$39:$B$48,$A23),O$6*IF($B$2=TRUE,SUMIFS($B$147:$B$162,$A$147:$A$162,$A23),SUMIFS(P$125:P$140,$A$125:$A$140,$A23)))</f>
        <v>6411.1364450155643</v>
      </c>
      <c r="P23">
        <f t="shared" si="31"/>
        <v>6411.1364450155643</v>
      </c>
      <c r="Q23">
        <f t="shared" si="31"/>
        <v>6411.1364450155643</v>
      </c>
      <c r="R23">
        <f t="shared" si="31"/>
        <v>6411.1364450155643</v>
      </c>
      <c r="S23">
        <f t="shared" si="31"/>
        <v>6411.1364450155643</v>
      </c>
      <c r="T23">
        <f t="shared" si="31"/>
        <v>6411.1364450155643</v>
      </c>
      <c r="U23">
        <f t="shared" si="31"/>
        <v>6411.1364450155643</v>
      </c>
      <c r="V23">
        <f t="shared" si="31"/>
        <v>6411.1364450155643</v>
      </c>
      <c r="W23">
        <f t="shared" si="31"/>
        <v>6411.1364450155643</v>
      </c>
      <c r="X23">
        <f t="shared" si="31"/>
        <v>6411.1364450155643</v>
      </c>
      <c r="Y23">
        <f t="shared" si="31"/>
        <v>6411.1364450155643</v>
      </c>
      <c r="Z23">
        <f t="shared" si="31"/>
        <v>6411.1364450155643</v>
      </c>
      <c r="AA23">
        <f t="shared" si="31"/>
        <v>6411.1364450155643</v>
      </c>
      <c r="AB23">
        <f t="shared" si="31"/>
        <v>6411.1364450155643</v>
      </c>
      <c r="AC23">
        <f t="shared" si="31"/>
        <v>6411.1364450155643</v>
      </c>
      <c r="AD23">
        <f t="shared" si="31"/>
        <v>6411.1364450155643</v>
      </c>
      <c r="AE23">
        <f t="shared" si="31"/>
        <v>6411.1364450155643</v>
      </c>
      <c r="AF23">
        <f t="shared" si="31"/>
        <v>6411.1364450155643</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4.8902119624993513E-3</v>
      </c>
      <c r="D39">
        <f>SUMPRODUCT(P$57:P$106,$B$57:$B$106)</f>
        <v>4.5455087232211403E-3</v>
      </c>
      <c r="E39">
        <f>SUMPRODUCT(AB$57:AB$106,$B$57:$B$106)</f>
        <v>4.3155844071538132E-3</v>
      </c>
      <c r="F39">
        <f>SUMPRODUCT(AN$57:AN$106,$B$57:$B$106)</f>
        <v>3.7360233397692082E-3</v>
      </c>
      <c r="G39">
        <f>SUMPRODUCT(AZ$57:AZ$106,$B$57:$B$106)</f>
        <v>3.5152365940969224E-3</v>
      </c>
      <c r="H39">
        <f>SUMPRODUCT(BL$57:BL$106,$B$57:$B$106)</f>
        <v>3.3865109514352289E-3</v>
      </c>
      <c r="I39">
        <f>SUMPRODUCT(BX$57:BX$106,$B$57:$B$106)</f>
        <v>2.9253720031306696E-3</v>
      </c>
      <c r="J39">
        <f>SUMPRODUCT(CJ$57:CJ$106,$B$57:$B$106)</f>
        <v>2.991962979164015E-3</v>
      </c>
      <c r="K39">
        <f>SUMPRODUCT(CV$57:CV$106,$B$57:$B$106)</f>
        <v>2.9706576614787527E-3</v>
      </c>
      <c r="L39" s="156">
        <f>K39</f>
        <v>2.9706576614787527E-3</v>
      </c>
      <c r="M39" s="156">
        <f t="shared" ref="M39:AE50" si="53">L39</f>
        <v>2.9706576614787527E-3</v>
      </c>
      <c r="N39" s="156">
        <f t="shared" si="53"/>
        <v>2.9706576614787527E-3</v>
      </c>
      <c r="O39" s="156">
        <f t="shared" si="53"/>
        <v>2.9706576614787527E-3</v>
      </c>
      <c r="P39" s="156">
        <f t="shared" si="53"/>
        <v>2.9706576614787527E-3</v>
      </c>
      <c r="Q39" s="156">
        <f t="shared" si="53"/>
        <v>2.9706576614787527E-3</v>
      </c>
      <c r="R39" s="156">
        <f t="shared" si="53"/>
        <v>2.9706576614787527E-3</v>
      </c>
      <c r="S39" s="156">
        <f t="shared" si="53"/>
        <v>2.9706576614787527E-3</v>
      </c>
      <c r="T39" s="156">
        <f t="shared" si="53"/>
        <v>2.9706576614787527E-3</v>
      </c>
      <c r="U39" s="156">
        <f t="shared" si="53"/>
        <v>2.9706576614787527E-3</v>
      </c>
      <c r="V39" s="156">
        <f t="shared" si="53"/>
        <v>2.9706576614787527E-3</v>
      </c>
      <c r="W39" s="156">
        <f t="shared" si="53"/>
        <v>2.9706576614787527E-3</v>
      </c>
      <c r="X39" s="156">
        <f t="shared" si="53"/>
        <v>2.9706576614787527E-3</v>
      </c>
      <c r="Y39" s="156">
        <f t="shared" si="53"/>
        <v>2.9706576614787527E-3</v>
      </c>
      <c r="Z39" s="156">
        <f t="shared" si="53"/>
        <v>2.9706576614787527E-3</v>
      </c>
      <c r="AA39" s="156">
        <f t="shared" si="53"/>
        <v>2.9706576614787527E-3</v>
      </c>
      <c r="AB39" s="156">
        <f t="shared" si="53"/>
        <v>2.9706576614787527E-3</v>
      </c>
      <c r="AC39" s="156">
        <f t="shared" si="53"/>
        <v>2.9706576614787527E-3</v>
      </c>
      <c r="AD39" s="156">
        <f t="shared" si="53"/>
        <v>2.9706576614787527E-3</v>
      </c>
      <c r="AE39" s="156">
        <f t="shared" si="53"/>
        <v>2.9706576614787527E-3</v>
      </c>
    </row>
    <row r="40" spans="1:32">
      <c r="B40" s="2" t="s">
        <v>98</v>
      </c>
      <c r="C40">
        <f>SUMPRODUCT(E57:E106,$B$57:$B$106)</f>
        <v>0.23667982287466813</v>
      </c>
      <c r="D40">
        <f>SUMPRODUCT(Q$57:Q$106,$B$57:$B$106)</f>
        <v>0.19385843659058383</v>
      </c>
      <c r="E40">
        <f>SUMPRODUCT(AC$57:AC$106,$B$57:$B$106)</f>
        <v>0.17216646154149132</v>
      </c>
      <c r="F40">
        <f>SUMPRODUCT(AO$57:AO$106,$B$57:$B$106)</f>
        <v>0.17191173594947781</v>
      </c>
      <c r="G40">
        <f>SUMPRODUCT(BA$57:BA$106,$B$57:$B$106)</f>
        <v>0.15874028873276455</v>
      </c>
      <c r="H40">
        <f>SUMPRODUCT(BM$57:BM$106,$B$57:$B$106)</f>
        <v>0.14076006567281765</v>
      </c>
      <c r="I40">
        <f>SUMPRODUCT(BY$57:BY$106,$B$57:$B$106)</f>
        <v>0.11261173501390449</v>
      </c>
      <c r="J40">
        <f>SUMPRODUCT(CK$57:CK$106,$B$57:$B$106)</f>
        <v>0.11309172536595355</v>
      </c>
      <c r="K40">
        <f>SUMPRODUCT(CW$57:CW$106,$B$57:$B$106)</f>
        <v>0.12149892941370027</v>
      </c>
      <c r="L40" s="156">
        <f t="shared" ref="L40:AA50" si="54">K40</f>
        <v>0.12149892941370027</v>
      </c>
      <c r="M40" s="156">
        <f t="shared" si="54"/>
        <v>0.12149892941370027</v>
      </c>
      <c r="N40" s="156">
        <f t="shared" si="54"/>
        <v>0.12149892941370027</v>
      </c>
      <c r="O40" s="156">
        <f t="shared" si="54"/>
        <v>0.12149892941370027</v>
      </c>
      <c r="P40" s="156">
        <f t="shared" si="54"/>
        <v>0.12149892941370027</v>
      </c>
      <c r="Q40" s="156">
        <f t="shared" si="54"/>
        <v>0.12149892941370027</v>
      </c>
      <c r="R40" s="156">
        <f t="shared" si="54"/>
        <v>0.12149892941370027</v>
      </c>
      <c r="S40" s="156">
        <f t="shared" si="54"/>
        <v>0.12149892941370027</v>
      </c>
      <c r="T40" s="156">
        <f t="shared" si="54"/>
        <v>0.12149892941370027</v>
      </c>
      <c r="U40" s="156">
        <f t="shared" si="54"/>
        <v>0.12149892941370027</v>
      </c>
      <c r="V40" s="156">
        <f t="shared" si="54"/>
        <v>0.12149892941370027</v>
      </c>
      <c r="W40" s="156">
        <f t="shared" si="54"/>
        <v>0.12149892941370027</v>
      </c>
      <c r="X40" s="156">
        <f t="shared" si="54"/>
        <v>0.12149892941370027</v>
      </c>
      <c r="Y40" s="156">
        <f t="shared" si="54"/>
        <v>0.12149892941370027</v>
      </c>
      <c r="Z40" s="156">
        <f t="shared" si="54"/>
        <v>0.12149892941370027</v>
      </c>
      <c r="AA40" s="156">
        <f t="shared" si="54"/>
        <v>0.12149892941370027</v>
      </c>
      <c r="AB40" s="156">
        <f t="shared" si="53"/>
        <v>0.12149892941370027</v>
      </c>
      <c r="AC40" s="156">
        <f t="shared" si="53"/>
        <v>0.12149892941370027</v>
      </c>
      <c r="AD40" s="156">
        <f t="shared" si="53"/>
        <v>0.12149892941370027</v>
      </c>
      <c r="AE40" s="156">
        <f t="shared" si="53"/>
        <v>0.12149892941370027</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4.626063083879043E-2</v>
      </c>
      <c r="D42">
        <f>SUMPRODUCT(S$57:S$106,$B$57:$B$106)</f>
        <v>4.2836053421872605E-2</v>
      </c>
      <c r="E42">
        <f>SUMPRODUCT(AE$57:AE$106,$B$57:$B$106)</f>
        <v>4.2241580013025179E-2</v>
      </c>
      <c r="F42">
        <f>SUMPRODUCT(AQ$57:AQ$106,$B$57:$B$106)</f>
        <v>4.4172153594379343E-2</v>
      </c>
      <c r="G42">
        <f>SUMPRODUCT(BC$57:BC$106,$B$57:$B$106)</f>
        <v>4.5562937981721577E-2</v>
      </c>
      <c r="H42">
        <f>SUMPRODUCT(BO$57:BO$106,$B$57:$B$106)</f>
        <v>4.6486167627960935E-2</v>
      </c>
      <c r="I42">
        <f>SUMPRODUCT(CA$57:CA$106,$B$57:$B$106)</f>
        <v>4.9163146184376089E-2</v>
      </c>
      <c r="J42">
        <f>SUMPRODUCT(CM$57:CM$106,$B$57:$B$106)</f>
        <v>4.6592697979315013E-2</v>
      </c>
      <c r="K42">
        <f>SUMPRODUCT(CY$57:CY$106,$B$57:$B$106)</f>
        <v>4.7697434450431689E-2</v>
      </c>
      <c r="L42" s="156">
        <f t="shared" si="54"/>
        <v>4.7697434450431689E-2</v>
      </c>
      <c r="M42" s="156">
        <f t="shared" si="53"/>
        <v>4.7697434450431689E-2</v>
      </c>
      <c r="N42" s="156">
        <f t="shared" si="53"/>
        <v>4.7697434450431689E-2</v>
      </c>
      <c r="O42" s="156">
        <f t="shared" si="53"/>
        <v>4.7697434450431689E-2</v>
      </c>
      <c r="P42" s="156">
        <f t="shared" si="53"/>
        <v>4.7697434450431689E-2</v>
      </c>
      <c r="Q42" s="156">
        <f t="shared" si="53"/>
        <v>4.7697434450431689E-2</v>
      </c>
      <c r="R42" s="156">
        <f t="shared" si="53"/>
        <v>4.7697434450431689E-2</v>
      </c>
      <c r="S42" s="156">
        <f t="shared" si="53"/>
        <v>4.7697434450431689E-2</v>
      </c>
      <c r="T42" s="156">
        <f t="shared" si="53"/>
        <v>4.7697434450431689E-2</v>
      </c>
      <c r="U42" s="156">
        <f t="shared" si="53"/>
        <v>4.7697434450431689E-2</v>
      </c>
      <c r="V42" s="156">
        <f t="shared" si="53"/>
        <v>4.7697434450431689E-2</v>
      </c>
      <c r="W42" s="156">
        <f t="shared" si="53"/>
        <v>4.7697434450431689E-2</v>
      </c>
      <c r="X42" s="156">
        <f t="shared" si="53"/>
        <v>4.7697434450431689E-2</v>
      </c>
      <c r="Y42" s="156">
        <f t="shared" si="53"/>
        <v>4.7697434450431689E-2</v>
      </c>
      <c r="Z42" s="156">
        <f t="shared" si="53"/>
        <v>4.7697434450431689E-2</v>
      </c>
      <c r="AA42" s="156">
        <f t="shared" si="53"/>
        <v>4.7697434450431689E-2</v>
      </c>
      <c r="AB42" s="156">
        <f t="shared" si="53"/>
        <v>4.7697434450431689E-2</v>
      </c>
      <c r="AC42" s="156">
        <f t="shared" si="53"/>
        <v>4.7697434450431689E-2</v>
      </c>
      <c r="AD42" s="156">
        <f t="shared" si="53"/>
        <v>4.7697434450431689E-2</v>
      </c>
      <c r="AE42" s="156">
        <f t="shared" si="53"/>
        <v>4.7697434450431689E-2</v>
      </c>
    </row>
    <row r="43" spans="1:32">
      <c r="B43" s="2" t="s">
        <v>346</v>
      </c>
      <c r="C43">
        <f>SUMPRODUCT(H57:H106,$B$57:$B$106)</f>
        <v>0.33584961552565001</v>
      </c>
      <c r="D43">
        <f>SUMPRODUCT(T$57:T$106,$B$57:$B$106)</f>
        <v>0.38794116829037112</v>
      </c>
      <c r="E43">
        <f>SUMPRODUCT(AF$57:AF$106,$B$57:$B$106)</f>
        <v>0.40902912081358678</v>
      </c>
      <c r="F43">
        <f>SUMPRODUCT(AR$57:AR$106,$B$57:$B$106)</f>
        <v>0.39143705324321521</v>
      </c>
      <c r="G43">
        <f>SUMPRODUCT(BD$57:BD$106,$B$57:$B$106)</f>
        <v>0.36329956650485379</v>
      </c>
      <c r="H43">
        <f>SUMPRODUCT(BP$57:BP$106,$B$57:$B$106)</f>
        <v>0.31969526309719581</v>
      </c>
      <c r="I43">
        <f>SUMPRODUCT(CB$57:CB$106,$B$57:$B$106)</f>
        <v>0.26957266007643338</v>
      </c>
      <c r="J43">
        <f>SUMPRODUCT(CN$57:CN$106,$B$57:$B$106)</f>
        <v>0.23292734773619239</v>
      </c>
      <c r="K43">
        <f>SUMPRODUCT(CZ$57:CZ$106,$B$57:$B$106)</f>
        <v>0.18109654629563116</v>
      </c>
      <c r="L43" s="156">
        <f t="shared" si="54"/>
        <v>0.18109654629563116</v>
      </c>
      <c r="M43" s="156">
        <f t="shared" si="53"/>
        <v>0.18109654629563116</v>
      </c>
      <c r="N43" s="156">
        <f t="shared" si="53"/>
        <v>0.18109654629563116</v>
      </c>
      <c r="O43" s="156">
        <f t="shared" si="53"/>
        <v>0.18109654629563116</v>
      </c>
      <c r="P43" s="156">
        <f t="shared" si="53"/>
        <v>0.18109654629563116</v>
      </c>
      <c r="Q43" s="156">
        <f t="shared" si="53"/>
        <v>0.18109654629563116</v>
      </c>
      <c r="R43" s="156">
        <f t="shared" si="53"/>
        <v>0.18109654629563116</v>
      </c>
      <c r="S43" s="156">
        <f t="shared" si="53"/>
        <v>0.18109654629563116</v>
      </c>
      <c r="T43" s="156">
        <f t="shared" si="53"/>
        <v>0.18109654629563116</v>
      </c>
      <c r="U43" s="156">
        <f t="shared" si="53"/>
        <v>0.18109654629563116</v>
      </c>
      <c r="V43" s="156">
        <f t="shared" si="53"/>
        <v>0.18109654629563116</v>
      </c>
      <c r="W43" s="156">
        <f t="shared" si="53"/>
        <v>0.18109654629563116</v>
      </c>
      <c r="X43" s="156">
        <f t="shared" si="53"/>
        <v>0.18109654629563116</v>
      </c>
      <c r="Y43" s="156">
        <f t="shared" si="53"/>
        <v>0.18109654629563116</v>
      </c>
      <c r="Z43" s="156">
        <f t="shared" si="53"/>
        <v>0.18109654629563116</v>
      </c>
      <c r="AA43" s="156">
        <f t="shared" si="53"/>
        <v>0.18109654629563116</v>
      </c>
      <c r="AB43" s="156">
        <f t="shared" si="53"/>
        <v>0.18109654629563116</v>
      </c>
      <c r="AC43" s="156">
        <f t="shared" si="53"/>
        <v>0.18109654629563116</v>
      </c>
      <c r="AD43" s="156">
        <f t="shared" si="53"/>
        <v>0.18109654629563116</v>
      </c>
      <c r="AE43" s="156">
        <f t="shared" si="53"/>
        <v>0.18109654629563116</v>
      </c>
    </row>
    <row r="44" spans="1:32">
      <c r="B44" s="2" t="s">
        <v>99</v>
      </c>
      <c r="C44">
        <f>SUMPRODUCT(I57:I106,$B$57:$B$106)</f>
        <v>0.34299214684119989</v>
      </c>
      <c r="D44">
        <f>SUMPRODUCT(U$57:U$106,$B$57:$B$106)</f>
        <v>0.33283136868617691</v>
      </c>
      <c r="E44">
        <f>SUMPRODUCT(AG$57:AG$106,$B$57:$B$106)</f>
        <v>0.334645653213342</v>
      </c>
      <c r="F44">
        <f>SUMPRODUCT(AS$57:AS$106,$B$57:$B$106)</f>
        <v>0.3392511250999356</v>
      </c>
      <c r="G44">
        <f>SUMPRODUCT(BE$57:BE$106,$B$57:$B$106)</f>
        <v>0.34524666273875504</v>
      </c>
      <c r="H44">
        <f>SUMPRODUCT(BQ$57:BQ$106,$B$57:$B$106)</f>
        <v>0.34572138685130782</v>
      </c>
      <c r="I44">
        <f>SUMPRODUCT(CC$57:CC$106,$B$57:$B$106)</f>
        <v>0.36083193749841053</v>
      </c>
      <c r="J44">
        <f>SUMPRODUCT(CO$57:CO$106,$B$57:$B$106)</f>
        <v>0.3274122532840561</v>
      </c>
      <c r="K44">
        <f>SUMPRODUCT(DA$57:DA$106,$B$57:$B$106)</f>
        <v>0.31923793030979658</v>
      </c>
      <c r="L44" s="156">
        <f t="shared" si="54"/>
        <v>0.31923793030979658</v>
      </c>
      <c r="M44" s="156">
        <f t="shared" si="53"/>
        <v>0.31923793030979658</v>
      </c>
      <c r="N44" s="156">
        <f t="shared" si="53"/>
        <v>0.31923793030979658</v>
      </c>
      <c r="O44" s="156">
        <f t="shared" si="53"/>
        <v>0.31923793030979658</v>
      </c>
      <c r="P44" s="156">
        <f t="shared" si="53"/>
        <v>0.31923793030979658</v>
      </c>
      <c r="Q44" s="156">
        <f t="shared" si="53"/>
        <v>0.31923793030979658</v>
      </c>
      <c r="R44" s="156">
        <f t="shared" si="53"/>
        <v>0.31923793030979658</v>
      </c>
      <c r="S44" s="156">
        <f t="shared" si="53"/>
        <v>0.31923793030979658</v>
      </c>
      <c r="T44" s="156">
        <f t="shared" si="53"/>
        <v>0.31923793030979658</v>
      </c>
      <c r="U44" s="156">
        <f t="shared" si="53"/>
        <v>0.31923793030979658</v>
      </c>
      <c r="V44" s="156">
        <f t="shared" si="53"/>
        <v>0.31923793030979658</v>
      </c>
      <c r="W44" s="156">
        <f t="shared" si="53"/>
        <v>0.31923793030979658</v>
      </c>
      <c r="X44" s="156">
        <f t="shared" si="53"/>
        <v>0.31923793030979658</v>
      </c>
      <c r="Y44" s="156">
        <f t="shared" si="53"/>
        <v>0.31923793030979658</v>
      </c>
      <c r="Z44" s="156">
        <f t="shared" si="53"/>
        <v>0.31923793030979658</v>
      </c>
      <c r="AA44" s="156">
        <f t="shared" si="53"/>
        <v>0.31923793030979658</v>
      </c>
      <c r="AB44" s="156">
        <f t="shared" si="53"/>
        <v>0.31923793030979658</v>
      </c>
      <c r="AC44" s="156">
        <f t="shared" si="53"/>
        <v>0.31923793030979658</v>
      </c>
      <c r="AD44" s="156">
        <f t="shared" si="53"/>
        <v>0.31923793030979658</v>
      </c>
      <c r="AE44" s="156">
        <f t="shared" si="53"/>
        <v>0.31923793030979658</v>
      </c>
    </row>
    <row r="45" spans="1:32">
      <c r="B45" s="2" t="s">
        <v>109</v>
      </c>
      <c r="C45">
        <f>SUMPRODUCT(J57:J106,$B$57:$B$106)</f>
        <v>0</v>
      </c>
      <c r="D45">
        <f>SUMPRODUCT(V$57:V$106,$B$57:$B$106)</f>
        <v>0</v>
      </c>
      <c r="E45">
        <f>SUMPRODUCT(AH$57:AH$106,$B$57:$B$106)</f>
        <v>0</v>
      </c>
      <c r="F45">
        <f>SUMPRODUCT(AT$57:AT$106,$B$57:$B$106)</f>
        <v>0</v>
      </c>
      <c r="G45">
        <f>SUMPRODUCT(BF$57:BF$106,$B$57:$B$106)</f>
        <v>3.9142708484112657E-5</v>
      </c>
      <c r="H45">
        <f>SUMPRODUCT(BR$57:BR$106,$B$57:$B$106)</f>
        <v>1.1312295278723364E-4</v>
      </c>
      <c r="I45">
        <f>SUMPRODUCT(CD$57:CD$106,$B$57:$B$106)</f>
        <v>1.6141337223786221E-4</v>
      </c>
      <c r="J45">
        <f>SUMPRODUCT(CP$57:CP$106,$B$57:$B$106)</f>
        <v>2.59109033802082E-4</v>
      </c>
      <c r="K45">
        <f>SUMPRODUCT(DB$57:DB$106,$B$57:$B$106)</f>
        <v>2.5040701288037842E-4</v>
      </c>
      <c r="L45" s="156">
        <f t="shared" si="54"/>
        <v>2.5040701288037842E-4</v>
      </c>
      <c r="M45" s="156">
        <f t="shared" si="53"/>
        <v>2.5040701288037842E-4</v>
      </c>
      <c r="N45" s="156">
        <f t="shared" si="53"/>
        <v>2.5040701288037842E-4</v>
      </c>
      <c r="O45" s="156">
        <f t="shared" si="53"/>
        <v>2.5040701288037842E-4</v>
      </c>
      <c r="P45" s="156">
        <f t="shared" si="53"/>
        <v>2.5040701288037842E-4</v>
      </c>
      <c r="Q45" s="156">
        <f t="shared" si="53"/>
        <v>2.5040701288037842E-4</v>
      </c>
      <c r="R45" s="156">
        <f t="shared" si="53"/>
        <v>2.5040701288037842E-4</v>
      </c>
      <c r="S45" s="156">
        <f t="shared" si="53"/>
        <v>2.5040701288037842E-4</v>
      </c>
      <c r="T45" s="156">
        <f t="shared" si="53"/>
        <v>2.5040701288037842E-4</v>
      </c>
      <c r="U45" s="156">
        <f t="shared" si="53"/>
        <v>2.5040701288037842E-4</v>
      </c>
      <c r="V45" s="156">
        <f t="shared" si="53"/>
        <v>2.5040701288037842E-4</v>
      </c>
      <c r="W45" s="156">
        <f t="shared" si="53"/>
        <v>2.5040701288037842E-4</v>
      </c>
      <c r="X45" s="156">
        <f t="shared" si="53"/>
        <v>2.5040701288037842E-4</v>
      </c>
      <c r="Y45" s="156">
        <f t="shared" si="53"/>
        <v>2.5040701288037842E-4</v>
      </c>
      <c r="Z45" s="156">
        <f t="shared" si="53"/>
        <v>2.5040701288037842E-4</v>
      </c>
      <c r="AA45" s="156">
        <f t="shared" si="53"/>
        <v>2.5040701288037842E-4</v>
      </c>
      <c r="AB45" s="156">
        <f t="shared" si="53"/>
        <v>2.5040701288037842E-4</v>
      </c>
      <c r="AC45" s="156">
        <f t="shared" si="53"/>
        <v>2.5040701288037842E-4</v>
      </c>
      <c r="AD45" s="156">
        <f t="shared" si="53"/>
        <v>2.5040701288037842E-4</v>
      </c>
      <c r="AE45" s="156">
        <f t="shared" si="53"/>
        <v>2.5040701288037842E-4</v>
      </c>
    </row>
    <row r="46" spans="1:32">
      <c r="B46" s="2" t="s">
        <v>106</v>
      </c>
      <c r="C46">
        <f>SUMPRODUCT(K57:K106,$B$57:$B$106)</f>
        <v>8.9814631870603137E-3</v>
      </c>
      <c r="D46">
        <f>SUMPRODUCT(W$57:W$106,$B$57:$B$106)</f>
        <v>8.3593373408688762E-3</v>
      </c>
      <c r="E46">
        <f>SUMPRODUCT(AI$57:AI$106,$B$57:$B$106)</f>
        <v>4.2525598215171446E-3</v>
      </c>
      <c r="F46">
        <f>SUMPRODUCT(AU$57:AU$106,$B$57:$B$106)</f>
        <v>4.4001439642863361E-3</v>
      </c>
      <c r="G46">
        <f>SUMPRODUCT(BG$57:BG$106,$B$57:$B$106)</f>
        <v>5.1071366996298558E-3</v>
      </c>
      <c r="H46">
        <f>SUMPRODUCT(BS$57:BS$106,$B$57:$B$106)</f>
        <v>5.1488348787103949E-3</v>
      </c>
      <c r="I46">
        <f>SUMPRODUCT(CE$57:CE$106,$B$57:$B$106)</f>
        <v>5.5165436869770981E-3</v>
      </c>
      <c r="J46">
        <f>SUMPRODUCT(CQ$57:CQ$106,$B$57:$B$106)</f>
        <v>4.6372266271139913E-3</v>
      </c>
      <c r="K46">
        <f>SUMPRODUCT(DC$57:DC$106,$B$57:$B$106)</f>
        <v>4.6948261094345153E-3</v>
      </c>
      <c r="L46" s="156">
        <f t="shared" si="54"/>
        <v>4.6948261094345153E-3</v>
      </c>
      <c r="M46" s="156">
        <f t="shared" si="53"/>
        <v>4.6948261094345153E-3</v>
      </c>
      <c r="N46" s="156">
        <f t="shared" si="53"/>
        <v>4.6948261094345153E-3</v>
      </c>
      <c r="O46" s="156">
        <f t="shared" si="53"/>
        <v>4.6948261094345153E-3</v>
      </c>
      <c r="P46" s="156">
        <f t="shared" si="53"/>
        <v>4.6948261094345153E-3</v>
      </c>
      <c r="Q46" s="156">
        <f t="shared" si="53"/>
        <v>4.6948261094345153E-3</v>
      </c>
      <c r="R46" s="156">
        <f t="shared" si="53"/>
        <v>4.6948261094345153E-3</v>
      </c>
      <c r="S46" s="156">
        <f t="shared" si="53"/>
        <v>4.6948261094345153E-3</v>
      </c>
      <c r="T46" s="156">
        <f t="shared" si="53"/>
        <v>4.6948261094345153E-3</v>
      </c>
      <c r="U46" s="156">
        <f t="shared" si="53"/>
        <v>4.6948261094345153E-3</v>
      </c>
      <c r="V46" s="156">
        <f t="shared" si="53"/>
        <v>4.6948261094345153E-3</v>
      </c>
      <c r="W46" s="156">
        <f t="shared" si="53"/>
        <v>4.6948261094345153E-3</v>
      </c>
      <c r="X46" s="156">
        <f t="shared" si="53"/>
        <v>4.6948261094345153E-3</v>
      </c>
      <c r="Y46" s="156">
        <f t="shared" si="53"/>
        <v>4.6948261094345153E-3</v>
      </c>
      <c r="Z46" s="156">
        <f t="shared" si="53"/>
        <v>4.6948261094345153E-3</v>
      </c>
      <c r="AA46" s="156">
        <f t="shared" si="53"/>
        <v>4.6948261094345153E-3</v>
      </c>
      <c r="AB46" s="156">
        <f t="shared" si="53"/>
        <v>4.6948261094345153E-3</v>
      </c>
      <c r="AC46" s="156">
        <f t="shared" si="53"/>
        <v>4.6948261094345153E-3</v>
      </c>
      <c r="AD46" s="156">
        <f t="shared" si="53"/>
        <v>4.6948261094345153E-3</v>
      </c>
      <c r="AE46" s="156">
        <f t="shared" si="53"/>
        <v>4.6948261094345153E-3</v>
      </c>
    </row>
    <row r="47" spans="1:32">
      <c r="B47" s="2" t="s">
        <v>100</v>
      </c>
      <c r="C47">
        <f>SUMPRODUCT(L57:L106,$B$57:$B$106)</f>
        <v>3.0422260145315447E-5</v>
      </c>
      <c r="D47">
        <f>SUMPRODUCT(X$57:X$106,$B$57:$B$106)</f>
        <v>5.0474035041263597E-5</v>
      </c>
      <c r="E47">
        <f>SUMPRODUCT(AJ$57:AJ$106,$B$57:$B$106)</f>
        <v>5.1882256618539307E-5</v>
      </c>
      <c r="F47">
        <f>SUMPRODUCT(AV$57:AV$106,$B$57:$B$106)</f>
        <v>2.7262242946658946E-5</v>
      </c>
      <c r="G47">
        <f>SUMPRODUCT(BH$57:BH$106,$B$57:$B$106)</f>
        <v>2.7755819121027172E-5</v>
      </c>
      <c r="H47">
        <f>SUMPRODUCT(BT$57:BT$106,$B$57:$B$106)</f>
        <v>2.6989066942315666E-5</v>
      </c>
      <c r="I47">
        <f>SUMPRODUCT(CF$57:CF$106,$B$57:$B$106)</f>
        <v>2.9480690405019473E-5</v>
      </c>
      <c r="J47">
        <f>SUMPRODUCT(CR$57:CR$106,$B$57:$B$106)</f>
        <v>3.7928826682382508E-5</v>
      </c>
      <c r="K47">
        <f>SUMPRODUCT(DD$57:DD$106,$B$57:$B$106)</f>
        <v>4.0731412568270522E-4</v>
      </c>
      <c r="L47" s="156">
        <f t="shared" si="54"/>
        <v>4.0731412568270522E-4</v>
      </c>
      <c r="M47" s="156">
        <f t="shared" si="53"/>
        <v>4.0731412568270522E-4</v>
      </c>
      <c r="N47" s="156">
        <f t="shared" si="53"/>
        <v>4.0731412568270522E-4</v>
      </c>
      <c r="O47" s="156">
        <f t="shared" si="53"/>
        <v>4.0731412568270522E-4</v>
      </c>
      <c r="P47" s="156">
        <f t="shared" si="53"/>
        <v>4.0731412568270522E-4</v>
      </c>
      <c r="Q47" s="156">
        <f t="shared" si="53"/>
        <v>4.0731412568270522E-4</v>
      </c>
      <c r="R47" s="156">
        <f t="shared" si="53"/>
        <v>4.0731412568270522E-4</v>
      </c>
      <c r="S47" s="156">
        <f t="shared" si="53"/>
        <v>4.0731412568270522E-4</v>
      </c>
      <c r="T47" s="156">
        <f t="shared" si="53"/>
        <v>4.0731412568270522E-4</v>
      </c>
      <c r="U47" s="156">
        <f t="shared" si="53"/>
        <v>4.0731412568270522E-4</v>
      </c>
      <c r="V47" s="156">
        <f t="shared" si="53"/>
        <v>4.0731412568270522E-4</v>
      </c>
      <c r="W47" s="156">
        <f t="shared" si="53"/>
        <v>4.0731412568270522E-4</v>
      </c>
      <c r="X47" s="156">
        <f t="shared" si="53"/>
        <v>4.0731412568270522E-4</v>
      </c>
      <c r="Y47" s="156">
        <f t="shared" si="53"/>
        <v>4.0731412568270522E-4</v>
      </c>
      <c r="Z47" s="156">
        <f t="shared" si="53"/>
        <v>4.0731412568270522E-4</v>
      </c>
      <c r="AA47" s="156">
        <f t="shared" si="53"/>
        <v>4.0731412568270522E-4</v>
      </c>
      <c r="AB47" s="156">
        <f t="shared" si="53"/>
        <v>4.0731412568270522E-4</v>
      </c>
      <c r="AC47" s="156">
        <f t="shared" si="53"/>
        <v>4.0731412568270522E-4</v>
      </c>
      <c r="AD47" s="156">
        <f t="shared" si="53"/>
        <v>4.0731412568270522E-4</v>
      </c>
      <c r="AE47" s="156">
        <f t="shared" si="53"/>
        <v>4.0731412568270522E-4</v>
      </c>
    </row>
    <row r="48" spans="1:32">
      <c r="B48" s="2" t="s">
        <v>102</v>
      </c>
      <c r="C48">
        <f>SUMPRODUCT(N57:N106,$B$57:$B$106)</f>
        <v>2.4315686509986497E-2</v>
      </c>
      <c r="D48">
        <f>SUMPRODUCT(Z$57:Z$106,$B$57:$B$106)</f>
        <v>2.9577652911864181E-2</v>
      </c>
      <c r="E48">
        <f>SUMPRODUCT(AL$57:AL$106,$B$57:$B$106)</f>
        <v>3.3297157933265195E-2</v>
      </c>
      <c r="F48">
        <f>SUMPRODUCT(AX$57:AX$106,$B$57:$B$106)</f>
        <v>4.5064502565989838E-2</v>
      </c>
      <c r="G48">
        <f>SUMPRODUCT(BJ$57:BJ$106,$B$57:$B$106)</f>
        <v>7.84612722205731E-2</v>
      </c>
      <c r="H48">
        <f>SUMPRODUCT(BV$57:BV$106,$B$57:$B$106)</f>
        <v>0.13866165890084245</v>
      </c>
      <c r="I48">
        <f>SUMPRODUCT(CH$57:CH$106,$B$57:$B$106)</f>
        <v>0.19918771147412476</v>
      </c>
      <c r="J48">
        <f>SUMPRODUCT(CT$57:CT$106,$B$57:$B$106)</f>
        <v>0.27204974816772043</v>
      </c>
      <c r="K48">
        <f>SUMPRODUCT(DF$57:DF$106,$B$57:$B$106)</f>
        <v>0.3221459546209639</v>
      </c>
      <c r="L48" s="156">
        <f t="shared" si="54"/>
        <v>0.3221459546209639</v>
      </c>
      <c r="M48" s="156">
        <f t="shared" si="53"/>
        <v>0.3221459546209639</v>
      </c>
      <c r="N48" s="156">
        <f t="shared" si="53"/>
        <v>0.3221459546209639</v>
      </c>
      <c r="O48" s="156">
        <f t="shared" si="53"/>
        <v>0.3221459546209639</v>
      </c>
      <c r="P48" s="156">
        <f t="shared" si="53"/>
        <v>0.3221459546209639</v>
      </c>
      <c r="Q48" s="156">
        <f t="shared" si="53"/>
        <v>0.3221459546209639</v>
      </c>
      <c r="R48" s="156">
        <f t="shared" si="53"/>
        <v>0.3221459546209639</v>
      </c>
      <c r="S48" s="156">
        <f t="shared" si="53"/>
        <v>0.3221459546209639</v>
      </c>
      <c r="T48" s="156">
        <f t="shared" si="53"/>
        <v>0.3221459546209639</v>
      </c>
      <c r="U48" s="156">
        <f t="shared" si="53"/>
        <v>0.3221459546209639</v>
      </c>
      <c r="V48" s="156">
        <f t="shared" si="53"/>
        <v>0.3221459546209639</v>
      </c>
      <c r="W48" s="156">
        <f t="shared" si="53"/>
        <v>0.3221459546209639</v>
      </c>
      <c r="X48" s="156">
        <f t="shared" si="53"/>
        <v>0.3221459546209639</v>
      </c>
      <c r="Y48" s="156">
        <f t="shared" si="53"/>
        <v>0.3221459546209639</v>
      </c>
      <c r="Z48" s="156">
        <f t="shared" si="53"/>
        <v>0.3221459546209639</v>
      </c>
      <c r="AA48" s="156">
        <f t="shared" si="53"/>
        <v>0.3221459546209639</v>
      </c>
      <c r="AB48" s="156">
        <f t="shared" si="53"/>
        <v>0.3221459546209639</v>
      </c>
      <c r="AC48" s="156">
        <f t="shared" si="53"/>
        <v>0.3221459546209639</v>
      </c>
      <c r="AD48" s="156">
        <f t="shared" si="53"/>
        <v>0.3221459546209639</v>
      </c>
      <c r="AE48" s="156">
        <f t="shared" si="53"/>
        <v>0.3221459546209639</v>
      </c>
    </row>
    <row r="49" spans="1:110">
      <c r="B49" s="1"/>
    </row>
    <row r="50" spans="1:110">
      <c r="B50" s="1"/>
      <c r="C50" s="160">
        <f>SUM(C39:C48)</f>
        <v>0.99999999999999989</v>
      </c>
      <c r="D50" s="160">
        <f>SUM(D39:D48)</f>
        <v>1</v>
      </c>
      <c r="E50" s="160">
        <f>SUM(E39:E48)</f>
        <v>0.99999999999999989</v>
      </c>
      <c r="F50" s="160">
        <f>SUM(F39:F48)</f>
        <v>1</v>
      </c>
      <c r="G50" s="160">
        <f t="shared" ref="G50:K50" si="55">SUM(G39:G48)</f>
        <v>1</v>
      </c>
      <c r="H50" s="160">
        <f t="shared" si="55"/>
        <v>0.99999999999999989</v>
      </c>
      <c r="I50" s="160">
        <f t="shared" si="55"/>
        <v>0.99999999999999978</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0.46212730773021299</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0.23557530576093863</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3.590246369114277E-3</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0.2437107916481113</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5.4996348491622757E-2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6059681.0799243944</v>
      </c>
      <c r="C2" s="5">
        <f>SUMIFS(Imports_new!C$10:C$33,Imports_new!$A$10:$A$33,$A2)</f>
        <v>6059681.0799243944</v>
      </c>
      <c r="D2" s="5">
        <f>SUMIFS(Imports_new!D$10:D$33,Imports_new!$A$10:$A$33,$A2)</f>
        <v>6059681.0799243944</v>
      </c>
      <c r="E2" s="5">
        <f>SUMIFS(Imports_new!E$10:E$33,Imports_new!$A$10:$A$33,$A2)</f>
        <v>4963330.993422905</v>
      </c>
      <c r="F2" s="5">
        <f>SUMIFS(Imports_new!F$10:F$33,Imports_new!$A$10:$A$33,$A2)</f>
        <v>4407954.3280415712</v>
      </c>
      <c r="G2" s="5">
        <f>SUMIFS(Imports_new!G$10:G$33,Imports_new!$A$10:$A$33,$A2)</f>
        <v>4401432.6236066557</v>
      </c>
      <c r="H2" s="5">
        <f>SUMIFS(Imports_new!H$10:H$33,Imports_new!$A$10:$A$33,$A2)</f>
        <v>4064205.8650054145</v>
      </c>
      <c r="I2" s="5">
        <f>SUMIFS(Imports_new!I$10:I$33,Imports_new!$A$10:$A$33,$A2)</f>
        <v>3603860.6772921532</v>
      </c>
      <c r="J2" s="5">
        <f>SUMIFS(Imports_new!J$10:J$33,Imports_new!$A$10:$A$33,$A2)</f>
        <v>2883182.8237532997</v>
      </c>
      <c r="K2" s="5">
        <f>SUMIFS(Imports_new!K$10:K$33,Imports_new!$A$10:$A$33,$A2)</f>
        <v>2895471.9509781334</v>
      </c>
      <c r="L2" s="5">
        <f>SUMIFS(Imports_new!L$10:L$33,Imports_new!$A$10:$A$33,$A2)</f>
        <v>3110720.4444256383</v>
      </c>
      <c r="M2" s="5">
        <f>SUMIFS(Imports_new!M$10:M$33,Imports_new!$A$10:$A$33,$A2)</f>
        <v>3110720.4444256383</v>
      </c>
      <c r="N2" s="5">
        <f>SUMIFS(Imports_new!N$10:N$33,Imports_new!$A$10:$A$33,$A2)</f>
        <v>3110720.4444256383</v>
      </c>
      <c r="O2" s="5">
        <f>SUMIFS(Imports_new!O$10:O$33,Imports_new!$A$10:$A$33,$A2)</f>
        <v>3110720.4444256383</v>
      </c>
      <c r="P2" s="5">
        <f>SUMIFS(Imports_new!P$10:P$33,Imports_new!$A$10:$A$33,$A2)</f>
        <v>3110720.4444256383</v>
      </c>
      <c r="Q2" s="5">
        <f>SUMIFS(Imports_new!Q$10:Q$33,Imports_new!$A$10:$A$33,$A2)</f>
        <v>3110720.4444256383</v>
      </c>
      <c r="R2" s="5">
        <f>SUMIFS(Imports_new!R$10:R$33,Imports_new!$A$10:$A$33,$A2)</f>
        <v>3110720.4444256383</v>
      </c>
      <c r="S2" s="5">
        <f>SUMIFS(Imports_new!S$10:S$33,Imports_new!$A$10:$A$33,$A2)</f>
        <v>3110720.4444256383</v>
      </c>
      <c r="T2" s="5">
        <f>SUMIFS(Imports_new!T$10:T$33,Imports_new!$A$10:$A$33,$A2)</f>
        <v>3110720.4444256383</v>
      </c>
      <c r="U2" s="5">
        <f>SUMIFS(Imports_new!U$10:U$33,Imports_new!$A$10:$A$33,$A2)</f>
        <v>3110720.4444256383</v>
      </c>
      <c r="V2" s="5">
        <f>SUMIFS(Imports_new!V$10:V$33,Imports_new!$A$10:$A$33,$A2)</f>
        <v>3110720.4444256383</v>
      </c>
      <c r="W2" s="5">
        <f>SUMIFS(Imports_new!W$10:W$33,Imports_new!$A$10:$A$33,$A2)</f>
        <v>3110720.4444256383</v>
      </c>
      <c r="X2" s="5">
        <f>SUMIFS(Imports_new!X$10:X$33,Imports_new!$A$10:$A$33,$A2)</f>
        <v>3110720.4444256383</v>
      </c>
      <c r="Y2" s="5">
        <f>SUMIFS(Imports_new!Y$10:Y$33,Imports_new!$A$10:$A$33,$A2)</f>
        <v>3110720.4444256383</v>
      </c>
      <c r="Z2" s="5">
        <f>SUMIFS(Imports_new!Z$10:Z$33,Imports_new!$A$10:$A$33,$A2)</f>
        <v>3110720.4444256383</v>
      </c>
      <c r="AA2" s="5">
        <f>SUMIFS(Imports_new!AA$10:AA$33,Imports_new!$A$10:$A$33,$A2)</f>
        <v>3110720.4444256383</v>
      </c>
      <c r="AB2" s="5">
        <f>SUMIFS(Imports_new!AB$10:AB$33,Imports_new!$A$10:$A$33,$A2)</f>
        <v>3110720.4444256383</v>
      </c>
      <c r="AC2" s="5">
        <f>SUMIFS(Imports_new!AC$10:AC$33,Imports_new!$A$10:$A$33,$A2)</f>
        <v>3110720.4444256383</v>
      </c>
      <c r="AD2" s="5">
        <f>SUMIFS(Imports_new!AD$10:AD$33,Imports_new!$A$10:$A$33,$A2)</f>
        <v>3110720.4444256383</v>
      </c>
      <c r="AE2" s="5">
        <f>SUMIFS(Imports_new!AE$10:AE$33,Imports_new!$A$10:$A$33,$A2)</f>
        <v>3110720.4444256383</v>
      </c>
      <c r="AF2" s="5">
        <f>SUMIFS(Imports_new!AF$10:AF$33,Imports_new!$A$10:$A$33,$A2)</f>
        <v>3110720.4444256383</v>
      </c>
    </row>
    <row r="3" spans="1:32">
      <c r="A3" s="2" t="s">
        <v>346</v>
      </c>
      <c r="B3" s="5">
        <f>SUMIFS(Imports_new!B$10:B$33,Imports_new!$A$10:$A$33,$A3)</f>
        <v>8598711.6949058902</v>
      </c>
      <c r="C3" s="5">
        <f>SUMIFS(Imports_new!C$10:C$33,Imports_new!$A$10:$A$33,$A3)</f>
        <v>8598711.6949058902</v>
      </c>
      <c r="D3" s="5">
        <f>SUMIFS(Imports_new!D$10:D$33,Imports_new!$A$10:$A$33,$A3)</f>
        <v>8598711.6949058902</v>
      </c>
      <c r="E3" s="5">
        <f>SUMIFS(Imports_new!E$10:E$33,Imports_new!$A$10:$A$33,$A3)</f>
        <v>9932404.5837983154</v>
      </c>
      <c r="F3" s="5">
        <f>SUMIFS(Imports_new!F$10:F$33,Imports_new!$A$10:$A$33,$A3)</f>
        <v>10472316.543200711</v>
      </c>
      <c r="G3" s="5">
        <f>SUMIFS(Imports_new!G$10:G$33,Imports_new!$A$10:$A$33,$A3)</f>
        <v>10021909.247309744</v>
      </c>
      <c r="H3" s="5">
        <f>SUMIFS(Imports_new!H$10:H$33,Imports_new!$A$10:$A$33,$A3)</f>
        <v>9301509.0291831605</v>
      </c>
      <c r="I3" s="5">
        <f>SUMIFS(Imports_new!I$10:I$33,Imports_new!$A$10:$A$33,$A3)</f>
        <v>8185114.0228264602</v>
      </c>
      <c r="J3" s="5">
        <f>SUMIFS(Imports_new!J$10:J$33,Imports_new!$A$10:$A$33,$A3)</f>
        <v>6901831.8844824936</v>
      </c>
      <c r="K3" s="5">
        <f>SUMIFS(Imports_new!K$10:K$33,Imports_new!$A$10:$A$33,$A3)</f>
        <v>5963606.9730430944</v>
      </c>
      <c r="L3" s="5">
        <f>SUMIFS(Imports_new!L$10:L$33,Imports_new!$A$10:$A$33,$A3)</f>
        <v>4636590.0645802021</v>
      </c>
      <c r="M3" s="5">
        <f>SUMIFS(Imports_new!M$10:M$33,Imports_new!$A$10:$A$33,$A3)</f>
        <v>4636590.0645802021</v>
      </c>
      <c r="N3" s="5">
        <f>SUMIFS(Imports_new!N$10:N$33,Imports_new!$A$10:$A$33,$A3)</f>
        <v>4636590.0645802021</v>
      </c>
      <c r="O3" s="5">
        <f>SUMIFS(Imports_new!O$10:O$33,Imports_new!$A$10:$A$33,$A3)</f>
        <v>4636590.0645802021</v>
      </c>
      <c r="P3" s="5">
        <f>SUMIFS(Imports_new!P$10:P$33,Imports_new!$A$10:$A$33,$A3)</f>
        <v>4636590.0645802021</v>
      </c>
      <c r="Q3" s="5">
        <f>SUMIFS(Imports_new!Q$10:Q$33,Imports_new!$A$10:$A$33,$A3)</f>
        <v>4636590.0645802021</v>
      </c>
      <c r="R3" s="5">
        <f>SUMIFS(Imports_new!R$10:R$33,Imports_new!$A$10:$A$33,$A3)</f>
        <v>4636590.0645802021</v>
      </c>
      <c r="S3" s="5">
        <f>SUMIFS(Imports_new!S$10:S$33,Imports_new!$A$10:$A$33,$A3)</f>
        <v>4636590.0645802021</v>
      </c>
      <c r="T3" s="5">
        <f>SUMIFS(Imports_new!T$10:T$33,Imports_new!$A$10:$A$33,$A3)</f>
        <v>4636590.0645802021</v>
      </c>
      <c r="U3" s="5">
        <f>SUMIFS(Imports_new!U$10:U$33,Imports_new!$A$10:$A$33,$A3)</f>
        <v>4636590.0645802021</v>
      </c>
      <c r="V3" s="5">
        <f>SUMIFS(Imports_new!V$10:V$33,Imports_new!$A$10:$A$33,$A3)</f>
        <v>4636590.0645802021</v>
      </c>
      <c r="W3" s="5">
        <f>SUMIFS(Imports_new!W$10:W$33,Imports_new!$A$10:$A$33,$A3)</f>
        <v>4636590.0645802021</v>
      </c>
      <c r="X3" s="5">
        <f>SUMIFS(Imports_new!X$10:X$33,Imports_new!$A$10:$A$33,$A3)</f>
        <v>4636590.0645802021</v>
      </c>
      <c r="Y3" s="5">
        <f>SUMIFS(Imports_new!Y$10:Y$33,Imports_new!$A$10:$A$33,$A3)</f>
        <v>4636590.0645802021</v>
      </c>
      <c r="Z3" s="5">
        <f>SUMIFS(Imports_new!Z$10:Z$33,Imports_new!$A$10:$A$33,$A3)</f>
        <v>4636590.0645802021</v>
      </c>
      <c r="AA3" s="5">
        <f>SUMIFS(Imports_new!AA$10:AA$33,Imports_new!$A$10:$A$33,$A3)</f>
        <v>4636590.0645802021</v>
      </c>
      <c r="AB3" s="5">
        <f>SUMIFS(Imports_new!AB$10:AB$33,Imports_new!$A$10:$A$33,$A3)</f>
        <v>4636590.0645802021</v>
      </c>
      <c r="AC3" s="5">
        <f>SUMIFS(Imports_new!AC$10:AC$33,Imports_new!$A$10:$A$33,$A3)</f>
        <v>4636590.0645802021</v>
      </c>
      <c r="AD3" s="5">
        <f>SUMIFS(Imports_new!AD$10:AD$33,Imports_new!$A$10:$A$33,$A3)</f>
        <v>4636590.0645802021</v>
      </c>
      <c r="AE3" s="5">
        <f>SUMIFS(Imports_new!AE$10:AE$33,Imports_new!$A$10:$A$33,$A3)</f>
        <v>4636590.0645802021</v>
      </c>
      <c r="AF3" s="5">
        <f>SUMIFS(Imports_new!AF$10:AF$33,Imports_new!$A$10:$A$33,$A3)</f>
        <v>4636590.0645802021</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8781580.9456511233</v>
      </c>
      <c r="C5" s="5">
        <f>SUMIFS(Imports_new!C$10:C$33,Imports_new!$A$10:$A$33,$A5)</f>
        <v>8781580.9456511233</v>
      </c>
      <c r="D5" s="5">
        <f>SUMIFS(Imports_new!D$10:D$33,Imports_new!$A$10:$A$33,$A5)</f>
        <v>8781580.9456511233</v>
      </c>
      <c r="E5" s="5">
        <f>SUMIFS(Imports_new!E$10:E$33,Imports_new!$A$10:$A$33,$A5)</f>
        <v>8521435.9345746767</v>
      </c>
      <c r="F5" s="5">
        <f>SUMIFS(Imports_new!F$10:F$33,Imports_new!$A$10:$A$33,$A5)</f>
        <v>8567886.8127667047</v>
      </c>
      <c r="G5" s="5">
        <f>SUMIFS(Imports_new!G$10:G$33,Imports_new!$A$10:$A$33,$A5)</f>
        <v>8685800.0785295125</v>
      </c>
      <c r="H5" s="5">
        <f>SUMIFS(Imports_new!H$10:H$33,Imports_new!$A$10:$A$33,$A5)</f>
        <v>8839303.0073075499</v>
      </c>
      <c r="I5" s="5">
        <f>SUMIFS(Imports_new!I$10:I$33,Imports_new!$A$10:$A$33,$A5)</f>
        <v>8851457.3037240356</v>
      </c>
      <c r="J5" s="5">
        <f>SUMIFS(Imports_new!J$10:J$33,Imports_new!$A$10:$A$33,$A5)</f>
        <v>9238330.6617963668</v>
      </c>
      <c r="K5" s="5">
        <f>SUMIFS(Imports_new!K$10:K$33,Imports_new!$A$10:$A$33,$A5)</f>
        <v>8382691.0653529884</v>
      </c>
      <c r="L5" s="5">
        <f>SUMIFS(Imports_new!L$10:L$33,Imports_new!$A$10:$A$33,$A5)</f>
        <v>8173404.9941252694</v>
      </c>
      <c r="M5" s="5">
        <f>SUMIFS(Imports_new!M$10:M$33,Imports_new!$A$10:$A$33,$A5)</f>
        <v>8173404.9941252694</v>
      </c>
      <c r="N5" s="5">
        <f>SUMIFS(Imports_new!N$10:N$33,Imports_new!$A$10:$A$33,$A5)</f>
        <v>8173404.9941252694</v>
      </c>
      <c r="O5" s="5">
        <f>SUMIFS(Imports_new!O$10:O$33,Imports_new!$A$10:$A$33,$A5)</f>
        <v>8173404.9941252694</v>
      </c>
      <c r="P5" s="5">
        <f>SUMIFS(Imports_new!P$10:P$33,Imports_new!$A$10:$A$33,$A5)</f>
        <v>8173404.9941252694</v>
      </c>
      <c r="Q5" s="5">
        <f>SUMIFS(Imports_new!Q$10:Q$33,Imports_new!$A$10:$A$33,$A5)</f>
        <v>8173404.9941252694</v>
      </c>
      <c r="R5" s="5">
        <f>SUMIFS(Imports_new!R$10:R$33,Imports_new!$A$10:$A$33,$A5)</f>
        <v>8173404.9941252694</v>
      </c>
      <c r="S5" s="5">
        <f>SUMIFS(Imports_new!S$10:S$33,Imports_new!$A$10:$A$33,$A5)</f>
        <v>8173404.9941252694</v>
      </c>
      <c r="T5" s="5">
        <f>SUMIFS(Imports_new!T$10:T$33,Imports_new!$A$10:$A$33,$A5)</f>
        <v>8173404.9941252694</v>
      </c>
      <c r="U5" s="5">
        <f>SUMIFS(Imports_new!U$10:U$33,Imports_new!$A$10:$A$33,$A5)</f>
        <v>8173404.9941252694</v>
      </c>
      <c r="V5" s="5">
        <f>SUMIFS(Imports_new!V$10:V$33,Imports_new!$A$10:$A$33,$A5)</f>
        <v>8173404.9941252694</v>
      </c>
      <c r="W5" s="5">
        <f>SUMIFS(Imports_new!W$10:W$33,Imports_new!$A$10:$A$33,$A5)</f>
        <v>8173404.9941252694</v>
      </c>
      <c r="X5" s="5">
        <f>SUMIFS(Imports_new!X$10:X$33,Imports_new!$A$10:$A$33,$A5)</f>
        <v>8173404.9941252694</v>
      </c>
      <c r="Y5" s="5">
        <f>SUMIFS(Imports_new!Y$10:Y$33,Imports_new!$A$10:$A$33,$A5)</f>
        <v>8173404.9941252694</v>
      </c>
      <c r="Z5" s="5">
        <f>SUMIFS(Imports_new!Z$10:Z$33,Imports_new!$A$10:$A$33,$A5)</f>
        <v>8173404.9941252694</v>
      </c>
      <c r="AA5" s="5">
        <f>SUMIFS(Imports_new!AA$10:AA$33,Imports_new!$A$10:$A$33,$A5)</f>
        <v>8173404.9941252694</v>
      </c>
      <c r="AB5" s="5">
        <f>SUMIFS(Imports_new!AB$10:AB$33,Imports_new!$A$10:$A$33,$A5)</f>
        <v>8173404.9941252694</v>
      </c>
      <c r="AC5" s="5">
        <f>SUMIFS(Imports_new!AC$10:AC$33,Imports_new!$A$10:$A$33,$A5)</f>
        <v>8173404.9941252694</v>
      </c>
      <c r="AD5" s="5">
        <f>SUMIFS(Imports_new!AD$10:AD$33,Imports_new!$A$10:$A$33,$A5)</f>
        <v>8173404.9941252694</v>
      </c>
      <c r="AE5" s="5">
        <f>SUMIFS(Imports_new!AE$10:AE$33,Imports_new!$A$10:$A$33,$A5)</f>
        <v>8173404.9941252694</v>
      </c>
      <c r="AF5" s="5">
        <f>SUMIFS(Imports_new!AF$10:AF$33,Imports_new!$A$10:$A$33,$A5)</f>
        <v>8173404.9941252694</v>
      </c>
    </row>
    <row r="6" spans="1:32">
      <c r="A6" s="2" t="s">
        <v>101</v>
      </c>
      <c r="B6" s="5">
        <f>SUMIFS(Imports_new!B$10:B$33,Imports_new!$A$10:$A$33,$A6)</f>
        <v>1184404.5936591264</v>
      </c>
      <c r="C6" s="5">
        <f>SUMIFS(Imports_new!C$10:C$33,Imports_new!$A$10:$A$33,$A6)</f>
        <v>1184404.5936591264</v>
      </c>
      <c r="D6" s="5">
        <f>SUMIFS(Imports_new!D$10:D$33,Imports_new!$A$10:$A$33,$A6)</f>
        <v>1184404.5936591264</v>
      </c>
      <c r="E6" s="5">
        <f>SUMIFS(Imports_new!E$10:E$33,Imports_new!$A$10:$A$33,$A6)</f>
        <v>1096725.6072208856</v>
      </c>
      <c r="F6" s="5">
        <f>SUMIFS(Imports_new!F$10:F$33,Imports_new!$A$10:$A$33,$A6)</f>
        <v>1081505.3859770219</v>
      </c>
      <c r="G6" s="5">
        <f>SUMIFS(Imports_new!G$10:G$33,Imports_new!$A$10:$A$33,$A6)</f>
        <v>1130933.5968918519</v>
      </c>
      <c r="H6" s="5">
        <f>SUMIFS(Imports_new!H$10:H$33,Imports_new!$A$10:$A$33,$A6)</f>
        <v>1166541.659023514</v>
      </c>
      <c r="I6" s="5">
        <f>SUMIFS(Imports_new!I$10:I$33,Imports_new!$A$10:$A$33,$A6)</f>
        <v>1190178.9811737188</v>
      </c>
      <c r="J6" s="5">
        <f>SUMIFS(Imports_new!J$10:J$33,Imports_new!$A$10:$A$33,$A6)</f>
        <v>1258717.2964075538</v>
      </c>
      <c r="K6" s="5">
        <f>SUMIFS(Imports_new!K$10:K$33,Imports_new!$A$10:$A$33,$A6)</f>
        <v>1192906.4631647791</v>
      </c>
      <c r="L6" s="5">
        <f>SUMIFS(Imports_new!L$10:L$33,Imports_new!$A$10:$A$33,$A6)</f>
        <v>1221190.8796858827</v>
      </c>
      <c r="M6" s="5">
        <f>SUMIFS(Imports_new!M$10:M$33,Imports_new!$A$10:$A$33,$A6)</f>
        <v>1221190.8796858827</v>
      </c>
      <c r="N6" s="5">
        <f>SUMIFS(Imports_new!N$10:N$33,Imports_new!$A$10:$A$33,$A6)</f>
        <v>1221190.8796858827</v>
      </c>
      <c r="O6" s="5">
        <f>SUMIFS(Imports_new!O$10:O$33,Imports_new!$A$10:$A$33,$A6)</f>
        <v>1221190.8796858827</v>
      </c>
      <c r="P6" s="5">
        <f>SUMIFS(Imports_new!P$10:P$33,Imports_new!$A$10:$A$33,$A6)</f>
        <v>1221190.8796858827</v>
      </c>
      <c r="Q6" s="5">
        <f>SUMIFS(Imports_new!Q$10:Q$33,Imports_new!$A$10:$A$33,$A6)</f>
        <v>1221190.8796858827</v>
      </c>
      <c r="R6" s="5">
        <f>SUMIFS(Imports_new!R$10:R$33,Imports_new!$A$10:$A$33,$A6)</f>
        <v>1221190.8796858827</v>
      </c>
      <c r="S6" s="5">
        <f>SUMIFS(Imports_new!S$10:S$33,Imports_new!$A$10:$A$33,$A6)</f>
        <v>1221190.8796858827</v>
      </c>
      <c r="T6" s="5">
        <f>SUMIFS(Imports_new!T$10:T$33,Imports_new!$A$10:$A$33,$A6)</f>
        <v>1221190.8796858827</v>
      </c>
      <c r="U6" s="5">
        <f>SUMIFS(Imports_new!U$10:U$33,Imports_new!$A$10:$A$33,$A6)</f>
        <v>1221190.8796858827</v>
      </c>
      <c r="V6" s="5">
        <f>SUMIFS(Imports_new!V$10:V$33,Imports_new!$A$10:$A$33,$A6)</f>
        <v>1221190.8796858827</v>
      </c>
      <c r="W6" s="5">
        <f>SUMIFS(Imports_new!W$10:W$33,Imports_new!$A$10:$A$33,$A6)</f>
        <v>1221190.8796858827</v>
      </c>
      <c r="X6" s="5">
        <f>SUMIFS(Imports_new!X$10:X$33,Imports_new!$A$10:$A$33,$A6)</f>
        <v>1221190.8796858827</v>
      </c>
      <c r="Y6" s="5">
        <f>SUMIFS(Imports_new!Y$10:Y$33,Imports_new!$A$10:$A$33,$A6)</f>
        <v>1221190.8796858827</v>
      </c>
      <c r="Z6" s="5">
        <f>SUMIFS(Imports_new!Z$10:Z$33,Imports_new!$A$10:$A$33,$A6)</f>
        <v>1221190.8796858827</v>
      </c>
      <c r="AA6" s="5">
        <f>SUMIFS(Imports_new!AA$10:AA$33,Imports_new!$A$10:$A$33,$A6)</f>
        <v>1221190.8796858827</v>
      </c>
      <c r="AB6" s="5">
        <f>SUMIFS(Imports_new!AB$10:AB$33,Imports_new!$A$10:$A$33,$A6)</f>
        <v>1221190.8796858827</v>
      </c>
      <c r="AC6" s="5">
        <f>SUMIFS(Imports_new!AC$10:AC$33,Imports_new!$A$10:$A$33,$A6)</f>
        <v>1221190.8796858827</v>
      </c>
      <c r="AD6" s="5">
        <f>SUMIFS(Imports_new!AD$10:AD$33,Imports_new!$A$10:$A$33,$A6)</f>
        <v>1221190.8796858827</v>
      </c>
      <c r="AE6" s="5">
        <f>SUMIFS(Imports_new!AE$10:AE$33,Imports_new!$A$10:$A$33,$A6)</f>
        <v>1221190.8796858827</v>
      </c>
      <c r="AF6" s="5">
        <f>SUMIFS(Imports_new!AF$10:AF$33,Imports_new!$A$10:$A$33,$A6)</f>
        <v>1221190.8796858827</v>
      </c>
    </row>
    <row r="7" spans="1:32">
      <c r="A7" s="2" t="s">
        <v>100</v>
      </c>
      <c r="B7" s="5">
        <f>SUMIFS(Imports_new!B$10:B$33,Imports_new!$A$10:$A$33,$A7)</f>
        <v>778.89695865087151</v>
      </c>
      <c r="C7" s="5">
        <f>SUMIFS(Imports_new!C$10:C$33,Imports_new!$A$10:$A$33,$A7)</f>
        <v>778.89695865087151</v>
      </c>
      <c r="D7" s="5">
        <f>SUMIFS(Imports_new!D$10:D$33,Imports_new!$A$10:$A$33,$A7)</f>
        <v>778.89695865087151</v>
      </c>
      <c r="E7" s="5">
        <f>SUMIFS(Imports_new!E$10:E$33,Imports_new!$A$10:$A$33,$A7)</f>
        <v>1292.2798042186712</v>
      </c>
      <c r="F7" s="5">
        <f>SUMIFS(Imports_new!F$10:F$33,Imports_new!$A$10:$A$33,$A7)</f>
        <v>1328.3343083353052</v>
      </c>
      <c r="G7" s="5">
        <f>SUMIFS(Imports_new!G$10:G$33,Imports_new!$A$10:$A$33,$A7)</f>
        <v>697.99147123602529</v>
      </c>
      <c r="H7" s="5">
        <f>SUMIFS(Imports_new!H$10:H$33,Imports_new!$A$10:$A$33,$A7)</f>
        <v>710.62843440843915</v>
      </c>
      <c r="I7" s="5">
        <f>SUMIFS(Imports_new!I$10:I$33,Imports_new!$A$10:$A$33,$A7)</f>
        <v>690.99738342193689</v>
      </c>
      <c r="J7" s="5">
        <f>SUMIFS(Imports_new!J$10:J$33,Imports_new!$A$10:$A$33,$A7)</f>
        <v>754.79007758512807</v>
      </c>
      <c r="K7" s="5">
        <f>SUMIFS(Imports_new!K$10:K$33,Imports_new!$A$10:$A$33,$A7)</f>
        <v>971.08655329978387</v>
      </c>
      <c r="L7" s="5">
        <f>SUMIFS(Imports_new!L$10:L$33,Imports_new!$A$10:$A$33,$A7)</f>
        <v>10428.407757819083</v>
      </c>
      <c r="M7" s="5">
        <f>SUMIFS(Imports_new!M$10:M$33,Imports_new!$A$10:$A$33,$A7)</f>
        <v>10428.407757819083</v>
      </c>
      <c r="N7" s="5">
        <f>SUMIFS(Imports_new!N$10:N$33,Imports_new!$A$10:$A$33,$A7)</f>
        <v>10428.407757819083</v>
      </c>
      <c r="O7" s="5">
        <f>SUMIFS(Imports_new!O$10:O$33,Imports_new!$A$10:$A$33,$A7)</f>
        <v>10428.407757819083</v>
      </c>
      <c r="P7" s="5">
        <f>SUMIFS(Imports_new!P$10:P$33,Imports_new!$A$10:$A$33,$A7)</f>
        <v>10428.407757819083</v>
      </c>
      <c r="Q7" s="5">
        <f>SUMIFS(Imports_new!Q$10:Q$33,Imports_new!$A$10:$A$33,$A7)</f>
        <v>10428.407757819083</v>
      </c>
      <c r="R7" s="5">
        <f>SUMIFS(Imports_new!R$10:R$33,Imports_new!$A$10:$A$33,$A7)</f>
        <v>10428.407757819083</v>
      </c>
      <c r="S7" s="5">
        <f>SUMIFS(Imports_new!S$10:S$33,Imports_new!$A$10:$A$33,$A7)</f>
        <v>10428.407757819083</v>
      </c>
      <c r="T7" s="5">
        <f>SUMIFS(Imports_new!T$10:T$33,Imports_new!$A$10:$A$33,$A7)</f>
        <v>10428.407757819083</v>
      </c>
      <c r="U7" s="5">
        <f>SUMIFS(Imports_new!U$10:U$33,Imports_new!$A$10:$A$33,$A7)</f>
        <v>10428.407757819083</v>
      </c>
      <c r="V7" s="5">
        <f>SUMIFS(Imports_new!V$10:V$33,Imports_new!$A$10:$A$33,$A7)</f>
        <v>10428.407757819083</v>
      </c>
      <c r="W7" s="5">
        <f>SUMIFS(Imports_new!W$10:W$33,Imports_new!$A$10:$A$33,$A7)</f>
        <v>10428.407757819083</v>
      </c>
      <c r="X7" s="5">
        <f>SUMIFS(Imports_new!X$10:X$33,Imports_new!$A$10:$A$33,$A7)</f>
        <v>10428.407757819083</v>
      </c>
      <c r="Y7" s="5">
        <f>SUMIFS(Imports_new!Y$10:Y$33,Imports_new!$A$10:$A$33,$A7)</f>
        <v>10428.407757819083</v>
      </c>
      <c r="Z7" s="5">
        <f>SUMIFS(Imports_new!Z$10:Z$33,Imports_new!$A$10:$A$33,$A7)</f>
        <v>10428.407757819083</v>
      </c>
      <c r="AA7" s="5">
        <f>SUMIFS(Imports_new!AA$10:AA$33,Imports_new!$A$10:$A$33,$A7)</f>
        <v>10428.407757819083</v>
      </c>
      <c r="AB7" s="5">
        <f>SUMIFS(Imports_new!AB$10:AB$33,Imports_new!$A$10:$A$33,$A7)</f>
        <v>10428.407757819083</v>
      </c>
      <c r="AC7" s="5">
        <f>SUMIFS(Imports_new!AC$10:AC$33,Imports_new!$A$10:$A$33,$A7)</f>
        <v>10428.407757819083</v>
      </c>
      <c r="AD7" s="5">
        <f>SUMIFS(Imports_new!AD$10:AD$33,Imports_new!$A$10:$A$33,$A7)</f>
        <v>10428.407757819083</v>
      </c>
      <c r="AE7" s="5">
        <f>SUMIFS(Imports_new!AE$10:AE$33,Imports_new!$A$10:$A$33,$A7)</f>
        <v>10428.407757819083</v>
      </c>
      <c r="AF7" s="5">
        <f>SUMIFS(Imports_new!AF$10:AF$33,Imports_new!$A$10:$A$33,$A7)</f>
        <v>10428.407757819083</v>
      </c>
    </row>
    <row r="8" spans="1:32">
      <c r="A8" s="2" t="s">
        <v>102</v>
      </c>
      <c r="B8" s="5">
        <f>SUMIFS(Imports_new!B$10:B$33,Imports_new!$A$10:$A$33,$A8)</f>
        <v>622551.19046613236</v>
      </c>
      <c r="C8" s="5">
        <f>SUMIFS(Imports_new!C$10:C$33,Imports_new!$A$10:$A$33,$A8)</f>
        <v>622551.19046613236</v>
      </c>
      <c r="D8" s="5">
        <f>SUMIFS(Imports_new!D$10:D$33,Imports_new!$A$10:$A$33,$A8)</f>
        <v>622551.19046613236</v>
      </c>
      <c r="E8" s="5">
        <f>SUMIFS(Imports_new!E$10:E$33,Imports_new!$A$10:$A$33,$A8)</f>
        <v>757272.59536400973</v>
      </c>
      <c r="F8" s="5">
        <f>SUMIFS(Imports_new!F$10:F$33,Imports_new!$A$10:$A$33,$A8)</f>
        <v>852502.57285475195</v>
      </c>
      <c r="G8" s="5">
        <f>SUMIFS(Imports_new!G$10:G$33,Imports_new!$A$10:$A$33,$A8)</f>
        <v>1153780.2853601864</v>
      </c>
      <c r="H8" s="5">
        <f>SUMIFS(Imports_new!H$10:H$33,Imports_new!$A$10:$A$33,$A8)</f>
        <v>2008833.2034690389</v>
      </c>
      <c r="I8" s="5">
        <f>SUMIFS(Imports_new!I$10:I$33,Imports_new!$A$10:$A$33,$A8)</f>
        <v>3550135.4561909996</v>
      </c>
      <c r="J8" s="5">
        <f>SUMIFS(Imports_new!J$10:J$33,Imports_new!$A$10:$A$33,$A8)</f>
        <v>5099775.688155544</v>
      </c>
      <c r="K8" s="5">
        <f>SUMIFS(Imports_new!K$10:K$33,Imports_new!$A$10:$A$33,$A8)</f>
        <v>6965252.4315226469</v>
      </c>
      <c r="L8" s="5">
        <f>SUMIFS(Imports_new!L$10:L$33,Imports_new!$A$10:$A$33,$A8)</f>
        <v>8247858.7421647562</v>
      </c>
      <c r="M8" s="5">
        <f>SUMIFS(Imports_new!M$10:M$33,Imports_new!$A$10:$A$33,$A8)</f>
        <v>8247858.7421647562</v>
      </c>
      <c r="N8" s="5">
        <f>SUMIFS(Imports_new!N$10:N$33,Imports_new!$A$10:$A$33,$A8)</f>
        <v>8247858.7421647562</v>
      </c>
      <c r="O8" s="5">
        <f>SUMIFS(Imports_new!O$10:O$33,Imports_new!$A$10:$A$33,$A8)</f>
        <v>8247858.7421647562</v>
      </c>
      <c r="P8" s="5">
        <f>SUMIFS(Imports_new!P$10:P$33,Imports_new!$A$10:$A$33,$A8)</f>
        <v>8247858.7421647562</v>
      </c>
      <c r="Q8" s="5">
        <f>SUMIFS(Imports_new!Q$10:Q$33,Imports_new!$A$10:$A$33,$A8)</f>
        <v>8247858.7421647562</v>
      </c>
      <c r="R8" s="5">
        <f>SUMIFS(Imports_new!R$10:R$33,Imports_new!$A$10:$A$33,$A8)</f>
        <v>8247858.7421647562</v>
      </c>
      <c r="S8" s="5">
        <f>SUMIFS(Imports_new!S$10:S$33,Imports_new!$A$10:$A$33,$A8)</f>
        <v>8247858.7421647562</v>
      </c>
      <c r="T8" s="5">
        <f>SUMIFS(Imports_new!T$10:T$33,Imports_new!$A$10:$A$33,$A8)</f>
        <v>8247858.7421647562</v>
      </c>
      <c r="U8" s="5">
        <f>SUMIFS(Imports_new!U$10:U$33,Imports_new!$A$10:$A$33,$A8)</f>
        <v>8247858.7421647562</v>
      </c>
      <c r="V8" s="5">
        <f>SUMIFS(Imports_new!V$10:V$33,Imports_new!$A$10:$A$33,$A8)</f>
        <v>8247858.7421647562</v>
      </c>
      <c r="W8" s="5">
        <f>SUMIFS(Imports_new!W$10:W$33,Imports_new!$A$10:$A$33,$A8)</f>
        <v>8247858.7421647562</v>
      </c>
      <c r="X8" s="5">
        <f>SUMIFS(Imports_new!X$10:X$33,Imports_new!$A$10:$A$33,$A8)</f>
        <v>8247858.7421647562</v>
      </c>
      <c r="Y8" s="5">
        <f>SUMIFS(Imports_new!Y$10:Y$33,Imports_new!$A$10:$A$33,$A8)</f>
        <v>8247858.7421647562</v>
      </c>
      <c r="Z8" s="5">
        <f>SUMIFS(Imports_new!Z$10:Z$33,Imports_new!$A$10:$A$33,$A8)</f>
        <v>8247858.7421647562</v>
      </c>
      <c r="AA8" s="5">
        <f>SUMIFS(Imports_new!AA$10:AA$33,Imports_new!$A$10:$A$33,$A8)</f>
        <v>8247858.7421647562</v>
      </c>
      <c r="AB8" s="5">
        <f>SUMIFS(Imports_new!AB$10:AB$33,Imports_new!$A$10:$A$33,$A8)</f>
        <v>8247858.7421647562</v>
      </c>
      <c r="AC8" s="5">
        <f>SUMIFS(Imports_new!AC$10:AC$33,Imports_new!$A$10:$A$33,$A8)</f>
        <v>8247858.7421647562</v>
      </c>
      <c r="AD8" s="5">
        <f>SUMIFS(Imports_new!AD$10:AD$33,Imports_new!$A$10:$A$33,$A8)</f>
        <v>8247858.7421647562</v>
      </c>
      <c r="AE8" s="5">
        <f>SUMIFS(Imports_new!AE$10:AE$33,Imports_new!$A$10:$A$33,$A8)</f>
        <v>8247858.7421647562</v>
      </c>
      <c r="AF8" s="5">
        <f>SUMIFS(Imports_new!AF$10:AF$33,Imports_new!$A$10:$A$33,$A8)</f>
        <v>8247858.7421647562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125203.42691683203</v>
      </c>
      <c r="C10" s="5">
        <f>SUMIFS(Imports_new!C$10:C$33,Imports_new!$A$10:$A$33,$A10)</f>
        <v>125203.42691683203</v>
      </c>
      <c r="D10" s="5">
        <f>SUMIFS(Imports_new!D$10:D$33,Imports_new!$A$10:$A$33,$A10)</f>
        <v>125203.42691683203</v>
      </c>
      <c r="E10" s="5">
        <f>SUMIFS(Imports_new!E$10:E$33,Imports_new!$A$10:$A$33,$A10)</f>
        <v>116378.03710593577</v>
      </c>
      <c r="F10" s="5">
        <f>SUMIFS(Imports_new!F$10:F$33,Imports_new!$A$10:$A$33,$A10)</f>
        <v>110491.3163412953</v>
      </c>
      <c r="G10" s="5">
        <f>SUMIFS(Imports_new!G$10:G$33,Imports_new!$A$10:$A$33,$A10)</f>
        <v>95652.893732913493</v>
      </c>
      <c r="H10" s="5">
        <f>SUMIFS(Imports_new!H$10:H$33,Imports_new!$A$10:$A$33,$A10)</f>
        <v>90000.120931250116</v>
      </c>
      <c r="I10" s="5">
        <f>SUMIFS(Imports_new!I$10:I$33,Imports_new!$A$10:$A$33,$A10)</f>
        <v>86704.375937595818</v>
      </c>
      <c r="J10" s="5">
        <f>SUMIFS(Imports_new!J$10:J$33,Imports_new!$A$10:$A$33,$A10)</f>
        <v>74897.898620190099</v>
      </c>
      <c r="K10" s="5">
        <f>SUMIFS(Imports_new!K$10:K$33,Imports_new!$A$10:$A$33,$A10)</f>
        <v>76602.818256608123</v>
      </c>
      <c r="L10" s="5">
        <f>SUMIFS(Imports_new!L$10:L$33,Imports_new!$A$10:$A$33,$A10)</f>
        <v>76057.341126740881</v>
      </c>
      <c r="M10" s="5">
        <f>SUMIFS(Imports_new!M$10:M$33,Imports_new!$A$10:$A$33,$A10)</f>
        <v>76057.341126740881</v>
      </c>
      <c r="N10" s="5">
        <f>SUMIFS(Imports_new!N$10:N$33,Imports_new!$A$10:$A$33,$A10)</f>
        <v>76057.341126740881</v>
      </c>
      <c r="O10" s="5">
        <f>SUMIFS(Imports_new!O$10:O$33,Imports_new!$A$10:$A$33,$A10)</f>
        <v>76057.341126740881</v>
      </c>
      <c r="P10" s="5">
        <f>SUMIFS(Imports_new!P$10:P$33,Imports_new!$A$10:$A$33,$A10)</f>
        <v>76057.341126740881</v>
      </c>
      <c r="Q10" s="5">
        <f>SUMIFS(Imports_new!Q$10:Q$33,Imports_new!$A$10:$A$33,$A10)</f>
        <v>76057.341126740881</v>
      </c>
      <c r="R10" s="5">
        <f>SUMIFS(Imports_new!R$10:R$33,Imports_new!$A$10:$A$33,$A10)</f>
        <v>76057.341126740881</v>
      </c>
      <c r="S10" s="5">
        <f>SUMIFS(Imports_new!S$10:S$33,Imports_new!$A$10:$A$33,$A10)</f>
        <v>76057.341126740881</v>
      </c>
      <c r="T10" s="5">
        <f>SUMIFS(Imports_new!T$10:T$33,Imports_new!$A$10:$A$33,$A10)</f>
        <v>76057.341126740881</v>
      </c>
      <c r="U10" s="5">
        <f>SUMIFS(Imports_new!U$10:U$33,Imports_new!$A$10:$A$33,$A10)</f>
        <v>76057.341126740881</v>
      </c>
      <c r="V10" s="5">
        <f>SUMIFS(Imports_new!V$10:V$33,Imports_new!$A$10:$A$33,$A10)</f>
        <v>76057.341126740881</v>
      </c>
      <c r="W10" s="5">
        <f>SUMIFS(Imports_new!W$10:W$33,Imports_new!$A$10:$A$33,$A10)</f>
        <v>76057.341126740881</v>
      </c>
      <c r="X10" s="5">
        <f>SUMIFS(Imports_new!X$10:X$33,Imports_new!$A$10:$A$33,$A10)</f>
        <v>76057.341126740881</v>
      </c>
      <c r="Y10" s="5">
        <f>SUMIFS(Imports_new!Y$10:Y$33,Imports_new!$A$10:$A$33,$A10)</f>
        <v>76057.341126740881</v>
      </c>
      <c r="Z10" s="5">
        <f>SUMIFS(Imports_new!Z$10:Z$33,Imports_new!$A$10:$A$33,$A10)</f>
        <v>76057.341126740881</v>
      </c>
      <c r="AA10" s="5">
        <f>SUMIFS(Imports_new!AA$10:AA$33,Imports_new!$A$10:$A$33,$A10)</f>
        <v>76057.341126740881</v>
      </c>
      <c r="AB10" s="5">
        <f>SUMIFS(Imports_new!AB$10:AB$33,Imports_new!$A$10:$A$33,$A10)</f>
        <v>76057.341126740881</v>
      </c>
      <c r="AC10" s="5">
        <f>SUMIFS(Imports_new!AC$10:AC$33,Imports_new!$A$10:$A$33,$A10)</f>
        <v>76057.341126740881</v>
      </c>
      <c r="AD10" s="5">
        <f>SUMIFS(Imports_new!AD$10:AD$33,Imports_new!$A$10:$A$33,$A10)</f>
        <v>76057.341126740881</v>
      </c>
      <c r="AE10" s="5">
        <f>SUMIFS(Imports_new!AE$10:AE$33,Imports_new!$A$10:$A$33,$A10)</f>
        <v>76057.341126740881</v>
      </c>
      <c r="AF10" s="5">
        <f>SUMIFS(Imports_new!AF$10:AF$33,Imports_new!$A$10:$A$33,$A10)</f>
        <v>76057.341126740881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229951.17151784859</v>
      </c>
      <c r="C12" s="5">
        <f>SUMIFS(Imports_new!C$10:C$33,Imports_new!$A$10:$A$33,$A12)</f>
        <v>229951.17151784859</v>
      </c>
      <c r="D12" s="5">
        <f>SUMIFS(Imports_new!D$10:D$33,Imports_new!$A$10:$A$33,$A12)</f>
        <v>229951.17151784859</v>
      </c>
      <c r="E12" s="5">
        <f>SUMIFS(Imports_new!E$10:E$33,Imports_new!$A$10:$A$33,$A12)</f>
        <v>214022.96870905012</v>
      </c>
      <c r="F12" s="5">
        <f>SUMIFS(Imports_new!F$10:F$33,Imports_new!$A$10:$A$33,$A12)</f>
        <v>108877.7065096079</v>
      </c>
      <c r="G12" s="5">
        <f>SUMIFS(Imports_new!G$10:G$33,Imports_new!$A$10:$A$33,$A12)</f>
        <v>112656.28309789996</v>
      </c>
      <c r="H12" s="5">
        <f>SUMIFS(Imports_new!H$10:H$33,Imports_new!$A$10:$A$33,$A12)</f>
        <v>130757.32124289534</v>
      </c>
      <c r="I12" s="5">
        <f>SUMIFS(Imports_new!I$10:I$33,Imports_new!$A$10:$A$33,$A12)</f>
        <v>131824.91400924386</v>
      </c>
      <c r="J12" s="5">
        <f>SUMIFS(Imports_new!J$10:J$33,Imports_new!$A$10:$A$33,$A12)</f>
        <v>141239.31225118952</v>
      </c>
      <c r="K12" s="5">
        <f>SUMIFS(Imports_new!K$10:K$33,Imports_new!$A$10:$A$33,$A12)</f>
        <v>118726.2780339516</v>
      </c>
      <c r="L12" s="5">
        <f>SUMIFS(Imports_new!L$10:L$33,Imports_new!$A$10:$A$33,$A12)</f>
        <v>120200.9896886749</v>
      </c>
      <c r="M12" s="5">
        <f>SUMIFS(Imports_new!M$10:M$33,Imports_new!$A$10:$A$33,$A12)</f>
        <v>120200.9896886749</v>
      </c>
      <c r="N12" s="5">
        <f>SUMIFS(Imports_new!N$10:N$33,Imports_new!$A$10:$A$33,$A12)</f>
        <v>120200.9896886749</v>
      </c>
      <c r="O12" s="5">
        <f>SUMIFS(Imports_new!O$10:O$33,Imports_new!$A$10:$A$33,$A12)</f>
        <v>120200.9896886749</v>
      </c>
      <c r="P12" s="5">
        <f>SUMIFS(Imports_new!P$10:P$33,Imports_new!$A$10:$A$33,$A12)</f>
        <v>120200.9896886749</v>
      </c>
      <c r="Q12" s="5">
        <f>SUMIFS(Imports_new!Q$10:Q$33,Imports_new!$A$10:$A$33,$A12)</f>
        <v>120200.9896886749</v>
      </c>
      <c r="R12" s="5">
        <f>SUMIFS(Imports_new!R$10:R$33,Imports_new!$A$10:$A$33,$A12)</f>
        <v>120200.9896886749</v>
      </c>
      <c r="S12" s="5">
        <f>SUMIFS(Imports_new!S$10:S$33,Imports_new!$A$10:$A$33,$A12)</f>
        <v>120200.9896886749</v>
      </c>
      <c r="T12" s="5">
        <f>SUMIFS(Imports_new!T$10:T$33,Imports_new!$A$10:$A$33,$A12)</f>
        <v>120200.9896886749</v>
      </c>
      <c r="U12" s="5">
        <f>SUMIFS(Imports_new!U$10:U$33,Imports_new!$A$10:$A$33,$A12)</f>
        <v>120200.9896886749</v>
      </c>
      <c r="V12" s="5">
        <f>SUMIFS(Imports_new!V$10:V$33,Imports_new!$A$10:$A$33,$A12)</f>
        <v>120200.9896886749</v>
      </c>
      <c r="W12" s="5">
        <f>SUMIFS(Imports_new!W$10:W$33,Imports_new!$A$10:$A$33,$A12)</f>
        <v>120200.9896886749</v>
      </c>
      <c r="X12" s="5">
        <f>SUMIFS(Imports_new!X$10:X$33,Imports_new!$A$10:$A$33,$A12)</f>
        <v>120200.9896886749</v>
      </c>
      <c r="Y12" s="5">
        <f>SUMIFS(Imports_new!Y$10:Y$33,Imports_new!$A$10:$A$33,$A12)</f>
        <v>120200.9896886749</v>
      </c>
      <c r="Z12" s="5">
        <f>SUMIFS(Imports_new!Z$10:Z$33,Imports_new!$A$10:$A$33,$A12)</f>
        <v>120200.9896886749</v>
      </c>
      <c r="AA12" s="5">
        <f>SUMIFS(Imports_new!AA$10:AA$33,Imports_new!$A$10:$A$33,$A12)</f>
        <v>120200.9896886749</v>
      </c>
      <c r="AB12" s="5">
        <f>SUMIFS(Imports_new!AB$10:AB$33,Imports_new!$A$10:$A$33,$A12)</f>
        <v>120200.9896886749</v>
      </c>
      <c r="AC12" s="5">
        <f>SUMIFS(Imports_new!AC$10:AC$33,Imports_new!$A$10:$A$33,$A12)</f>
        <v>120200.9896886749</v>
      </c>
      <c r="AD12" s="5">
        <f>SUMIFS(Imports_new!AD$10:AD$33,Imports_new!$A$10:$A$33,$A12)</f>
        <v>120200.9896886749</v>
      </c>
      <c r="AE12" s="5">
        <f>SUMIFS(Imports_new!AE$10:AE$33,Imports_new!$A$10:$A$33,$A12)</f>
        <v>120200.9896886749</v>
      </c>
      <c r="AF12" s="5">
        <f>SUMIFS(Imports_new!AF$10:AF$33,Imports_new!$A$10:$A$33,$A12)</f>
        <v>120200.9896886749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1002.1654027676741</v>
      </c>
      <c r="I15" s="5">
        <f>SUMIFS(Imports_new!I$10:I$33,Imports_new!$A$10:$A$33,$A15)</f>
        <v>2896.2714623670108</v>
      </c>
      <c r="J15" s="5">
        <f>SUMIFS(Imports_new!J$10:J$33,Imports_new!$A$10:$A$33,$A15)</f>
        <v>4132.6444557739896</v>
      </c>
      <c r="K15" s="5">
        <f>SUMIFS(Imports_new!K$10:K$33,Imports_new!$A$10:$A$33,$A15)</f>
        <v>6633.9330944970743</v>
      </c>
      <c r="L15" s="5">
        <f>SUMIFS(Imports_new!L$10:L$33,Imports_new!$A$10:$A$33,$A15)</f>
        <v>6411.1364450155643</v>
      </c>
      <c r="M15" s="5">
        <f>SUMIFS(Imports_new!M$10:M$33,Imports_new!$A$10:$A$33,$A15)</f>
        <v>6411.1364450155643</v>
      </c>
      <c r="N15" s="5">
        <f>SUMIFS(Imports_new!N$10:N$33,Imports_new!$A$10:$A$33,$A15)</f>
        <v>6411.1364450155643</v>
      </c>
      <c r="O15" s="5">
        <f>SUMIFS(Imports_new!O$10:O$33,Imports_new!$A$10:$A$33,$A15)</f>
        <v>6411.1364450155643</v>
      </c>
      <c r="P15" s="5">
        <f>SUMIFS(Imports_new!P$10:P$33,Imports_new!$A$10:$A$33,$A15)</f>
        <v>6411.1364450155643</v>
      </c>
      <c r="Q15" s="5">
        <f>SUMIFS(Imports_new!Q$10:Q$33,Imports_new!$A$10:$A$33,$A15)</f>
        <v>6411.1364450155643</v>
      </c>
      <c r="R15" s="5">
        <f>SUMIFS(Imports_new!R$10:R$33,Imports_new!$A$10:$A$33,$A15)</f>
        <v>6411.1364450155643</v>
      </c>
      <c r="S15" s="5">
        <f>SUMIFS(Imports_new!S$10:S$33,Imports_new!$A$10:$A$33,$A15)</f>
        <v>6411.1364450155643</v>
      </c>
      <c r="T15" s="5">
        <f>SUMIFS(Imports_new!T$10:T$33,Imports_new!$A$10:$A$33,$A15)</f>
        <v>6411.1364450155643</v>
      </c>
      <c r="U15" s="5">
        <f>SUMIFS(Imports_new!U$10:U$33,Imports_new!$A$10:$A$33,$A15)</f>
        <v>6411.1364450155643</v>
      </c>
      <c r="V15" s="5">
        <f>SUMIFS(Imports_new!V$10:V$33,Imports_new!$A$10:$A$33,$A15)</f>
        <v>6411.1364450155643</v>
      </c>
      <c r="W15" s="5">
        <f>SUMIFS(Imports_new!W$10:W$33,Imports_new!$A$10:$A$33,$A15)</f>
        <v>6411.1364450155643</v>
      </c>
      <c r="X15" s="5">
        <f>SUMIFS(Imports_new!X$10:X$33,Imports_new!$A$10:$A$33,$A15)</f>
        <v>6411.1364450155643</v>
      </c>
      <c r="Y15" s="5">
        <f>SUMIFS(Imports_new!Y$10:Y$33,Imports_new!$A$10:$A$33,$A15)</f>
        <v>6411.1364450155643</v>
      </c>
      <c r="Z15" s="5">
        <f>SUMIFS(Imports_new!Z$10:Z$33,Imports_new!$A$10:$A$33,$A15)</f>
        <v>6411.1364450155643</v>
      </c>
      <c r="AA15" s="5">
        <f>SUMIFS(Imports_new!AA$10:AA$33,Imports_new!$A$10:$A$33,$A15)</f>
        <v>6411.1364450155643</v>
      </c>
      <c r="AB15" s="5">
        <f>SUMIFS(Imports_new!AB$10:AB$33,Imports_new!$A$10:$A$33,$A15)</f>
        <v>6411.1364450155643</v>
      </c>
      <c r="AC15" s="5">
        <f>SUMIFS(Imports_new!AC$10:AC$33,Imports_new!$A$10:$A$33,$A15)</f>
        <v>6411.1364450155643</v>
      </c>
      <c r="AD15" s="5">
        <f>SUMIFS(Imports_new!AD$10:AD$33,Imports_new!$A$10:$A$33,$A15)</f>
        <v>6411.1364450155643</v>
      </c>
      <c r="AE15" s="5">
        <f>SUMIFS(Imports_new!AE$10:AE$33,Imports_new!$A$10:$A$33,$A15)</f>
        <v>6411.1364450155643</v>
      </c>
      <c r="AF15" s="5">
        <f>SUMIFS(Imports_new!AF$10:AF$33,Imports_new!$A$10:$A$33,$A15)</f>
        <v>6411.1364450155643</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0</v>
      </c>
      <c r="C2">
        <f>exports!E2*IFERROR(INDEX('state specific adjustments'!$C$4:$AG$6,MATCH(About!$B$2,'state specific adjustments'!$B$4:$B$6,0),MATCH('EIaE-BEE'!C$1,'state specific adjustments'!$C$3:$AG$3,0)),1)</f>
        <v>0</v>
      </c>
      <c r="D2">
        <f>exports!F2*IFERROR(INDEX('state specific adjustments'!$C$4:$AG$6,MATCH(About!$B$2,'state specific adjustments'!$B$4:$B$6,0),MATCH('EIaE-BEE'!D$1,'state specific adjustments'!$C$3:$AG$3,0)),1)</f>
        <v>0</v>
      </c>
      <c r="E2">
        <f>exports!G2*IFERROR(INDEX('state specific adjustments'!$C$4:$AG$6,MATCH(About!$B$2,'state specific adjustments'!$B$4:$B$6,0),MATCH('EIaE-BEE'!E$1,'state specific adjustments'!$C$3:$AG$3,0)),1)</f>
        <v>0</v>
      </c>
      <c r="F2">
        <f>exports!H2*IFERROR(INDEX('state specific adjustments'!$C$4:$AG$6,MATCH(About!$B$2,'state specific adjustments'!$B$4:$B$6,0),MATCH('EIaE-BEE'!F$1,'state specific adjustments'!$C$3:$AG$3,0)),1)</f>
        <v>0</v>
      </c>
      <c r="G2">
        <f>exports!I2*IFERROR(INDEX('state specific adjustments'!$C$4:$AG$6,MATCH(About!$B$2,'state specific adjustments'!$B$4:$B$6,0),MATCH('EIaE-BEE'!G$1,'state specific adjustments'!$C$3:$AG$3,0)),1)</f>
        <v>0</v>
      </c>
      <c r="H2">
        <f>exports!J2*IFERROR(INDEX('state specific adjustments'!$C$4:$AG$6,MATCH(About!$B$2,'state specific adjustments'!$B$4:$B$6,0),MATCH('EIaE-BEE'!H$1,'state specific adjustments'!$C$3:$AG$3,0)),1)</f>
        <v>0</v>
      </c>
      <c r="I2">
        <f>exports!K2*IFERROR(INDEX('state specific adjustments'!$C$4:$AG$6,MATCH(About!$B$2,'state specific adjustments'!$B$4:$B$6,0),MATCH('EIaE-BEE'!I$1,'state specific adjustments'!$C$3:$AG$3,0)),1)</f>
        <v>0</v>
      </c>
      <c r="J2">
        <f>exports!L2*IFERROR(INDEX('state specific adjustments'!$C$4:$AG$6,MATCH(About!$B$2,'state specific adjustments'!$B$4:$B$6,0),MATCH('EIaE-BEE'!J$1,'state specific adjustments'!$C$3:$AG$3,0)),1)</f>
        <v>0</v>
      </c>
      <c r="K2">
        <f>exports!M2*IFERROR(INDEX('state specific adjustments'!$C$4:$AG$6,MATCH(About!$B$2,'state specific adjustments'!$B$4:$B$6,0),MATCH('EIaE-BEE'!K$1,'state specific adjustments'!$C$3:$AG$3,0)),1)</f>
        <v>0</v>
      </c>
      <c r="L2">
        <f>exports!N2*IFERROR(INDEX('state specific adjustments'!$C$4:$AG$6,MATCH(About!$B$2,'state specific adjustments'!$B$4:$B$6,0),MATCH('EIaE-BEE'!L$1,'state specific adjustments'!$C$3:$AG$3,0)),1)</f>
        <v>0</v>
      </c>
      <c r="M2">
        <f>exports!O2*IFERROR(INDEX('state specific adjustments'!$C$4:$AG$6,MATCH(About!$B$2,'state specific adjustments'!$B$4:$B$6,0),MATCH('EIaE-BEE'!M$1,'state specific adjustments'!$C$3:$AG$3,0)),1)</f>
        <v>0</v>
      </c>
      <c r="N2">
        <f>exports!P2*IFERROR(INDEX('state specific adjustments'!$C$4:$AG$6,MATCH(About!$B$2,'state specific adjustments'!$B$4:$B$6,0),MATCH('EIaE-BEE'!N$1,'state specific adjustments'!$C$3:$AG$3,0)),1)</f>
        <v>0</v>
      </c>
      <c r="O2">
        <f>exports!Q2*IFERROR(INDEX('state specific adjustments'!$C$4:$AG$6,MATCH(About!$B$2,'state specific adjustments'!$B$4:$B$6,0),MATCH('EIaE-BEE'!O$1,'state specific adjustments'!$C$3:$AG$3,0)),1)</f>
        <v>0</v>
      </c>
      <c r="P2">
        <f>exports!R2*IFERROR(INDEX('state specific adjustments'!$C$4:$AG$6,MATCH(About!$B$2,'state specific adjustments'!$B$4:$B$6,0),MATCH('EIaE-BEE'!P$1,'state specific adjustments'!$C$3:$AG$3,0)),1)</f>
        <v>0</v>
      </c>
      <c r="Q2">
        <f>exports!S2*IFERROR(INDEX('state specific adjustments'!$C$4:$AG$6,MATCH(About!$B$2,'state specific adjustments'!$B$4:$B$6,0),MATCH('EIaE-BEE'!Q$1,'state specific adjustments'!$C$3:$AG$3,0)),1)</f>
        <v>0</v>
      </c>
      <c r="R2">
        <f>exports!T2*IFERROR(INDEX('state specific adjustments'!$C$4:$AG$6,MATCH(About!$B$2,'state specific adjustments'!$B$4:$B$6,0),MATCH('EIaE-BEE'!R$1,'state specific adjustments'!$C$3:$AG$3,0)),1)</f>
        <v>0</v>
      </c>
      <c r="S2">
        <f>exports!U2*IFERROR(INDEX('state specific adjustments'!$C$4:$AG$6,MATCH(About!$B$2,'state specific adjustments'!$B$4:$B$6,0),MATCH('EIaE-BEE'!S$1,'state specific adjustments'!$C$3:$AG$3,0)),1)</f>
        <v>0</v>
      </c>
      <c r="T2">
        <f>exports!V2*IFERROR(INDEX('state specific adjustments'!$C$4:$AG$6,MATCH(About!$B$2,'state specific adjustments'!$B$4:$B$6,0),MATCH('EIaE-BEE'!T$1,'state specific adjustments'!$C$3:$AG$3,0)),1)</f>
        <v>0</v>
      </c>
      <c r="U2">
        <f>exports!W2*IFERROR(INDEX('state specific adjustments'!$C$4:$AG$6,MATCH(About!$B$2,'state specific adjustments'!$B$4:$B$6,0),MATCH('EIaE-BEE'!U$1,'state specific adjustments'!$C$3:$AG$3,0)),1)</f>
        <v>0</v>
      </c>
      <c r="V2">
        <f>exports!X2*IFERROR(INDEX('state specific adjustments'!$C$4:$AG$6,MATCH(About!$B$2,'state specific adjustments'!$B$4:$B$6,0),MATCH('EIaE-BEE'!V$1,'state specific adjustments'!$C$3:$AG$3,0)),1)</f>
        <v>0</v>
      </c>
      <c r="W2">
        <f>exports!Y2*IFERROR(INDEX('state specific adjustments'!$C$4:$AG$6,MATCH(About!$B$2,'state specific adjustments'!$B$4:$B$6,0),MATCH('EIaE-BEE'!W$1,'state specific adjustments'!$C$3:$AG$3,0)),1)</f>
        <v>0</v>
      </c>
      <c r="X2">
        <f>exports!Z2*IFERROR(INDEX('state specific adjustments'!$C$4:$AG$6,MATCH(About!$B$2,'state specific adjustments'!$B$4:$B$6,0),MATCH('EIaE-BEE'!X$1,'state specific adjustments'!$C$3:$AG$3,0)),1)</f>
        <v>0</v>
      </c>
      <c r="Y2">
        <f>exports!AA2*IFERROR(INDEX('state specific adjustments'!$C$4:$AG$6,MATCH(About!$B$2,'state specific adjustments'!$B$4:$B$6,0),MATCH('EIaE-BEE'!Y$1,'state specific adjustments'!$C$3:$AG$3,0)),1)</f>
        <v>0</v>
      </c>
      <c r="Z2">
        <f>exports!AB2*IFERROR(INDEX('state specific adjustments'!$C$4:$AG$6,MATCH(About!$B$2,'state specific adjustments'!$B$4:$B$6,0),MATCH('EIaE-BEE'!Z$1,'state specific adjustments'!$C$3:$AG$3,0)),1)</f>
        <v>0</v>
      </c>
      <c r="AA2">
        <f>exports!AC2*IFERROR(INDEX('state specific adjustments'!$C$4:$AG$6,MATCH(About!$B$2,'state specific adjustments'!$B$4:$B$6,0),MATCH('EIaE-BEE'!AA$1,'state specific adjustments'!$C$3:$AG$3,0)),1)</f>
        <v>0</v>
      </c>
      <c r="AB2">
        <f>exports!AD2*IFERROR(INDEX('state specific adjustments'!$C$4:$AG$6,MATCH(About!$B$2,'state specific adjustments'!$B$4:$B$6,0),MATCH('EIaE-BEE'!AB$1,'state specific adjustments'!$C$3:$AG$3,0)),1)</f>
        <v>0</v>
      </c>
      <c r="AC2">
        <f>exports!AE2*IFERROR(INDEX('state specific adjustments'!$C$4:$AG$6,MATCH(About!$B$2,'state specific adjustments'!$B$4:$B$6,0),MATCH('EIaE-BEE'!AC$1,'state specific adjustments'!$C$3:$AG$3,0)),1)</f>
        <v>0</v>
      </c>
      <c r="AD2">
        <f>exports!AF2*IFERROR(INDEX('state specific adjustments'!$C$4:$AG$6,MATCH(About!$B$2,'state specific adjustments'!$B$4:$B$6,0),MATCH('EIaE-BEE'!AD$1,'state specific adjustments'!$C$3:$AG$3,0)),1)</f>
        <v>0</v>
      </c>
      <c r="AE2">
        <f>exports!AG2*IFERROR(INDEX('state specific adjustments'!$C$4:$AG$6,MATCH(About!$B$2,'state specific adjustments'!$B$4:$B$6,0),MATCH('EIaE-BEE'!AE$1,'state specific adjustments'!$C$3:$AG$3,0)),1)</f>
        <v>0</v>
      </c>
      <c r="AF2">
        <f>exports!AH2*IFERROR(INDEX('state specific adjustments'!$C$4:$AG$6,MATCH(About!$B$2,'state specific adjustments'!$B$4:$B$6,0),MATCH('EIaE-BEE'!AF$1,'state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2025-03-20T20:35:16Z</dcterms:modified>
</cp:coreProperties>
</file>