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bldgs\CiDESCTY\"/>
    </mc:Choice>
  </mc:AlternateContent>
  <xr:revisionPtr revIDLastSave="0" documentId="8_{E01DD9F4-6CF3-4CD4-AA58-F17D352D6A33}"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K8" i="19"/>
  <c r="E8" i="19"/>
  <c r="B8" i="18"/>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C8" i="18" l="1"/>
  <c r="M8" i="19"/>
  <c r="R8" i="23"/>
  <c r="R8" i="18"/>
  <c r="I8" i="17"/>
  <c r="S8" i="18"/>
  <c r="J8" i="17"/>
  <c r="T8" i="18"/>
  <c r="H8" i="25"/>
  <c r="X8" i="25"/>
  <c r="K8" i="17"/>
  <c r="Z8" i="18"/>
  <c r="R8" i="25"/>
  <c r="Q8" i="7" s="1"/>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Y8" i="7" s="1"/>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A8" i="6" s="1"/>
  <c r="AB8" i="25"/>
  <c r="AA8" i="7" s="1"/>
  <c r="X93" i="22"/>
  <c r="AB98" i="22"/>
  <c r="N99" i="22"/>
  <c r="AD99" i="22"/>
  <c r="AB103" i="22"/>
  <c r="V105" i="22"/>
  <c r="L108" i="22"/>
  <c r="AB108" i="22"/>
  <c r="N109" i="22"/>
  <c r="AD109" i="22"/>
  <c r="T111" i="22"/>
  <c r="H112" i="22"/>
  <c r="N113" i="22"/>
  <c r="AD113" i="22"/>
  <c r="N70" i="22"/>
  <c r="X8" i="23"/>
  <c r="W8" i="10" s="1"/>
  <c r="N68" i="22"/>
  <c r="AD8" i="23"/>
  <c r="AD8" i="24"/>
  <c r="AD8" i="25"/>
  <c r="AC8" i="7" s="1"/>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22" l="1"/>
  <c r="AE8" i="10"/>
  <c r="S14" i="22"/>
  <c r="AA8" i="10"/>
  <c r="G8" i="10"/>
  <c r="S8" i="7"/>
  <c r="U8" i="7"/>
  <c r="Q8" i="10"/>
  <c r="E8" i="10"/>
  <c r="O8" i="7"/>
  <c r="I8" i="7"/>
  <c r="W8" i="6"/>
  <c r="U8" i="6"/>
  <c r="S8" i="10"/>
  <c r="W8" i="7"/>
  <c r="S30" i="14"/>
  <c r="S14" i="14"/>
  <c r="AC8" i="6"/>
  <c r="K8" i="6"/>
  <c r="I8" i="6"/>
  <c r="U8" i="10"/>
  <c r="C8" i="7"/>
  <c r="G8" i="7"/>
  <c r="E8" i="6"/>
  <c r="M8" i="7"/>
  <c r="AC8" i="10"/>
  <c r="K8" i="10"/>
  <c r="C8" i="6"/>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<sst xmlns="http://schemas.openxmlformats.org/spreadsheetml/2006/main" count="55111" uniqueCount="1381">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</sst>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1281</v>
      </c>
      <c r="C1" s="71">
        <v>45686</v>
      </c>
      <c r="D1" s="13"/>
      <c r="E1" s="13"/>
      <c r="F1" s="72" t="s">
        <v>59</v>
      </c>
      <c r="G1" s="72" t="s">
        <v>59</v>
      </c>
    </row>
    <row r="2" spans="1:7" x14ac:dyDescent="0.75">
      <c r="B2" t="str">
        <f>LOOKUP(B1,F2:G51,G2:G51)</f>
        <v>GA</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b">
        <f>IF(A14=About!$B$1,SUM('BDESC-rural-residential'!$AF$8,'BDESC-urban-residential'!$AF$8,'BDESC-commercial'!$AF$8)='REEDS calc'!Q14,"NA")</f>
        <v>1</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b">
        <f>IF(A14=About!$B$1,SUM('DESC-rural-residential'!$AF$8,'DESC-urban-residential'!$AF$8,'DESC-commercial'!$AF$8)='REEDS calc-noIRA'!Q14,"NA")</f>
        <v>1</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GEORGIA</v>
      </c>
    </row>
    <row r="3" spans="1:7" x14ac:dyDescent="0.65">
      <c r="A3" s="52" t="s">
        <v>1327</v>
      </c>
      <c r="B3" s="52">
        <v>0.59</v>
      </c>
      <c r="C3" s="52">
        <v>0.41</v>
      </c>
      <c r="F3" s="52" t="s">
        <v>10</v>
      </c>
      <c r="G3" s="52">
        <f>SUMIFS(B:B,A:A,G2)</f>
        <v>0.750999999999999</v>
      </c>
    </row>
    <row r="4" spans="1:7" x14ac:dyDescent="0.65">
      <c r="A4" s="52" t="s">
        <v>1328</v>
      </c>
      <c r="B4" s="52">
        <v>0.66</v>
      </c>
      <c r="C4" s="52">
        <v>0.33999999999999903</v>
      </c>
      <c r="F4" s="52" t="s">
        <v>11</v>
      </c>
      <c r="G4" s="52">
        <f>SUMIFS(C:C,A:A,G2)</f>
        <v>0.249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13.488895362676766</v>
      </c>
      <c r="C8" s="65">
        <f>INDEX('REEDS calc'!$C$64:$AG$113,MATCH(About!$B$2,'REEDS calc'!$B$64:$B$113,0),MATCH(C$1,'REEDS calc'!$C$63:$AG$63,0))*SUMIFS('res v com'!$E$3:$E$52,'res v com'!$B$3:$B$52,About!$B$2)*SUMIFS('Urban and Rural'!$C$2:$C$53,'Urban and Rural'!$A$2:$A$53,About!$B$1)</f>
        <v>13.488895362676766</v>
      </c>
      <c r="D8" s="65">
        <f>INDEX('REEDS calc'!$C$64:$AG$113,MATCH(About!$B$2,'REEDS calc'!$B$64:$B$113,0),MATCH(D$1,'REEDS calc'!$C$63:$AG$63,0))*SUMIFS('res v com'!$E$3:$E$52,'res v com'!$B$3:$B$52,About!$B$2)*SUMIFS('Urban and Rural'!$C$2:$C$53,'Urban and Rural'!$A$2:$A$53,About!$B$1)</f>
        <v>13.488895362676766</v>
      </c>
      <c r="E8" s="65">
        <f>INDEX('REEDS calc'!$C$64:$AG$113,MATCH(About!$B$2,'REEDS calc'!$B$64:$B$113,0),MATCH(E$1,'REEDS calc'!$C$63:$AG$63,0))*SUMIFS('res v com'!$E$3:$E$52,'res v com'!$B$3:$B$52,About!$B$2)*SUMIFS('Urban and Rural'!$C$2:$C$53,'Urban and Rural'!$A$2:$A$53,About!$B$1)</f>
        <v>14.336295905706276</v>
      </c>
      <c r="F8" s="65">
        <f>INDEX('REEDS calc'!$C$64:$AG$113,MATCH(About!$B$2,'REEDS calc'!$B$64:$B$113,0),MATCH(F$1,'REEDS calc'!$C$63:$AG$63,0))*SUMIFS('res v com'!$E$3:$E$52,'res v com'!$B$3:$B$52,About!$B$2)*SUMIFS('Urban and Rural'!$C$2:$C$53,'Urban and Rural'!$A$2:$A$53,About!$B$1)</f>
        <v>15.183696448735786</v>
      </c>
      <c r="G8" s="65">
        <f>INDEX('REEDS calc'!$C$64:$AG$113,MATCH(About!$B$2,'REEDS calc'!$B$64:$B$113,0),MATCH(G$1,'REEDS calc'!$C$63:$AG$63,0))*SUMIFS('res v com'!$E$3:$E$52,'res v com'!$B$3:$B$52,About!$B$2)*SUMIFS('Urban and Rural'!$C$2:$C$53,'Urban and Rural'!$A$2:$A$53,About!$B$1)</f>
        <v>17.978297653628999</v>
      </c>
      <c r="H8" s="65">
        <f>INDEX('REEDS calc'!$C$64:$AG$113,MATCH(About!$B$2,'REEDS calc'!$B$64:$B$113,0),MATCH(H$1,'REEDS calc'!$C$63:$AG$63,0))*SUMIFS('res v com'!$E$3:$E$52,'res v com'!$B$3:$B$52,About!$B$2)*SUMIFS('Urban and Rural'!$C$2:$C$53,'Urban and Rural'!$A$2:$A$53,About!$B$1)</f>
        <v>20.772898858522215</v>
      </c>
      <c r="I8" s="65">
        <f>INDEX('REEDS calc'!$C$64:$AG$113,MATCH(About!$B$2,'REEDS calc'!$B$64:$B$113,0),MATCH(I$1,'REEDS calc'!$C$63:$AG$63,0))*SUMIFS('res v com'!$E$3:$E$52,'res v com'!$B$3:$B$52,About!$B$2)*SUMIFS('Urban and Rural'!$C$2:$C$53,'Urban and Rural'!$A$2:$A$53,About!$B$1)</f>
        <v>24.796396358726781</v>
      </c>
      <c r="J8" s="65">
        <f>INDEX('REEDS calc'!$C$64:$AG$113,MATCH(About!$B$2,'REEDS calc'!$B$64:$B$113,0),MATCH(J$1,'REEDS calc'!$C$63:$AG$63,0))*SUMIFS('res v com'!$E$3:$E$52,'res v com'!$B$3:$B$52,About!$B$2)*SUMIFS('Urban and Rural'!$C$2:$C$53,'Urban and Rural'!$A$2:$A$53,About!$B$1)</f>
        <v>28.819893858931355</v>
      </c>
      <c r="K8" s="65">
        <f>INDEX('REEDS calc'!$C$64:$AG$113,MATCH(About!$B$2,'REEDS calc'!$B$64:$B$113,0),MATCH(K$1,'REEDS calc'!$C$63:$AG$63,0))*SUMIFS('res v com'!$E$3:$E$52,'res v com'!$B$3:$B$52,About!$B$2)*SUMIFS('Urban and Rural'!$C$2:$C$53,'Urban and Rural'!$A$2:$A$53,About!$B$1)</f>
        <v>34.554743237050978</v>
      </c>
      <c r="L8" s="65">
        <f>INDEX('REEDS calc'!$C$64:$AG$113,MATCH(About!$B$2,'REEDS calc'!$B$64:$B$113,0),MATCH(L$1,'REEDS calc'!$C$63:$AG$63,0))*SUMIFS('res v com'!$E$3:$E$52,'res v com'!$B$3:$B$52,About!$B$2)*SUMIFS('Urban and Rural'!$C$2:$C$53,'Urban and Rural'!$A$2:$A$53,About!$B$1)</f>
        <v>40.289592615170612</v>
      </c>
      <c r="M8" s="65">
        <f>INDEX('REEDS calc'!$C$64:$AG$113,MATCH(About!$B$2,'REEDS calc'!$B$64:$B$113,0),MATCH(M$1,'REEDS calc'!$C$63:$AG$63,0))*SUMIFS('res v com'!$E$3:$E$52,'res v com'!$B$3:$B$52,About!$B$2)*SUMIFS('Urban and Rural'!$C$2:$C$53,'Urban and Rural'!$A$2:$A$53,About!$B$1)</f>
        <v>47.353470579330668</v>
      </c>
      <c r="N8" s="65">
        <f>INDEX('REEDS calc'!$C$64:$AG$113,MATCH(About!$B$2,'REEDS calc'!$B$64:$B$113,0),MATCH(N$1,'REEDS calc'!$C$63:$AG$63,0))*SUMIFS('res v com'!$E$3:$E$52,'res v com'!$B$3:$B$52,About!$B$2)*SUMIFS('Urban and Rural'!$C$2:$C$53,'Urban and Rural'!$A$2:$A$53,About!$B$1)</f>
        <v>54.417348543490711</v>
      </c>
      <c r="O8" s="65">
        <f>INDEX('REEDS calc'!$C$64:$AG$113,MATCH(About!$B$2,'REEDS calc'!$B$64:$B$113,0),MATCH(O$1,'REEDS calc'!$C$63:$AG$63,0))*SUMIFS('res v com'!$E$3:$E$52,'res v com'!$B$3:$B$52,About!$B$2)*SUMIFS('Urban and Rural'!$C$2:$C$53,'Urban and Rural'!$A$2:$A$53,About!$B$1)</f>
        <v>62.710122802962118</v>
      </c>
      <c r="P8" s="65">
        <f>INDEX('REEDS calc'!$C$64:$AG$113,MATCH(About!$B$2,'REEDS calc'!$B$64:$B$113,0),MATCH(P$1,'REEDS calc'!$C$63:$AG$63,0))*SUMIFS('res v com'!$E$3:$E$52,'res v com'!$B$3:$B$52,About!$B$2)*SUMIFS('Urban and Rural'!$C$2:$C$53,'Urban and Rural'!$A$2:$A$53,About!$B$1)</f>
        <v>71.002897062433519</v>
      </c>
      <c r="Q8" s="65">
        <f>INDEX('REEDS calc'!$C$64:$AG$113,MATCH(About!$B$2,'REEDS calc'!$B$64:$B$113,0),MATCH(Q$1,'REEDS calc'!$C$63:$AG$63,0))*SUMIFS('res v com'!$E$3:$E$52,'res v com'!$B$3:$B$52,About!$B$2)*SUMIFS('Urban and Rural'!$C$2:$C$53,'Urban and Rural'!$A$2:$A$53,About!$B$1)</f>
        <v>81.052537877424115</v>
      </c>
      <c r="R8" s="65">
        <f>INDEX('REEDS calc'!$C$64:$AG$113,MATCH(About!$B$2,'REEDS calc'!$B$64:$B$113,0),MATCH(R$1,'REEDS calc'!$C$63:$AG$63,0))*SUMIFS('res v com'!$E$3:$E$52,'res v com'!$B$3:$B$52,About!$B$2)*SUMIFS('Urban and Rural'!$C$2:$C$53,'Urban and Rural'!$A$2:$A$53,About!$B$1)</f>
        <v>91.102178692414711</v>
      </c>
      <c r="S8" s="65">
        <f>INDEX('REEDS calc'!$C$64:$AG$113,MATCH(About!$B$2,'REEDS calc'!$B$64:$B$113,0),MATCH(S$1,'REEDS calc'!$C$63:$AG$63,0))*SUMIFS('res v com'!$E$3:$E$52,'res v com'!$B$3:$B$52,About!$B$2)*SUMIFS('Urban and Rural'!$C$2:$C$53,'Urban and Rural'!$A$2:$A$53,About!$B$1)</f>
        <v>103.16356825750756</v>
      </c>
      <c r="T8" s="65">
        <f>INDEX('REEDS calc'!$C$64:$AG$113,MATCH(About!$B$2,'REEDS calc'!$B$64:$B$113,0),MATCH(T$1,'REEDS calc'!$C$63:$AG$63,0))*SUMIFS('res v com'!$E$3:$E$52,'res v com'!$B$3:$B$52,About!$B$2)*SUMIFS('Urban and Rural'!$C$2:$C$53,'Urban and Rural'!$A$2:$A$53,About!$B$1)</f>
        <v>115.22495782260044</v>
      </c>
      <c r="U8" s="65">
        <f>INDEX('REEDS calc'!$C$64:$AG$113,MATCH(About!$B$2,'REEDS calc'!$B$64:$B$113,0),MATCH(U$1,'REEDS calc'!$C$63:$AG$63,0))*SUMIFS('res v com'!$E$3:$E$52,'res v com'!$B$3:$B$52,About!$B$2)*SUMIFS('Urban and Rural'!$C$2:$C$53,'Urban and Rural'!$A$2:$A$53,About!$B$1)</f>
        <v>129.70772823623275</v>
      </c>
      <c r="V8" s="65">
        <f>INDEX('REEDS calc'!$C$64:$AG$113,MATCH(About!$B$2,'REEDS calc'!$B$64:$B$113,0),MATCH(V$1,'REEDS calc'!$C$63:$AG$63,0))*SUMIFS('res v com'!$E$3:$E$52,'res v com'!$B$3:$B$52,About!$B$2)*SUMIFS('Urban and Rural'!$C$2:$C$53,'Urban and Rural'!$A$2:$A$53,About!$B$1)</f>
        <v>144.19049864986502</v>
      </c>
      <c r="W8" s="65">
        <f>INDEX('REEDS calc'!$C$64:$AG$113,MATCH(About!$B$2,'REEDS calc'!$B$64:$B$113,0),MATCH(W$1,'REEDS calc'!$C$63:$AG$63,0))*SUMIFS('res v com'!$E$3:$E$52,'res v com'!$B$3:$B$52,About!$B$2)*SUMIFS('Urban and Rural'!$C$2:$C$53,'Urban and Rural'!$A$2:$A$53,About!$B$1)</f>
        <v>161.47697320391134</v>
      </c>
      <c r="X8" s="65">
        <f>INDEX('REEDS calc'!$C$64:$AG$113,MATCH(About!$B$2,'REEDS calc'!$B$64:$B$113,0),MATCH(X$1,'REEDS calc'!$C$63:$AG$63,0))*SUMIFS('res v com'!$E$3:$E$52,'res v com'!$B$3:$B$52,About!$B$2)*SUMIFS('Urban and Rural'!$C$2:$C$53,'Urban and Rural'!$A$2:$A$53,About!$B$1)</f>
        <v>178.76344775795764</v>
      </c>
      <c r="Y8" s="65">
        <f>INDEX('REEDS calc'!$C$64:$AG$113,MATCH(About!$B$2,'REEDS calc'!$B$64:$B$113,0),MATCH(Y$1,'REEDS calc'!$C$63:$AG$63,0))*SUMIFS('res v com'!$E$3:$E$52,'res v com'!$B$3:$B$52,About!$B$2)*SUMIFS('Urban and Rural'!$C$2:$C$53,'Urban and Rural'!$A$2:$A$53,About!$B$1)</f>
        <v>199.64558184272974</v>
      </c>
      <c r="Z8" s="65">
        <f>INDEX('REEDS calc'!$C$64:$AG$113,MATCH(About!$B$2,'REEDS calc'!$B$64:$B$113,0),MATCH(Z$1,'REEDS calc'!$C$63:$AG$63,0))*SUMIFS('res v com'!$E$3:$E$52,'res v com'!$B$3:$B$52,About!$B$2)*SUMIFS('Urban and Rural'!$C$2:$C$53,'Urban and Rural'!$A$2:$A$53,About!$B$1)</f>
        <v>220.52771592750187</v>
      </c>
      <c r="AA8" s="65">
        <f>INDEX('REEDS calc'!$C$64:$AG$113,MATCH(About!$B$2,'REEDS calc'!$B$64:$B$113,0),MATCH(AA$1,'REEDS calc'!$C$63:$AG$63,0))*SUMIFS('res v com'!$E$3:$E$52,'res v com'!$B$3:$B$52,About!$B$2)*SUMIFS('Urban and Rural'!$C$2:$C$53,'Urban and Rural'!$A$2:$A$53,About!$B$1)</f>
        <v>245.27859760862452</v>
      </c>
      <c r="AB8" s="65">
        <f>INDEX('REEDS calc'!$C$64:$AG$113,MATCH(About!$B$2,'REEDS calc'!$B$64:$B$113,0),MATCH(AB$1,'REEDS calc'!$C$63:$AG$63,0))*SUMIFS('res v com'!$E$3:$E$52,'res v com'!$B$3:$B$52,About!$B$2)*SUMIFS('Urban and Rural'!$C$2:$C$53,'Urban and Rural'!$A$2:$A$53,About!$B$1)</f>
        <v>270.02947928974714</v>
      </c>
      <c r="AC8" s="65">
        <f>INDEX('REEDS calc'!$C$64:$AG$113,MATCH(About!$B$2,'REEDS calc'!$B$64:$B$113,0),MATCH(AC$1,'REEDS calc'!$C$63:$AG$63,0))*SUMIFS('res v com'!$E$3:$E$52,'res v com'!$B$3:$B$52,About!$B$2)*SUMIFS('Urban and Rural'!$C$2:$C$53,'Urban and Rural'!$A$2:$A$53,About!$B$1)</f>
        <v>299.68684321659441</v>
      </c>
      <c r="AD8" s="65">
        <f>INDEX('REEDS calc'!$C$64:$AG$113,MATCH(About!$B$2,'REEDS calc'!$B$64:$B$113,0),MATCH(AD$1,'REEDS calc'!$C$63:$AG$63,0))*SUMIFS('res v com'!$E$3:$E$52,'res v com'!$B$3:$B$52,About!$B$2)*SUMIFS('Urban and Rural'!$C$2:$C$53,'Urban and Rural'!$A$2:$A$53,About!$B$1)</f>
        <v>329.34420714344168</v>
      </c>
      <c r="AE8" s="65">
        <f>INDEX('REEDS calc'!$C$64:$AG$113,MATCH(About!$B$2,'REEDS calc'!$B$64:$B$113,0),MATCH(AE$1,'REEDS calc'!$C$63:$AG$63,0))*SUMIFS('res v com'!$E$3:$E$52,'res v com'!$B$3:$B$52,About!$B$2)*SUMIFS('Urban and Rural'!$C$2:$C$53,'Urban and Rural'!$A$2:$A$53,About!$B$1)</f>
        <v>364.80014099705431</v>
      </c>
      <c r="AF8" s="65">
        <f>INDEX('REEDS calc'!$C$64:$AG$113,MATCH(About!$B$2,'REEDS calc'!$B$64:$B$113,0),MATCH(AF$1,'REEDS calc'!$C$63:$AG$63,0))*SUMIFS('res v com'!$E$3:$E$52,'res v com'!$B$3:$B$52,About!$B$2)*SUMIFS('Urban and Rural'!$C$2:$C$53,'Urban and Rural'!$A$2:$A$53,About!$B$1)</f>
        <v>400.25607485066695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40.683375170161597</v>
      </c>
      <c r="C8" s="65">
        <f>INDEX('REEDS calc'!$C$64:$AG$113,MATCH(About!$B$2,'REEDS calc'!$B$64:$B$113,0),MATCH(C$1,'REEDS calc'!$C$63:$AG$63,0))*SUMIFS('res v com'!$E$3:$E$52,'res v com'!$B$3:$B$52,About!$B$2)*SUMIFS('Urban and Rural'!$B$2:$B$53,'Urban and Rural'!$A$2:$A$53,About!$B$1)</f>
        <v>40.683375170161597</v>
      </c>
      <c r="D8" s="65">
        <f>INDEX('REEDS calc'!$C$64:$AG$113,MATCH(About!$B$2,'REEDS calc'!$B$64:$B$113,0),MATCH(D$1,'REEDS calc'!$C$63:$AG$63,0))*SUMIFS('res v com'!$E$3:$E$52,'res v com'!$B$3:$B$52,About!$B$2)*SUMIFS('Urban and Rural'!$B$2:$B$53,'Urban and Rural'!$A$2:$A$53,About!$B$1)</f>
        <v>40.683375170161597</v>
      </c>
      <c r="E8" s="65">
        <f>INDEX('REEDS calc'!$C$64:$AG$113,MATCH(About!$B$2,'REEDS calc'!$B$64:$B$113,0),MATCH(E$1,'REEDS calc'!$C$63:$AG$63,0))*SUMIFS('res v com'!$E$3:$E$52,'res v com'!$B$3:$B$52,About!$B$2)*SUMIFS('Urban and Rural'!$B$2:$B$53,'Urban and Rural'!$A$2:$A$53,About!$B$1)</f>
        <v>43.239189659379107</v>
      </c>
      <c r="F8" s="65">
        <f>INDEX('REEDS calc'!$C$64:$AG$113,MATCH(About!$B$2,'REEDS calc'!$B$64:$B$113,0),MATCH(F$1,'REEDS calc'!$C$63:$AG$63,0))*SUMIFS('res v com'!$E$3:$E$52,'res v com'!$B$3:$B$52,About!$B$2)*SUMIFS('Urban and Rural'!$B$2:$B$53,'Urban and Rural'!$A$2:$A$53,About!$B$1)</f>
        <v>45.795004148596625</v>
      </c>
      <c r="G8" s="65">
        <f>INDEX('REEDS calc'!$C$64:$AG$113,MATCH(About!$B$2,'REEDS calc'!$B$64:$B$113,0),MATCH(G$1,'REEDS calc'!$C$63:$AG$63,0))*SUMIFS('res v com'!$E$3:$E$52,'res v com'!$B$3:$B$52,About!$B$2)*SUMIFS('Urban and Rural'!$B$2:$B$53,'Urban and Rural'!$A$2:$A$53,About!$B$1)</f>
        <v>54.223700955322741</v>
      </c>
      <c r="H8" s="65">
        <f>INDEX('REEDS calc'!$C$64:$AG$113,MATCH(About!$B$2,'REEDS calc'!$B$64:$B$113,0),MATCH(H$1,'REEDS calc'!$C$63:$AG$63,0))*SUMIFS('res v com'!$E$3:$E$52,'res v com'!$B$3:$B$52,About!$B$2)*SUMIFS('Urban and Rural'!$B$2:$B$53,'Urban and Rural'!$A$2:$A$53,About!$B$1)</f>
        <v>62.652397762048849</v>
      </c>
      <c r="I8" s="65">
        <f>INDEX('REEDS calc'!$C$64:$AG$113,MATCH(About!$B$2,'REEDS calc'!$B$64:$B$113,0),MATCH(I$1,'REEDS calc'!$C$63:$AG$63,0))*SUMIFS('res v com'!$E$3:$E$52,'res v com'!$B$3:$B$52,About!$B$2)*SUMIFS('Urban and Rural'!$B$2:$B$53,'Urban and Rural'!$A$2:$A$53,About!$B$1)</f>
        <v>74.787524760657789</v>
      </c>
      <c r="J8" s="65">
        <f>INDEX('REEDS calc'!$C$64:$AG$113,MATCH(About!$B$2,'REEDS calc'!$B$64:$B$113,0),MATCH(J$1,'REEDS calc'!$C$63:$AG$63,0))*SUMIFS('res v com'!$E$3:$E$52,'res v com'!$B$3:$B$52,About!$B$2)*SUMIFS('Urban and Rural'!$B$2:$B$53,'Urban and Rural'!$A$2:$A$53,About!$B$1)</f>
        <v>86.922651759266742</v>
      </c>
      <c r="K8" s="65">
        <f>INDEX('REEDS calc'!$C$64:$AG$113,MATCH(About!$B$2,'REEDS calc'!$B$64:$B$113,0),MATCH(K$1,'REEDS calc'!$C$63:$AG$63,0))*SUMIFS('res v com'!$E$3:$E$52,'res v com'!$B$3:$B$52,About!$B$2)*SUMIFS('Urban and Rural'!$B$2:$B$53,'Urban and Rural'!$A$2:$A$53,About!$B$1)</f>
        <v>104.21932598805323</v>
      </c>
      <c r="L8" s="65">
        <f>INDEX('REEDS calc'!$C$64:$AG$113,MATCH(About!$B$2,'REEDS calc'!$B$64:$B$113,0),MATCH(L$1,'REEDS calc'!$C$63:$AG$63,0))*SUMIFS('res v com'!$E$3:$E$52,'res v com'!$B$3:$B$52,About!$B$2)*SUMIFS('Urban and Rural'!$B$2:$B$53,'Urban and Rural'!$A$2:$A$53,About!$B$1)</f>
        <v>121.51600021683971</v>
      </c>
      <c r="M8" s="65">
        <f>INDEX('REEDS calc'!$C$64:$AG$113,MATCH(About!$B$2,'REEDS calc'!$B$64:$B$113,0),MATCH(M$1,'REEDS calc'!$C$63:$AG$63,0))*SUMIFS('res v com'!$E$3:$E$52,'res v com'!$B$3:$B$52,About!$B$2)*SUMIFS('Urban and Rural'!$B$2:$B$53,'Urban and Rural'!$A$2:$A$53,About!$B$1)</f>
        <v>142.82111006055135</v>
      </c>
      <c r="N8" s="65">
        <f>INDEX('REEDS calc'!$C$64:$AG$113,MATCH(About!$B$2,'REEDS calc'!$B$64:$B$113,0),MATCH(N$1,'REEDS calc'!$C$63:$AG$63,0))*SUMIFS('res v com'!$E$3:$E$52,'res v com'!$B$3:$B$52,About!$B$2)*SUMIFS('Urban and Rural'!$B$2:$B$53,'Urban and Rural'!$A$2:$A$53,About!$B$1)</f>
        <v>164.12621990426294</v>
      </c>
      <c r="O8" s="65">
        <f>INDEX('REEDS calc'!$C$64:$AG$113,MATCH(About!$B$2,'REEDS calc'!$B$64:$B$113,0),MATCH(O$1,'REEDS calc'!$C$63:$AG$63,0))*SUMIFS('res v com'!$E$3:$E$52,'res v com'!$B$3:$B$52,About!$B$2)*SUMIFS('Urban and Rural'!$B$2:$B$53,'Urban and Rural'!$A$2:$A$53,About!$B$1)</f>
        <v>189.1377599398574</v>
      </c>
      <c r="P8" s="65">
        <f>INDEX('REEDS calc'!$C$64:$AG$113,MATCH(About!$B$2,'REEDS calc'!$B$64:$B$113,0),MATCH(P$1,'REEDS calc'!$C$63:$AG$63,0))*SUMIFS('res v com'!$E$3:$E$52,'res v com'!$B$3:$B$52,About!$B$2)*SUMIFS('Urban and Rural'!$B$2:$B$53,'Urban and Rural'!$A$2:$A$53,About!$B$1)</f>
        <v>214.14929997545181</v>
      </c>
      <c r="Q8" s="65">
        <f>INDEX('REEDS calc'!$C$64:$AG$113,MATCH(About!$B$2,'REEDS calc'!$B$64:$B$113,0),MATCH(Q$1,'REEDS calc'!$C$63:$AG$63,0))*SUMIFS('res v com'!$E$3:$E$52,'res v com'!$B$3:$B$52,About!$B$2)*SUMIFS('Urban and Rural'!$B$2:$B$53,'Urban and Rural'!$A$2:$A$53,About!$B$1)</f>
        <v>244.45966243351577</v>
      </c>
      <c r="R8" s="65">
        <f>INDEX('REEDS calc'!$C$64:$AG$113,MATCH(About!$B$2,'REEDS calc'!$B$64:$B$113,0),MATCH(R$1,'REEDS calc'!$C$63:$AG$63,0))*SUMIFS('res v com'!$E$3:$E$52,'res v com'!$B$3:$B$52,About!$B$2)*SUMIFS('Urban and Rural'!$B$2:$B$53,'Urban and Rural'!$A$2:$A$53,About!$B$1)</f>
        <v>274.77002489157974</v>
      </c>
      <c r="S8" s="65">
        <f>INDEX('REEDS calc'!$C$64:$AG$113,MATCH(About!$B$2,'REEDS calc'!$B$64:$B$113,0),MATCH(S$1,'REEDS calc'!$C$63:$AG$63,0))*SUMIFS('res v com'!$E$3:$E$52,'res v com'!$B$3:$B$52,About!$B$2)*SUMIFS('Urban and Rural'!$B$2:$B$53,'Urban and Rural'!$A$2:$A$53,About!$B$1)</f>
        <v>311.14795084894814</v>
      </c>
      <c r="T8" s="65">
        <f>INDEX('REEDS calc'!$C$64:$AG$113,MATCH(About!$B$2,'REEDS calc'!$B$64:$B$113,0),MATCH(T$1,'REEDS calc'!$C$63:$AG$63,0))*SUMIFS('res v com'!$E$3:$E$52,'res v com'!$B$3:$B$52,About!$B$2)*SUMIFS('Urban and Rural'!$B$2:$B$53,'Urban and Rural'!$A$2:$A$53,About!$B$1)</f>
        <v>347.52587680631655</v>
      </c>
      <c r="U8" s="65">
        <f>INDEX('REEDS calc'!$C$64:$AG$113,MATCH(About!$B$2,'REEDS calc'!$B$64:$B$113,0),MATCH(U$1,'REEDS calc'!$C$63:$AG$63,0))*SUMIFS('res v com'!$E$3:$E$52,'res v com'!$B$3:$B$52,About!$B$2)*SUMIFS('Urban and Rural'!$B$2:$B$53,'Urban and Rural'!$A$2:$A$53,About!$B$1)</f>
        <v>391.2068429936171</v>
      </c>
      <c r="V8" s="65">
        <f>INDEX('REEDS calc'!$C$64:$AG$113,MATCH(About!$B$2,'REEDS calc'!$B$64:$B$113,0),MATCH(V$1,'REEDS calc'!$C$63:$AG$63,0))*SUMIFS('res v com'!$E$3:$E$52,'res v com'!$B$3:$B$52,About!$B$2)*SUMIFS('Urban and Rural'!$B$2:$B$53,'Urban and Rural'!$A$2:$A$53,About!$B$1)</f>
        <v>434.8878091809176</v>
      </c>
      <c r="W8" s="65">
        <f>INDEX('REEDS calc'!$C$64:$AG$113,MATCH(About!$B$2,'REEDS calc'!$B$64:$B$113,0),MATCH(W$1,'REEDS calc'!$C$63:$AG$63,0))*SUMIFS('res v com'!$E$3:$E$52,'res v com'!$B$3:$B$52,About!$B$2)*SUMIFS('Urban and Rural'!$B$2:$B$53,'Urban and Rural'!$A$2:$A$53,About!$B$1)</f>
        <v>487.02492721340258</v>
      </c>
      <c r="X8" s="65">
        <f>INDEX('REEDS calc'!$C$64:$AG$113,MATCH(About!$B$2,'REEDS calc'!$B$64:$B$113,0),MATCH(X$1,'REEDS calc'!$C$63:$AG$63,0))*SUMIFS('res v com'!$E$3:$E$52,'res v com'!$B$3:$B$52,About!$B$2)*SUMIFS('Urban and Rural'!$B$2:$B$53,'Urban and Rural'!$A$2:$A$53,About!$B$1)</f>
        <v>539.1620452458875</v>
      </c>
      <c r="Y8" s="65">
        <f>INDEX('REEDS calc'!$C$64:$AG$113,MATCH(About!$B$2,'REEDS calc'!$B$64:$B$113,0),MATCH(Y$1,'REEDS calc'!$C$63:$AG$63,0))*SUMIFS('res v com'!$E$3:$E$52,'res v com'!$B$3:$B$52,About!$B$2)*SUMIFS('Urban and Rural'!$B$2:$B$53,'Urban and Rural'!$A$2:$A$53,About!$B$1)</f>
        <v>602.14390346943708</v>
      </c>
      <c r="Z8" s="65">
        <f>INDEX('REEDS calc'!$C$64:$AG$113,MATCH(About!$B$2,'REEDS calc'!$B$64:$B$113,0),MATCH(Z$1,'REEDS calc'!$C$63:$AG$63,0))*SUMIFS('res v com'!$E$3:$E$52,'res v com'!$B$3:$B$52,About!$B$2)*SUMIFS('Urban and Rural'!$B$2:$B$53,'Urban and Rural'!$A$2:$A$53,About!$B$1)</f>
        <v>665.12576169298666</v>
      </c>
      <c r="AA8" s="65">
        <f>INDEX('REEDS calc'!$C$64:$AG$113,MATCH(About!$B$2,'REEDS calc'!$B$64:$B$113,0),MATCH(AA$1,'REEDS calc'!$C$63:$AG$63,0))*SUMIFS('res v com'!$E$3:$E$52,'res v com'!$B$3:$B$52,About!$B$2)*SUMIFS('Urban and Rural'!$B$2:$B$53,'Urban and Rural'!$A$2:$A$53,About!$B$1)</f>
        <v>739.77601126135244</v>
      </c>
      <c r="AB8" s="65">
        <f>INDEX('REEDS calc'!$C$64:$AG$113,MATCH(About!$B$2,'REEDS calc'!$B$64:$B$113,0),MATCH(AB$1,'REEDS calc'!$C$63:$AG$63,0))*SUMIFS('res v com'!$E$3:$E$52,'res v com'!$B$3:$B$52,About!$B$2)*SUMIFS('Urban and Rural'!$B$2:$B$53,'Urban and Rural'!$A$2:$A$53,About!$B$1)</f>
        <v>814.42626082971833</v>
      </c>
      <c r="AC8" s="65">
        <f>INDEX('REEDS calc'!$C$64:$AG$113,MATCH(About!$B$2,'REEDS calc'!$B$64:$B$113,0),MATCH(AC$1,'REEDS calc'!$C$63:$AG$63,0))*SUMIFS('res v com'!$E$3:$E$52,'res v com'!$B$3:$B$52,About!$B$2)*SUMIFS('Urban and Rural'!$B$2:$B$53,'Urban and Rural'!$A$2:$A$53,About!$B$1)</f>
        <v>903.87477612715702</v>
      </c>
      <c r="AD8" s="65">
        <f>INDEX('REEDS calc'!$C$64:$AG$113,MATCH(About!$B$2,'REEDS calc'!$B$64:$B$113,0),MATCH(AD$1,'REEDS calc'!$C$63:$AG$63,0))*SUMIFS('res v com'!$E$3:$E$52,'res v com'!$B$3:$B$52,About!$B$2)*SUMIFS('Urban and Rural'!$B$2:$B$53,'Urban and Rural'!$A$2:$A$53,About!$B$1)</f>
        <v>993.32329142459582</v>
      </c>
      <c r="AE8" s="65">
        <f>INDEX('REEDS calc'!$C$64:$AG$113,MATCH(About!$B$2,'REEDS calc'!$B$64:$B$113,0),MATCH(AE$1,'REEDS calc'!$C$63:$AG$63,0))*SUMIFS('res v com'!$E$3:$E$52,'res v com'!$B$3:$B$52,About!$B$2)*SUMIFS('Urban and Rural'!$B$2:$B$53,'Urban and Rural'!$A$2:$A$53,About!$B$1)</f>
        <v>1100.2606662200299</v>
      </c>
      <c r="AF8" s="65">
        <f>INDEX('REEDS calc'!$C$64:$AG$113,MATCH(About!$B$2,'REEDS calc'!$B$64:$B$113,0),MATCH(AF$1,'REEDS calc'!$C$63:$AG$63,0))*SUMIFS('res v com'!$E$3:$E$52,'res v com'!$B$3:$B$52,About!$B$2)*SUMIFS('Urban and Rural'!$B$2:$B$53,'Urban and Rural'!$A$2:$A$53,About!$B$1)</f>
        <v>1207.1980410154638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19.918638558070683</v>
      </c>
      <c r="C8" s="65">
        <f>INDEX('REEDS calc'!$C$64:$AG$113,MATCH(About!$B$2,'REEDS calc'!$B$64:$B$113,0),MATCH(C$1,'REEDS calc'!$C$63:$AG$63,0))*SUMIFS('res v com'!$F$3:$F$52,'res v com'!$B$3:$B$52,About!$B$2)</f>
        <v>19.918638558070683</v>
      </c>
      <c r="D8" s="65">
        <f>INDEX('REEDS calc'!$C$64:$AG$113,MATCH(About!$B$2,'REEDS calc'!$B$64:$B$113,0),MATCH(D$1,'REEDS calc'!$C$63:$AG$63,0))*SUMIFS('res v com'!$F$3:$F$52,'res v com'!$B$3:$B$52,About!$B$2)</f>
        <v>19.918638558070683</v>
      </c>
      <c r="E8" s="65">
        <f>INDEX('REEDS calc'!$C$64:$AG$113,MATCH(About!$B$2,'REEDS calc'!$B$64:$B$113,0),MATCH(E$1,'REEDS calc'!$C$63:$AG$63,0))*SUMIFS('res v com'!$F$3:$F$52,'res v com'!$B$3:$B$52,About!$B$2)</f>
        <v>21.169968980369109</v>
      </c>
      <c r="F8" s="65">
        <f>INDEX('REEDS calc'!$C$64:$AG$113,MATCH(About!$B$2,'REEDS calc'!$B$64:$B$113,0),MATCH(F$1,'REEDS calc'!$C$63:$AG$63,0))*SUMIFS('res v com'!$F$3:$F$52,'res v com'!$B$3:$B$52,About!$B$2)</f>
        <v>22.42129940266754</v>
      </c>
      <c r="G8" s="65">
        <f>INDEX('REEDS calc'!$C$64:$AG$113,MATCH(About!$B$2,'REEDS calc'!$B$64:$B$113,0),MATCH(G$1,'REEDS calc'!$C$63:$AG$63,0))*SUMIFS('res v com'!$F$3:$F$52,'res v com'!$B$3:$B$52,About!$B$2)</f>
        <v>26.548001391048192</v>
      </c>
      <c r="H8" s="65">
        <f>INDEX('REEDS calc'!$C$64:$AG$113,MATCH(About!$B$2,'REEDS calc'!$B$64:$B$113,0),MATCH(H$1,'REEDS calc'!$C$63:$AG$63,0))*SUMIFS('res v com'!$F$3:$F$52,'res v com'!$B$3:$B$52,About!$B$2)</f>
        <v>30.674703379428848</v>
      </c>
      <c r="I8" s="65">
        <f>INDEX('REEDS calc'!$C$64:$AG$113,MATCH(About!$B$2,'REEDS calc'!$B$64:$B$113,0),MATCH(I$1,'REEDS calc'!$C$63:$AG$63,0))*SUMIFS('res v com'!$F$3:$F$52,'res v com'!$B$3:$B$52,About!$B$2)</f>
        <v>36.616078880615326</v>
      </c>
      <c r="J8" s="65">
        <f>INDEX('REEDS calc'!$C$64:$AG$113,MATCH(About!$B$2,'REEDS calc'!$B$64:$B$113,0),MATCH(J$1,'REEDS calc'!$C$63:$AG$63,0))*SUMIFS('res v com'!$F$3:$F$52,'res v com'!$B$3:$B$52,About!$B$2)</f>
        <v>42.557454381801818</v>
      </c>
      <c r="K8" s="65">
        <f>INDEX('REEDS calc'!$C$64:$AG$113,MATCH(About!$B$2,'REEDS calc'!$B$64:$B$113,0),MATCH(K$1,'REEDS calc'!$C$63:$AG$63,0))*SUMIFS('res v com'!$F$3:$F$52,'res v com'!$B$3:$B$52,About!$B$2)</f>
        <v>51.02593077489567</v>
      </c>
      <c r="L8" s="65">
        <f>INDEX('REEDS calc'!$C$64:$AG$113,MATCH(About!$B$2,'REEDS calc'!$B$64:$B$113,0),MATCH(L$1,'REEDS calc'!$C$63:$AG$63,0))*SUMIFS('res v com'!$F$3:$F$52,'res v com'!$B$3:$B$52,About!$B$2)</f>
        <v>59.494407167989522</v>
      </c>
      <c r="M8" s="65">
        <f>INDEX('REEDS calc'!$C$64:$AG$113,MATCH(About!$B$2,'REEDS calc'!$B$64:$B$113,0),MATCH(M$1,'REEDS calc'!$C$63:$AG$63,0))*SUMIFS('res v com'!$F$3:$F$52,'res v com'!$B$3:$B$52,About!$B$2)</f>
        <v>69.925419360117829</v>
      </c>
      <c r="N8" s="65">
        <f>INDEX('REEDS calc'!$C$64:$AG$113,MATCH(About!$B$2,'REEDS calc'!$B$64:$B$113,0),MATCH(N$1,'REEDS calc'!$C$63:$AG$63,0))*SUMIFS('res v com'!$F$3:$F$52,'res v com'!$B$3:$B$52,About!$B$2)</f>
        <v>80.356431552246121</v>
      </c>
      <c r="O8" s="65">
        <f>INDEX('REEDS calc'!$C$64:$AG$113,MATCH(About!$B$2,'REEDS calc'!$B$64:$B$113,0),MATCH(O$1,'REEDS calc'!$C$63:$AG$63,0))*SUMIFS('res v com'!$F$3:$F$52,'res v com'!$B$3:$B$52,About!$B$2)</f>
        <v>92.602117257180254</v>
      </c>
      <c r="P8" s="65">
        <f>INDEX('REEDS calc'!$C$64:$AG$113,MATCH(About!$B$2,'REEDS calc'!$B$64:$B$113,0),MATCH(P$1,'REEDS calc'!$C$63:$AG$63,0))*SUMIFS('res v com'!$F$3:$F$52,'res v com'!$B$3:$B$52,About!$B$2)</f>
        <v>104.84780296211439</v>
      </c>
      <c r="Q8" s="65">
        <f>INDEX('REEDS calc'!$C$64:$AG$113,MATCH(About!$B$2,'REEDS calc'!$B$64:$B$113,0),MATCH(Q$1,'REEDS calc'!$C$63:$AG$63,0))*SUMIFS('res v com'!$F$3:$F$52,'res v com'!$B$3:$B$52,About!$B$2)</f>
        <v>119.6877996890598</v>
      </c>
      <c r="R8" s="65">
        <f>INDEX('REEDS calc'!$C$64:$AG$113,MATCH(About!$B$2,'REEDS calc'!$B$64:$B$113,0),MATCH(R$1,'REEDS calc'!$C$63:$AG$63,0))*SUMIFS('res v com'!$F$3:$F$52,'res v com'!$B$3:$B$52,About!$B$2)</f>
        <v>134.52779641600523</v>
      </c>
      <c r="S8" s="65">
        <f>INDEX('REEDS calc'!$C$64:$AG$113,MATCH(About!$B$2,'REEDS calc'!$B$64:$B$113,0),MATCH(S$1,'REEDS calc'!$C$63:$AG$63,0))*SUMIFS('res v com'!$F$3:$F$52,'res v com'!$B$3:$B$52,About!$B$2)</f>
        <v>152.33848089354387</v>
      </c>
      <c r="T8" s="65">
        <f>INDEX('REEDS calc'!$C$64:$AG$113,MATCH(About!$B$2,'REEDS calc'!$B$64:$B$113,0),MATCH(T$1,'REEDS calc'!$C$63:$AG$63,0))*SUMIFS('res v com'!$F$3:$F$52,'res v com'!$B$3:$B$52,About!$B$2)</f>
        <v>170.14916537108255</v>
      </c>
      <c r="U8" s="65">
        <f>INDEX('REEDS calc'!$C$64:$AG$113,MATCH(About!$B$2,'REEDS calc'!$B$64:$B$113,0),MATCH(U$1,'REEDS calc'!$C$63:$AG$63,0))*SUMIFS('res v com'!$F$3:$F$52,'res v com'!$B$3:$B$52,About!$B$2)</f>
        <v>191.53542877014974</v>
      </c>
      <c r="V8" s="65">
        <f>INDEX('REEDS calc'!$C$64:$AG$113,MATCH(About!$B$2,'REEDS calc'!$B$64:$B$113,0),MATCH(V$1,'REEDS calc'!$C$63:$AG$63,0))*SUMIFS('res v com'!$F$3:$F$52,'res v com'!$B$3:$B$52,About!$B$2)</f>
        <v>212.9216921692169</v>
      </c>
      <c r="W8" s="65">
        <f>INDEX('REEDS calc'!$C$64:$AG$113,MATCH(About!$B$2,'REEDS calc'!$B$64:$B$113,0),MATCH(W$1,'REEDS calc'!$C$63:$AG$63,0))*SUMIFS('res v com'!$F$3:$F$52,'res v com'!$B$3:$B$52,About!$B$2)</f>
        <v>238.44809958268553</v>
      </c>
      <c r="X8" s="65">
        <f>INDEX('REEDS calc'!$C$64:$AG$113,MATCH(About!$B$2,'REEDS calc'!$B$64:$B$113,0),MATCH(X$1,'REEDS calc'!$C$63:$AG$63,0))*SUMIFS('res v com'!$F$3:$F$52,'res v com'!$B$3:$B$52,About!$B$2)</f>
        <v>263.9745069961541</v>
      </c>
      <c r="Y8" s="65">
        <f>INDEX('REEDS calc'!$C$64:$AG$113,MATCH(About!$B$2,'REEDS calc'!$B$64:$B$113,0),MATCH(Y$1,'REEDS calc'!$C$63:$AG$63,0))*SUMIFS('res v com'!$F$3:$F$52,'res v com'!$B$3:$B$52,About!$B$2)</f>
        <v>294.81051468783238</v>
      </c>
      <c r="Z8" s="65">
        <f>INDEX('REEDS calc'!$C$64:$AG$113,MATCH(About!$B$2,'REEDS calc'!$B$64:$B$113,0),MATCH(Z$1,'REEDS calc'!$C$63:$AG$63,0))*SUMIFS('res v com'!$F$3:$F$52,'res v com'!$B$3:$B$52,About!$B$2)</f>
        <v>325.64652237951066</v>
      </c>
      <c r="AA8" s="65">
        <f>INDEX('REEDS calc'!$C$64:$AG$113,MATCH(About!$B$2,'REEDS calc'!$B$64:$B$113,0),MATCH(AA$1,'REEDS calc'!$C$63:$AG$63,0))*SUMIFS('res v com'!$F$3:$F$52,'res v com'!$B$3:$B$52,About!$B$2)</f>
        <v>362.19539113002207</v>
      </c>
      <c r="AB8" s="65">
        <f>INDEX('REEDS calc'!$C$64:$AG$113,MATCH(About!$B$2,'REEDS calc'!$B$64:$B$113,0),MATCH(AB$1,'REEDS calc'!$C$63:$AG$63,0))*SUMIFS('res v com'!$F$3:$F$52,'res v com'!$B$3:$B$52,About!$B$2)</f>
        <v>398.74425988053349</v>
      </c>
      <c r="AC8" s="65">
        <f>INDEX('REEDS calc'!$C$64:$AG$113,MATCH(About!$B$2,'REEDS calc'!$B$64:$B$113,0),MATCH(AC$1,'REEDS calc'!$C$63:$AG$63,0))*SUMIFS('res v com'!$F$3:$F$52,'res v com'!$B$3:$B$52,About!$B$2)</f>
        <v>442.5383806562474</v>
      </c>
      <c r="AD8" s="65">
        <f>INDEX('REEDS calc'!$C$64:$AG$113,MATCH(About!$B$2,'REEDS calc'!$B$64:$B$113,0),MATCH(AD$1,'REEDS calc'!$C$63:$AG$63,0))*SUMIFS('res v com'!$F$3:$F$52,'res v com'!$B$3:$B$52,About!$B$2)</f>
        <v>486.33250143196136</v>
      </c>
      <c r="AE8" s="65">
        <f>INDEX('REEDS calc'!$C$64:$AG$113,MATCH(About!$B$2,'REEDS calc'!$B$64:$B$113,0),MATCH(AE$1,'REEDS calc'!$C$63:$AG$63,0))*SUMIFS('res v com'!$F$3:$F$52,'res v com'!$B$3:$B$52,About!$B$2)</f>
        <v>538.68919278291457</v>
      </c>
      <c r="AF8" s="65">
        <f>INDEX('REEDS calc'!$C$64:$AG$113,MATCH(About!$B$2,'REEDS calc'!$B$64:$B$113,0),MATCH(AF$1,'REEDS calc'!$C$63:$AG$63,0))*SUMIFS('res v com'!$F$3:$F$52,'res v com'!$B$3:$B$52,About!$B$2)</f>
        <v>591.04588413386784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13.488895362676766</v>
      </c>
      <c r="C8" s="65">
        <f>INDEX('REEDS calc-noIRA'!$C$64:$AG$113,MATCH(About!$B$2,'REEDS calc-noIRA'!$B$64:$B$113,0),MATCH(C$1,'REEDS calc-noIRA'!$C$63:$AG$63,0))*SUMIFS('res v com'!$E$3:$E$52,'res v com'!$B$3:$B$52,About!$B$2)*SUMIFS('Urban and Rural'!$C$2:$C$53,'Urban and Rural'!$A$2:$A$53,About!$B$1)</f>
        <v>13.488895362676766</v>
      </c>
      <c r="D8" s="65">
        <f>INDEX('REEDS calc-noIRA'!$C$64:$AG$113,MATCH(About!$B$2,'REEDS calc-noIRA'!$B$64:$B$113,0),MATCH(D$1,'REEDS calc-noIRA'!$C$63:$AG$63,0))*SUMIFS('res v com'!$E$3:$E$52,'res v com'!$B$3:$B$52,About!$B$2)*SUMIFS('Urban and Rural'!$C$2:$C$53,'Urban and Rural'!$A$2:$A$53,About!$B$1)</f>
        <v>13.488895362676766</v>
      </c>
      <c r="E8" s="65">
        <f>INDEX('REEDS calc-noIRA'!$C$64:$AG$113,MATCH(About!$B$2,'REEDS calc-noIRA'!$B$64:$B$113,0),MATCH(E$1,'REEDS calc-noIRA'!$C$63:$AG$63,0))*SUMIFS('res v com'!$E$3:$E$52,'res v com'!$B$3:$B$52,About!$B$2)*SUMIFS('Urban and Rural'!$C$2:$C$53,'Urban and Rural'!$A$2:$A$53,About!$B$1)</f>
        <v>15.50809196911427</v>
      </c>
      <c r="F8" s="65">
        <f>INDEX('REEDS calc-noIRA'!$C$64:$AG$113,MATCH(About!$B$2,'REEDS calc-noIRA'!$B$64:$B$113,0),MATCH(F$1,'REEDS calc-noIRA'!$C$63:$AG$63,0))*SUMIFS('res v com'!$E$3:$E$52,'res v com'!$B$3:$B$52,About!$B$2)*SUMIFS('Urban and Rural'!$C$2:$C$53,'Urban and Rural'!$A$2:$A$53,About!$B$1)</f>
        <v>17.527288575551776</v>
      </c>
      <c r="G8" s="65">
        <f>INDEX('REEDS calc-noIRA'!$C$64:$AG$113,MATCH(About!$B$2,'REEDS calc-noIRA'!$B$64:$B$113,0),MATCH(G$1,'REEDS calc-noIRA'!$C$63:$AG$63,0))*SUMIFS('res v com'!$E$3:$E$52,'res v com'!$B$3:$B$52,About!$B$2)*SUMIFS('Urban and Rural'!$C$2:$C$53,'Urban and Rural'!$A$2:$A$53,About!$B$1)</f>
        <v>20.878823926400901</v>
      </c>
      <c r="H8" s="65">
        <f>INDEX('REEDS calc-noIRA'!$C$64:$AG$113,MATCH(About!$B$2,'REEDS calc-noIRA'!$B$64:$B$113,0),MATCH(H$1,'REEDS calc-noIRA'!$C$63:$AG$63,0))*SUMIFS('res v com'!$E$3:$E$52,'res v com'!$B$3:$B$52,About!$B$2)*SUMIFS('Urban and Rural'!$C$2:$C$53,'Urban and Rural'!$A$2:$A$53,About!$B$1)</f>
        <v>24.230359277250024</v>
      </c>
      <c r="I8" s="65">
        <f>INDEX('REEDS calc-noIRA'!$C$64:$AG$113,MATCH(About!$B$2,'REEDS calc-noIRA'!$B$64:$B$113,0),MATCH(I$1,'REEDS calc-noIRA'!$C$63:$AG$63,0))*SUMIFS('res v com'!$E$3:$E$52,'res v com'!$B$3:$B$52,About!$B$2)*SUMIFS('Urban and Rural'!$C$2:$C$53,'Urban and Rural'!$A$2:$A$53,About!$B$1)</f>
        <v>27.813605714083668</v>
      </c>
      <c r="J8" s="65">
        <f>INDEX('REEDS calc-noIRA'!$C$64:$AG$113,MATCH(About!$B$2,'REEDS calc-noIRA'!$B$64:$B$113,0),MATCH(J$1,'REEDS calc-noIRA'!$C$63:$AG$63,0))*SUMIFS('res v com'!$E$3:$E$52,'res v com'!$B$3:$B$52,About!$B$2)*SUMIFS('Urban and Rural'!$C$2:$C$53,'Urban and Rural'!$A$2:$A$53,About!$B$1)</f>
        <v>31.396852150917308</v>
      </c>
      <c r="K8" s="65">
        <f>INDEX('REEDS calc-noIRA'!$C$64:$AG$113,MATCH(About!$B$2,'REEDS calc-noIRA'!$B$64:$B$113,0),MATCH(K$1,'REEDS calc-noIRA'!$C$63:$AG$63,0))*SUMIFS('res v com'!$E$3:$E$52,'res v com'!$B$3:$B$52,About!$B$2)*SUMIFS('Urban and Rural'!$C$2:$C$53,'Urban and Rural'!$A$2:$A$53,About!$B$1)</f>
        <v>37.048947569756884</v>
      </c>
      <c r="L8" s="65">
        <f>INDEX('REEDS calc-noIRA'!$C$64:$AG$113,MATCH(About!$B$2,'REEDS calc-noIRA'!$B$64:$B$113,0),MATCH(L$1,'REEDS calc-noIRA'!$C$63:$AG$63,0))*SUMIFS('res v com'!$E$3:$E$52,'res v com'!$B$3:$B$52,About!$B$2)*SUMIFS('Urban and Rural'!$C$2:$C$53,'Urban and Rural'!$A$2:$A$53,About!$B$1)</f>
        <v>42.701042988596463</v>
      </c>
      <c r="M8" s="65">
        <f>INDEX('REEDS calc-noIRA'!$C$64:$AG$113,MATCH(About!$B$2,'REEDS calc-noIRA'!$B$64:$B$113,0),MATCH(M$1,'REEDS calc-noIRA'!$C$63:$AG$63,0))*SUMIFS('res v com'!$E$3:$E$52,'res v com'!$B$3:$B$52,About!$B$2)*SUMIFS('Urban and Rural'!$C$2:$C$53,'Urban and Rural'!$A$2:$A$53,About!$B$1)</f>
        <v>49.536520025143091</v>
      </c>
      <c r="N8" s="65">
        <f>INDEX('REEDS calc-noIRA'!$C$64:$AG$113,MATCH(About!$B$2,'REEDS calc-noIRA'!$B$64:$B$113,0),MATCH(N$1,'REEDS calc-noIRA'!$C$63:$AG$63,0))*SUMIFS('res v com'!$E$3:$E$52,'res v com'!$B$3:$B$52,About!$B$2)*SUMIFS('Urban and Rural'!$C$2:$C$53,'Urban and Rural'!$A$2:$A$53,About!$B$1)</f>
        <v>56.371997061689719</v>
      </c>
      <c r="O8" s="65">
        <f>INDEX('REEDS calc-noIRA'!$C$64:$AG$113,MATCH(About!$B$2,'REEDS calc-noIRA'!$B$64:$B$113,0),MATCH(O$1,'REEDS calc-noIRA'!$C$63:$AG$63,0))*SUMIFS('res v com'!$E$3:$E$52,'res v com'!$B$3:$B$52,About!$B$2)*SUMIFS('Urban and Rural'!$C$2:$C$53,'Urban and Rural'!$A$2:$A$53,About!$B$1)</f>
        <v>64.672219177496302</v>
      </c>
      <c r="P8" s="65">
        <f>INDEX('REEDS calc-noIRA'!$C$64:$AG$113,MATCH(About!$B$2,'REEDS calc-noIRA'!$B$64:$B$113,0),MATCH(P$1,'REEDS calc-noIRA'!$C$63:$AG$63,0))*SUMIFS('res v com'!$E$3:$E$52,'res v com'!$B$3:$B$52,About!$B$2)*SUMIFS('Urban and Rural'!$C$2:$C$53,'Urban and Rural'!$A$2:$A$53,About!$B$1)</f>
        <v>72.972441293302921</v>
      </c>
      <c r="Q8" s="65">
        <f>INDEX('REEDS calc-noIRA'!$C$64:$AG$113,MATCH(About!$B$2,'REEDS calc-noIRA'!$B$64:$B$113,0),MATCH(Q$1,'REEDS calc-noIRA'!$C$63:$AG$63,0))*SUMIFS('res v com'!$E$3:$E$52,'res v com'!$B$3:$B$52,About!$B$2)*SUMIFS('Urban and Rural'!$C$2:$C$53,'Urban and Rural'!$A$2:$A$53,About!$B$1)</f>
        <v>83.176004472554723</v>
      </c>
      <c r="R8" s="65">
        <f>INDEX('REEDS calc-noIRA'!$C$64:$AG$113,MATCH(About!$B$2,'REEDS calc-noIRA'!$B$64:$B$113,0),MATCH(R$1,'REEDS calc-noIRA'!$C$63:$AG$63,0))*SUMIFS('res v com'!$E$3:$E$52,'res v com'!$B$3:$B$52,About!$B$2)*SUMIFS('Urban and Rural'!$C$2:$C$53,'Urban and Rural'!$A$2:$A$53,About!$B$1)</f>
        <v>93.379567651806525</v>
      </c>
      <c r="S8" s="65">
        <f>INDEX('REEDS calc-noIRA'!$C$64:$AG$113,MATCH(About!$B$2,'REEDS calc-noIRA'!$B$64:$B$113,0),MATCH(S$1,'REEDS calc-noIRA'!$C$63:$AG$63,0))*SUMIFS('res v com'!$E$3:$E$52,'res v com'!$B$3:$B$52,About!$B$2)*SUMIFS('Urban and Rural'!$C$2:$C$53,'Urban and Rural'!$A$2:$A$53,About!$B$1)</f>
        <v>105.55267506192773</v>
      </c>
      <c r="T8" s="65">
        <f>INDEX('REEDS calc-noIRA'!$C$64:$AG$113,MATCH(About!$B$2,'REEDS calc-noIRA'!$B$64:$B$113,0),MATCH(T$1,'REEDS calc-noIRA'!$C$63:$AG$63,0))*SUMIFS('res v com'!$E$3:$E$52,'res v com'!$B$3:$B$52,About!$B$2)*SUMIFS('Urban and Rural'!$C$2:$C$53,'Urban and Rural'!$A$2:$A$53,About!$B$1)</f>
        <v>117.72578247204893</v>
      </c>
      <c r="U8" s="65">
        <f>INDEX('REEDS calc-noIRA'!$C$64:$AG$113,MATCH(About!$B$2,'REEDS calc-noIRA'!$B$64:$B$113,0),MATCH(U$1,'REEDS calc-noIRA'!$C$63:$AG$63,0))*SUMIFS('res v com'!$E$3:$E$52,'res v com'!$B$3:$B$52,About!$B$2)*SUMIFS('Urban and Rural'!$C$2:$C$53,'Urban and Rural'!$A$2:$A$53,About!$B$1)</f>
        <v>132.05049282345593</v>
      </c>
      <c r="V8" s="65">
        <f>INDEX('REEDS calc-noIRA'!$C$64:$AG$113,MATCH(About!$B$2,'REEDS calc-noIRA'!$B$64:$B$113,0),MATCH(V$1,'REEDS calc-noIRA'!$C$63:$AG$63,0))*SUMIFS('res v com'!$E$3:$E$52,'res v com'!$B$3:$B$52,About!$B$2)*SUMIFS('Urban and Rural'!$C$2:$C$53,'Urban and Rural'!$A$2:$A$53,About!$B$1)</f>
        <v>146.37520317486295</v>
      </c>
      <c r="W8" s="65">
        <f>INDEX('REEDS calc-noIRA'!$C$64:$AG$113,MATCH(About!$B$2,'REEDS calc-noIRA'!$B$64:$B$113,0),MATCH(W$1,'REEDS calc-noIRA'!$C$63:$AG$63,0))*SUMIFS('res v com'!$E$3:$E$52,'res v com'!$B$3:$B$52,About!$B$2)*SUMIFS('Urban and Rural'!$C$2:$C$53,'Urban and Rural'!$A$2:$A$53,About!$B$1)</f>
        <v>163.33976482730918</v>
      </c>
      <c r="X8" s="65">
        <f>INDEX('REEDS calc-noIRA'!$C$64:$AG$113,MATCH(About!$B$2,'REEDS calc-noIRA'!$B$64:$B$113,0),MATCH(X$1,'REEDS calc-noIRA'!$C$63:$AG$63,0))*SUMIFS('res v com'!$E$3:$E$52,'res v com'!$B$3:$B$52,About!$B$2)*SUMIFS('Urban and Rural'!$C$2:$C$53,'Urban and Rural'!$A$2:$A$53,About!$B$1)</f>
        <v>180.30432647975539</v>
      </c>
      <c r="Y8" s="65">
        <f>INDEX('REEDS calc-noIRA'!$C$64:$AG$113,MATCH(About!$B$2,'REEDS calc-noIRA'!$B$64:$B$113,0),MATCH(Y$1,'REEDS calc-noIRA'!$C$63:$AG$63,0))*SUMIFS('res v com'!$E$3:$E$52,'res v com'!$B$3:$B$52,About!$B$2)*SUMIFS('Urban and Rural'!$C$2:$C$53,'Urban and Rural'!$A$2:$A$53,About!$B$1)</f>
        <v>200.37216160520995</v>
      </c>
      <c r="Z8" s="65">
        <f>INDEX('REEDS calc-noIRA'!$C$64:$AG$113,MATCH(About!$B$2,'REEDS calc-noIRA'!$B$64:$B$113,0),MATCH(Z$1,'REEDS calc-noIRA'!$C$63:$AG$63,0))*SUMIFS('res v com'!$E$3:$E$52,'res v com'!$B$3:$B$52,About!$B$2)*SUMIFS('Urban and Rural'!$C$2:$C$53,'Urban and Rural'!$A$2:$A$53,About!$B$1)</f>
        <v>220.43999673066449</v>
      </c>
      <c r="AA8" s="65">
        <f>INDEX('REEDS calc-noIRA'!$C$64:$AG$113,MATCH(About!$B$2,'REEDS calc-noIRA'!$B$64:$B$113,0),MATCH(AA$1,'REEDS calc-noIRA'!$C$63:$AG$63,0))*SUMIFS('res v com'!$E$3:$E$52,'res v com'!$B$3:$B$52,About!$B$2)*SUMIFS('Urban and Rural'!$C$2:$C$53,'Urban and Rural'!$A$2:$A$53,About!$B$1)</f>
        <v>243.65248230876776</v>
      </c>
      <c r="AB8" s="65">
        <f>INDEX('REEDS calc-noIRA'!$C$64:$AG$113,MATCH(About!$B$2,'REEDS calc-noIRA'!$B$64:$B$113,0),MATCH(AB$1,'REEDS calc-noIRA'!$C$63:$AG$63,0))*SUMIFS('res v com'!$E$3:$E$52,'res v com'!$B$3:$B$52,About!$B$2)*SUMIFS('Urban and Rural'!$C$2:$C$53,'Urban and Rural'!$A$2:$A$53,About!$B$1)</f>
        <v>266.864967886871</v>
      </c>
      <c r="AC8" s="65">
        <f>INDEX('REEDS calc-noIRA'!$C$64:$AG$113,MATCH(About!$B$2,'REEDS calc-noIRA'!$B$64:$B$113,0),MATCH(AC$1,'REEDS calc-noIRA'!$C$63:$AG$63,0))*SUMIFS('res v com'!$E$3:$E$52,'res v com'!$B$3:$B$52,About!$B$2)*SUMIFS('Urban and Rural'!$C$2:$C$53,'Urban and Rural'!$A$2:$A$53,About!$B$1)</f>
        <v>293.62759831809592</v>
      </c>
      <c r="AD8" s="65">
        <f>INDEX('REEDS calc-noIRA'!$C$64:$AG$113,MATCH(About!$B$2,'REEDS calc-noIRA'!$B$64:$B$113,0),MATCH(AD$1,'REEDS calc-noIRA'!$C$63:$AG$63,0))*SUMIFS('res v com'!$E$3:$E$52,'res v com'!$B$3:$B$52,About!$B$2)*SUMIFS('Urban and Rural'!$C$2:$C$53,'Urban and Rural'!$A$2:$A$53,About!$B$1)</f>
        <v>320.3902287493209</v>
      </c>
      <c r="AE8" s="65">
        <f>INDEX('REEDS calc-noIRA'!$C$64:$AG$113,MATCH(About!$B$2,'REEDS calc-noIRA'!$B$64:$B$113,0),MATCH(AE$1,'REEDS calc-noIRA'!$C$63:$AG$63,0))*SUMIFS('res v com'!$E$3:$E$52,'res v com'!$B$3:$B$52,About!$B$2)*SUMIFS('Urban and Rural'!$C$2:$C$53,'Urban and Rural'!$A$2:$A$53,About!$B$1)</f>
        <v>351.26573095677327</v>
      </c>
      <c r="AF8" s="65">
        <f>INDEX('REEDS calc-noIRA'!$C$64:$AG$113,MATCH(About!$B$2,'REEDS calc-noIRA'!$B$64:$B$113,0),MATCH(AF$1,'REEDS calc-noIRA'!$C$63:$AG$63,0))*SUMIFS('res v com'!$E$3:$E$52,'res v com'!$B$3:$B$52,About!$B$2)*SUMIFS('Urban and Rural'!$C$2:$C$53,'Urban and Rural'!$A$2:$A$53,About!$B$1)</f>
        <v>382.14123316422558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40.683375170161597</v>
      </c>
      <c r="C8" s="65">
        <f>INDEX('REEDS calc-noIRA'!$C$64:$AG$113,MATCH(About!$B$2,'REEDS calc-noIRA'!$B$64:$B$113,0),MATCH(C$1,'REEDS calc-noIRA'!$C$63:$AG$63,0))*SUMIFS('res v com'!$E$3:$E$52,'res v com'!$B$3:$B$52,About!$B$2)*SUMIFS('Urban and Rural'!$B$2:$B$53,'Urban and Rural'!$A$2:$A$53,About!$B$1)</f>
        <v>40.683375170161597</v>
      </c>
      <c r="D8" s="65">
        <f>INDEX('REEDS calc-noIRA'!$C$64:$AG$113,MATCH(About!$B$2,'REEDS calc-noIRA'!$B$64:$B$113,0),MATCH(D$1,'REEDS calc-noIRA'!$C$63:$AG$63,0))*SUMIFS('res v com'!$E$3:$E$52,'res v com'!$B$3:$B$52,About!$B$2)*SUMIFS('Urban and Rural'!$B$2:$B$53,'Urban and Rural'!$A$2:$A$53,About!$B$1)</f>
        <v>40.683375170161597</v>
      </c>
      <c r="E8" s="65">
        <f>INDEX('REEDS calc-noIRA'!$C$64:$AG$113,MATCH(About!$B$2,'REEDS calc-noIRA'!$B$64:$B$113,0),MATCH(E$1,'REEDS calc-noIRA'!$C$63:$AG$63,0))*SUMIFS('res v com'!$E$3:$E$52,'res v com'!$B$3:$B$52,About!$B$2)*SUMIFS('Urban and Rural'!$B$2:$B$53,'Urban and Rural'!$A$2:$A$53,About!$B$1)</f>
        <v>46.773401882750207</v>
      </c>
      <c r="F8" s="65">
        <f>INDEX('REEDS calc-noIRA'!$C$64:$AG$113,MATCH(About!$B$2,'REEDS calc-noIRA'!$B$64:$B$113,0),MATCH(F$1,'REEDS calc-noIRA'!$C$63:$AG$63,0))*SUMIFS('res v com'!$E$3:$E$52,'res v com'!$B$3:$B$52,About!$B$2)*SUMIFS('Urban and Rural'!$B$2:$B$53,'Urban and Rural'!$A$2:$A$53,About!$B$1)</f>
        <v>52.863428595338824</v>
      </c>
      <c r="G8" s="65">
        <f>INDEX('REEDS calc-noIRA'!$C$64:$AG$113,MATCH(About!$B$2,'REEDS calc-noIRA'!$B$64:$B$113,0),MATCH(G$1,'REEDS calc-noIRA'!$C$63:$AG$63,0))*SUMIFS('res v com'!$E$3:$E$52,'res v com'!$B$3:$B$52,About!$B$2)*SUMIFS('Urban and Rural'!$B$2:$B$53,'Urban and Rural'!$A$2:$A$53,About!$B$1)</f>
        <v>62.971874573201035</v>
      </c>
      <c r="H8" s="65">
        <f>INDEX('REEDS calc-noIRA'!$C$64:$AG$113,MATCH(About!$B$2,'REEDS calc-noIRA'!$B$64:$B$113,0),MATCH(H$1,'REEDS calc-noIRA'!$C$63:$AG$63,0))*SUMIFS('res v com'!$E$3:$E$52,'res v com'!$B$3:$B$52,About!$B$2)*SUMIFS('Urban and Rural'!$B$2:$B$53,'Urban and Rural'!$A$2:$A$53,About!$B$1)</f>
        <v>73.080320551063238</v>
      </c>
      <c r="I8" s="65">
        <f>INDEX('REEDS calc-noIRA'!$C$64:$AG$113,MATCH(About!$B$2,'REEDS calc-noIRA'!$B$64:$B$113,0),MATCH(I$1,'REEDS calc-noIRA'!$C$63:$AG$63,0))*SUMIFS('res v com'!$E$3:$E$52,'res v com'!$B$3:$B$52,About!$B$2)*SUMIFS('Urban and Rural'!$B$2:$B$53,'Urban and Rural'!$A$2:$A$53,About!$B$1)</f>
        <v>83.887622053320513</v>
      </c>
      <c r="J8" s="65">
        <f>INDEX('REEDS calc-noIRA'!$C$64:$AG$113,MATCH(About!$B$2,'REEDS calc-noIRA'!$B$64:$B$113,0),MATCH(J$1,'REEDS calc-noIRA'!$C$63:$AG$63,0))*SUMIFS('res v com'!$E$3:$E$52,'res v com'!$B$3:$B$52,About!$B$2)*SUMIFS('Urban and Rural'!$B$2:$B$53,'Urban and Rural'!$A$2:$A$53,About!$B$1)</f>
        <v>94.694923555577773</v>
      </c>
      <c r="K8" s="65">
        <f>INDEX('REEDS calc-noIRA'!$C$64:$AG$113,MATCH(About!$B$2,'REEDS calc-noIRA'!$B$64:$B$113,0),MATCH(K$1,'REEDS calc-noIRA'!$C$63:$AG$63,0))*SUMIFS('res v com'!$E$3:$E$52,'res v com'!$B$3:$B$52,About!$B$2)*SUMIFS('Urban and Rural'!$B$2:$B$53,'Urban and Rural'!$A$2:$A$53,About!$B$1)</f>
        <v>111.74200652565214</v>
      </c>
      <c r="L8" s="65">
        <f>INDEX('REEDS calc-noIRA'!$C$64:$AG$113,MATCH(About!$B$2,'REEDS calc-noIRA'!$B$64:$B$113,0),MATCH(L$1,'REEDS calc-noIRA'!$C$63:$AG$63,0))*SUMIFS('res v com'!$E$3:$E$52,'res v com'!$B$3:$B$52,About!$B$2)*SUMIFS('Urban and Rural'!$B$2:$B$53,'Urban and Rural'!$A$2:$A$53,About!$B$1)</f>
        <v>128.7890894957265</v>
      </c>
      <c r="M8" s="65">
        <f>INDEX('REEDS calc-noIRA'!$C$64:$AG$113,MATCH(About!$B$2,'REEDS calc-noIRA'!$B$64:$B$113,0),MATCH(M$1,'REEDS calc-noIRA'!$C$63:$AG$63,0))*SUMIFS('res v com'!$E$3:$E$52,'res v com'!$B$3:$B$52,About!$B$2)*SUMIFS('Urban and Rural'!$B$2:$B$53,'Urban and Rural'!$A$2:$A$53,About!$B$1)</f>
        <v>149.40532746539122</v>
      </c>
      <c r="N8" s="65">
        <f>INDEX('REEDS calc-noIRA'!$C$64:$AG$113,MATCH(About!$B$2,'REEDS calc-noIRA'!$B$64:$B$113,0),MATCH(N$1,'REEDS calc-noIRA'!$C$63:$AG$63,0))*SUMIFS('res v com'!$E$3:$E$52,'res v com'!$B$3:$B$52,About!$B$2)*SUMIFS('Urban and Rural'!$B$2:$B$53,'Urban and Rural'!$A$2:$A$53,About!$B$1)</f>
        <v>170.02156543505592</v>
      </c>
      <c r="O8" s="65">
        <f>INDEX('REEDS calc-noIRA'!$C$64:$AG$113,MATCH(About!$B$2,'REEDS calc-noIRA'!$B$64:$B$113,0),MATCH(O$1,'REEDS calc-noIRA'!$C$63:$AG$63,0))*SUMIFS('res v com'!$E$3:$E$52,'res v com'!$B$3:$B$52,About!$B$2)*SUMIFS('Urban and Rural'!$B$2:$B$53,'Urban and Rural'!$A$2:$A$53,About!$B$1)</f>
        <v>195.05556868393438</v>
      </c>
      <c r="P8" s="65">
        <f>INDEX('REEDS calc-noIRA'!$C$64:$AG$113,MATCH(About!$B$2,'REEDS calc-noIRA'!$B$64:$B$113,0),MATCH(P$1,'REEDS calc-noIRA'!$C$63:$AG$63,0))*SUMIFS('res v com'!$E$3:$E$52,'res v com'!$B$3:$B$52,About!$B$2)*SUMIFS('Urban and Rural'!$B$2:$B$53,'Urban and Rural'!$A$2:$A$53,About!$B$1)</f>
        <v>220.08957193281296</v>
      </c>
      <c r="Q8" s="65">
        <f>INDEX('REEDS calc-noIRA'!$C$64:$AG$113,MATCH(About!$B$2,'REEDS calc-noIRA'!$B$64:$B$113,0),MATCH(Q$1,'REEDS calc-noIRA'!$C$63:$AG$63,0))*SUMIFS('res v com'!$E$3:$E$52,'res v com'!$B$3:$B$52,About!$B$2)*SUMIFS('Urban and Rural'!$B$2:$B$53,'Urban and Rural'!$A$2:$A$53,About!$B$1)</f>
        <v>250.86417413208238</v>
      </c>
      <c r="R8" s="65">
        <f>INDEX('REEDS calc-noIRA'!$C$64:$AG$113,MATCH(About!$B$2,'REEDS calc-noIRA'!$B$64:$B$113,0),MATCH(R$1,'REEDS calc-noIRA'!$C$63:$AG$63,0))*SUMIFS('res v com'!$E$3:$E$52,'res v com'!$B$3:$B$52,About!$B$2)*SUMIFS('Urban and Rural'!$B$2:$B$53,'Urban and Rural'!$A$2:$A$53,About!$B$1)</f>
        <v>281.63877633135183</v>
      </c>
      <c r="S8" s="65">
        <f>INDEX('REEDS calc-noIRA'!$C$64:$AG$113,MATCH(About!$B$2,'REEDS calc-noIRA'!$B$64:$B$113,0),MATCH(S$1,'REEDS calc-noIRA'!$C$63:$AG$63,0))*SUMIFS('res v com'!$E$3:$E$52,'res v com'!$B$3:$B$52,About!$B$2)*SUMIFS('Urban and Rural'!$B$2:$B$53,'Urban and Rural'!$A$2:$A$53,About!$B$1)</f>
        <v>318.35365048798241</v>
      </c>
      <c r="T8" s="65">
        <f>INDEX('REEDS calc-noIRA'!$C$64:$AG$113,MATCH(About!$B$2,'REEDS calc-noIRA'!$B$64:$B$113,0),MATCH(T$1,'REEDS calc-noIRA'!$C$63:$AG$63,0))*SUMIFS('res v com'!$E$3:$E$52,'res v com'!$B$3:$B$52,About!$B$2)*SUMIFS('Urban and Rural'!$B$2:$B$53,'Urban and Rural'!$A$2:$A$53,About!$B$1)</f>
        <v>355.06852464461298</v>
      </c>
      <c r="U8" s="65">
        <f>INDEX('REEDS calc-noIRA'!$C$64:$AG$113,MATCH(About!$B$2,'REEDS calc-noIRA'!$B$64:$B$113,0),MATCH(U$1,'REEDS calc-noIRA'!$C$63:$AG$63,0))*SUMIFS('res v com'!$E$3:$E$52,'res v com'!$B$3:$B$52,About!$B$2)*SUMIFS('Urban and Rural'!$B$2:$B$53,'Urban and Rural'!$A$2:$A$53,About!$B$1)</f>
        <v>398.27277152777219</v>
      </c>
      <c r="V8" s="65">
        <f>INDEX('REEDS calc-noIRA'!$C$64:$AG$113,MATCH(About!$B$2,'REEDS calc-noIRA'!$B$64:$B$113,0),MATCH(V$1,'REEDS calc-noIRA'!$C$63:$AG$63,0))*SUMIFS('res v com'!$E$3:$E$52,'res v com'!$B$3:$B$52,About!$B$2)*SUMIFS('Urban and Rural'!$B$2:$B$53,'Urban and Rural'!$A$2:$A$53,About!$B$1)</f>
        <v>441.47701841093141</v>
      </c>
      <c r="W8" s="65">
        <f>INDEX('REEDS calc-noIRA'!$C$64:$AG$113,MATCH(About!$B$2,'REEDS calc-noIRA'!$B$64:$B$113,0),MATCH(W$1,'REEDS calc-noIRA'!$C$63:$AG$63,0))*SUMIFS('res v com'!$E$3:$E$52,'res v com'!$B$3:$B$52,About!$B$2)*SUMIFS('Urban and Rural'!$B$2:$B$53,'Urban and Rural'!$A$2:$A$53,About!$B$1)</f>
        <v>492.64322644702423</v>
      </c>
      <c r="X8" s="65">
        <f>INDEX('REEDS calc-noIRA'!$C$64:$AG$113,MATCH(About!$B$2,'REEDS calc-noIRA'!$B$64:$B$113,0),MATCH(X$1,'REEDS calc-noIRA'!$C$63:$AG$63,0))*SUMIFS('res v com'!$E$3:$E$52,'res v com'!$B$3:$B$52,About!$B$2)*SUMIFS('Urban and Rural'!$B$2:$B$53,'Urban and Rural'!$A$2:$A$53,About!$B$1)</f>
        <v>543.80943448311689</v>
      </c>
      <c r="Y8" s="65">
        <f>INDEX('REEDS calc-noIRA'!$C$64:$AG$113,MATCH(About!$B$2,'REEDS calc-noIRA'!$B$64:$B$113,0),MATCH(Y$1,'REEDS calc-noIRA'!$C$63:$AG$63,0))*SUMIFS('res v com'!$E$3:$E$52,'res v com'!$B$3:$B$52,About!$B$2)*SUMIFS('Urban and Rural'!$B$2:$B$53,'Urban and Rural'!$A$2:$A$53,About!$B$1)</f>
        <v>604.33531472093364</v>
      </c>
      <c r="Z8" s="65">
        <f>INDEX('REEDS calc-noIRA'!$C$64:$AG$113,MATCH(About!$B$2,'REEDS calc-noIRA'!$B$64:$B$113,0),MATCH(Z$1,'REEDS calc-noIRA'!$C$63:$AG$63,0))*SUMIFS('res v com'!$E$3:$E$52,'res v com'!$B$3:$B$52,About!$B$2)*SUMIFS('Urban and Rural'!$B$2:$B$53,'Urban and Rural'!$A$2:$A$53,About!$B$1)</f>
        <v>664.86119495875027</v>
      </c>
      <c r="AA8" s="65">
        <f>INDEX('REEDS calc-noIRA'!$C$64:$AG$113,MATCH(About!$B$2,'REEDS calc-noIRA'!$B$64:$B$113,0),MATCH(AA$1,'REEDS calc-noIRA'!$C$63:$AG$63,0))*SUMIFS('res v com'!$E$3:$E$52,'res v com'!$B$3:$B$52,About!$B$2)*SUMIFS('Urban and Rural'!$B$2:$B$53,'Urban and Rural'!$A$2:$A$53,About!$B$1)</f>
        <v>734.87154302764793</v>
      </c>
      <c r="AB8" s="65">
        <f>INDEX('REEDS calc-noIRA'!$C$64:$AG$113,MATCH(About!$B$2,'REEDS calc-noIRA'!$B$64:$B$113,0),MATCH(AB$1,'REEDS calc-noIRA'!$C$63:$AG$63,0))*SUMIFS('res v com'!$E$3:$E$52,'res v com'!$B$3:$B$52,About!$B$2)*SUMIFS('Urban and Rural'!$B$2:$B$53,'Urban and Rural'!$A$2:$A$53,About!$B$1)</f>
        <v>804.88189109654559</v>
      </c>
      <c r="AC8" s="65">
        <f>INDEX('REEDS calc-noIRA'!$C$64:$AG$113,MATCH(About!$B$2,'REEDS calc-noIRA'!$B$64:$B$113,0),MATCH(AC$1,'REEDS calc-noIRA'!$C$63:$AG$63,0))*SUMIFS('res v com'!$E$3:$E$52,'res v com'!$B$3:$B$52,About!$B$2)*SUMIFS('Urban and Rural'!$B$2:$B$53,'Urban and Rural'!$A$2:$A$53,About!$B$1)</f>
        <v>885.59970416421584</v>
      </c>
      <c r="AD8" s="65">
        <f>INDEX('REEDS calc-noIRA'!$C$64:$AG$113,MATCH(About!$B$2,'REEDS calc-noIRA'!$B$64:$B$113,0),MATCH(AD$1,'REEDS calc-noIRA'!$C$63:$AG$63,0))*SUMIFS('res v com'!$E$3:$E$52,'res v com'!$B$3:$B$52,About!$B$2)*SUMIFS('Urban and Rural'!$B$2:$B$53,'Urban and Rural'!$A$2:$A$53,About!$B$1)</f>
        <v>966.31751723188631</v>
      </c>
      <c r="AE8" s="65">
        <f>INDEX('REEDS calc-noIRA'!$C$64:$AG$113,MATCH(About!$B$2,'REEDS calc-noIRA'!$B$64:$B$113,0),MATCH(AE$1,'REEDS calc-noIRA'!$C$63:$AG$63,0))*SUMIFS('res v com'!$E$3:$E$52,'res v com'!$B$3:$B$52,About!$B$2)*SUMIFS('Urban and Rural'!$B$2:$B$53,'Urban and Rural'!$A$2:$A$53,About!$B$1)</f>
        <v>1059.4400158575759</v>
      </c>
      <c r="AF8" s="65">
        <f>INDEX('REEDS calc-noIRA'!$C$64:$AG$113,MATCH(About!$B$2,'REEDS calc-noIRA'!$B$64:$B$113,0),MATCH(AF$1,'REEDS calc-noIRA'!$C$63:$AG$63,0))*SUMIFS('res v com'!$E$3:$E$52,'res v com'!$B$3:$B$52,About!$B$2)*SUMIFS('Urban and Rural'!$B$2:$B$53,'Urban and Rural'!$A$2:$A$53,About!$B$1)</f>
        <v>1152.5625144832652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19.918638558070683</v>
      </c>
      <c r="C8" s="65">
        <f>INDEX('REEDS calc-noIRA'!$C$64:$AG$113,MATCH(About!$B$2,'REEDS calc-noIRA'!$B$64:$B$113,0),MATCH(C$1,'REEDS calc-noIRA'!$C$63:$AG$63,0))*SUMIFS('res v com'!$F$3:$F$52,'res v com'!$B$3:$B$52,About!$B$2)</f>
        <v>19.918638558070683</v>
      </c>
      <c r="D8" s="65">
        <f>INDEX('REEDS calc-noIRA'!$C$64:$AG$113,MATCH(About!$B$2,'REEDS calc-noIRA'!$B$64:$B$113,0),MATCH(D$1,'REEDS calc-noIRA'!$C$63:$AG$63,0))*SUMIFS('res v com'!$F$3:$F$52,'res v com'!$B$3:$B$52,About!$B$2)</f>
        <v>19.918638558070683</v>
      </c>
      <c r="E8" s="65">
        <f>INDEX('REEDS calc-noIRA'!$C$64:$AG$113,MATCH(About!$B$2,'REEDS calc-noIRA'!$B$64:$B$113,0),MATCH(E$1,'REEDS calc-noIRA'!$C$63:$AG$63,0))*SUMIFS('res v com'!$F$3:$F$52,'res v com'!$B$3:$B$52,About!$B$2)</f>
        <v>22.900324329953655</v>
      </c>
      <c r="F8" s="65">
        <f>INDEX('REEDS calc-noIRA'!$C$64:$AG$113,MATCH(About!$B$2,'REEDS calc-noIRA'!$B$64:$B$113,0),MATCH(F$1,'REEDS calc-noIRA'!$C$63:$AG$63,0))*SUMIFS('res v com'!$F$3:$F$52,'res v com'!$B$3:$B$52,About!$B$2)</f>
        <v>25.882010101836634</v>
      </c>
      <c r="G8" s="65">
        <f>INDEX('REEDS calc-noIRA'!$C$64:$AG$113,MATCH(About!$B$2,'REEDS calc-noIRA'!$B$64:$B$113,0),MATCH(G$1,'REEDS calc-noIRA'!$C$63:$AG$63,0))*SUMIFS('res v com'!$F$3:$F$52,'res v com'!$B$3:$B$52,About!$B$2)</f>
        <v>30.831119682216148</v>
      </c>
      <c r="H8" s="65">
        <f>INDEX('REEDS calc-noIRA'!$C$64:$AG$113,MATCH(About!$B$2,'REEDS calc-noIRA'!$B$64:$B$113,0),MATCH(H$1,'REEDS calc-noIRA'!$C$63:$AG$63,0))*SUMIFS('res v com'!$F$3:$F$52,'res v com'!$B$3:$B$52,About!$B$2)</f>
        <v>35.780229262595654</v>
      </c>
      <c r="I8" s="65">
        <f>INDEX('REEDS calc-noIRA'!$C$64:$AG$113,MATCH(About!$B$2,'REEDS calc-noIRA'!$B$64:$B$113,0),MATCH(I$1,'REEDS calc-noIRA'!$C$63:$AG$63,0))*SUMIFS('res v com'!$F$3:$F$52,'res v com'!$B$3:$B$52,About!$B$2)</f>
        <v>41.071499505322222</v>
      </c>
      <c r="J8" s="65">
        <f>INDEX('REEDS calc-noIRA'!$C$64:$AG$113,MATCH(About!$B$2,'REEDS calc-noIRA'!$B$64:$B$113,0),MATCH(J$1,'REEDS calc-noIRA'!$C$63:$AG$63,0))*SUMIFS('res v com'!$F$3:$F$52,'res v com'!$B$3:$B$52,About!$B$2)</f>
        <v>46.362769748048784</v>
      </c>
      <c r="K8" s="65">
        <f>INDEX('REEDS calc-noIRA'!$C$64:$AG$113,MATCH(About!$B$2,'REEDS calc-noIRA'!$B$64:$B$113,0),MATCH(K$1,'REEDS calc-noIRA'!$C$63:$AG$63,0))*SUMIFS('res v com'!$F$3:$F$52,'res v com'!$B$3:$B$52,About!$B$2)</f>
        <v>54.709045904590319</v>
      </c>
      <c r="L8" s="65">
        <f>INDEX('REEDS calc-noIRA'!$C$64:$AG$113,MATCH(About!$B$2,'REEDS calc-noIRA'!$B$64:$B$113,0),MATCH(L$1,'REEDS calc-noIRA'!$C$63:$AG$63,0))*SUMIFS('res v com'!$F$3:$F$52,'res v com'!$B$3:$B$52,About!$B$2)</f>
        <v>63.055322061131847</v>
      </c>
      <c r="M8" s="65">
        <f>INDEX('REEDS calc-noIRA'!$C$64:$AG$113,MATCH(About!$B$2,'REEDS calc-noIRA'!$B$64:$B$113,0),MATCH(M$1,'REEDS calc-noIRA'!$C$63:$AG$63,0))*SUMIFS('res v com'!$F$3:$F$52,'res v com'!$B$3:$B$52,About!$B$2)</f>
        <v>73.14906160037502</v>
      </c>
      <c r="N8" s="65">
        <f>INDEX('REEDS calc-noIRA'!$C$64:$AG$113,MATCH(About!$B$2,'REEDS calc-noIRA'!$B$64:$B$113,0),MATCH(N$1,'REEDS calc-noIRA'!$C$63:$AG$63,0))*SUMIFS('res v com'!$F$3:$F$52,'res v com'!$B$3:$B$52,About!$B$2)</f>
        <v>83.242801139618194</v>
      </c>
      <c r="O8" s="65">
        <f>INDEX('REEDS calc-noIRA'!$C$64:$AG$113,MATCH(About!$B$2,'REEDS calc-noIRA'!$B$64:$B$113,0),MATCH(O$1,'REEDS calc-noIRA'!$C$63:$AG$63,0))*SUMIFS('res v com'!$F$3:$F$52,'res v com'!$B$3:$B$52,About!$B$2)</f>
        <v>95.499484865842021</v>
      </c>
      <c r="P8" s="65">
        <f>INDEX('REEDS calc-noIRA'!$C$64:$AG$113,MATCH(About!$B$2,'REEDS calc-noIRA'!$B$64:$B$113,0),MATCH(P$1,'REEDS calc-noIRA'!$C$63:$AG$63,0))*SUMIFS('res v com'!$F$3:$F$52,'res v com'!$B$3:$B$52,About!$B$2)</f>
        <v>107.75616859206585</v>
      </c>
      <c r="Q8" s="65">
        <f>INDEX('REEDS calc-noIRA'!$C$64:$AG$113,MATCH(About!$B$2,'REEDS calc-noIRA'!$B$64:$B$113,0),MATCH(Q$1,'REEDS calc-noIRA'!$C$63:$AG$63,0))*SUMIFS('res v com'!$F$3:$F$52,'res v com'!$B$3:$B$52,About!$B$2)</f>
        <v>122.82345775899907</v>
      </c>
      <c r="R8" s="65">
        <f>INDEX('REEDS calc-noIRA'!$C$64:$AG$113,MATCH(About!$B$2,'REEDS calc-noIRA'!$B$64:$B$113,0),MATCH(R$1,'REEDS calc-noIRA'!$C$63:$AG$63,0))*SUMIFS('res v com'!$F$3:$F$52,'res v com'!$B$3:$B$52,About!$B$2)</f>
        <v>137.89074692593226</v>
      </c>
      <c r="S8" s="65">
        <f>INDEX('REEDS calc-noIRA'!$C$64:$AG$113,MATCH(About!$B$2,'REEDS calc-noIRA'!$B$64:$B$113,0),MATCH(S$1,'REEDS calc-noIRA'!$C$63:$AG$63,0))*SUMIFS('res v com'!$F$3:$F$52,'res v com'!$B$3:$B$52,About!$B$2)</f>
        <v>155.86640172281696</v>
      </c>
      <c r="T8" s="65">
        <f>INDEX('REEDS calc-noIRA'!$C$64:$AG$113,MATCH(About!$B$2,'REEDS calc-noIRA'!$B$64:$B$113,0),MATCH(T$1,'REEDS calc-noIRA'!$C$63:$AG$63,0))*SUMIFS('res v com'!$F$3:$F$52,'res v com'!$B$3:$B$52,About!$B$2)</f>
        <v>173.84205651970163</v>
      </c>
      <c r="U8" s="65">
        <f>INDEX('REEDS calc-noIRA'!$C$64:$AG$113,MATCH(About!$B$2,'REEDS calc-noIRA'!$B$64:$B$113,0),MATCH(U$1,'REEDS calc-noIRA'!$C$63:$AG$63,0))*SUMIFS('res v com'!$F$3:$F$52,'res v com'!$B$3:$B$52,About!$B$2)</f>
        <v>194.99491746695332</v>
      </c>
      <c r="V8" s="65">
        <f>INDEX('REEDS calc-noIRA'!$C$64:$AG$113,MATCH(About!$B$2,'REEDS calc-noIRA'!$B$64:$B$113,0),MATCH(V$1,'REEDS calc-noIRA'!$C$63:$AG$63,0))*SUMIFS('res v com'!$F$3:$F$52,'res v com'!$B$3:$B$52,About!$B$2)</f>
        <v>216.14777841420505</v>
      </c>
      <c r="W8" s="65">
        <f>INDEX('REEDS calc-noIRA'!$C$64:$AG$113,MATCH(About!$B$2,'REEDS calc-noIRA'!$B$64:$B$113,0),MATCH(W$1,'REEDS calc-noIRA'!$C$63:$AG$63,0))*SUMIFS('res v com'!$F$3:$F$52,'res v com'!$B$3:$B$52,About!$B$2)</f>
        <v>241.19882690748406</v>
      </c>
      <c r="X8" s="65">
        <f>INDEX('REEDS calc-noIRA'!$C$64:$AG$113,MATCH(About!$B$2,'REEDS calc-noIRA'!$B$64:$B$113,0),MATCH(X$1,'REEDS calc-noIRA'!$C$63:$AG$63,0))*SUMIFS('res v com'!$F$3:$F$52,'res v com'!$B$3:$B$52,About!$B$2)</f>
        <v>266.24987540076313</v>
      </c>
      <c r="Y8" s="65">
        <f>INDEX('REEDS calc-noIRA'!$C$64:$AG$113,MATCH(About!$B$2,'REEDS calc-noIRA'!$B$64:$B$113,0),MATCH(Y$1,'REEDS calc-noIRA'!$C$63:$AG$63,0))*SUMIFS('res v com'!$F$3:$F$52,'res v com'!$B$3:$B$52,About!$B$2)</f>
        <v>295.88343276476377</v>
      </c>
      <c r="Z8" s="65">
        <f>INDEX('REEDS calc-noIRA'!$C$64:$AG$113,MATCH(About!$B$2,'REEDS calc-noIRA'!$B$64:$B$113,0),MATCH(Z$1,'REEDS calc-noIRA'!$C$63:$AG$63,0))*SUMIFS('res v com'!$F$3:$F$52,'res v com'!$B$3:$B$52,About!$B$2)</f>
        <v>325.51699012876441</v>
      </c>
      <c r="AA8" s="65">
        <f>INDEX('REEDS calc-noIRA'!$C$64:$AG$113,MATCH(About!$B$2,'REEDS calc-noIRA'!$B$64:$B$113,0),MATCH(AA$1,'REEDS calc-noIRA'!$C$63:$AG$63,0))*SUMIFS('res v com'!$F$3:$F$52,'res v com'!$B$3:$B$52,About!$B$2)</f>
        <v>359.79415648176337</v>
      </c>
      <c r="AB8" s="65">
        <f>INDEX('REEDS calc-noIRA'!$C$64:$AG$113,MATCH(About!$B$2,'REEDS calc-noIRA'!$B$64:$B$113,0),MATCH(AB$1,'REEDS calc-noIRA'!$C$63:$AG$63,0))*SUMIFS('res v com'!$F$3:$F$52,'res v com'!$B$3:$B$52,About!$B$2)</f>
        <v>394.07132283476227</v>
      </c>
      <c r="AC8" s="65">
        <f>INDEX('REEDS calc-noIRA'!$C$64:$AG$113,MATCH(About!$B$2,'REEDS calc-noIRA'!$B$64:$B$113,0),MATCH(AC$1,'REEDS calc-noIRA'!$C$63:$AG$63,0))*SUMIFS('res v com'!$F$3:$F$52,'res v com'!$B$3:$B$52,About!$B$2)</f>
        <v>433.59087933586693</v>
      </c>
      <c r="AD8" s="65">
        <f>INDEX('REEDS calc-noIRA'!$C$64:$AG$113,MATCH(About!$B$2,'REEDS calc-noIRA'!$B$64:$B$113,0),MATCH(AD$1,'REEDS calc-noIRA'!$C$63:$AG$63,0))*SUMIFS('res v com'!$F$3:$F$52,'res v com'!$B$3:$B$52,About!$B$2)</f>
        <v>473.11043583697159</v>
      </c>
      <c r="AE8" s="65">
        <f>INDEX('REEDS calc-noIRA'!$C$64:$AG$113,MATCH(About!$B$2,'REEDS calc-noIRA'!$B$64:$B$113,0),MATCH(AE$1,'REEDS calc-noIRA'!$C$63:$AG$63,0))*SUMIFS('res v com'!$F$3:$F$52,'res v com'!$B$3:$B$52,About!$B$2)</f>
        <v>518.7033440947398</v>
      </c>
      <c r="AF8" s="65">
        <f>INDEX('REEDS calc-noIRA'!$C$64:$AG$113,MATCH(About!$B$2,'REEDS calc-noIRA'!$B$64:$B$113,0),MATCH(AF$1,'REEDS calc-noIRA'!$C$63:$AG$63,0))*SUMIFS('res v com'!$F$3:$F$52,'res v com'!$B$3:$B$52,About!$B$2)</f>
        <v>564.29625235250796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3.5342122233710995</v>
      </c>
      <c r="E8" s="74">
        <f>'DESC-urban-residential'!F8-'BDESC-urban-residential'!F8</f>
        <v>7.0684244467421991</v>
      </c>
      <c r="F8" s="74">
        <f>'DESC-urban-residential'!G8-'BDESC-urban-residential'!G8</f>
        <v>8.7481736178782938</v>
      </c>
      <c r="G8" s="74">
        <f>'DESC-urban-residential'!H8-'BDESC-urban-residential'!H8</f>
        <v>10.427922789014389</v>
      </c>
      <c r="H8" s="74">
        <f>'DESC-urban-residential'!I8-'BDESC-urban-residential'!I8</f>
        <v>9.1000972926627242</v>
      </c>
      <c r="I8" s="74">
        <f>'DESC-urban-residential'!J8-'BDESC-urban-residential'!J8</f>
        <v>7.7722717963110313</v>
      </c>
      <c r="J8" s="74">
        <f>'DESC-urban-residential'!K8-'BDESC-urban-residential'!K8</f>
        <v>7.5226805375989159</v>
      </c>
      <c r="K8" s="74">
        <f>'DESC-urban-residential'!L8-'BDESC-urban-residential'!L8</f>
        <v>7.2730892788867862</v>
      </c>
      <c r="L8" s="74">
        <f>'DESC-urban-residential'!M8-'BDESC-urban-residential'!M8</f>
        <v>6.5842174048398761</v>
      </c>
      <c r="M8" s="74">
        <f>'DESC-urban-residential'!N8-'BDESC-urban-residential'!N8</f>
        <v>5.8953455307929801</v>
      </c>
      <c r="N8" s="74">
        <f>'DESC-urban-residential'!O8-'BDESC-urban-residential'!O8</f>
        <v>5.9178087440769787</v>
      </c>
      <c r="O8" s="74">
        <f>'DESC-urban-residential'!P8-'BDESC-urban-residential'!P8</f>
        <v>5.9402719573611478</v>
      </c>
      <c r="P8" s="74">
        <f>'DESC-urban-residential'!Q8-'BDESC-urban-residential'!Q8</f>
        <v>6.4045116985666084</v>
      </c>
      <c r="Q8" s="74">
        <f>'DESC-urban-residential'!R8-'BDESC-urban-residential'!R8</f>
        <v>6.8687514397720975</v>
      </c>
      <c r="R8" s="74">
        <f>'DESC-urban-residential'!S8-'BDESC-urban-residential'!S8</f>
        <v>7.2056996390342647</v>
      </c>
      <c r="S8" s="74">
        <f>'DESC-urban-residential'!T8-'BDESC-urban-residential'!T8</f>
        <v>7.5426478382964319</v>
      </c>
      <c r="T8" s="74">
        <f>'DESC-urban-residential'!U8-'BDESC-urban-residential'!U8</f>
        <v>7.0659285341550913</v>
      </c>
      <c r="U8" s="74">
        <f>'DESC-urban-residential'!V8-'BDESC-urban-residential'!V8</f>
        <v>6.5892092300138074</v>
      </c>
      <c r="V8" s="74">
        <f>'DESC-urban-residential'!W8-'BDESC-urban-residential'!W8</f>
        <v>5.6182992336216557</v>
      </c>
      <c r="W8" s="74">
        <f>'DESC-urban-residential'!X8-'BDESC-urban-residential'!X8</f>
        <v>4.6473892372293903</v>
      </c>
      <c r="X8" s="74">
        <f>'DESC-urban-residential'!Y8-'BDESC-urban-residential'!Y8</f>
        <v>2.1914112514965609</v>
      </c>
      <c r="Y8" s="74">
        <f>'DESC-urban-residential'!Z8-'BDESC-urban-residential'!Z8</f>
        <v>-0.26456673423638222</v>
      </c>
      <c r="Z8" s="74">
        <f>'DESC-urban-residential'!AA8-'BDESC-urban-residential'!AA8</f>
        <v>-4.904468233704506</v>
      </c>
      <c r="AA8" s="74">
        <f>'DESC-urban-residential'!AB8-'BDESC-urban-residential'!AB8</f>
        <v>-9.5443697331727435</v>
      </c>
      <c r="AB8" s="74">
        <f>'DESC-urban-residential'!AC8-'BDESC-urban-residential'!AC8</f>
        <v>-18.275071962941183</v>
      </c>
      <c r="AC8" s="74">
        <f>'DESC-urban-residential'!AD8-'BDESC-urban-residential'!AD8</f>
        <v>-27.005774192709509</v>
      </c>
      <c r="AD8" s="74">
        <f>'DESC-urban-residential'!AE8-'BDESC-urban-residential'!AE8</f>
        <v>-40.820650362453989</v>
      </c>
      <c r="AE8" s="74">
        <f>'DESC-urban-residential'!AF8-'BDESC-urban-residential'!AF8</f>
        <v>-54.635526532198583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1.171796063407994</v>
      </c>
      <c r="E8" s="74">
        <f>'DESC-rural-residential'!F8-'BDESC-rural-residential'!F8</f>
        <v>2.3435921268159898</v>
      </c>
      <c r="F8" s="74">
        <f>'DESC-rural-residential'!G8-'BDESC-rural-residential'!G8</f>
        <v>2.9005262727719021</v>
      </c>
      <c r="G8" s="74">
        <f>'DESC-rural-residential'!H8-'BDESC-rural-residential'!H8</f>
        <v>3.4574604187278091</v>
      </c>
      <c r="H8" s="74">
        <f>'DESC-rural-residential'!I8-'BDESC-rural-residential'!I8</f>
        <v>3.0172093553568864</v>
      </c>
      <c r="I8" s="74">
        <f>'DESC-rural-residential'!J8-'BDESC-rural-residential'!J8</f>
        <v>2.5769582919859531</v>
      </c>
      <c r="J8" s="74">
        <f>'DESC-rural-residential'!K8-'BDESC-rural-residential'!K8</f>
        <v>2.4942043327059054</v>
      </c>
      <c r="K8" s="74">
        <f>'DESC-rural-residential'!L8-'BDESC-rural-residential'!L8</f>
        <v>2.4114503734258506</v>
      </c>
      <c r="L8" s="74">
        <f>'DESC-rural-residential'!M8-'BDESC-rural-residential'!M8</f>
        <v>2.1830494458124221</v>
      </c>
      <c r="M8" s="74">
        <f>'DESC-rural-residential'!N8-'BDESC-rural-residential'!N8</f>
        <v>1.9546485181990079</v>
      </c>
      <c r="N8" s="74">
        <f>'DESC-rural-residential'!O8-'BDESC-rural-residential'!O8</f>
        <v>1.962096374534184</v>
      </c>
      <c r="O8" s="74">
        <f>'DESC-rural-residential'!P8-'BDESC-rural-residential'!P8</f>
        <v>1.9695442308694027</v>
      </c>
      <c r="P8" s="74">
        <f>'DESC-rural-residential'!Q8-'BDESC-rural-residential'!Q8</f>
        <v>2.1234665951306084</v>
      </c>
      <c r="Q8" s="74">
        <f>'DESC-rural-residential'!R8-'BDESC-rural-residential'!R8</f>
        <v>2.2773889593918142</v>
      </c>
      <c r="R8" s="74">
        <f>'DESC-rural-residential'!S8-'BDESC-rural-residential'!S8</f>
        <v>2.389106804420166</v>
      </c>
      <c r="S8" s="74">
        <f>'DESC-rural-residential'!T8-'BDESC-rural-residential'!T8</f>
        <v>2.5008246494484894</v>
      </c>
      <c r="T8" s="74">
        <f>'DESC-rural-residential'!U8-'BDESC-rural-residential'!U8</f>
        <v>2.3427645872231722</v>
      </c>
      <c r="U8" s="74">
        <f>'DESC-rural-residential'!V8-'BDESC-rural-residential'!V8</f>
        <v>2.184704524997926</v>
      </c>
      <c r="V8" s="74">
        <f>'DESC-rural-residential'!W8-'BDESC-rural-residential'!W8</f>
        <v>1.8627916233978397</v>
      </c>
      <c r="W8" s="74">
        <f>'DESC-rural-residential'!X8-'BDESC-rural-residential'!X8</f>
        <v>1.5408787217977533</v>
      </c>
      <c r="X8" s="74">
        <f>'DESC-rural-residential'!Y8-'BDESC-rural-residential'!Y8</f>
        <v>0.72657976248021328</v>
      </c>
      <c r="Y8" s="74">
        <f>'DESC-rural-residential'!Z8-'BDESC-rural-residential'!Z8</f>
        <v>-8.7719196837383606E-2</v>
      </c>
      <c r="Z8" s="74">
        <f>'DESC-rural-residential'!AA8-'BDESC-rural-residential'!AA8</f>
        <v>-1.6261152998567638</v>
      </c>
      <c r="AA8" s="74">
        <f>'DESC-rural-residential'!AB8-'BDESC-rural-residential'!AB8</f>
        <v>-3.1645114028761441</v>
      </c>
      <c r="AB8" s="74">
        <f>'DESC-rural-residential'!AC8-'BDESC-rural-residential'!AC8</f>
        <v>-6.0592448984984912</v>
      </c>
      <c r="AC8" s="74">
        <f>'DESC-rural-residential'!AD8-'BDESC-rural-residential'!AD8</f>
        <v>-8.9539783941207816</v>
      </c>
      <c r="AD8" s="74">
        <f>'DESC-rural-residential'!AE8-'BDESC-rural-residential'!AE8</f>
        <v>-13.534410040281045</v>
      </c>
      <c r="AE8" s="74">
        <f>'DESC-rural-residential'!AF8-'BDESC-rural-residential'!AF8</f>
        <v>-18.114841686441366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1.7303553495845456</v>
      </c>
      <c r="E8" s="74">
        <f>'DESC-commercial'!F8-'BDESC-commercial'!F8</f>
        <v>3.4607106991690948</v>
      </c>
      <c r="F8" s="74">
        <f>'DESC-commercial'!G8-'BDESC-commercial'!G8</f>
        <v>4.2831182911679555</v>
      </c>
      <c r="G8" s="74">
        <f>'DESC-commercial'!H8-'BDESC-commercial'!H8</f>
        <v>5.1055258831668056</v>
      </c>
      <c r="H8" s="74">
        <f>'DESC-commercial'!I8-'BDESC-commercial'!I8</f>
        <v>4.4554206247068961</v>
      </c>
      <c r="I8" s="74">
        <f>'DESC-commercial'!J8-'BDESC-commercial'!J8</f>
        <v>3.8053153662469654</v>
      </c>
      <c r="J8" s="74">
        <f>'DESC-commercial'!K8-'BDESC-commercial'!K8</f>
        <v>3.6831151296946487</v>
      </c>
      <c r="K8" s="74">
        <f>'DESC-commercial'!L8-'BDESC-commercial'!L8</f>
        <v>3.5609148931423249</v>
      </c>
      <c r="L8" s="74">
        <f>'DESC-commercial'!M8-'BDESC-commercial'!M8</f>
        <v>3.2236422402571918</v>
      </c>
      <c r="M8" s="74">
        <f>'DESC-commercial'!N8-'BDESC-commercial'!N8</f>
        <v>2.8863695873720729</v>
      </c>
      <c r="N8" s="74">
        <f>'DESC-commercial'!O8-'BDESC-commercial'!O8</f>
        <v>2.8973676086617672</v>
      </c>
      <c r="O8" s="74">
        <f>'DESC-commercial'!P8-'BDESC-commercial'!P8</f>
        <v>2.9083656299514615</v>
      </c>
      <c r="P8" s="74">
        <f>'DESC-commercial'!Q8-'BDESC-commercial'!Q8</f>
        <v>3.135658069939268</v>
      </c>
      <c r="Q8" s="74">
        <f>'DESC-commercial'!R8-'BDESC-commercial'!R8</f>
        <v>3.3629505099270318</v>
      </c>
      <c r="R8" s="74">
        <f>'DESC-commercial'!S8-'BDESC-commercial'!S8</f>
        <v>3.5279208292730857</v>
      </c>
      <c r="S8" s="74">
        <f>'DESC-commercial'!T8-'BDESC-commercial'!T8</f>
        <v>3.6928911486190827</v>
      </c>
      <c r="T8" s="74">
        <f>'DESC-commercial'!U8-'BDESC-commercial'!U8</f>
        <v>3.4594886968035894</v>
      </c>
      <c r="U8" s="74">
        <f>'DESC-commercial'!V8-'BDESC-commercial'!V8</f>
        <v>3.2260862449881529</v>
      </c>
      <c r="V8" s="74">
        <f>'DESC-commercial'!W8-'BDESC-commercial'!W8</f>
        <v>2.7507273247985324</v>
      </c>
      <c r="W8" s="74">
        <f>'DESC-commercial'!X8-'BDESC-commercial'!X8</f>
        <v>2.2753684046090257</v>
      </c>
      <c r="X8" s="74">
        <f>'DESC-commercial'!Y8-'BDESC-commercial'!Y8</f>
        <v>1.0729180769313871</v>
      </c>
      <c r="Y8" s="74">
        <f>'DESC-commercial'!Z8-'BDESC-commercial'!Z8</f>
        <v>-0.12953225074625152</v>
      </c>
      <c r="Z8" s="74">
        <f>'DESC-commercial'!AA8-'BDESC-commercial'!AA8</f>
        <v>-2.4012346482587077</v>
      </c>
      <c r="AA8" s="74">
        <f>'DESC-commercial'!AB8-'BDESC-commercial'!AB8</f>
        <v>-4.6729370457712207</v>
      </c>
      <c r="AB8" s="74">
        <f>'DESC-commercial'!AC8-'BDESC-commercial'!AC8</f>
        <v>-8.9475013203804679</v>
      </c>
      <c r="AC8" s="74">
        <f>'DESC-commercial'!AD8-'BDESC-commercial'!AD8</f>
        <v>-13.222065594989772</v>
      </c>
      <c r="AD8" s="74">
        <f>'DESC-commercial'!AE8-'BDESC-commercial'!AE8</f>
        <v>-19.985848688174769</v>
      </c>
      <c r="AE8" s="74">
        <f>'DESC-commercial'!AF8-'BDESC-commercial'!AF8</f>
        <v>-26.749631781359881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2025-01-29T23:35:58Z</dcterms:modified>
</cp:coreProperties>
</file>