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Idaho\ID-eps\"/>
    </mc:Choice>
  </mc:AlternateContent>
  <xr:revisionPtr revIDLastSave="0" documentId="13_ncr:1_{665DDD40-133D-4545-ACCB-8387E4D8F772}"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<sst xmlns="http://schemas.openxmlformats.org/spreadsheetml/2006/main" count="32060" uniqueCount="2370">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</sst>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32</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Idaho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11.515133764034051</v>
      </c>
      <c r="C7" s="118">
        <f>D28</f>
        <v>7.6132600000000004</v>
      </c>
      <c r="D7" s="75">
        <v>0.06</v>
      </c>
      <c r="E7" s="75">
        <v>0.02</v>
      </c>
      <c r="F7" s="117">
        <f t="shared" si="0"/>
        <v>7.1564643999999999</v>
      </c>
      <c r="G7" s="117">
        <f t="shared" si="0"/>
        <v>7.4609947999999999</v>
      </c>
      <c r="H7" s="69"/>
      <c r="I7" s="76">
        <f t="shared" si="1"/>
        <v>0.37851660721890701</v>
      </c>
      <c r="J7" s="76">
        <f t="shared" si="3"/>
        <v>0.35207050539843499</v>
      </c>
      <c r="K7" s="69" t="str">
        <f t="shared" si="2"/>
        <v>In a scenario limiting global warming to 1.5 °C, Idaho would need to cut its agriculture emissions by 35 to 38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Idaho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0.66657946908537102</v>
      </c>
      <c r="C9" s="118">
        <f>C28</f>
        <v>1.59965</v>
      </c>
      <c r="D9" s="75">
        <v>0.06</v>
      </c>
      <c r="E9" s="75">
        <v>0.02</v>
      </c>
      <c r="F9" s="117">
        <f t="shared" si="0"/>
        <v>1.503671</v>
      </c>
      <c r="G9" s="117">
        <f t="shared" si="0"/>
        <v>1.5676570000000001</v>
      </c>
      <c r="H9" s="69"/>
      <c r="I9" s="76">
        <f t="shared" si="1"/>
        <v>-1.2558015506586506</v>
      </c>
      <c r="J9" s="76">
        <f t="shared" si="3"/>
        <v>-1.3517931060058275</v>
      </c>
      <c r="K9" s="69" t="str">
        <f t="shared" si="2"/>
        <v>In a scenario limiting global warming to 1.5 °C, Idaho would need to cut its waste emissions by -135 to -126 percent of 2005 levels.</v>
      </c>
      <c r="L9" s="69"/>
      <c r="M9" s="69"/>
      <c r="N9" s="69"/>
      <c r="O9" s="69"/>
      <c r="P9" s="69"/>
      <c r="Q9" s="69"/>
      <c r="R9" s="69"/>
      <c r="S9" s="69"/>
      <c r="T9" s="69"/>
      <c r="U9" s="69"/>
      <c r="V9" s="69"/>
      <c r="W9" s="69"/>
      <c r="X9" s="69"/>
      <c r="Y9" s="69"/>
      <c r="Z9" s="69"/>
    </row>
    <row r="10" spans="1:26" ht="14.5" x14ac:dyDescent="0.35">
      <c r="A10" s="73" t="s">
        <v>1864</v>
      </c>
      <c r="B10" s="119">
        <f>SUM(B3:B9)</f>
        <v>5.7433532331194215</v>
      </c>
      <c r="C10" s="119">
        <f>SUM(C3:C9)</f>
        <v>60.091929999999991</v>
      </c>
      <c r="D10" s="76">
        <f>1-F10/$C10</f>
        <v>0.52651809652311032</v>
      </c>
      <c r="E10" s="76">
        <f>1-G10/$C10</f>
        <v>0.37781239843686165</v>
      </c>
      <c r="F10" s="117">
        <f>SUM(F3:F9)</f>
        <v>28.452441400000005</v>
      </c>
      <c r="G10" s="117">
        <f>SUM(G3:G9)</f>
        <v>37.388453799999994</v>
      </c>
      <c r="H10" s="171">
        <f>IFERROR(B10*(1-'Unique State Inputs'!A$8),"")</f>
        <v>3.1588442782156823</v>
      </c>
      <c r="I10" s="76">
        <f t="shared" si="1"/>
        <v>-3.9539772751442737</v>
      </c>
      <c r="J10" s="76">
        <f t="shared" si="3"/>
        <v>-5.5098649312386065</v>
      </c>
      <c r="K10" s="69" t="str">
        <f t="shared" si="2"/>
        <v>In a scenario limiting global warming to 1.5 °C, Idaho would need to cut its total (including land use) emissions by -551 to -395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12.181713233119421</v>
      </c>
      <c r="C11" s="119">
        <f>SUM(C3:C9)-C8</f>
        <v>66.530289999999994</v>
      </c>
      <c r="D11" s="76">
        <f>1-F11/$C11</f>
        <v>0.47556516888773503</v>
      </c>
      <c r="E11" s="76">
        <f>1-G11/$C11</f>
        <v>0.34125022151564344</v>
      </c>
      <c r="F11" s="117">
        <f>F10-F8</f>
        <v>34.890801400000008</v>
      </c>
      <c r="G11" s="117">
        <f>G10-G8</f>
        <v>43.826813799999996</v>
      </c>
      <c r="H11" s="171">
        <f>IFERROR(B11*(1-'Unique State Inputs'!A$8),"")</f>
        <v>6.6999422782156817</v>
      </c>
      <c r="I11" s="76">
        <f t="shared" si="1"/>
        <v>-1.8641949397675468</v>
      </c>
      <c r="J11" s="76">
        <f t="shared" si="3"/>
        <v>-2.5977545162403306</v>
      </c>
      <c r="K11" s="69" t="str">
        <f t="shared" si="2"/>
        <v>In a scenario limiting global warming to 1.5 °C, Idaho would need to cut its total (excluding land use) emissions by -260 to -186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Idaho had 237 EV charging outlets, approximately 13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Idaho had 237 EV charging outlets, approximately 13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237 EV charging outlets, approximately 13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Idaho, the share of electricity among fuels used for heating in urban, residential buildings will rise from 7.8% to 11.9%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Idaho, the share of electricity among fuels used for heating in urban, residential buildings will rise from 7.8% to 11.9%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Idaho, the share of electricity among fuels used by appliances in urban, residential buildings will rise from 74.1% to 77.4%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Idaho, the share of electricity among fuels used by appliances in urban, residential buildings will rise from 74.1% to 77.4%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Idaho, the share of electricity among fuels used for heating in rural, residential buildings will rise from 7.8% to 11.9%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Idaho, the share of electricity among fuels used for heating in rural, residential buildings will rise from 7.8% to 11.9%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74.1% to 77.4%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74.1% to 77.4%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Idaho, the share of electricity among fuels used for heating in commercial buildings will fall from 0.8% to 0.6%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Idaho, the share of electricity among fuels used for heating in commercial buildings will fall from 0.8% to 0.6%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Idaho, the share of electricity among fuels used by appliances in commercial buildings will fall from 54.7% to 36.3%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Idaho, the share of electricity among fuels used by appliances in commercial buildings will fall from 54.7% to 36.3%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Idaho, the share of electricity among fuels used by other components in commercial buildings will rise from 75.5% to 86.9%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Idaho, the share of electricity among fuels used by other components in commercial buildings will rise from 75.5% to 86.9%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Idaho.//**Natural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Idaho.</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Idaho.</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Idaho declined by -88%.</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Idaho declined by -88%.</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declined by -88%.</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Idaho declined by -48%.</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Idaho declined by -48%.</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Idaho declined by -48%.</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Idaho declined by -48%.</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Idaho declined by -48%.</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Idaho declined by -48%.</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Idaho declined by -48%.</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Idaho declined by -48%.</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Idaho declined by -48%.</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Idaho declined by -48%.</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Idaho declined by -48%.</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Idaho declined by -48%.</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Idaho declined by -48%.</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Idaho declined by -48%.</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Idaho declined by -48%.</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Idaho declined by -48%.</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Idaho, a 100% setting provides for an additional 2497 MW of demand response capacity in 2050 (on top of a BAU quantity of 808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Idaho, a 100% setting provides for an additional 2497 MW of demand response capacity in 2050 (on top of a BAU quantity of 808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2497 MW of demand response capacity in 2050 (on top of a BAU quantity of 808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Idaho will retire 0 MW of coal by 2050. Idaho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Idaho will retire 0 MW of coal by 2050. Idaho currently has 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Idaho will retire 0 MW of gas non-peaking plants by 2050. Idaho currently has 548MW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Idaho will retire 0 MW of gas non-peaking plants by 2050. Idaho currently has 548MW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Idaho will retire 0 MW of nuclear capacity by 2050. Idaho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Idaho will retire 0 MW of nuclear capacity by 2050. Idaho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Idaho will retire 0 MW of biomass capacity by 2050. Idaho currently has 26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Idaho will retire 0 MW of petroleum capacity by 2050. Idaho currently has 5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Idaho will retire 0 MW of natural gas peaker capacity by 2050. Idaho currently has 547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Idaho will retire 0 MW of natural gas peaker capacity by 2050. Idaho currently has 547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Idaho will retire 0 MW of natural gas peaker capacity by 2050. Idaho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Idaho will retire 0 MW of natural gas peaker capacity by 2050. Idaho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Idaho had about 112 of grid battery storage.  The BAU scenario is based on EIA AEO data and sees grid battery capacity reach 1402 by 2050.  The additional potential is based on NREL's Renewable Electricity Futures Study (80% RE-ITI (2014) scenario) and suggests Idaho could reach 17859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Idaho had about 112 of grid battery storage.  The BAU scenario is based on EIA AEO data and sees grid battery capacity reach 1402 by 2050.  The additional potential is based on NREL's Renewable Electricity Futures Study (80% RE-ITI (2014) scenario) and suggests Idaho could reach 17859 of grid battery storage by 2050.</v>
      </c>
      <c r="U255" s="305" t="str">
        <f>N255&amp;O255&amp;P255&amp;T255</f>
        <v>**Description:** This policy causes grid-scale electricity storage from chemical batteries to increase above the amount predicted in the BAU Scenario. // **Guidance for setting values: **In 2019, Idaho had about 112 of grid battery storage.  The BAU scenario is based on EIA AEO data and sees grid battery capacity reach 1402 by 2050.  The additional potential is based on NREL's Renewable Electricity Futures Study (80% RE-ITI (2014) scenario) and suggests Idaho could reach 17859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Idaho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**Idaho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Idaho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**Idaho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Idaho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**Idaho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200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200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237 EV charging outlets, approximately 13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Idaho.//**Natural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Idaho.//**Natural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Idaho.//**Natural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Idaho.//**Natural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Idaho.//**Natural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Idaho.//**Natural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Idaho.//**Natural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Idaho.//**Natural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Idaho.//**Natural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Idaho.//**Natural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Idaho.//**Natural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Idaho.//**Natural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Idaho.//**Natural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Idaho.//**Natural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Idaho.//**Natural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Idaho.//**Natural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declined by -88%.</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2497 MW of demand response capacity in 2050 (on top of a BAU quantity of 808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Idaho had about 112 of grid battery storage.  The BAU scenario is based on EIA AEO data and sees grid battery capacity reach 1402 by 2050.  The additional potential is based on NREL's Renewable Electricity Futures Study (80% RE-ITI (2014) scenario) and suggests Idaho could reach 17859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237 EV charging outlets, approximately 13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7.8% to 11.9% through 2050.//**Urban Residential Appliances: **In the BAU case, in Idaho, the share of electricity among fuels used by appliances in urban, residential buildings will rise from 74.1% to 77.4% through 2050.//**Urban Residential Other Components: ** In the BAU case, the share of electricity among fuels used by other components in urban, residential buildings is 100%.//**Rural Residential Heating: **In the BAU case, in Idaho, the share of electricity among fuels used for heating in rural, residential buildings will rise from 7.8% to 11.9% through 2050.//**Rural Residential Appliances: **In the BAU case, in , the share of electricity among fuels used by appliances in rural, residential buildings will rise from 74.1% to 77.4% through 2050.//**Rural Residential Other Components: **In the United States, the share of electricity among fuels used by other components in urban, residential buildings is 100%.//**Commercial Heating: **In the BAU case, in Idaho, the share of electricity among fuels used for heating in commercial buildings will fall from 0.8% to 0.6% through 2050.//**Commercial Appliances: **In the BAU case, in Idaho, the share of electricity among fuels used by appliances in commercial buildings will fall from 54.7% to 36.3% through 2050.//**Commercial Other Components: **In the BAU case, in the Idaho, the share of electricity among fuels used by other components in commercial buildings will rise from 75.5% to 86.9%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Idaho.//**Natural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includingIdaho.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Idaho declined by -88%.</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Idaho declined by -48%.//**Natural Gas Nonpeaker : **From 2010-2018, electricity exports in Idaho declined by -48%.//**Nuclear : **From 2010-2018, electricity exports in Idaho declined by -48%.//**Hydro : **From 2010-2018, electricity exports in Idaho declined by -48%.//**Onshore Wind : **From 2010-2018, electricity exports in Idaho declined by -48%.//**Solar PV : **From 2010-2018, electricity exports in Idaho declined by -48%.//**Biomass : **From 2010-2018, electricity exports in Idaho declined by -48%.//**Petroleum : **From 2010-2018, electricity exports in Idaho declined by -48%.</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2497 MW of demand response capacity in 2050 (on top of a BAU quantity of 808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Idaho will retire 0 MW of coal by 2050. Idaho currently has 0 MW of coal capacity.//**Natural Gas Nonpeaker : **The EIA projects that Idaho will retire 0 MW of gas non-peaking plants by 2050. Idaho currently has 548MW of natural gas non-peaking capacity.//**Nuclear : **The EIA projects that Idaho will retire 0 MW of nuclear capacity by 2050. Idaho currently has 0 MW of nuclear capacity.//**Natural Gas Peaker : **The EIA projects that Idaho will retire 0 MW of natural gas peaker capacity by 2050. Idaho currently has 547 MW of natural gas peaker capacity.//**Lignite : **The EIA projects that Idaho will retire 0 MW of natural gas peaker capacity by 2050. Idaho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Idaho had about 112 of grid battery storage.  The BAU scenario is based on EIA AEO data and sees grid battery capacity reach 1402 by 2050.  The additional potential is based on NREL's Renewable Electricity Futures Study (80% RE-ITI (2014) scenario) and suggests Idaho could reach 17859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**Idaho does not have a capacity construction subsidy for onshore wind. However, the Investment Tax Credit, a similar program for solar power, covers 30% of system costs through 2019, with declining amounts thereafter.//**Solar PV : **Idaho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**Idaho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Idaho had 237 EV charging outlets, approximately 13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Idaho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Idaho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Idaho,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Idaho, the share of electricity among fuels used for heating in urban, residential buildings will rise from 7.8% to 11.9%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Idaho, the share of electricity among fuels used by appliances in urban, residential buildings will rise from 74.1% to 77.4%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Idaho, the share of electricity among fuels used for heating in rural, residential buildings will rise from 7.8% to 11.9%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74.1% to 77.4%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Idaho, the share of electricity among fuels used for heating in commercial buildings will fall from 0.8%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Idaho, the share of electricity among fuels used by appliances in commercial buildings will fall from 54.7% to 36.3%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Idaho, the share of electricity among fuels used by other components in commercial buildings will rise from 75.5% to 86.9%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Idaho.</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includingIdaho.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-88%.</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Idaho declined by -48%.</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Idaho, a 100% setting provides for an additional 2497 MW of demand response capacity in 2050 (on top of a BAU quantity of 808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Idaho will retire 0 MW of coal by 2050. Idaho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Idaho will retire 0 MW of gas non-peaking plants by 2050. Idaho currently has 548MW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Idaho will retire 0 MW of nuclear capacity by 2050. Idaho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Idaho will retire 0 MW of biomass capacity by 2050. Idaho currently has 26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Idaho will retire 0 MW of biomass capacity by 2050. Idaho currently has 26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Idaho will retire 0 MW of petroleum capacity by 2050. Idaho currently has 5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Idaho will retire 0 MW of natural gas peaker capacity by 2050. Idaho currently has 547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Idaho will retire 0 MW of natural gas peaker capacity by 2050. Idaho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Idaho had about 112 of grid battery storage.  The BAU scenario is based on EIA AEO data and sees grid battery capacity reach 1402 by 2050.  The additional potential is based on NREL's Renewable Electricity Futures Study (80% RE-ITI (2014) scenario) and suggests Idaho could reach 17859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Idaho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Idaho</v>
      </c>
      <c r="B6" s="145">
        <f>SUMIFS(B7:B57,$A7:$A57,$A$6)</f>
        <v>237</v>
      </c>
      <c r="C6" s="145">
        <f>SUMIFS(C7:C57,$A7:$A57,$A$6)</f>
        <v>1777249</v>
      </c>
      <c r="D6" s="145">
        <f>ROUND(SUMIFS(D7:D57,$A7:$A57,$A$6),2)</f>
        <v>13.34</v>
      </c>
      <c r="E6" s="145">
        <f t="shared" ref="E6:L6" si="0">SUMIFS(E7:E57,$A7:$A57,$A$6)</f>
        <v>0</v>
      </c>
      <c r="F6" s="145">
        <f t="shared" si="0"/>
        <v>0</v>
      </c>
      <c r="G6" s="145">
        <f t="shared" si="0"/>
        <v>0</v>
      </c>
      <c r="H6" s="145">
        <f t="shared" si="0"/>
        <v>0</v>
      </c>
      <c r="I6" s="145">
        <f t="shared" si="0"/>
        <v>14467241</v>
      </c>
      <c r="J6" s="145">
        <f t="shared" si="0"/>
        <v>88678</v>
      </c>
      <c r="K6" s="145">
        <f t="shared" si="0"/>
        <v>7530800</v>
      </c>
      <c r="L6" s="145">
        <f t="shared" si="0"/>
        <v>10869</v>
      </c>
      <c r="M6" s="145">
        <f>ROUND(SUMIFS(M7:M57,$A7:$A57,$A$6)*100,0)</f>
        <v>-48</v>
      </c>
      <c r="N6" s="145">
        <f>ROUND(SUMIFS(N7:N57,$A7:$A57,$A$6)*100,0)</f>
        <v>-88</v>
      </c>
      <c r="O6" s="145">
        <f t="shared" ref="O6:AM6" si="1">ROUND(SUMIFS(O7:O57,$A7:$A57,$A$6),0)</f>
        <v>1689</v>
      </c>
      <c r="P6" s="145">
        <f t="shared" si="1"/>
        <v>808</v>
      </c>
      <c r="Q6" s="145">
        <f t="shared" si="1"/>
        <v>0</v>
      </c>
      <c r="R6" s="145">
        <f t="shared" si="1"/>
        <v>0</v>
      </c>
      <c r="S6" s="145">
        <f t="shared" si="1"/>
        <v>0</v>
      </c>
      <c r="T6" s="145">
        <f t="shared" si="1"/>
        <v>0</v>
      </c>
      <c r="U6" s="145">
        <f t="shared" si="1"/>
        <v>0</v>
      </c>
      <c r="V6" s="145">
        <f t="shared" si="1"/>
        <v>0</v>
      </c>
      <c r="W6" s="145">
        <f t="shared" si="1"/>
        <v>0</v>
      </c>
      <c r="X6" s="145">
        <f t="shared" si="1"/>
        <v>0</v>
      </c>
      <c r="Y6" s="145">
        <f t="shared" si="1"/>
        <v>548</v>
      </c>
      <c r="Z6" s="145">
        <f t="shared" si="1"/>
        <v>0</v>
      </c>
      <c r="AA6" s="145">
        <f t="shared" si="1"/>
        <v>2764</v>
      </c>
      <c r="AB6" s="145">
        <f t="shared" si="1"/>
        <v>970</v>
      </c>
      <c r="AC6" s="145">
        <f t="shared" si="1"/>
        <v>240</v>
      </c>
      <c r="AD6" s="145">
        <f t="shared" si="1"/>
        <v>0</v>
      </c>
      <c r="AE6" s="145">
        <f t="shared" si="1"/>
        <v>26</v>
      </c>
      <c r="AF6" s="145">
        <f t="shared" si="1"/>
        <v>10</v>
      </c>
      <c r="AG6" s="145">
        <f t="shared" si="1"/>
        <v>5</v>
      </c>
      <c r="AH6" s="145">
        <f t="shared" si="1"/>
        <v>547</v>
      </c>
      <c r="AI6" s="145">
        <f t="shared" si="1"/>
        <v>0</v>
      </c>
      <c r="AJ6" s="145">
        <f t="shared" si="1"/>
        <v>0</v>
      </c>
      <c r="AK6" s="145">
        <f t="shared" si="1"/>
        <v>0</v>
      </c>
      <c r="AL6" s="145">
        <f t="shared" si="1"/>
        <v>0</v>
      </c>
      <c r="AM6" s="145">
        <f t="shared" si="1"/>
        <v>0</v>
      </c>
      <c r="AN6" s="380">
        <f>ROUND(SUMIFS(AN7:AN57,$A7:$A57,$A$6),)</f>
        <v>1402</v>
      </c>
      <c r="AO6" s="145">
        <f t="shared" ref="AO6:AP6" si="2">ROUND(SUMIFS(AO7:AO57,$A7:$A57,$A$6),)</f>
        <v>17859</v>
      </c>
      <c r="AP6" s="145">
        <f t="shared" si="2"/>
        <v>112</v>
      </c>
      <c r="AQ6" s="145">
        <f>ROUND(SUMIFS(AQ7:AQ57,$A7:$A57,$A$6),0)</f>
        <v>200</v>
      </c>
      <c r="AR6" s="146">
        <f>SUMIFS(AR7:AR57,$A7:$A57,$A$6)</f>
        <v>0.405505558496559</v>
      </c>
      <c r="AS6" s="145">
        <f>ROUND(SUMIFS(AS7:AS57,$A7:$A57,$A$6),0)</f>
        <v>601</v>
      </c>
      <c r="AT6" s="145">
        <f>ROUND(SUMIFS(AT7:AT57,$A7:$A57,$A$6),0)</f>
        <v>808</v>
      </c>
      <c r="AU6" s="145">
        <f>ROUND(SUMIFS(AU7:AU57,$A7:$A57,$A$6),0)</f>
        <v>2497</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ID</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ID</v>
      </c>
      <c r="D77" s="93">
        <v>2019</v>
      </c>
      <c r="E77" s="93">
        <v>2050</v>
      </c>
    </row>
    <row r="78" spans="1:40" ht="16" customHeight="1" x14ac:dyDescent="0.35">
      <c r="B78" s="93" t="s">
        <v>2056</v>
      </c>
      <c r="C78" s="93" t="s">
        <v>496</v>
      </c>
      <c r="D78" s="93" cm="1">
        <f t="array" ref="D78">ROUND(INDEX($B$95:$H$845,MATCH(1,($C78=$E$95:$E$845)*($B78=$F$95:$F$845)*($C$77=$B$95:$B$845),0),MATCH(D$77,$B$95:$H$95,0))*100,1)</f>
        <v>7.8</v>
      </c>
      <c r="E78" s="165" cm="1">
        <f t="array" ref="E78">ROUND(INDEX($B$95:$H$845,MATCH(1,($C78=$E$95:$E$845)*($B78=$F$95:$F$845)*($C$77=$B$95:$B$845),0),MATCH(E$77,$B$95:$H$95,0))*100,1)</f>
        <v>11.9</v>
      </c>
    </row>
    <row r="79" spans="1:40" ht="16" customHeight="1" x14ac:dyDescent="0.35">
      <c r="B79" s="165" t="s">
        <v>2056</v>
      </c>
      <c r="C79" s="93" t="s">
        <v>2055</v>
      </c>
      <c r="D79" s="165" cm="1">
        <f t="array" ref="D79">ROUND(INDEX($B$95:$H$845,MATCH(1,($C79=$E$95:$E$845)*($B79=$F$95:$F$845)*($C$77=$B$95:$B$845),0),MATCH(D$77,$B$95:$H$95,0))*100,1)</f>
        <v>74.099999999999994</v>
      </c>
      <c r="E79" s="165" cm="1">
        <f t="array" ref="E79">ROUND(INDEX($B$95:$H$845,MATCH(1,($C79=$E$95:$E$845)*($B79=$F$95:$F$845)*($C$77=$B$95:$B$845),0),MATCH(E$77,$B$95:$H$95,0))*100,1)</f>
        <v>77.400000000000006</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7.8</v>
      </c>
      <c r="E81" s="165" cm="1">
        <f t="array" ref="E81">ROUND(INDEX($B$95:$H$845,MATCH(1,($C81=$E$95:$E$845)*($B81=$F$95:$F$845)*($C$77=$B$95:$B$845),0),MATCH(E$77,$B$95:$H$95,0))*100,1)</f>
        <v>11.9</v>
      </c>
    </row>
    <row r="82" spans="2:26" ht="16" customHeight="1" x14ac:dyDescent="0.35">
      <c r="B82" s="165" t="s">
        <v>2053</v>
      </c>
      <c r="C82" s="165" t="s">
        <v>2055</v>
      </c>
      <c r="D82" s="165" cm="1">
        <f t="array" ref="D82">ROUND(INDEX($B$95:$H$845,MATCH(1,($C82=$E$95:$E$845)*($B82=$F$95:$F$845)*($C$77=$B$95:$B$845),0),MATCH(D$77,$B$95:$H$95,0))*100,1)</f>
        <v>74.099999999999994</v>
      </c>
      <c r="E82" s="165" cm="1">
        <f t="array" ref="E82">ROUND(INDEX($B$95:$H$845,MATCH(1,($C82=$E$95:$E$845)*($B82=$F$95:$F$845)*($C$77=$B$95:$B$845),0),MATCH(E$77,$B$95:$H$95,0))*100,1)</f>
        <v>77.400000000000006</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ID</v>
      </c>
    </row>
    <row r="84" spans="2:26" ht="16" customHeight="1" x14ac:dyDescent="0.35">
      <c r="B84" s="93" t="s">
        <v>2057</v>
      </c>
      <c r="C84" s="165" t="s">
        <v>496</v>
      </c>
      <c r="D84" s="165" cm="1">
        <f t="array" ref="D84">ROUND(INDEX($B$95:$H$845,MATCH(1,($C84=$E$95:$E$845)*($B84=$F$95:$F$845)*($C$77=$B$95:$B$845),0),MATCH(D$77,$B$95:$H$95,0))*100,1)</f>
        <v>0.8</v>
      </c>
      <c r="E84" s="165" cm="1">
        <f t="array" ref="E84">ROUND(INDEX($B$95:$H$845,MATCH(1,($C84=$E$95:$E$845)*($B84=$F$95:$F$845)*($C$77=$B$95:$B$845),0),MATCH(E$77,$B$95:$H$95,0))*100,1)</f>
        <v>0.6</v>
      </c>
    </row>
    <row r="85" spans="2:26" ht="16" customHeight="1" x14ac:dyDescent="0.35">
      <c r="B85" s="165" t="s">
        <v>2057</v>
      </c>
      <c r="C85" s="165" t="s">
        <v>2055</v>
      </c>
      <c r="D85" s="165" cm="1">
        <f t="array" ref="D85">ROUND(INDEX($B$95:$H$845,MATCH(1,($C85=$E$95:$E$845)*($B85=$F$95:$F$845)*($C$77=$B$95:$B$845),0),MATCH(D$77,$B$95:$H$95,0))*100,1)</f>
        <v>54.7</v>
      </c>
      <c r="E85" s="165" cm="1">
        <f t="array" ref="E85">ROUND(INDEX($B$95:$H$845,MATCH(1,($C85=$E$95:$E$845)*($B85=$F$95:$F$845)*($C$77=$B$95:$B$845),0),MATCH(E$77,$B$95:$H$95,0))*100,1)</f>
        <v>36.299999999999997</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75.5</v>
      </c>
      <c r="E86" s="165" cm="1">
        <f t="array" ref="E86">ROUND(INDEX($B$95:$H$845,MATCH(1,($C86=$E$95:$E$845)*($B86=$F$95:$F$845)*($C$77=$B$95:$B$845),0),MATCH(E$77,$B$95:$H$95,0))*100,1)</f>
        <v>86.9</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6" customHeight="1" x14ac:dyDescent="0.3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Idaho</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Idaho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Idaho</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11.515133764034051</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-6.7326554268061942</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0.66657946908537102</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5.4490578063132276</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12.181713233119421</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2021-09-30T18:22:47Z</dcterms:modified>
</cp:coreProperties>
</file>