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ID\elec\EIaE\"/>
    </mc:Choice>
  </mc:AlternateContent>
  <xr:revisionPtr revIDLastSave="0" documentId="8_{3403029F-22C0-456C-A81A-01E8D78E5280}"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<sst xmlns="http://schemas.openxmlformats.org/spreadsheetml/2006/main" count="67272" uniqueCount="4676">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</sst>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40</v>
      </c>
      <c r="C1" s="93">
        <v>44865</v>
      </c>
      <c r="K1" s="44" t="s">
        <v>2</v>
      </c>
      <c r="L1" s="44" t="s">
        <v>3</v>
      </c>
    </row>
    <row r="2" spans="1:15" ht="14.5">
      <c r="A2" s="70" t="s">
        <v>4</v>
      </c>
      <c r="B2" s="1" t="str">
        <f>LOOKUP(B1,K1:L50,L1:L50)</f>
        <v>ID</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ID</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f t="shared" si="0"/>
        <v>5207</v>
      </c>
      <c r="M7" s="1" t="str">
        <f t="shared" si="1"/>
        <v>WA</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f t="shared" si="0"/>
        <v>8360</v>
      </c>
      <c r="M10" s="1" t="str">
        <f t="shared" si="1"/>
        <v>WA</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f t="shared" si="0"/>
        <v>352</v>
      </c>
      <c r="M15" s="1" t="str">
        <f t="shared" si="1"/>
        <v>OR</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f t="shared" si="0"/>
        <v>478</v>
      </c>
      <c r="M16" s="1" t="str">
        <f t="shared" si="1"/>
        <v>OR</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f t="shared" si="0"/>
        <v>1303</v>
      </c>
      <c r="M22" s="1" t="str">
        <f t="shared" si="1"/>
        <v>OR</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4357</v>
      </c>
      <c r="R29" s="1">
        <f t="shared" si="3"/>
        <v>0.16703086064788192</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863</v>
      </c>
      <c r="R31" s="1">
        <f t="shared" si="3"/>
        <v>3.3084147977765002E-2</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f t="shared" si="0"/>
        <v>863</v>
      </c>
      <c r="M36" s="1" t="str">
        <f t="shared" si="1"/>
        <v>NV</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2133</v>
      </c>
      <c r="R40" s="1">
        <f t="shared" si="5"/>
        <v>8.1771132834962623E-2</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f t="shared" si="0"/>
        <v>1593</v>
      </c>
      <c r="M42" s="1" t="str">
        <f t="shared" si="1"/>
        <v>MT</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f t="shared" si="0"/>
        <v>2537</v>
      </c>
      <c r="M44" s="1" t="str">
        <f t="shared" si="1"/>
        <v>MT</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f t="shared" si="0"/>
        <v>847</v>
      </c>
      <c r="M45" s="1" t="str">
        <f t="shared" si="1"/>
        <v>WY</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f t="shared" si="0"/>
        <v>680</v>
      </c>
      <c r="M46" s="1" t="str">
        <f t="shared" si="1"/>
        <v>UT</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f t="shared" si="0"/>
        <v>179</v>
      </c>
      <c r="M47" s="1" t="str">
        <f t="shared" si="1"/>
        <v>MT</v>
      </c>
      <c r="N47" s="1"/>
      <c r="O47" s="1"/>
      <c r="P47" s="1" t="s">
        <v>134</v>
      </c>
      <c r="Q47" s="1">
        <f t="shared" si="4"/>
        <v>1465</v>
      </c>
      <c r="R47" s="1">
        <f t="shared" si="5"/>
        <v>5.6162545524247653E-2</v>
      </c>
    </row>
    <row r="48" spans="1:18" ht="15.75" customHeight="1">
      <c r="A48" s="8" t="s">
        <v>202</v>
      </c>
      <c r="B48" s="8" t="s">
        <v>204</v>
      </c>
      <c r="C48" s="11">
        <v>48</v>
      </c>
      <c r="D48" s="11">
        <v>0</v>
      </c>
      <c r="E48" s="11">
        <v>48</v>
      </c>
      <c r="F48" s="8"/>
      <c r="G48" s="11">
        <v>16</v>
      </c>
      <c r="H48" s="11">
        <v>18</v>
      </c>
      <c r="I48" s="12" t="s">
        <v>41</v>
      </c>
      <c r="J48" s="12" t="s">
        <v>86</v>
      </c>
      <c r="K48" s="12" t="s">
        <v>184</v>
      </c>
      <c r="L48" s="1">
        <f t="shared" si="0"/>
        <v>48</v>
      </c>
      <c r="M48" s="1" t="str">
        <f t="shared" si="1"/>
        <v>MT</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f t="shared" si="0"/>
        <v>2853</v>
      </c>
      <c r="M49" s="1" t="str">
        <f t="shared" si="1"/>
        <v>WY</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f t="shared" si="0"/>
        <v>785</v>
      </c>
      <c r="M50" s="1" t="str">
        <f t="shared" si="1"/>
        <v>UT</v>
      </c>
      <c r="N50" s="1"/>
      <c r="O50" s="1"/>
      <c r="P50" s="1" t="s">
        <v>143</v>
      </c>
      <c r="Q50" s="1">
        <f t="shared" si="4"/>
        <v>13567</v>
      </c>
      <c r="R50" s="1">
        <f t="shared" si="5"/>
        <v>0.52010734138393711</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3700</v>
      </c>
      <c r="R53" s="1">
        <f t="shared" si="5"/>
        <v>0.14184397163120568</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26085</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26085</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0.16703086064788192</v>
      </c>
      <c r="D29" s="1">
        <f t="shared" si="0"/>
        <v>0.16703086064788192</v>
      </c>
      <c r="E29" s="1">
        <f t="shared" si="1"/>
        <v>0.17274601538339546</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3.3084147977765002E-2</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8.1771132834962623E-2</v>
      </c>
      <c r="D40" s="1">
        <f t="shared" si="2"/>
        <v>8.1771132834962623E-2</v>
      </c>
      <c r="E40" s="1">
        <f t="shared" si="3"/>
        <v>8.4569027039885822E-2</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5.6162545524247653E-2</v>
      </c>
      <c r="D47" s="1">
        <f t="shared" si="2"/>
        <v>5.6162545524247653E-2</v>
      </c>
      <c r="E47" s="1">
        <f t="shared" si="3"/>
        <v>5.8084212195702166E-2</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0.52010734138393711</v>
      </c>
      <c r="D50" s="1">
        <f t="shared" si="2"/>
        <v>0.52010734138393711</v>
      </c>
      <c r="E50" s="1">
        <f t="shared" si="3"/>
        <v>0.53790341765125682</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0.14184397163120568</v>
      </c>
      <c r="D53" s="1">
        <f t="shared" si="2"/>
        <v>0.14184397163120568</v>
      </c>
      <c r="E53" s="1">
        <f t="shared" si="3"/>
        <v>0.14669732772975974</v>
      </c>
    </row>
    <row r="54" spans="1:33" ht="15.75" customHeight="1">
      <c r="A54" s="28" t="s">
        <v>484</v>
      </c>
      <c r="B54" s="70">
        <f>SUM(B3:B53)</f>
        <v>25</v>
      </c>
      <c r="C54" s="70">
        <f>SUM(C3:C53)</f>
        <v>1</v>
      </c>
      <c r="D54" s="70">
        <f>SUM(D3:D53)</f>
        <v>0.96691585202223496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0.26094758022688619</v>
      </c>
      <c r="C60" s="1">
        <f>SUMIFS('ReEDs Generation Data'!H$729:H$1448,'ReEDs Generation Data'!$E$729:$E$1448,Calculations!$A60)</f>
        <v>0.2444991667010708</v>
      </c>
      <c r="D60" s="1">
        <f>SUMIFS('ReEDs Generation Data'!I$729:I$1448,'ReEDs Generation Data'!$E$729:$E$1448,Calculations!$A60)</f>
        <v>0.25140842987060297</v>
      </c>
      <c r="E60" s="1">
        <f>SUMIFS('ReEDs Generation Data'!J$729:J$1448,'ReEDs Generation Data'!$E$729:$E$1448,Calculations!$A60)</f>
        <v>0.2581605188374092</v>
      </c>
      <c r="F60" s="1">
        <f>SUMIFS('ReEDs Generation Data'!K$729:K$1448,'ReEDs Generation Data'!$E$729:$E$1448,Calculations!$A60)</f>
        <v>0.25425839609676165</v>
      </c>
      <c r="G60" s="1">
        <f>SUMIFS('ReEDs Generation Data'!L$729:L$1448,'ReEDs Generation Data'!$E$729:$E$1448,Calculations!$A60)</f>
        <v>0.24927057301402888</v>
      </c>
      <c r="H60" s="1">
        <f>SUMIFS('ReEDs Generation Data'!M$729:M$1448,'ReEDs Generation Data'!$E$729:$E$1448,Calculations!$A60)</f>
        <v>0.212420287781938</v>
      </c>
      <c r="I60" s="1">
        <f>SUMIFS('ReEDs Generation Data'!N$729:N$1448,'ReEDs Generation Data'!$E$729:$E$1448,Calculations!$A60)</f>
        <v>0.15789129901821508</v>
      </c>
      <c r="J60" s="1">
        <f>SUMIFS('ReEDs Generation Data'!O$729:O$1448,'ReEDs Generation Data'!$E$729:$E$1448,Calculations!$A60)</f>
        <v>0.15378097666267312</v>
      </c>
      <c r="K60" s="1">
        <f>SUMIFS('ReEDs Generation Data'!P$729:P$1448,'ReEDs Generation Data'!$E$729:$E$1448,Calculations!$A60)</f>
        <v>0.14968982035742656</v>
      </c>
      <c r="L60" s="1">
        <f>SUMIFS('ReEDs Generation Data'!Q$729:Q$1448,'ReEDs Generation Data'!$E$729:$E$1448,Calculations!$A60)</f>
        <v>0.14964428114539874</v>
      </c>
      <c r="M60" s="1">
        <f>SUMIFS('ReEDs Generation Data'!R$729:R$1448,'ReEDs Generation Data'!$E$729:$E$1448,Calculations!$A60)</f>
        <v>0.14980616945546615</v>
      </c>
    </row>
    <row r="61" spans="1:33" ht="15.75" customHeight="1">
      <c r="A61" s="4" t="s">
        <v>488</v>
      </c>
      <c r="B61" s="1">
        <f>SUMIFS('ReEDs Generation Data'!G$729:G$1448,'ReEDs Generation Data'!$E$729:$E$1448,Calculations!$A61)</f>
        <v>6.2976747016028123E-2</v>
      </c>
      <c r="C61" s="1">
        <f>SUMIFS('ReEDs Generation Data'!H$729:H$1448,'ReEDs Generation Data'!$E$729:$E$1448,Calculations!$A61)</f>
        <v>5.6975361046970055E-2</v>
      </c>
      <c r="D61" s="1">
        <f>SUMIFS('ReEDs Generation Data'!I$729:I$1448,'ReEDs Generation Data'!$E$729:$E$1448,Calculations!$A61)</f>
        <v>6.6961928872602661E-2</v>
      </c>
      <c r="E61" s="1">
        <f>SUMIFS('ReEDs Generation Data'!J$729:J$1448,'ReEDs Generation Data'!$E$729:$E$1448,Calculations!$A61)</f>
        <v>7.5961128536323294E-2</v>
      </c>
      <c r="F61" s="1">
        <f>SUMIFS('ReEDs Generation Data'!K$729:K$1448,'ReEDs Generation Data'!$E$729:$E$1448,Calculations!$A61)</f>
        <v>8.448597765258245E-2</v>
      </c>
      <c r="G61" s="1">
        <f>SUMIFS('ReEDs Generation Data'!L$729:L$1448,'ReEDs Generation Data'!$E$729:$E$1448,Calculations!$A61)</f>
        <v>9.3595678979447414E-2</v>
      </c>
      <c r="H61" s="1">
        <f>SUMIFS('ReEDs Generation Data'!M$729:M$1448,'ReEDs Generation Data'!$E$729:$E$1448,Calculations!$A61)</f>
        <v>0.11447835933267166</v>
      </c>
      <c r="I61" s="1">
        <f>SUMIFS('ReEDs Generation Data'!N$729:N$1448,'ReEDs Generation Data'!$E$729:$E$1448,Calculations!$A61)</f>
        <v>0.13434099005304115</v>
      </c>
      <c r="J61" s="1">
        <f>SUMIFS('ReEDs Generation Data'!O$729:O$1448,'ReEDs Generation Data'!$E$729:$E$1448,Calculations!$A61)</f>
        <v>0.14254935240422451</v>
      </c>
      <c r="K61" s="1">
        <f>SUMIFS('ReEDs Generation Data'!P$729:P$1448,'ReEDs Generation Data'!$E$729:$E$1448,Calculations!$A61)</f>
        <v>0.15041762749703225</v>
      </c>
      <c r="L61" s="1">
        <f>SUMIFS('ReEDs Generation Data'!Q$729:Q$1448,'ReEDs Generation Data'!$E$729:$E$1448,Calculations!$A61)</f>
        <v>0.13701263388304669</v>
      </c>
      <c r="M61" s="1">
        <f>SUMIFS('ReEDs Generation Data'!R$729:R$1448,'ReEDs Generation Data'!$E$729:$E$1448,Calculations!$A61)</f>
        <v>0.12432761707782475</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4.1840775544681873E-2</v>
      </c>
      <c r="C62" s="1">
        <f>SUMIFS('ReEDs Generation Data'!H$729:H$1448,'ReEDs Generation Data'!$E$729:$E$1448,Calculations!$A62)</f>
        <v>4.2140425753188222E-2</v>
      </c>
      <c r="D62" s="1">
        <f>SUMIFS('ReEDs Generation Data'!I$729:I$1448,'ReEDs Generation Data'!$E$729:$E$1448,Calculations!$A62)</f>
        <v>4.1580144150669213E-2</v>
      </c>
      <c r="E62" s="1">
        <f>SUMIFS('ReEDs Generation Data'!J$729:J$1448,'ReEDs Generation Data'!$E$729:$E$1448,Calculations!$A62)</f>
        <v>4.103456560547928E-2</v>
      </c>
      <c r="F62" s="1">
        <f>SUMIFS('ReEDs Generation Data'!K$729:K$1448,'ReEDs Generation Data'!$E$729:$E$1448,Calculations!$A62)</f>
        <v>4.0995063387037581E-2</v>
      </c>
      <c r="G62" s="1">
        <f>SUMIFS('ReEDs Generation Data'!L$729:L$1448,'ReEDs Generation Data'!$E$729:$E$1448,Calculations!$A62)</f>
        <v>4.095563714963911E-2</v>
      </c>
      <c r="H62" s="1">
        <f>SUMIFS('ReEDs Generation Data'!M$729:M$1448,'ReEDs Generation Data'!$E$729:$E$1448,Calculations!$A62)</f>
        <v>3.9705092161910392E-2</v>
      </c>
      <c r="I62" s="1">
        <f>SUMIFS('ReEDs Generation Data'!N$729:N$1448,'ReEDs Generation Data'!$E$729:$E$1448,Calculations!$A62)</f>
        <v>3.8528653036741974E-2</v>
      </c>
      <c r="J62" s="1">
        <f>SUMIFS('ReEDs Generation Data'!O$729:O$1448,'ReEDs Generation Data'!$E$729:$E$1448,Calculations!$A62)</f>
        <v>3.8039472691334404E-2</v>
      </c>
      <c r="K62" s="1">
        <f>SUMIFS('ReEDs Generation Data'!P$729:P$1448,'ReEDs Generation Data'!$E$729:$E$1448,Calculations!$A62)</f>
        <v>3.7562558399143547E-2</v>
      </c>
      <c r="L62" s="1">
        <f>SUMIFS('ReEDs Generation Data'!Q$729:Q$1448,'ReEDs Generation Data'!$E$729:$E$1448,Calculations!$A62)</f>
        <v>3.6457169930291425E-2</v>
      </c>
      <c r="M62" s="1">
        <f>SUMIFS('ReEDs Generation Data'!R$729:R$1448,'ReEDs Generation Data'!$E$729:$E$1448,Calculations!$A62)</f>
        <v>3.5414980248343733E-2</v>
      </c>
    </row>
    <row r="63" spans="1:33" ht="15.75" customHeight="1">
      <c r="A63" s="4" t="s">
        <v>490</v>
      </c>
      <c r="B63" s="1">
        <f>SUMIFS('ReEDs Generation Data'!G$729:G$1448,'ReEDs Generation Data'!$E$729:$E$1448,Calculations!$A63)</f>
        <v>0.52664164157814797</v>
      </c>
      <c r="C63" s="1">
        <f>SUMIFS('ReEDs Generation Data'!H$729:H$1448,'ReEDs Generation Data'!$E$729:$E$1448,Calculations!$A63)</f>
        <v>0.53555006442080222</v>
      </c>
      <c r="D63" s="1">
        <f>SUMIFS('ReEDs Generation Data'!I$729:I$1448,'ReEDs Generation Data'!$E$729:$E$1448,Calculations!$A63)</f>
        <v>0.52271071727558061</v>
      </c>
      <c r="E63" s="1">
        <f>SUMIFS('ReEDs Generation Data'!J$729:J$1448,'ReEDs Generation Data'!$E$729:$E$1448,Calculations!$A63)</f>
        <v>0.51067876177921434</v>
      </c>
      <c r="F63" s="1">
        <f>SUMIFS('ReEDs Generation Data'!K$729:K$1448,'ReEDs Generation Data'!$E$729:$E$1448,Calculations!$A63)</f>
        <v>0.50678123570781286</v>
      </c>
      <c r="G63" s="1">
        <f>SUMIFS('ReEDs Generation Data'!L$729:L$1448,'ReEDs Generation Data'!$E$729:$E$1448,Calculations!$A63)</f>
        <v>0.50315487731427655</v>
      </c>
      <c r="H63" s="1">
        <f>SUMIFS('ReEDs Generation Data'!M$729:M$1448,'ReEDs Generation Data'!$E$729:$E$1448,Calculations!$A63)</f>
        <v>0.51334904395337422</v>
      </c>
      <c r="I63" s="1">
        <f>SUMIFS('ReEDs Generation Data'!N$729:N$1448,'ReEDs Generation Data'!$E$729:$E$1448,Calculations!$A63)</f>
        <v>0.5364853984169653</v>
      </c>
      <c r="J63" s="1">
        <f>SUMIFS('ReEDs Generation Data'!O$729:O$1448,'ReEDs Generation Data'!$E$729:$E$1448,Calculations!$A63)</f>
        <v>0.53109378781347649</v>
      </c>
      <c r="K63" s="1">
        <f>SUMIFS('ReEDs Generation Data'!P$729:P$1448,'ReEDs Generation Data'!$E$729:$E$1448,Calculations!$A63)</f>
        <v>0.52584429211186645</v>
      </c>
      <c r="L63" s="1">
        <f>SUMIFS('ReEDs Generation Data'!Q$729:Q$1448,'ReEDs Generation Data'!$E$729:$E$1448,Calculations!$A63)</f>
        <v>0.48928027526530188</v>
      </c>
      <c r="M63" s="1">
        <f>SUMIFS('ReEDs Generation Data'!R$729:R$1448,'ReEDs Generation Data'!$E$729:$E$1448,Calculations!$A63)</f>
        <v>0.46279862445502845</v>
      </c>
    </row>
    <row r="64" spans="1:33" ht="15.75" customHeight="1">
      <c r="A64" s="4" t="s">
        <v>491</v>
      </c>
      <c r="B64" s="1">
        <f>SUMIFS('ReEDs Generation Data'!G$729:G$1448,'ReEDs Generation Data'!$E$729:$E$1448,Calculations!$A64)</f>
        <v>9.8527290797490591E-2</v>
      </c>
      <c r="C64" s="1">
        <f>SUMIFS('ReEDs Generation Data'!H$729:H$1448,'ReEDs Generation Data'!$E$729:$E$1448,Calculations!$A64)</f>
        <v>0.111096700320064</v>
      </c>
      <c r="D64" s="1">
        <f>SUMIFS('ReEDs Generation Data'!I$729:I$1448,'ReEDs Generation Data'!$E$729:$E$1448,Calculations!$A64)</f>
        <v>0.10766759727995204</v>
      </c>
      <c r="E64" s="1">
        <f>SUMIFS('ReEDs Generation Data'!J$729:J$1448,'ReEDs Generation Data'!$E$729:$E$1448,Calculations!$A64)</f>
        <v>0.10454047518549087</v>
      </c>
      <c r="F64" s="1">
        <f>SUMIFS('ReEDs Generation Data'!K$729:K$1448,'ReEDs Generation Data'!$E$729:$E$1448,Calculations!$A64)</f>
        <v>0.10348664753881756</v>
      </c>
      <c r="G64" s="1">
        <f>SUMIFS('ReEDs Generation Data'!L$729:L$1448,'ReEDs Generation Data'!$E$729:$E$1448,Calculations!$A64)</f>
        <v>0.10255901816408033</v>
      </c>
      <c r="H64" s="1">
        <f>SUMIFS('ReEDs Generation Data'!M$729:M$1448,'ReEDs Generation Data'!$E$729:$E$1448,Calculations!$A64)</f>
        <v>0.10939377432987814</v>
      </c>
      <c r="I64" s="1">
        <f>SUMIFS('ReEDs Generation Data'!N$729:N$1448,'ReEDs Generation Data'!$E$729:$E$1448,Calculations!$A64)</f>
        <v>0.12182798117671986</v>
      </c>
      <c r="J64" s="1">
        <f>SUMIFS('ReEDs Generation Data'!O$729:O$1448,'ReEDs Generation Data'!$E$729:$E$1448,Calculations!$A64)</f>
        <v>0.12373852995103066</v>
      </c>
      <c r="K64" s="1">
        <f>SUMIFS('ReEDs Generation Data'!P$729:P$1448,'ReEDs Generation Data'!$E$729:$E$1448,Calculations!$A64)</f>
        <v>0.12579107151740695</v>
      </c>
      <c r="L64" s="1">
        <f>SUMIFS('ReEDs Generation Data'!Q$729:Q$1448,'ReEDs Generation Data'!$E$729:$E$1448,Calculations!$A64)</f>
        <v>0.15863666158118064</v>
      </c>
      <c r="M64" s="1">
        <f>SUMIFS('ReEDs Generation Data'!R$729:R$1448,'ReEDs Generation Data'!$E$729:$E$1448,Calculations!$A64)</f>
        <v>0.18140193186227113</v>
      </c>
    </row>
    <row r="65" spans="1:37" ht="15.75" customHeight="1">
      <c r="A65" s="4" t="s">
        <v>492</v>
      </c>
      <c r="B65" s="1">
        <f>SUMIFS('ReEDs Generation Data'!G$729:G$1448,'ReEDs Generation Data'!$E$729:$E$1448,Calculations!$A65)</f>
        <v>6.9670044339930071E-3</v>
      </c>
      <c r="C65" s="1">
        <f>SUMIFS('ReEDs Generation Data'!H$729:H$1448,'ReEDs Generation Data'!$E$729:$E$1448,Calculations!$A65)</f>
        <v>7.6263134063291934E-3</v>
      </c>
      <c r="D65" s="1">
        <f>SUMIFS('ReEDs Generation Data'!I$729:I$1448,'ReEDs Generation Data'!$E$729:$E$1448,Calculations!$A65)</f>
        <v>7.5887002113412972E-3</v>
      </c>
      <c r="E65" s="1">
        <f>SUMIFS('ReEDs Generation Data'!J$729:J$1448,'ReEDs Generation Data'!$E$729:$E$1448,Calculations!$A65)</f>
        <v>7.567326829053575E-3</v>
      </c>
      <c r="F65" s="1">
        <f>SUMIFS('ReEDs Generation Data'!K$729:K$1448,'ReEDs Generation Data'!$E$729:$E$1448,Calculations!$A65)</f>
        <v>7.9102552588193684E-3</v>
      </c>
      <c r="G65" s="1">
        <f>SUMIFS('ReEDs Generation Data'!L$729:L$1448,'ReEDs Generation Data'!$E$729:$E$1448,Calculations!$A65)</f>
        <v>8.3461346669919025E-3</v>
      </c>
      <c r="H65" s="1">
        <f>SUMIFS('ReEDs Generation Data'!M$729:M$1448,'ReEDs Generation Data'!$E$729:$E$1448,Calculations!$A65)</f>
        <v>8.5632239232097968E-3</v>
      </c>
      <c r="I65" s="1">
        <f>SUMIFS('ReEDs Generation Data'!N$729:N$1448,'ReEDs Generation Data'!$E$729:$E$1448,Calculations!$A65)</f>
        <v>8.860506205620889E-3</v>
      </c>
      <c r="J65" s="1">
        <f>SUMIFS('ReEDs Generation Data'!O$729:O$1448,'ReEDs Generation Data'!$E$729:$E$1448,Calculations!$A65)</f>
        <v>8.7818093319981493E-3</v>
      </c>
      <c r="K65" s="1">
        <f>SUMIFS('ReEDs Generation Data'!P$729:P$1448,'ReEDs Generation Data'!$E$729:$E$1448,Calculations!$A65)</f>
        <v>8.7250270088720609E-3</v>
      </c>
      <c r="L65" s="1">
        <f>SUMIFS('ReEDs Generation Data'!Q$729:Q$1448,'ReEDs Generation Data'!$E$729:$E$1448,Calculations!$A65)</f>
        <v>2.6750570687366752E-2</v>
      </c>
      <c r="M65" s="1">
        <f>SUMIFS('ReEDs Generation Data'!R$729:R$1448,'ReEDs Generation Data'!$E$729:$E$1448,Calculations!$A65)</f>
        <v>4.3796684966562395E-2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4.8303919837641802E-6</v>
      </c>
      <c r="C67" s="1">
        <f>SUMIFS('ReEDs Generation Data'!H$729:H$1448,'ReEDs Generation Data'!$E$729:$E$1448,Calculations!$A67)</f>
        <v>9.7435329072318194E-6</v>
      </c>
      <c r="D67" s="1">
        <f>SUMIFS('ReEDs Generation Data'!I$729:I$1448,'ReEDs Generation Data'!$E$729:$E$1448,Calculations!$A67)</f>
        <v>1.8415137404830619E-5</v>
      </c>
      <c r="E67" s="1">
        <f>SUMIFS('ReEDs Generation Data'!J$729:J$1448,'ReEDs Generation Data'!$E$729:$E$1448,Calculations!$A67)</f>
        <v>2.7340387752886785E-5</v>
      </c>
      <c r="F67" s="1">
        <f>SUMIFS('ReEDs Generation Data'!K$729:K$1448,'ReEDs Generation Data'!$E$729:$E$1448,Calculations!$A67)</f>
        <v>3.003486697515921E-5</v>
      </c>
      <c r="G67" s="1">
        <f>SUMIFS('ReEDs Generation Data'!L$729:L$1448,'ReEDs Generation Data'!$E$729:$E$1448,Calculations!$A67)</f>
        <v>3.3318508351485698E-5</v>
      </c>
      <c r="H67" s="1">
        <f>SUMIFS('ReEDs Generation Data'!M$729:M$1448,'ReEDs Generation Data'!$E$729:$E$1448,Calculations!$A67)</f>
        <v>3.3669881124724221E-5</v>
      </c>
      <c r="I67" s="1">
        <f>SUMIFS('ReEDs Generation Data'!N$729:N$1448,'ReEDs Generation Data'!$E$729:$E$1448,Calculations!$A67)</f>
        <v>3.4028743952746568E-5</v>
      </c>
      <c r="J67" s="1">
        <f>SUMIFS('ReEDs Generation Data'!O$729:O$1448,'ReEDs Generation Data'!$E$729:$E$1448,Calculations!$A67)</f>
        <v>3.2411765524290719E-5</v>
      </c>
      <c r="K67" s="1">
        <f>SUMIFS('ReEDs Generation Data'!P$729:P$1448,'ReEDs Generation Data'!$E$729:$E$1448,Calculations!$A67)</f>
        <v>3.094148740450755E-5</v>
      </c>
      <c r="L67" s="1">
        <f>SUMIFS('ReEDs Generation Data'!Q$729:Q$1448,'ReEDs Generation Data'!$E$729:$E$1448,Calculations!$A67)</f>
        <v>3.0791554497649765E-4</v>
      </c>
      <c r="M67" s="1">
        <f>SUMIFS('ReEDs Generation Data'!R$729:R$1448,'ReEDs Generation Data'!$E$729:$E$1448,Calculations!$A67)</f>
        <v>5.6928873529398395E-4</v>
      </c>
    </row>
    <row r="68" spans="1:37" ht="15.75" customHeight="1">
      <c r="A68" s="4" t="s">
        <v>495</v>
      </c>
      <c r="B68" s="1">
        <f>SUMIFS('ReEDs Generation Data'!G$729:G$1448,'ReEDs Generation Data'!$E$729:$E$1448,Calculations!$A68)</f>
        <v>3.2890346752190261E-4</v>
      </c>
      <c r="C68" s="1">
        <f>SUMIFS('ReEDs Generation Data'!H$729:H$1448,'ReEDs Generation Data'!$E$729:$E$1448,Calculations!$A68)</f>
        <v>3.3172067296751735E-4</v>
      </c>
      <c r="D68" s="1">
        <f>SUMIFS('ReEDs Generation Data'!I$729:I$1448,'ReEDs Generation Data'!$E$729:$E$1448,Calculations!$A68)</f>
        <v>3.3650218494492133E-4</v>
      </c>
      <c r="E68" s="1">
        <f>SUMIFS('ReEDs Generation Data'!J$729:J$1448,'ReEDs Generation Data'!$E$729:$E$1448,Calculations!$A68)</f>
        <v>3.4142355693004542E-4</v>
      </c>
      <c r="F68" s="1">
        <f>SUMIFS('ReEDs Generation Data'!K$729:K$1448,'ReEDs Generation Data'!$E$729:$E$1448,Calculations!$A68)</f>
        <v>3.7507189756285953E-4</v>
      </c>
      <c r="G68" s="1">
        <f>SUMIFS('ReEDs Generation Data'!L$729:L$1448,'ReEDs Generation Data'!$E$729:$E$1448,Calculations!$A68)</f>
        <v>4.1607762610340235E-4</v>
      </c>
      <c r="H68" s="1">
        <f>SUMIFS('ReEDs Generation Data'!M$729:M$1448,'ReEDs Generation Data'!$E$729:$E$1448,Calculations!$A68)</f>
        <v>4.2046552810142015E-4</v>
      </c>
      <c r="I68" s="1">
        <f>SUMIFS('ReEDs Generation Data'!N$729:N$1448,'ReEDs Generation Data'!$E$729:$E$1448,Calculations!$A68)</f>
        <v>4.2494696502546041E-4</v>
      </c>
      <c r="J68" s="1">
        <f>SUMIFS('ReEDs Generation Data'!O$729:O$1448,'ReEDs Generation Data'!$E$729:$E$1448,Calculations!$A68)</f>
        <v>4.0475432798196196E-4</v>
      </c>
      <c r="K68" s="1">
        <f>SUMIFS('ReEDs Generation Data'!P$729:P$1448,'ReEDs Generation Data'!$E$729:$E$1448,Calculations!$A68)</f>
        <v>3.863936671943408E-4</v>
      </c>
      <c r="L68" s="1">
        <f>SUMIFS('ReEDs Generation Data'!Q$729:Q$1448,'ReEDs Generation Data'!$E$729:$E$1448,Calculations!$A68)</f>
        <v>3.8990816477543853E-4</v>
      </c>
      <c r="M68" s="1">
        <f>SUMIFS('ReEDs Generation Data'!R$729:R$1448,'ReEDs Generation Data'!$E$729:$E$1448,Calculations!$A68)</f>
        <v>3.934871824152276E-4</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3.0052611402387395E-6</v>
      </c>
      <c r="C70" s="1">
        <f>SUMIFS('ReEDs Generation Data'!H$729:H$1448,'ReEDs Generation Data'!$E$729:$E$1448,Calculations!$A70)</f>
        <v>1.8171316213672622E-6</v>
      </c>
      <c r="D70" s="1">
        <f>SUMIFS('ReEDs Generation Data'!I$729:I$1448,'ReEDs Generation Data'!$E$729:$E$1448,Calculations!$A70)</f>
        <v>9.2166212532444002E-7</v>
      </c>
      <c r="E70" s="1">
        <f>SUMIFS('ReEDs Generation Data'!J$729:J$1448,'ReEDs Generation Data'!$E$729:$E$1448,Calculations!$A70)</f>
        <v>0</v>
      </c>
      <c r="F70" s="1">
        <f>SUMIFS('ReEDs Generation Data'!K$729:K$1448,'ReEDs Generation Data'!$E$729:$E$1448,Calculations!$A70)</f>
        <v>2.1600919292812684E-6</v>
      </c>
      <c r="G70" s="1">
        <f>SUMIFS('ReEDs Generation Data'!L$729:L$1448,'ReEDs Generation Data'!$E$729:$E$1448,Calculations!$A70)</f>
        <v>4.077679057358907E-6</v>
      </c>
      <c r="H70" s="1">
        <f>SUMIFS('ReEDs Generation Data'!M$729:M$1448,'ReEDs Generation Data'!$E$729:$E$1448,Calculations!$A70)</f>
        <v>8.4582316425490069E-6</v>
      </c>
      <c r="I70" s="1">
        <f>SUMIFS('ReEDs Generation Data'!N$729:N$1448,'ReEDs Generation Data'!$E$729:$E$1448,Calculations!$A70)</f>
        <v>1.2907567554294957E-5</v>
      </c>
      <c r="J70" s="1">
        <f>SUMIFS('ReEDs Generation Data'!O$729:O$1448,'ReEDs Generation Data'!$E$729:$E$1448,Calculations!$A70)</f>
        <v>6.4621278254713755E-6</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1.7622212821263479E-3</v>
      </c>
      <c r="C73" s="1">
        <f>SUMIFS('ReEDs Generation Data'!H$729:H$1448,'ReEDs Generation Data'!$E$729:$E$1448,Calculations!$A73)</f>
        <v>1.7686870140793043E-3</v>
      </c>
      <c r="D73" s="1">
        <f>SUMIFS('ReEDs Generation Data'!I$729:I$1448,'ReEDs Generation Data'!$E$729:$E$1448,Calculations!$A73)</f>
        <v>1.7266433547761975E-3</v>
      </c>
      <c r="E73" s="1">
        <f>SUMIFS('ReEDs Generation Data'!J$729:J$1448,'ReEDs Generation Data'!$E$729:$E$1448,Calculations!$A73)</f>
        <v>1.6884592823465923E-3</v>
      </c>
      <c r="F73" s="1">
        <f>SUMIFS('ReEDs Generation Data'!K$729:K$1448,'ReEDs Generation Data'!$E$729:$E$1448,Calculations!$A73)</f>
        <v>1.6751575017012919E-3</v>
      </c>
      <c r="G73" s="1">
        <f>SUMIFS('ReEDs Generation Data'!L$729:L$1448,'ReEDs Generation Data'!$E$729:$E$1448,Calculations!$A73)</f>
        <v>1.664606898023533E-3</v>
      </c>
      <c r="H73" s="1">
        <f>SUMIFS('ReEDs Generation Data'!M$729:M$1448,'ReEDs Generation Data'!$E$729:$E$1448,Calculations!$A73)</f>
        <v>1.6276248761490594E-3</v>
      </c>
      <c r="I73" s="1">
        <f>SUMIFS('ReEDs Generation Data'!N$729:N$1448,'ReEDs Generation Data'!$E$729:$E$1448,Calculations!$A73)</f>
        <v>1.5932888161633027E-3</v>
      </c>
      <c r="J73" s="1">
        <f>SUMIFS('ReEDs Generation Data'!O$729:O$1448,'ReEDs Generation Data'!$E$729:$E$1448,Calculations!$A73)</f>
        <v>1.5724429239308588E-3</v>
      </c>
      <c r="K73" s="1">
        <f>SUMIFS('ReEDs Generation Data'!P$729:P$1448,'ReEDs Generation Data'!$E$729:$E$1448,Calculations!$A73)</f>
        <v>1.5522679536533707E-3</v>
      </c>
      <c r="L73" s="1">
        <f>SUMIFS('ReEDs Generation Data'!Q$729:Q$1448,'ReEDs Generation Data'!$E$729:$E$1448,Calculations!$A73)</f>
        <v>1.5205837976618682E-3</v>
      </c>
      <c r="M73" s="1">
        <f>SUMIFS('ReEDs Generation Data'!R$729:R$1448,'ReEDs Generation Data'!$E$729:$E$1448,Calculations!$A73)</f>
        <v>1.4912160167940922E-3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7.4380250579690846E-2</v>
      </c>
      <c r="G1075" s="44">
        <f>G349/SUMIFS(G$3:G$722,$B$3:$B$722,$B1075)*SUMIFS(Calculations!$E$3:$E$53,Calculations!$A$3:$A$53,$B1075)</f>
        <v>6.9949421680231286E-2</v>
      </c>
      <c r="H1075" s="44">
        <f>H349/SUMIFS(H$3:H$722,$B$3:$B$722,$B1075)*SUMIFS(Calculations!$E$3:$E$53,Calculations!$A$3:$A$53,$B1075)</f>
        <v>6.5868709986187657E-2</v>
      </c>
      <c r="I1075" s="44">
        <f>I349/SUMIFS(I$3:I$722,$B$3:$B$722,$B1075)*SUMIFS(Calculations!$E$3:$E$53,Calculations!$A$3:$A$53,$B1075)</f>
        <v>6.9373042097609805E-2</v>
      </c>
      <c r="J1075" s="44">
        <f>J349/SUMIFS(J$3:J$722,$B$3:$B$722,$B1075)*SUMIFS(Calculations!$E$3:$E$53,Calculations!$A$3:$A$53,$B1075)</f>
        <v>7.2650799480530867E-2</v>
      </c>
      <c r="K1075" s="44">
        <f>K349/SUMIFS(K$3:K$722,$B$3:$B$722,$B1075)*SUMIFS(Calculations!$E$3:$E$53,Calculations!$A$3:$A$53,$B1075)</f>
        <v>7.2853083581942049E-2</v>
      </c>
      <c r="L1075" s="44">
        <f>L349/SUMIFS(L$3:L$722,$B$3:$B$722,$B1075)*SUMIFS(Calculations!$E$3:$E$53,Calculations!$A$3:$A$53,$B1075)</f>
        <v>7.3053924990768404E-2</v>
      </c>
      <c r="M1075" s="44">
        <f>M349/SUMIFS(M$3:M$722,$B$3:$B$722,$B1075)*SUMIFS(Calculations!$E$3:$E$53,Calculations!$A$3:$A$53,$B1075)</f>
        <v>4.679400212253592E-2</v>
      </c>
      <c r="N1075" s="44">
        <f>N349/SUMIFS(N$3:N$722,$B$3:$B$722,$B1075)*SUMIFS(Calculations!$E$3:$E$53,Calculations!$A$3:$A$53,$B1075)</f>
        <v>2.1934691142890292E-3</v>
      </c>
      <c r="O1075" s="44">
        <f>O349/SUMIFS(O$3:O$722,$B$3:$B$722,$B1075)*SUMIFS(Calculations!$E$3:$E$53,Calculations!$A$3:$A$53,$B1075)</f>
        <v>2.0681618697566484E-3</v>
      </c>
      <c r="P1075" s="44">
        <f>P349/SUMIFS(P$3:P$722,$B$3:$B$722,$B1075)*SUMIFS(Calculations!$E$3:$E$53,Calculations!$A$3:$A$53,$B1075)</f>
        <v>1.9426580612473827E-3</v>
      </c>
      <c r="Q1075" s="44">
        <f>Q349/SUMIFS(Q$3:Q$722,$B$3:$B$722,$B1075)*SUMIFS(Calculations!$E$3:$E$53,Calculations!$A$3:$A$53,$B1075)</f>
        <v>1.3901366824265759E-3</v>
      </c>
      <c r="R1075" s="44">
        <f>R349/SUMIFS(R$3:R$722,$B$3:$B$722,$B1075)*SUMIFS(Calculations!$E$3:$E$53,Calculations!$A$3:$A$53,$B1075)</f>
        <v>1.0380833560786427E-3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7.7452463139705024E-2</v>
      </c>
      <c r="G1078" s="44">
        <f>G352/SUMIFS(G$3:G$722,$B$3:$B$722,$B1078)*SUMIFS(Calculations!$E$3:$E$53,Calculations!$A$3:$A$53,$B1078)</f>
        <v>7.5244163227521477E-2</v>
      </c>
      <c r="H1078" s="44">
        <f>H352/SUMIFS(H$3:H$722,$B$3:$B$722,$B1078)*SUMIFS(Calculations!$E$3:$E$53,Calculations!$A$3:$A$53,$B1078)</f>
        <v>7.3210359738358946E-2</v>
      </c>
      <c r="I1078" s="44">
        <f>I352/SUMIFS(I$3:I$722,$B$3:$B$722,$B1078)*SUMIFS(Calculations!$E$3:$E$53,Calculations!$A$3:$A$53,$B1078)</f>
        <v>7.076456226030732E-2</v>
      </c>
      <c r="J1078" s="44">
        <f>J352/SUMIFS(J$3:J$722,$B$3:$B$722,$B1078)*SUMIFS(Calculations!$E$3:$E$53,Calculations!$A$3:$A$53,$B1078)</f>
        <v>6.8476899308875475E-2</v>
      </c>
      <c r="K1078" s="44">
        <f>K352/SUMIFS(K$3:K$722,$B$3:$B$722,$B1078)*SUMIFS(Calculations!$E$3:$E$53,Calculations!$A$3:$A$53,$B1078)</f>
        <v>6.8400263792860447E-2</v>
      </c>
      <c r="L1078" s="44">
        <f>L352/SUMIFS(L$3:L$722,$B$3:$B$722,$B1078)*SUMIFS(Calculations!$E$3:$E$53,Calculations!$A$3:$A$53,$B1078)</f>
        <v>6.8324174842244914E-2</v>
      </c>
      <c r="M1078" s="44">
        <f>M352/SUMIFS(M$3:M$722,$B$3:$B$722,$B1078)*SUMIFS(Calculations!$E$3:$E$53,Calculations!$A$3:$A$53,$B1078)</f>
        <v>8.6008326579910158E-2</v>
      </c>
      <c r="N1078" s="44">
        <f>N352/SUMIFS(N$3:N$722,$B$3:$B$722,$B1078)*SUMIFS(Calculations!$E$3:$E$53,Calculations!$A$3:$A$53,$B1078)</f>
        <v>0.11604354782775049</v>
      </c>
      <c r="O1078" s="44">
        <f>O352/SUMIFS(O$3:O$722,$B$3:$B$722,$B1078)*SUMIFS(Calculations!$E$3:$E$53,Calculations!$A$3:$A$53,$B1078)</f>
        <v>0.11613449270827458</v>
      </c>
      <c r="P1078" s="44">
        <f>P352/SUMIFS(P$3:P$722,$B$3:$B$722,$B1078)*SUMIFS(Calculations!$E$3:$E$53,Calculations!$A$3:$A$53,$B1078)</f>
        <v>0.11622558025004275</v>
      </c>
      <c r="Q1078" s="44">
        <f>Q352/SUMIFS(Q$3:Q$722,$B$3:$B$722,$B1078)*SUMIFS(Calculations!$E$3:$E$53,Calculations!$A$3:$A$53,$B1078)</f>
        <v>9.0468154592302952E-2</v>
      </c>
      <c r="R1078" s="44">
        <f>R352/SUMIFS(R$3:R$722,$B$3:$B$722,$B1078)*SUMIFS(Calculations!$E$3:$E$53,Calculations!$A$3:$A$53,$B1078)</f>
        <v>7.4056142806768394E-2</v>
      </c>
    </row>
    <row r="1079" spans="2:18" ht="15.75" customHeight="1">
      <c r="B1079" s="44" t="s">
        <v>86</v>
      </c>
      <c r="C1079" s="44" t="s">
        <v>522</v>
      </c>
      <c r="D1079" s="44" t="s">
        <v>531</v>
      </c>
      <c r="E1079" s="44" t="str">
        <f t="shared" si="305"/>
        <v>hydro</v>
      </c>
      <c r="F1079" s="44">
        <f>F353/SUMIFS(F$3:F$722,$B$3:$B$722,$B1079)*SUMIFS(Calculations!$E$3:$E$53,Calculations!$A$3:$A$53,$B1079)</f>
        <v>7.0830023295871157E-5</v>
      </c>
      <c r="G1079" s="44">
        <f>G353/SUMIFS(G$3:G$722,$B$3:$B$722,$B1079)*SUMIFS(Calculations!$E$3:$E$53,Calculations!$A$3:$A$53,$B1079)</f>
        <v>2.9442693553288833E-4</v>
      </c>
      <c r="H1079" s="44">
        <f>H353/SUMIFS(H$3:H$722,$B$3:$B$722,$B1079)*SUMIFS(Calculations!$E$3:$E$53,Calculations!$A$3:$A$53,$B1079)</f>
        <v>5.0035556767414008E-4</v>
      </c>
      <c r="I1079" s="44">
        <f>I353/SUMIFS(I$3:I$722,$B$3:$B$722,$B1079)*SUMIFS(Calculations!$E$3:$E$53,Calculations!$A$3:$A$53,$B1079)</f>
        <v>4.8363978605634681E-4</v>
      </c>
      <c r="J1079" s="44">
        <f>J353/SUMIFS(J$3:J$722,$B$3:$B$722,$B1079)*SUMIFS(Calculations!$E$3:$E$53,Calculations!$A$3:$A$53,$B1079)</f>
        <v>4.6800477348706639E-4</v>
      </c>
      <c r="K1079" s="44">
        <f>K353/SUMIFS(K$3:K$722,$B$3:$B$722,$B1079)*SUMIFS(Calculations!$E$3:$E$53,Calculations!$A$3:$A$53,$B1079)</f>
        <v>4.663298930856957E-4</v>
      </c>
      <c r="L1079" s="44">
        <f>L353/SUMIFS(L$3:L$722,$B$3:$B$722,$B1079)*SUMIFS(Calculations!$E$3:$E$53,Calculations!$A$3:$A$53,$B1079)</f>
        <v>4.6466695795100072E-4</v>
      </c>
      <c r="M1079" s="44">
        <f>M353/SUMIFS(M$3:M$722,$B$3:$B$722,$B1079)*SUMIFS(Calculations!$E$3:$E$53,Calculations!$A$3:$A$53,$B1079)</f>
        <v>5.8493538432947913E-4</v>
      </c>
      <c r="N1079" s="44">
        <f>N353/SUMIFS(N$3:N$722,$B$3:$B$722,$B1079)*SUMIFS(Calculations!$E$3:$E$53,Calculations!$A$3:$A$53,$B1079)</f>
        <v>7.8920239407885974E-4</v>
      </c>
      <c r="O1079" s="44">
        <f>O353/SUMIFS(O$3:O$722,$B$3:$B$722,$B1079)*SUMIFS(Calculations!$E$3:$E$53,Calculations!$A$3:$A$53,$B1079)</f>
        <v>7.898209025507428E-4</v>
      </c>
      <c r="P1079" s="44">
        <f>P353/SUMIFS(P$3:P$722,$B$3:$B$722,$B1079)*SUMIFS(Calculations!$E$3:$E$53,Calculations!$A$3:$A$53,$B1079)</f>
        <v>7.9044038124972992E-4</v>
      </c>
      <c r="Q1079" s="44">
        <f>Q353/SUMIFS(Q$3:Q$722,$B$3:$B$722,$B1079)*SUMIFS(Calculations!$E$3:$E$53,Calculations!$A$3:$A$53,$B1079)</f>
        <v>6.1526629897701161E-4</v>
      </c>
      <c r="R1079" s="44">
        <f>R353/SUMIFS(R$3:R$722,$B$3:$B$722,$B1079)*SUMIFS(Calculations!$E$3:$E$53,Calculations!$A$3:$A$53,$B1079)</f>
        <v>5.0364958925679288E-4</v>
      </c>
    </row>
    <row r="1080" spans="2:18" ht="15.75" customHeight="1">
      <c r="B1080" s="44" t="s">
        <v>86</v>
      </c>
      <c r="C1080" s="44" t="s">
        <v>522</v>
      </c>
      <c r="D1080" s="44" t="s">
        <v>530</v>
      </c>
      <c r="E1080" s="44" t="str">
        <f t="shared" si="305"/>
        <v>onshore wind</v>
      </c>
      <c r="F1080" s="44">
        <f>F354/SUMIFS(F$3:F$722,$B$3:$B$722,$B1080)*SUMIFS(Calculations!$E$3:$E$53,Calculations!$A$3:$A$53,$B1080)</f>
        <v>2.043586913761368E-2</v>
      </c>
      <c r="G1080" s="44">
        <f>G354/SUMIFS(G$3:G$722,$B$3:$B$722,$B1080)*SUMIFS(Calculations!$E$3:$E$53,Calculations!$A$3:$A$53,$B1080)</f>
        <v>2.6875368671947588E-2</v>
      </c>
      <c r="H1080" s="44">
        <f>H354/SUMIFS(H$3:H$722,$B$3:$B$722,$B1080)*SUMIFS(Calculations!$E$3:$E$53,Calculations!$A$3:$A$53,$B1080)</f>
        <v>3.2806028972721064E-2</v>
      </c>
      <c r="I1080" s="44">
        <f>I354/SUMIFS(I$3:I$722,$B$3:$B$722,$B1080)*SUMIFS(Calculations!$E$3:$E$53,Calculations!$A$3:$A$53,$B1080)</f>
        <v>3.1741514853909344E-2</v>
      </c>
      <c r="J1080" s="44">
        <f>J354/SUMIFS(J$3:J$722,$B$3:$B$722,$B1080)*SUMIFS(Calculations!$E$3:$E$53,Calculations!$A$3:$A$53,$B1080)</f>
        <v>3.0745827544254537E-2</v>
      </c>
      <c r="K1080" s="44">
        <f>K354/SUMIFS(K$3:K$722,$B$3:$B$722,$B1080)*SUMIFS(Calculations!$E$3:$E$53,Calculations!$A$3:$A$53,$B1080)</f>
        <v>3.0639857038942578E-2</v>
      </c>
      <c r="L1080" s="44">
        <f>L354/SUMIFS(L$3:L$722,$B$3:$B$722,$B1080)*SUMIFS(Calculations!$E$3:$E$53,Calculations!$A$3:$A$53,$B1080)</f>
        <v>3.0534642316517972E-2</v>
      </c>
      <c r="M1080" s="44">
        <f>M354/SUMIFS(M$3:M$722,$B$3:$B$722,$B1080)*SUMIFS(Calculations!$E$3:$E$53,Calculations!$A$3:$A$53,$B1080)</f>
        <v>3.8437846402942011E-2</v>
      </c>
      <c r="N1080" s="44">
        <f>N354/SUMIFS(N$3:N$722,$B$3:$B$722,$B1080)*SUMIFS(Calculations!$E$3:$E$53,Calculations!$A$3:$A$53,$B1080)</f>
        <v>5.1860852879243677E-2</v>
      </c>
      <c r="O1080" s="44">
        <f>O354/SUMIFS(O$3:O$722,$B$3:$B$722,$B1080)*SUMIFS(Calculations!$E$3:$E$53,Calculations!$A$3:$A$53,$B1080)</f>
        <v>5.1903948219465673E-2</v>
      </c>
      <c r="P1080" s="44">
        <f>P354/SUMIFS(P$3:P$722,$B$3:$B$722,$B1080)*SUMIFS(Calculations!$E$3:$E$53,Calculations!$A$3:$A$53,$B1080)</f>
        <v>5.1947111161457164E-2</v>
      </c>
      <c r="Q1080" s="44">
        <f>Q354/SUMIFS(Q$3:Q$722,$B$3:$B$722,$B1080)*SUMIFS(Calculations!$E$3:$E$53,Calculations!$A$3:$A$53,$B1080)</f>
        <v>7.8877662931012046E-2</v>
      </c>
      <c r="R1080" s="44">
        <f>R354/SUMIFS(R$3:R$722,$B$3:$B$722,$B1080)*SUMIFS(Calculations!$E$3:$E$53,Calculations!$A$3:$A$53,$B1080)</f>
        <v>9.6037162444119376E-2</v>
      </c>
    </row>
    <row r="1081" spans="2:18" ht="15.75" customHeight="1">
      <c r="B1081" s="44" t="s">
        <v>86</v>
      </c>
      <c r="C1081" s="44" t="s">
        <v>522</v>
      </c>
      <c r="D1081" s="44" t="s">
        <v>532</v>
      </c>
      <c r="E1081" s="44" t="str">
        <f t="shared" si="305"/>
        <v>natural gas nonpeaker</v>
      </c>
      <c r="F1081" s="44">
        <f>F355/SUMIFS(F$3:F$722,$B$3:$B$722,$B1081)*SUMIFS(Calculations!$E$3:$E$53,Calculations!$A$3:$A$53,$B1081)</f>
        <v>4.690015955808042E-5</v>
      </c>
      <c r="G1081" s="44">
        <f>G355/SUMIFS(G$3:G$722,$B$3:$B$722,$B1081)*SUMIFS(Calculations!$E$3:$E$53,Calculations!$A$3:$A$53,$B1081)</f>
        <v>2.8765267872713106E-5</v>
      </c>
      <c r="H1081" s="44">
        <f>H355/SUMIFS(H$3:H$722,$B$3:$B$722,$B1081)*SUMIFS(Calculations!$E$3:$E$53,Calculations!$A$3:$A$53,$B1081)</f>
        <v>1.2063367111047761E-5</v>
      </c>
      <c r="I1081" s="44">
        <f>I355/SUMIFS(I$3:I$722,$B$3:$B$722,$B1081)*SUMIFS(Calculations!$E$3:$E$53,Calculations!$A$3:$A$53,$B1081)</f>
        <v>3.8154323184538939E-5</v>
      </c>
      <c r="J1081" s="44">
        <f>J355/SUMIFS(J$3:J$722,$B$3:$B$722,$B1081)*SUMIFS(Calculations!$E$3:$E$53,Calculations!$A$3:$A$53,$B1081)</f>
        <v>6.255835259105796E-5</v>
      </c>
      <c r="K1081" s="44">
        <f>K355/SUMIFS(K$3:K$722,$B$3:$B$722,$B1081)*SUMIFS(Calculations!$E$3:$E$53,Calculations!$A$3:$A$53,$B1081)</f>
        <v>3.6788746427346643E-5</v>
      </c>
      <c r="L1081" s="44">
        <f>L355/SUMIFS(L$3:L$722,$B$3:$B$722,$B1081)*SUMIFS(Calculations!$E$3:$E$53,Calculations!$A$3:$A$53,$B1081)</f>
        <v>1.1202929397174811E-5</v>
      </c>
      <c r="M1081" s="44">
        <f>M355/SUMIFS(M$3:M$722,$B$3:$B$722,$B1081)*SUMIFS(Calculations!$E$3:$E$53,Calculations!$A$3:$A$53,$B1081)</f>
        <v>4.5250823228235249E-4</v>
      </c>
      <c r="N1081" s="44">
        <f>N355/SUMIFS(N$3:N$722,$B$3:$B$722,$B1081)*SUMIFS(Calculations!$E$3:$E$53,Calculations!$A$3:$A$53,$B1081)</f>
        <v>1.20203258644012E-3</v>
      </c>
      <c r="O1081" s="44">
        <f>O355/SUMIFS(O$3:O$722,$B$3:$B$722,$B1081)*SUMIFS(Calculations!$E$3:$E$53,Calculations!$A$3:$A$53,$B1081)</f>
        <v>1.1531501967724106E-3</v>
      </c>
      <c r="P1081" s="44">
        <f>P355/SUMIFS(P$3:P$722,$B$3:$B$722,$B1081)*SUMIFS(Calculations!$E$3:$E$53,Calculations!$A$3:$A$53,$B1081)</f>
        <v>1.104191127444649E-3</v>
      </c>
      <c r="Q1081" s="44">
        <f>Q355/SUMIFS(Q$3:Q$722,$B$3:$B$722,$B1081)*SUMIFS(Calculations!$E$3:$E$53,Calculations!$A$3:$A$53,$B1081)</f>
        <v>7.8314560257391173E-4</v>
      </c>
      <c r="R1081" s="44">
        <f>R355/SUMIFS(R$3:R$722,$B$3:$B$722,$B1081)*SUMIFS(Calculations!$E$3:$E$53,Calculations!$A$3:$A$53,$B1081)</f>
        <v>5.7858311997626105E-4</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1.1084727266131553E-4</v>
      </c>
      <c r="G1086" s="44">
        <f>G360/SUMIFS(G$3:G$722,$B$3:$B$722,$B1086)*SUMIFS(Calculations!$E$3:$E$53,Calculations!$A$3:$A$53,$B1086)</f>
        <v>1.1526268398725221E-4</v>
      </c>
      <c r="H1086" s="44">
        <f>H360/SUMIFS(H$3:H$722,$B$3:$B$722,$B1086)*SUMIFS(Calculations!$E$3:$E$53,Calculations!$A$3:$A$53,$B1086)</f>
        <v>1.1932919638044345E-4</v>
      </c>
      <c r="I1086" s="44">
        <f>I360/SUMIFS(I$3:I$722,$B$3:$B$722,$B1086)*SUMIFS(Calculations!$E$3:$E$53,Calculations!$A$3:$A$53,$B1086)</f>
        <v>1.2360023178159638E-4</v>
      </c>
      <c r="J1086" s="44">
        <f>J360/SUMIFS(J$3:J$722,$B$3:$B$722,$B1086)*SUMIFS(Calculations!$E$3:$E$53,Calculations!$A$3:$A$53,$B1086)</f>
        <v>1.2759512078575671E-4</v>
      </c>
      <c r="K1086" s="44">
        <f>K360/SUMIFS(K$3:K$722,$B$3:$B$722,$B1086)*SUMIFS(Calculations!$E$3:$E$53,Calculations!$A$3:$A$53,$B1086)</f>
        <v>1.3718559916222389E-4</v>
      </c>
      <c r="L1086" s="44">
        <f>L360/SUMIFS(L$3:L$722,$B$3:$B$722,$B1086)*SUMIFS(Calculations!$E$3:$E$53,Calculations!$A$3:$A$53,$B1086)</f>
        <v>1.4670767813437571E-4</v>
      </c>
      <c r="M1086" s="44">
        <f>M360/SUMIFS(M$3:M$722,$B$3:$B$722,$B1086)*SUMIFS(Calculations!$E$3:$E$53,Calculations!$A$3:$A$53,$B1086)</f>
        <v>2.0449271007507414E-4</v>
      </c>
      <c r="N1086" s="44">
        <f>N360/SUMIFS(N$3:N$722,$B$3:$B$722,$B1086)*SUMIFS(Calculations!$E$3:$E$53,Calculations!$A$3:$A$53,$B1086)</f>
        <v>3.0263630468446636E-4</v>
      </c>
      <c r="O1086" s="44">
        <f>O360/SUMIFS(O$3:O$722,$B$3:$B$722,$B1086)*SUMIFS(Calculations!$E$3:$E$53,Calculations!$A$3:$A$53,$B1086)</f>
        <v>3.4366086546985624E-4</v>
      </c>
      <c r="P1086" s="44">
        <f>P360/SUMIFS(P$3:P$722,$B$3:$B$722,$B1086)*SUMIFS(Calculations!$E$3:$E$53,Calculations!$A$3:$A$53,$B1086)</f>
        <v>3.8474977968387734E-4</v>
      </c>
      <c r="Q1086" s="44">
        <f>Q360/SUMIFS(Q$3:Q$722,$B$3:$B$722,$B1086)*SUMIFS(Calculations!$E$3:$E$53,Calculations!$A$3:$A$53,$B1086)</f>
        <v>3.3958048516821482E-4</v>
      </c>
      <c r="R1086" s="44">
        <f>R360/SUMIFS(R$3:R$722,$B$3:$B$722,$B1086)*SUMIFS(Calculations!$E$3:$E$53,Calculations!$A$3:$A$53,$B1086)</f>
        <v>3.1079969768635027E-4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2.4885507087061106E-4</v>
      </c>
      <c r="G1088" s="44">
        <f>G362/SUMIFS(G$3:G$722,$B$3:$B$722,$B1088)*SUMIFS(Calculations!$E$3:$E$53,Calculations!$A$3:$A$53,$B1088)</f>
        <v>2.3860691630225988E-4</v>
      </c>
      <c r="H1088" s="44">
        <f>H362/SUMIFS(H$3:H$722,$B$3:$B$722,$B1088)*SUMIFS(Calculations!$E$3:$E$53,Calculations!$A$3:$A$53,$B1088)</f>
        <v>2.2916855496211912E-4</v>
      </c>
      <c r="I1088" s="44">
        <f>I362/SUMIFS(I$3:I$722,$B$3:$B$722,$B1088)*SUMIFS(Calculations!$E$3:$E$53,Calculations!$A$3:$A$53,$B1088)</f>
        <v>2.215018305464972E-4</v>
      </c>
      <c r="J1088" s="44">
        <f>J362/SUMIFS(J$3:J$722,$B$3:$B$722,$B1088)*SUMIFS(Calculations!$E$3:$E$53,Calculations!$A$3:$A$53,$B1088)</f>
        <v>2.1433080287071912E-4</v>
      </c>
      <c r="K1088" s="44">
        <f>K362/SUMIFS(K$3:K$722,$B$3:$B$722,$B1088)*SUMIFS(Calculations!$E$3:$E$53,Calculations!$A$3:$A$53,$B1088)</f>
        <v>2.1250673097507913E-4</v>
      </c>
      <c r="L1088" s="44">
        <f>L362/SUMIFS(L$3:L$722,$B$3:$B$722,$B1088)*SUMIFS(Calculations!$E$3:$E$53,Calculations!$A$3:$A$53,$B1088)</f>
        <v>2.1069566838160256E-4</v>
      </c>
      <c r="M1088" s="44">
        <f>M362/SUMIFS(M$3:M$722,$B$3:$B$722,$B1088)*SUMIFS(Calculations!$E$3:$E$53,Calculations!$A$3:$A$53,$B1088)</f>
        <v>2.6390395132046599E-4</v>
      </c>
      <c r="N1088" s="44">
        <f>N362/SUMIFS(N$3:N$722,$B$3:$B$722,$B1088)*SUMIFS(Calculations!$E$3:$E$53,Calculations!$A$3:$A$53,$B1088)</f>
        <v>3.5427427690880791E-4</v>
      </c>
      <c r="O1088" s="44">
        <f>O362/SUMIFS(O$3:O$722,$B$3:$B$722,$B1088)*SUMIFS(Calculations!$E$3:$E$53,Calculations!$A$3:$A$53,$B1088)</f>
        <v>3.5278062110552332E-4</v>
      </c>
      <c r="P1088" s="44">
        <f>P362/SUMIFS(P$3:P$722,$B$3:$B$722,$B1088)*SUMIFS(Calculations!$E$3:$E$53,Calculations!$A$3:$A$53,$B1088)</f>
        <v>3.5128462226991148E-4</v>
      </c>
      <c r="Q1088" s="44">
        <f>Q362/SUMIFS(Q$3:Q$722,$B$3:$B$722,$B1088)*SUMIFS(Calculations!$E$3:$E$53,Calculations!$A$3:$A$53,$B1088)</f>
        <v>2.720687909347182E-4</v>
      </c>
      <c r="R1088" s="44">
        <f>R362/SUMIFS(R$3:R$722,$B$3:$B$722,$B1088)*SUMIFS(Calculations!$E$3:$E$53,Calculations!$A$3:$A$53,$B1088)</f>
        <v>2.2159436950963107E-4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2.1952847034195338E-6</v>
      </c>
      <c r="R1239" s="44">
        <f>R513/SUMIFS(R$3:R$722,$B$3:$B$722,$B1239)*SUMIFS(Calculations!$E$3:$E$53,Calculations!$A$3:$A$53,$B1239)</f>
        <v>4.478474277469181E-6</v>
      </c>
    </row>
    <row r="1240" spans="2:18" ht="15.75" customHeight="1">
      <c r="B1240" s="44" t="s">
        <v>115</v>
      </c>
      <c r="C1240" s="44" t="s">
        <v>522</v>
      </c>
      <c r="D1240" s="44" t="s">
        <v>526</v>
      </c>
      <c r="E1240" s="44" t="str">
        <f t="shared" si="307"/>
        <v>hard coal</v>
      </c>
      <c r="F1240" s="44">
        <f>F514/SUMIFS(F$3:F$722,$B$3:$B$722,$B1240)*SUMIFS(Calculations!$E$3:$E$53,Calculations!$A$3:$A$53,$B1240)</f>
        <v>3.7864670532246169E-3</v>
      </c>
      <c r="G1240" s="44">
        <f>G514/SUMIFS(G$3:G$722,$B$3:$B$722,$B1240)*SUMIFS(Calculations!$E$3:$E$53,Calculations!$A$3:$A$53,$B1240)</f>
        <v>3.3948357148720154E-3</v>
      </c>
      <c r="H1240" s="44">
        <f>H514/SUMIFS(H$3:H$722,$B$3:$B$722,$B1240)*SUMIFS(Calculations!$E$3:$E$53,Calculations!$A$3:$A$53,$B1240)</f>
        <v>3.0127481775856532E-3</v>
      </c>
      <c r="I1240" s="44">
        <f>I514/SUMIFS(I$3:I$722,$B$3:$B$722,$B1240)*SUMIFS(Calculations!$E$3:$E$53,Calculations!$A$3:$A$53,$B1240)</f>
        <v>1.3928632645059122E-3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4.2233303927038737E-2</v>
      </c>
      <c r="G1243" s="44">
        <f>G517/SUMIFS(G$3:G$722,$B$3:$B$722,$B1243)*SUMIFS(Calculations!$E$3:$E$53,Calculations!$A$3:$A$53,$B1243)</f>
        <v>4.273125294592979E-2</v>
      </c>
      <c r="H1243" s="44">
        <f>H517/SUMIFS(H$3:H$722,$B$3:$B$722,$B1243)*SUMIFS(Calculations!$E$3:$E$53,Calculations!$A$3:$A$53,$B1243)</f>
        <v>4.3217067271010552E-2</v>
      </c>
      <c r="I1243" s="44">
        <f>I517/SUMIFS(I$3:I$722,$B$3:$B$722,$B1243)*SUMIFS(Calculations!$E$3:$E$53,Calculations!$A$3:$A$53,$B1243)</f>
        <v>3.996050240728094E-2</v>
      </c>
      <c r="J1243" s="44">
        <f>J517/SUMIFS(J$3:J$722,$B$3:$B$722,$B1243)*SUMIFS(Calculations!$E$3:$E$53,Calculations!$A$3:$A$53,$B1243)</f>
        <v>3.7160334611072571E-2</v>
      </c>
      <c r="K1243" s="44">
        <f>K517/SUMIFS(K$3:K$722,$B$3:$B$722,$B1243)*SUMIFS(Calculations!$E$3:$E$53,Calculations!$A$3:$A$53,$B1243)</f>
        <v>3.4950361871492808E-2</v>
      </c>
      <c r="L1243" s="44">
        <f>L517/SUMIFS(L$3:L$722,$B$3:$B$722,$B1243)*SUMIFS(Calculations!$E$3:$E$53,Calculations!$A$3:$A$53,$B1243)</f>
        <v>3.2988493850333769E-2</v>
      </c>
      <c r="M1243" s="44">
        <f>M517/SUMIFS(M$3:M$722,$B$3:$B$722,$B1243)*SUMIFS(Calculations!$E$3:$E$53,Calculations!$A$3:$A$53,$B1243)</f>
        <v>3.3573873288326166E-2</v>
      </c>
      <c r="N1243" s="44">
        <f>N517/SUMIFS(N$3:N$722,$B$3:$B$722,$B1243)*SUMIFS(Calculations!$E$3:$E$53,Calculations!$A$3:$A$53,$B1243)</f>
        <v>3.418040310600514E-2</v>
      </c>
      <c r="O1243" s="44">
        <f>O517/SUMIFS(O$3:O$722,$B$3:$B$722,$B1243)*SUMIFS(Calculations!$E$3:$E$53,Calculations!$A$3:$A$53,$B1243)</f>
        <v>3.3916539482158267E-2</v>
      </c>
      <c r="P1243" s="44">
        <f>P517/SUMIFS(P$3:P$722,$B$3:$B$722,$B1243)*SUMIFS(Calculations!$E$3:$E$53,Calculations!$A$3:$A$53,$B1243)</f>
        <v>3.3656718563736691E-2</v>
      </c>
      <c r="Q1243" s="44">
        <f>Q517/SUMIFS(Q$3:Q$722,$B$3:$B$722,$B1243)*SUMIFS(Calculations!$E$3:$E$53,Calculations!$A$3:$A$53,$B1243)</f>
        <v>3.4317342988010785E-2</v>
      </c>
      <c r="R1243" s="44">
        <f>R517/SUMIFS(R$3:R$722,$B$3:$B$722,$B1243)*SUMIFS(Calculations!$E$3:$E$53,Calculations!$A$3:$A$53,$B1243)</f>
        <v>3.5004420520831775E-2</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1.3264412212141889E-2</v>
      </c>
      <c r="G1245" s="44">
        <f>G519/SUMIFS(G$3:G$722,$B$3:$B$722,$B1245)*SUMIFS(Calculations!$E$3:$E$53,Calculations!$A$3:$A$53,$B1245)</f>
        <v>1.4778150608516314E-2</v>
      </c>
      <c r="H1245" s="44">
        <f>H519/SUMIFS(H$3:H$722,$B$3:$B$722,$B1245)*SUMIFS(Calculations!$E$3:$E$53,Calculations!$A$3:$A$53,$B1245)</f>
        <v>1.6255000184445232E-2</v>
      </c>
      <c r="I1245" s="44">
        <f>I519/SUMIFS(I$3:I$722,$B$3:$B$722,$B1245)*SUMIFS(Calculations!$E$3:$E$53,Calculations!$A$3:$A$53,$B1245)</f>
        <v>1.5079658777496749E-2</v>
      </c>
      <c r="J1245" s="44">
        <f>J519/SUMIFS(J$3:J$722,$B$3:$B$722,$B1245)*SUMIFS(Calculations!$E$3:$E$53,Calculations!$A$3:$A$53,$B1245)</f>
        <v>1.4069037679804821E-2</v>
      </c>
      <c r="K1245" s="44">
        <f>K519/SUMIFS(K$3:K$722,$B$3:$B$722,$B1245)*SUMIFS(Calculations!$E$3:$E$53,Calculations!$A$3:$A$53,$B1245)</f>
        <v>1.3226696734883621E-2</v>
      </c>
      <c r="L1245" s="44">
        <f>L519/SUMIFS(L$3:L$722,$B$3:$B$722,$B1245)*SUMIFS(Calculations!$E$3:$E$53,Calculations!$A$3:$A$53,$B1245)</f>
        <v>1.2478922007550094E-2</v>
      </c>
      <c r="M1245" s="44">
        <f>M519/SUMIFS(M$3:M$722,$B$3:$B$722,$B1245)*SUMIFS(Calculations!$E$3:$E$53,Calculations!$A$3:$A$53,$B1245)</f>
        <v>1.2695651789433703E-2</v>
      </c>
      <c r="N1245" s="44">
        <f>N519/SUMIFS(N$3:N$722,$B$3:$B$722,$B1245)*SUMIFS(Calculations!$E$3:$E$53,Calculations!$A$3:$A$53,$B1245)</f>
        <v>1.292021224810355E-2</v>
      </c>
      <c r="O1245" s="44">
        <f>O519/SUMIFS(O$3:O$722,$B$3:$B$722,$B1245)*SUMIFS(Calculations!$E$3:$E$53,Calculations!$A$3:$A$53,$B1245)</f>
        <v>1.2765992904033232E-2</v>
      </c>
      <c r="P1245" s="44">
        <f>P519/SUMIFS(P$3:P$722,$B$3:$B$722,$B1245)*SUMIFS(Calculations!$E$3:$E$53,Calculations!$A$3:$A$53,$B1245)</f>
        <v>1.2614136384250204E-2</v>
      </c>
      <c r="Q1245" s="44">
        <f>Q519/SUMIFS(Q$3:Q$722,$B$3:$B$722,$B1245)*SUMIFS(Calculations!$E$3:$E$53,Calculations!$A$3:$A$53,$B1245)</f>
        <v>1.3063595918624429E-2</v>
      </c>
      <c r="R1245" s="44">
        <f>R519/SUMIFS(R$3:R$722,$B$3:$B$722,$B1245)*SUMIFS(Calculations!$E$3:$E$53,Calculations!$A$3:$A$53,$B1245)</f>
        <v>1.3531052973849182E-2</v>
      </c>
    </row>
    <row r="1246" spans="2:18" ht="15.75" customHeight="1">
      <c r="B1246" s="44" t="s">
        <v>115</v>
      </c>
      <c r="C1246" s="44" t="s">
        <v>522</v>
      </c>
      <c r="D1246" s="44" t="s">
        <v>532</v>
      </c>
      <c r="E1246" s="44" t="str">
        <f t="shared" si="308"/>
        <v>natural gas nonpeaker</v>
      </c>
      <c r="F1246" s="44">
        <f>F520/SUMIFS(F$3:F$722,$B$3:$B$722,$B1246)*SUMIFS(Calculations!$E$3:$E$53,Calculations!$A$3:$A$53,$B1246)</f>
        <v>2.3569605708583467E-2</v>
      </c>
      <c r="G1246" s="44">
        <f>G520/SUMIFS(G$3:G$722,$B$3:$B$722,$B1246)*SUMIFS(Calculations!$E$3:$E$53,Calculations!$A$3:$A$53,$B1246)</f>
        <v>2.1851968127233671E-2</v>
      </c>
      <c r="H1246" s="44">
        <f>H520/SUMIFS(H$3:H$722,$B$3:$B$722,$B1246)*SUMIFS(Calculations!$E$3:$E$53,Calculations!$A$3:$A$53,$B1246)</f>
        <v>2.0176188256886413E-2</v>
      </c>
      <c r="I1246" s="44">
        <f>I520/SUMIFS(I$3:I$722,$B$3:$B$722,$B1246)*SUMIFS(Calculations!$E$3:$E$53,Calculations!$A$3:$A$53,$B1246)</f>
        <v>2.6342199221468E-2</v>
      </c>
      <c r="J1246" s="44">
        <f>J520/SUMIFS(J$3:J$722,$B$3:$B$722,$B1246)*SUMIFS(Calculations!$E$3:$E$53,Calculations!$A$3:$A$53,$B1246)</f>
        <v>3.1644063626623802E-2</v>
      </c>
      <c r="K1246" s="44">
        <f>K520/SUMIFS(K$3:K$722,$B$3:$B$722,$B1246)*SUMIFS(Calculations!$E$3:$E$53,Calculations!$A$3:$A$53,$B1246)</f>
        <v>3.4773530931762504E-2</v>
      </c>
      <c r="L1246" s="44">
        <f>L520/SUMIFS(L$3:L$722,$B$3:$B$722,$B1246)*SUMIFS(Calculations!$E$3:$E$53,Calculations!$A$3:$A$53,$B1246)</f>
        <v>3.7551665575351729E-2</v>
      </c>
      <c r="M1246" s="44">
        <f>M520/SUMIFS(M$3:M$722,$B$3:$B$722,$B1246)*SUMIFS(Calculations!$E$3:$E$53,Calculations!$A$3:$A$53,$B1246)</f>
        <v>3.6678928006588514E-2</v>
      </c>
      <c r="N1246" s="44">
        <f>N520/SUMIFS(N$3:N$722,$B$3:$B$722,$B1246)*SUMIFS(Calculations!$E$3:$E$53,Calculations!$A$3:$A$53,$B1246)</f>
        <v>3.5774657504230326E-2</v>
      </c>
      <c r="O1246" s="44">
        <f>O520/SUMIFS(O$3:O$722,$B$3:$B$722,$B1246)*SUMIFS(Calculations!$E$3:$E$53,Calculations!$A$3:$A$53,$B1246)</f>
        <v>3.6155461845476335E-2</v>
      </c>
      <c r="P1246" s="44">
        <f>P520/SUMIFS(P$3:P$722,$B$3:$B$722,$B1246)*SUMIFS(Calculations!$E$3:$E$53,Calculations!$A$3:$A$53,$B1246)</f>
        <v>3.6530431810032245E-2</v>
      </c>
      <c r="Q1246" s="44">
        <f>Q520/SUMIFS(Q$3:Q$722,$B$3:$B$722,$B1246)*SUMIFS(Calculations!$E$3:$E$53,Calculations!$A$3:$A$53,$B1246)</f>
        <v>3.5307079159280746E-2</v>
      </c>
      <c r="R1246" s="44">
        <f>R520/SUMIFS(R$3:R$722,$B$3:$B$722,$B1246)*SUMIFS(Calculations!$E$3:$E$53,Calculations!$A$3:$A$53,$B1246)</f>
        <v>3.4034740308091636E-2</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2.1600919292812684E-6</v>
      </c>
      <c r="L1247" s="44">
        <f>L521/SUMIFS(L$3:L$722,$B$3:$B$722,$B1247)*SUMIFS(Calculations!$E$3:$E$53,Calculations!$A$3:$A$53,$B1247)</f>
        <v>4.077679057358907E-6</v>
      </c>
      <c r="M1247" s="44">
        <f>M521/SUMIFS(M$3:M$722,$B$3:$B$722,$B1247)*SUMIFS(Calculations!$E$3:$E$53,Calculations!$A$3:$A$53,$B1247)</f>
        <v>6.5625461620387677E-6</v>
      </c>
      <c r="N1247" s="44">
        <f>N521/SUMIFS(N$3:N$722,$B$3:$B$722,$B1247)*SUMIFS(Calculations!$E$3:$E$53,Calculations!$A$3:$A$53,$B1247)</f>
        <v>9.1371941495506377E-6</v>
      </c>
      <c r="O1247" s="44">
        <f>O521/SUMIFS(O$3:O$722,$B$3:$B$722,$B1247)*SUMIFS(Calculations!$E$3:$E$53,Calculations!$A$3:$A$53,$B1247)</f>
        <v>4.533328720089513E-6</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3.2515306077332919E-4</v>
      </c>
      <c r="G1250" s="44">
        <f>G524/SUMIFS(G$3:G$722,$B$3:$B$722,$B1250)*SUMIFS(Calculations!$E$3:$E$53,Calculations!$A$3:$A$53,$B1250)</f>
        <v>3.2114230670514561E-4</v>
      </c>
      <c r="H1250" s="44">
        <f>H524/SUMIFS(H$3:H$722,$B$3:$B$722,$B1250)*SUMIFS(Calculations!$E$3:$E$53,Calculations!$A$3:$A$53,$B1250)</f>
        <v>3.1722929210570164E-4</v>
      </c>
      <c r="I1250" s="44">
        <f>I524/SUMIFS(I$3:I$722,$B$3:$B$722,$B1250)*SUMIFS(Calculations!$E$3:$E$53,Calculations!$A$3:$A$53,$B1250)</f>
        <v>2.9332489896539662E-4</v>
      </c>
      <c r="J1250" s="44">
        <f>J524/SUMIFS(J$3:J$722,$B$3:$B$722,$B1250)*SUMIFS(Calculations!$E$3:$E$53,Calculations!$A$3:$A$53,$B1250)</f>
        <v>2.7277062946353667E-4</v>
      </c>
      <c r="K1250" s="44">
        <f>K524/SUMIFS(K$3:K$722,$B$3:$B$722,$B1250)*SUMIFS(Calculations!$E$3:$E$53,Calculations!$A$3:$A$53,$B1250)</f>
        <v>2.5654861043217925E-4</v>
      </c>
      <c r="L1250" s="44">
        <f>L524/SUMIFS(L$3:L$722,$B$3:$B$722,$B1250)*SUMIFS(Calculations!$E$3:$E$53,Calculations!$A$3:$A$53,$B1250)</f>
        <v>2.4214777199364488E-4</v>
      </c>
      <c r="M1250" s="44">
        <f>M524/SUMIFS(M$3:M$722,$B$3:$B$722,$B1250)*SUMIFS(Calculations!$E$3:$E$53,Calculations!$A$3:$A$53,$B1250)</f>
        <v>2.464446740384563E-4</v>
      </c>
      <c r="N1250" s="44">
        <f>N524/SUMIFS(N$3:N$722,$B$3:$B$722,$B1250)*SUMIFS(Calculations!$E$3:$E$53,Calculations!$A$3:$A$53,$B1250)</f>
        <v>2.5089682770952155E-4</v>
      </c>
      <c r="O1250" s="44">
        <f>O524/SUMIFS(O$3:O$722,$B$3:$B$722,$B1250)*SUMIFS(Calculations!$E$3:$E$53,Calculations!$A$3:$A$53,$B1250)</f>
        <v>2.4895997090985765E-4</v>
      </c>
      <c r="P1250" s="44">
        <f>P524/SUMIFS(P$3:P$722,$B$3:$B$722,$B1250)*SUMIFS(Calculations!$E$3:$E$53,Calculations!$A$3:$A$53,$B1250)</f>
        <v>2.4705278906643772E-4</v>
      </c>
      <c r="Q1250" s="44">
        <f>Q524/SUMIFS(Q$3:Q$722,$B$3:$B$722,$B1250)*SUMIFS(Calculations!$E$3:$E$53,Calculations!$A$3:$A$53,$B1250)</f>
        <v>2.5190201719999E-4</v>
      </c>
      <c r="R1250" s="44">
        <f>R524/SUMIFS(R$3:R$722,$B$3:$B$722,$B1250)*SUMIFS(Calculations!$E$3:$E$53,Calculations!$A$3:$A$53,$B1250)</f>
        <v>2.569454209550787E-4</v>
      </c>
    </row>
    <row r="1251" spans="2:18" ht="15.75" customHeight="1">
      <c r="B1251" s="44" t="s">
        <v>115</v>
      </c>
      <c r="C1251" s="44" t="s">
        <v>522</v>
      </c>
      <c r="D1251" s="44" t="s">
        <v>537</v>
      </c>
      <c r="E1251" s="44" t="str">
        <f t="shared" si="308"/>
        <v>solar PV</v>
      </c>
      <c r="F1251" s="44">
        <f>F525/SUMIFS(F$3:F$722,$B$3:$B$722,$B1251)*SUMIFS(Calculations!$E$3:$E$53,Calculations!$A$3:$A$53,$B1251)</f>
        <v>3.2026611719390452E-4</v>
      </c>
      <c r="G1251" s="44">
        <f>G525/SUMIFS(G$3:G$722,$B$3:$B$722,$B1251)*SUMIFS(Calculations!$E$3:$E$53,Calculations!$A$3:$A$53,$B1251)</f>
        <v>3.6369510663336309E-4</v>
      </c>
      <c r="H1251" s="44">
        <f>H525/SUMIFS(H$3:H$722,$B$3:$B$722,$B1251)*SUMIFS(Calculations!$E$3:$E$53,Calculations!$A$3:$A$53,$B1251)</f>
        <v>4.0606575983889953E-4</v>
      </c>
      <c r="I1251" s="44">
        <f>I525/SUMIFS(I$3:I$722,$B$3:$B$722,$B1251)*SUMIFS(Calculations!$E$3:$E$53,Calculations!$A$3:$A$53,$B1251)</f>
        <v>4.0506340996220789E-4</v>
      </c>
      <c r="J1251" s="44">
        <f>J525/SUMIFS(J$3:J$722,$B$3:$B$722,$B1251)*SUMIFS(Calculations!$E$3:$E$53,Calculations!$A$3:$A$53,$B1251)</f>
        <v>4.0420153618947696E-4</v>
      </c>
      <c r="K1251" s="44">
        <f>K525/SUMIFS(K$3:K$722,$B$3:$B$722,$B1251)*SUMIFS(Calculations!$E$3:$E$53,Calculations!$A$3:$A$53,$B1251)</f>
        <v>4.0700770883706275E-4</v>
      </c>
      <c r="L1251" s="44">
        <f>L525/SUMIFS(L$3:L$722,$B$3:$B$722,$B1251)*SUMIFS(Calculations!$E$3:$E$53,Calculations!$A$3:$A$53,$B1251)</f>
        <v>4.0949884380925083E-4</v>
      </c>
      <c r="M1251" s="44">
        <f>M525/SUMIFS(M$3:M$722,$B$3:$B$722,$B1251)*SUMIFS(Calculations!$E$3:$E$53,Calculations!$A$3:$A$53,$B1251)</f>
        <v>4.6201298249566553E-4</v>
      </c>
      <c r="N1251" s="44">
        <f>N525/SUMIFS(N$3:N$722,$B$3:$B$722,$B1251)*SUMIFS(Calculations!$E$3:$E$53,Calculations!$A$3:$A$53,$B1251)</f>
        <v>5.1642451268585506E-4</v>
      </c>
      <c r="O1251" s="44">
        <f>O525/SUMIFS(O$3:O$722,$B$3:$B$722,$B1251)*SUMIFS(Calculations!$E$3:$E$53,Calculations!$A$3:$A$53,$B1251)</f>
        <v>5.7149878652946377E-4</v>
      </c>
      <c r="P1251" s="44">
        <f>P525/SUMIFS(P$3:P$722,$B$3:$B$722,$B1251)*SUMIFS(Calculations!$E$3:$E$53,Calculations!$A$3:$A$53,$B1251)</f>
        <v>6.2572925681115676E-4</v>
      </c>
      <c r="Q1251" s="44">
        <f>Q525/SUMIFS(Q$3:Q$722,$B$3:$B$722,$B1251)*SUMIFS(Calculations!$E$3:$E$53,Calculations!$A$3:$A$53,$B1251)</f>
        <v>7.1869861880318581E-4</v>
      </c>
      <c r="R1251" s="44">
        <f>R525/SUMIFS(R$3:R$722,$B$3:$B$722,$B1251)*SUMIFS(Calculations!$E$3:$E$53,Calculations!$A$3:$A$53,$B1251)</f>
        <v>8.1539071421823873E-4</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1.0698189609298647E-3</v>
      </c>
      <c r="G1253" s="44">
        <f>G527/SUMIFS(G$3:G$722,$B$3:$B$722,$B1253)*SUMIFS(Calculations!$E$3:$E$53,Calculations!$A$3:$A$53,$B1253)</f>
        <v>1.1279822299955131E-3</v>
      </c>
      <c r="H1253" s="44">
        <f>H527/SUMIFS(H$3:H$722,$B$3:$B$722,$B1253)*SUMIFS(Calculations!$E$3:$E$53,Calculations!$A$3:$A$53,$B1253)</f>
        <v>1.1847280980133812E-3</v>
      </c>
      <c r="I1253" s="44">
        <f>I527/SUMIFS(I$3:I$722,$B$3:$B$722,$B1253)*SUMIFS(Calculations!$E$3:$E$53,Calculations!$A$3:$A$53,$B1253)</f>
        <v>1.0954150602066166E-3</v>
      </c>
      <c r="J1253" s="44">
        <f>J527/SUMIFS(J$3:J$722,$B$3:$B$722,$B1253)*SUMIFS(Calculations!$E$3:$E$53,Calculations!$A$3:$A$53,$B1253)</f>
        <v>1.0186189567316126E-3</v>
      </c>
      <c r="K1253" s="44">
        <f>K527/SUMIFS(K$3:K$722,$B$3:$B$722,$B1253)*SUMIFS(Calculations!$E$3:$E$53,Calculations!$A$3:$A$53,$B1253)</f>
        <v>9.5272109054837394E-4</v>
      </c>
      <c r="L1253" s="44">
        <f>L527/SUMIFS(L$3:L$722,$B$3:$B$722,$B1253)*SUMIFS(Calculations!$E$3:$E$53,Calculations!$A$3:$A$53,$B1253)</f>
        <v>8.9422131178997302E-4</v>
      </c>
      <c r="M1253" s="44">
        <f>M527/SUMIFS(M$3:M$722,$B$3:$B$722,$B1253)*SUMIFS(Calculations!$E$3:$E$53,Calculations!$A$3:$A$53,$B1253)</f>
        <v>9.0555375284126916E-4</v>
      </c>
      <c r="N1253" s="44">
        <f>N527/SUMIFS(N$3:N$722,$B$3:$B$722,$B1253)*SUMIFS(Calculations!$E$3:$E$53,Calculations!$A$3:$A$53,$B1253)</f>
        <v>9.1729564700187291E-4</v>
      </c>
      <c r="O1253" s="44">
        <f>O527/SUMIFS(O$3:O$722,$B$3:$B$722,$B1253)*SUMIFS(Calculations!$E$3:$E$53,Calculations!$A$3:$A$53,$B1253)</f>
        <v>9.0604072205858306E-4</v>
      </c>
      <c r="P1253" s="44">
        <f>P527/SUMIFS(P$3:P$722,$B$3:$B$722,$B1253)*SUMIFS(Calculations!$E$3:$E$53,Calculations!$A$3:$A$53,$B1253)</f>
        <v>8.9495823598908012E-4</v>
      </c>
      <c r="Q1253" s="44">
        <f>Q527/SUMIFS(Q$3:Q$722,$B$3:$B$722,$B1253)*SUMIFS(Calculations!$E$3:$E$53,Calculations!$A$3:$A$53,$B1253)</f>
        <v>9.0821305326326581E-4</v>
      </c>
      <c r="R1253" s="44">
        <f>R527/SUMIFS(R$3:R$722,$B$3:$B$722,$B1253)*SUMIFS(Calculations!$E$3:$E$53,Calculations!$A$3:$A$53,$B1253)</f>
        <v>9.2199862766243737E-4</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4.8303919837641802E-6</v>
      </c>
      <c r="H1344" s="44">
        <f>H618/SUMIFS(H$3:H$722,$B$3:$B$722,$B1344)*SUMIFS(Calculations!$E$3:$E$53,Calculations!$A$3:$A$53,$B1344)</f>
        <v>9.7435329072318194E-6</v>
      </c>
      <c r="I1344" s="44">
        <f>I618/SUMIFS(I$3:I$722,$B$3:$B$722,$B1344)*SUMIFS(Calculations!$E$3:$E$53,Calculations!$A$3:$A$53,$B1344)</f>
        <v>1.8415137404830619E-5</v>
      </c>
      <c r="J1344" s="44">
        <f>J618/SUMIFS(J$3:J$722,$B$3:$B$722,$B1344)*SUMIFS(Calculations!$E$3:$E$53,Calculations!$A$3:$A$53,$B1344)</f>
        <v>2.7340387752886785E-5</v>
      </c>
      <c r="K1344" s="44">
        <f>K618/SUMIFS(K$3:K$722,$B$3:$B$722,$B1344)*SUMIFS(Calculations!$E$3:$E$53,Calculations!$A$3:$A$53,$B1344)</f>
        <v>3.003486697515921E-5</v>
      </c>
      <c r="L1344" s="44">
        <f>L618/SUMIFS(L$3:L$722,$B$3:$B$722,$B1344)*SUMIFS(Calculations!$E$3:$E$53,Calculations!$A$3:$A$53,$B1344)</f>
        <v>3.3318508351485698E-5</v>
      </c>
      <c r="M1344" s="44">
        <f>M618/SUMIFS(M$3:M$722,$B$3:$B$722,$B1344)*SUMIFS(Calculations!$E$3:$E$53,Calculations!$A$3:$A$53,$B1344)</f>
        <v>3.3669881124724221E-5</v>
      </c>
      <c r="N1344" s="44">
        <f>N618/SUMIFS(N$3:N$722,$B$3:$B$722,$B1344)*SUMIFS(Calculations!$E$3:$E$53,Calculations!$A$3:$A$53,$B1344)</f>
        <v>3.4028743952746568E-5</v>
      </c>
      <c r="O1344" s="44">
        <f>O618/SUMIFS(O$3:O$722,$B$3:$B$722,$B1344)*SUMIFS(Calculations!$E$3:$E$53,Calculations!$A$3:$A$53,$B1344)</f>
        <v>3.2411765524290719E-5</v>
      </c>
      <c r="P1344" s="44">
        <f>P618/SUMIFS(P$3:P$722,$B$3:$B$722,$B1344)*SUMIFS(Calculations!$E$3:$E$53,Calculations!$A$3:$A$53,$B1344)</f>
        <v>3.094148740450755E-5</v>
      </c>
      <c r="Q1344" s="44">
        <f>Q618/SUMIFS(Q$3:Q$722,$B$3:$B$722,$B1344)*SUMIFS(Calculations!$E$3:$E$53,Calculations!$A$3:$A$53,$B1344)</f>
        <v>3.1222920025876101E-5</v>
      </c>
      <c r="R1344" s="44">
        <f>R618/SUMIFS(R$3:R$722,$B$3:$B$722,$B1344)*SUMIFS(Calculations!$E$3:$E$53,Calculations!$A$3:$A$53,$B1344)</f>
        <v>3.1509519260346329E-5</v>
      </c>
    </row>
    <row r="1345" spans="2:18" ht="15.75" customHeight="1">
      <c r="B1345" s="44" t="s">
        <v>134</v>
      </c>
      <c r="C1345" s="44" t="s">
        <v>522</v>
      </c>
      <c r="D1345" s="44" t="s">
        <v>526</v>
      </c>
      <c r="E1345" s="44" t="str">
        <f t="shared" si="309"/>
        <v>hard coal</v>
      </c>
      <c r="F1345" s="44">
        <f>F619/SUMIFS(F$3:F$722,$B$3:$B$722,$B1345)*SUMIFS(Calculations!$E$3:$E$53,Calculations!$A$3:$A$53,$B1345)</f>
        <v>3.9938444423002484E-2</v>
      </c>
      <c r="G1345" s="44">
        <f>G619/SUMIFS(G$3:G$722,$B$3:$B$722,$B1345)*SUMIFS(Calculations!$E$3:$E$53,Calculations!$A$3:$A$53,$B1345)</f>
        <v>4.0286363524471618E-2</v>
      </c>
      <c r="H1345" s="44">
        <f>H619/SUMIFS(H$3:H$722,$B$3:$B$722,$B1345)*SUMIFS(Calculations!$E$3:$E$53,Calculations!$A$3:$A$53,$B1345)</f>
        <v>4.0640242791667662E-2</v>
      </c>
      <c r="I1345" s="44">
        <f>I619/SUMIFS(I$3:I$722,$B$3:$B$722,$B1345)*SUMIFS(Calculations!$E$3:$E$53,Calculations!$A$3:$A$53,$B1345)</f>
        <v>4.1303943990341666E-2</v>
      </c>
      <c r="J1345" s="44">
        <f>J619/SUMIFS(J$3:J$722,$B$3:$B$722,$B1345)*SUMIFS(Calculations!$E$3:$E$53,Calculations!$A$3:$A$53,$B1345)</f>
        <v>4.1987058557675844E-2</v>
      </c>
      <c r="K1345" s="44">
        <f>K619/SUMIFS(K$3:K$722,$B$3:$B$722,$B1345)*SUMIFS(Calculations!$E$3:$E$53,Calculations!$A$3:$A$53,$B1345)</f>
        <v>3.7059167706713719E-2</v>
      </c>
      <c r="L1345" s="44">
        <f>L619/SUMIFS(L$3:L$722,$B$3:$B$722,$B1345)*SUMIFS(Calculations!$E$3:$E$53,Calculations!$A$3:$A$53,$B1345)</f>
        <v>3.1053767419160945E-2</v>
      </c>
      <c r="M1345" s="44">
        <f>M619/SUMIFS(M$3:M$722,$B$3:$B$722,$B1345)*SUMIFS(Calculations!$E$3:$E$53,Calculations!$A$3:$A$53,$B1345)</f>
        <v>3.1381256521087926E-2</v>
      </c>
      <c r="N1345" s="44">
        <f>N619/SUMIFS(N$3:N$722,$B$3:$B$722,$B1345)*SUMIFS(Calculations!$E$3:$E$53,Calculations!$A$3:$A$53,$B1345)</f>
        <v>3.1715726560359404E-2</v>
      </c>
      <c r="O1345" s="44">
        <f>O619/SUMIFS(O$3:O$722,$B$3:$B$722,$B1345)*SUMIFS(Calculations!$E$3:$E$53,Calculations!$A$3:$A$53,$B1345)</f>
        <v>3.0208658131324239E-2</v>
      </c>
      <c r="P1345" s="44">
        <f>P619/SUMIFS(P$3:P$722,$B$3:$B$722,$B1345)*SUMIFS(Calculations!$E$3:$E$53,Calculations!$A$3:$A$53,$B1345)</f>
        <v>2.8838318430291627E-2</v>
      </c>
      <c r="Q1345" s="44">
        <f>Q619/SUMIFS(Q$3:Q$722,$B$3:$B$722,$B1345)*SUMIFS(Calculations!$E$3:$E$53,Calculations!$A$3:$A$53,$B1345)</f>
        <v>2.9100621384431945E-2</v>
      </c>
      <c r="R1345" s="44">
        <f>R619/SUMIFS(R$3:R$722,$B$3:$B$722,$B1345)*SUMIFS(Calculations!$E$3:$E$53,Calculations!$A$3:$A$53,$B1345)</f>
        <v>2.9367739764278363E-2</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3.2613371049414989E-4</v>
      </c>
      <c r="G1347" s="44">
        <f>G621/SUMIFS(G$3:G$722,$B$3:$B$722,$B1347)*SUMIFS(Calculations!$E$3:$E$53,Calculations!$A$3:$A$53,$B1347)</f>
        <v>3.2890346752190261E-4</v>
      </c>
      <c r="H1347" s="44">
        <f>H621/SUMIFS(H$3:H$722,$B$3:$B$722,$B1347)*SUMIFS(Calculations!$E$3:$E$53,Calculations!$A$3:$A$53,$B1347)</f>
        <v>3.3172067296751735E-4</v>
      </c>
      <c r="I1347" s="44">
        <f>I621/SUMIFS(I$3:I$722,$B$3:$B$722,$B1347)*SUMIFS(Calculations!$E$3:$E$53,Calculations!$A$3:$A$53,$B1347)</f>
        <v>3.3650218494492133E-4</v>
      </c>
      <c r="J1347" s="44">
        <f>J621/SUMIFS(J$3:J$722,$B$3:$B$722,$B1347)*SUMIFS(Calculations!$E$3:$E$53,Calculations!$A$3:$A$53,$B1347)</f>
        <v>3.4142355693004542E-4</v>
      </c>
      <c r="K1347" s="44">
        <f>K621/SUMIFS(K$3:K$722,$B$3:$B$722,$B1347)*SUMIFS(Calculations!$E$3:$E$53,Calculations!$A$3:$A$53,$B1347)</f>
        <v>3.7507189756285953E-4</v>
      </c>
      <c r="L1347" s="44">
        <f>L621/SUMIFS(L$3:L$722,$B$3:$B$722,$B1347)*SUMIFS(Calculations!$E$3:$E$53,Calculations!$A$3:$A$53,$B1347)</f>
        <v>4.1607762610340235E-4</v>
      </c>
      <c r="M1347" s="44">
        <f>M621/SUMIFS(M$3:M$722,$B$3:$B$722,$B1347)*SUMIFS(Calculations!$E$3:$E$53,Calculations!$A$3:$A$53,$B1347)</f>
        <v>4.2046552810142015E-4</v>
      </c>
      <c r="N1347" s="44">
        <f>N621/SUMIFS(N$3:N$722,$B$3:$B$722,$B1347)*SUMIFS(Calculations!$E$3:$E$53,Calculations!$A$3:$A$53,$B1347)</f>
        <v>4.2494696502546041E-4</v>
      </c>
      <c r="O1347" s="44">
        <f>O621/SUMIFS(O$3:O$722,$B$3:$B$722,$B1347)*SUMIFS(Calculations!$E$3:$E$53,Calculations!$A$3:$A$53,$B1347)</f>
        <v>4.0475432798196196E-4</v>
      </c>
      <c r="P1347" s="44">
        <f>P621/SUMIFS(P$3:P$722,$B$3:$B$722,$B1347)*SUMIFS(Calculations!$E$3:$E$53,Calculations!$A$3:$A$53,$B1347)</f>
        <v>3.863936671943408E-4</v>
      </c>
      <c r="Q1347" s="44">
        <f>Q621/SUMIFS(Q$3:Q$722,$B$3:$B$722,$B1347)*SUMIFS(Calculations!$E$3:$E$53,Calculations!$A$3:$A$53,$B1347)</f>
        <v>3.8990816477543853E-4</v>
      </c>
      <c r="R1347" s="44">
        <f>R621/SUMIFS(R$3:R$722,$B$3:$B$722,$B1347)*SUMIFS(Calculations!$E$3:$E$53,Calculations!$A$3:$A$53,$B1347)</f>
        <v>3.934871824152276E-4</v>
      </c>
    </row>
    <row r="1348" spans="2:18" ht="15.75" customHeight="1">
      <c r="B1348" s="44" t="s">
        <v>134</v>
      </c>
      <c r="C1348" s="44" t="s">
        <v>522</v>
      </c>
      <c r="D1348" s="44" t="s">
        <v>529</v>
      </c>
      <c r="E1348" s="44" t="str">
        <f t="shared" si="309"/>
        <v>hydro</v>
      </c>
      <c r="F1348" s="44">
        <f>F622/SUMIFS(F$3:F$722,$B$3:$B$722,$B1348)*SUMIFS(Calculations!$E$3:$E$53,Calculations!$A$3:$A$53,$B1348)</f>
        <v>8.3110946510087655E-4</v>
      </c>
      <c r="G1348" s="44">
        <f>G622/SUMIFS(G$3:G$722,$B$3:$B$722,$B1348)*SUMIFS(Calculations!$E$3:$E$53,Calculations!$A$3:$A$53,$B1348)</f>
        <v>8.3816783167790722E-4</v>
      </c>
      <c r="H1348" s="44">
        <f>H622/SUMIFS(H$3:H$722,$B$3:$B$722,$B1348)*SUMIFS(Calculations!$E$3:$E$53,Calculations!$A$3:$A$53,$B1348)</f>
        <v>8.4534711439430152E-4</v>
      </c>
      <c r="I1348" s="44">
        <f>I622/SUMIFS(I$3:I$722,$B$3:$B$722,$B1348)*SUMIFS(Calculations!$E$3:$E$53,Calculations!$A$3:$A$53,$B1348)</f>
        <v>8.5753217755717539E-4</v>
      </c>
      <c r="J1348" s="44">
        <f>J622/SUMIFS(J$3:J$722,$B$3:$B$722,$B1348)*SUMIFS(Calculations!$E$3:$E$53,Calculations!$A$3:$A$53,$B1348)</f>
        <v>8.7007365581136004E-4</v>
      </c>
      <c r="K1348" s="44">
        <f>K622/SUMIFS(K$3:K$722,$B$3:$B$722,$B1348)*SUMIFS(Calculations!$E$3:$E$53,Calculations!$A$3:$A$53,$B1348)</f>
        <v>9.5582208808012994E-4</v>
      </c>
      <c r="L1348" s="44">
        <f>L622/SUMIFS(L$3:L$722,$B$3:$B$722,$B1348)*SUMIFS(Calculations!$E$3:$E$53,Calculations!$A$3:$A$53,$B1348)</f>
        <v>1.0603198692563376E-3</v>
      </c>
      <c r="M1348" s="44">
        <f>M622/SUMIFS(M$3:M$722,$B$3:$B$722,$B1348)*SUMIFS(Calculations!$E$3:$E$53,Calculations!$A$3:$A$53,$B1348)</f>
        <v>1.0715018684337976E-3</v>
      </c>
      <c r="N1348" s="44">
        <f>N622/SUMIFS(N$3:N$722,$B$3:$B$722,$B1348)*SUMIFS(Calculations!$E$3:$E$53,Calculations!$A$3:$A$53,$B1348)</f>
        <v>1.0829222292397353E-3</v>
      </c>
      <c r="O1348" s="44">
        <f>O622/SUMIFS(O$3:O$722,$B$3:$B$722,$B1348)*SUMIFS(Calculations!$E$3:$E$53,Calculations!$A$3:$A$53,$B1348)</f>
        <v>1.0314639125058719E-3</v>
      </c>
      <c r="P1348" s="44">
        <f>P622/SUMIFS(P$3:P$722,$B$3:$B$722,$B1348)*SUMIFS(Calculations!$E$3:$E$53,Calculations!$A$3:$A$53,$B1348)</f>
        <v>9.8467414967216382E-4</v>
      </c>
      <c r="Q1348" s="44">
        <f>Q622/SUMIFS(Q$3:Q$722,$B$3:$B$722,$B1348)*SUMIFS(Calculations!$E$3:$E$53,Calculations!$A$3:$A$53,$B1348)</f>
        <v>9.9363039096442003E-4</v>
      </c>
      <c r="R1348" s="44">
        <f>R622/SUMIFS(R$3:R$722,$B$3:$B$722,$B1348)*SUMIFS(Calculations!$E$3:$E$53,Calculations!$A$3:$A$53,$B1348)</f>
        <v>1.0027510532586818E-3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1.2080144428224799E-3</v>
      </c>
      <c r="G1350" s="44">
        <f>G624/SUMIFS(G$3:G$722,$B$3:$B$722,$B1350)*SUMIFS(Calculations!$E$3:$E$53,Calculations!$A$3:$A$53,$B1350)</f>
        <v>1.2134547950890665E-3</v>
      </c>
      <c r="H1350" s="44">
        <f>H624/SUMIFS(H$3:H$722,$B$3:$B$722,$B1350)*SUMIFS(Calculations!$E$3:$E$53,Calculations!$A$3:$A$53,$B1350)</f>
        <v>1.2189883454611463E-3</v>
      </c>
      <c r="I1350" s="44">
        <f>I624/SUMIFS(I$3:I$722,$B$3:$B$722,$B1350)*SUMIFS(Calculations!$E$3:$E$53,Calculations!$A$3:$A$53,$B1350)</f>
        <v>1.2341687734724184E-3</v>
      </c>
      <c r="J1350" s="44">
        <f>J624/SUMIFS(J$3:J$722,$B$3:$B$722,$B1350)*SUMIFS(Calculations!$E$3:$E$53,Calculations!$A$3:$A$53,$B1350)</f>
        <v>1.2497932314869374E-3</v>
      </c>
      <c r="K1350" s="44">
        <f>K624/SUMIFS(K$3:K$722,$B$3:$B$722,$B1350)*SUMIFS(Calculations!$E$3:$E$53,Calculations!$A$3:$A$53,$B1350)</f>
        <v>1.3717988070133678E-3</v>
      </c>
      <c r="L1350" s="44">
        <f>L624/SUMIFS(L$3:L$722,$B$3:$B$722,$B1350)*SUMIFS(Calculations!$E$3:$E$53,Calculations!$A$3:$A$53,$B1350)</f>
        <v>1.52048154786718E-3</v>
      </c>
      <c r="M1350" s="44">
        <f>M624/SUMIFS(M$3:M$722,$B$3:$B$722,$B1350)*SUMIFS(Calculations!$E$3:$E$53,Calculations!$A$3:$A$53,$B1350)</f>
        <v>1.5289152583978418E-3</v>
      </c>
      <c r="N1350" s="44">
        <f>N624/SUMIFS(N$3:N$722,$B$3:$B$722,$B1350)*SUMIFS(Calculations!$E$3:$E$53,Calculations!$A$3:$A$53,$B1350)</f>
        <v>1.5375287465285816E-3</v>
      </c>
      <c r="O1350" s="44">
        <f>O624/SUMIFS(O$3:O$722,$B$3:$B$722,$B1350)*SUMIFS(Calculations!$E$3:$E$53,Calculations!$A$3:$A$53,$B1350)</f>
        <v>1.468792509726271E-3</v>
      </c>
      <c r="P1350" s="44">
        <f>P624/SUMIFS(P$3:P$722,$B$3:$B$722,$B1350)*SUMIFS(Calculations!$E$3:$E$53,Calculations!$A$3:$A$53,$B1350)</f>
        <v>1.4062923654892315E-3</v>
      </c>
      <c r="Q1350" s="44">
        <f>Q624/SUMIFS(Q$3:Q$722,$B$3:$B$722,$B1350)*SUMIFS(Calculations!$E$3:$E$53,Calculations!$A$3:$A$53,$B1350)</f>
        <v>1.4017184305890708E-3</v>
      </c>
      <c r="R1350" s="44">
        <f>R624/SUMIFS(R$3:R$722,$B$3:$B$722,$B1350)*SUMIFS(Calculations!$E$3:$E$53,Calculations!$A$3:$A$53,$B1350)</f>
        <v>1.3970605262049662E-3</v>
      </c>
    </row>
    <row r="1351" spans="2:18" ht="15.75" customHeight="1">
      <c r="B1351" s="44" t="s">
        <v>134</v>
      </c>
      <c r="C1351" s="44" t="s">
        <v>522</v>
      </c>
      <c r="D1351" s="44" t="s">
        <v>532</v>
      </c>
      <c r="E1351" s="44" t="str">
        <f t="shared" si="309"/>
        <v>natural gas nonpeaker</v>
      </c>
      <c r="F1351" s="44">
        <f>F625/SUMIFS(F$3:F$722,$B$3:$B$722,$B1351)*SUMIFS(Calculations!$E$3:$E$53,Calculations!$A$3:$A$53,$B1351)</f>
        <v>1.2762971856703081E-2</v>
      </c>
      <c r="G1351" s="44">
        <f>G625/SUMIFS(G$3:G$722,$B$3:$B$722,$B1351)*SUMIFS(Calculations!$E$3:$E$53,Calculations!$A$3:$A$53,$B1351)</f>
        <v>1.188593667701217E-2</v>
      </c>
      <c r="H1351" s="44">
        <f>H625/SUMIFS(H$3:H$722,$B$3:$B$722,$B1351)*SUMIFS(Calculations!$E$3:$E$53,Calculations!$A$3:$A$53,$B1351)</f>
        <v>1.0993877099416086E-2</v>
      </c>
      <c r="I1351" s="44">
        <f>I625/SUMIFS(I$3:I$722,$B$3:$B$722,$B1351)*SUMIFS(Calculations!$E$3:$E$53,Calculations!$A$3:$A$53,$B1351)</f>
        <v>1.0218119527404916E-2</v>
      </c>
      <c r="J1351" s="44">
        <f>J625/SUMIFS(J$3:J$722,$B$3:$B$722,$B1351)*SUMIFS(Calculations!$E$3:$E$53,Calculations!$A$3:$A$53,$B1351)</f>
        <v>9.4196709194780733E-3</v>
      </c>
      <c r="K1351" s="44">
        <f>K625/SUMIFS(K$3:K$722,$B$3:$B$722,$B1351)*SUMIFS(Calculations!$E$3:$E$53,Calculations!$A$3:$A$53,$B1351)</f>
        <v>1.3706461069127039E-2</v>
      </c>
      <c r="L1351" s="44">
        <f>L625/SUMIFS(L$3:L$722,$B$3:$B$722,$B1351)*SUMIFS(Calculations!$E$3:$E$53,Calculations!$A$3:$A$53,$B1351)</f>
        <v>1.8930580591245555E-2</v>
      </c>
      <c r="M1351" s="44">
        <f>M625/SUMIFS(M$3:M$722,$B$3:$B$722,$B1351)*SUMIFS(Calculations!$E$3:$E$53,Calculations!$A$3:$A$53,$B1351)</f>
        <v>1.8543935599933996E-2</v>
      </c>
      <c r="N1351" s="44">
        <f>N625/SUMIFS(N$3:N$722,$B$3:$B$722,$B1351)*SUMIFS(Calculations!$E$3:$E$53,Calculations!$A$3:$A$53,$B1351)</f>
        <v>1.8149048671889212E-2</v>
      </c>
      <c r="O1351" s="44">
        <f>O625/SUMIFS(O$3:O$722,$B$3:$B$722,$B1351)*SUMIFS(Calculations!$E$3:$E$53,Calculations!$A$3:$A$53,$B1351)</f>
        <v>2.0058758542894076E-2</v>
      </c>
      <c r="P1351" s="44">
        <f>P625/SUMIFS(P$3:P$722,$B$3:$B$722,$B1351)*SUMIFS(Calculations!$E$3:$E$53,Calculations!$A$3:$A$53,$B1351)</f>
        <v>2.1795210055827206E-2</v>
      </c>
      <c r="Q1351" s="44">
        <f>Q625/SUMIFS(Q$3:Q$722,$B$3:$B$722,$B1351)*SUMIFS(Calculations!$E$3:$E$53,Calculations!$A$3:$A$53,$B1351)</f>
        <v>2.1496453820167179E-2</v>
      </c>
      <c r="R1351" s="44">
        <f>R625/SUMIFS(R$3:R$722,$B$3:$B$722,$B1351)*SUMIFS(Calculations!$E$3:$E$53,Calculations!$A$3:$A$53,$B1351)</f>
        <v>2.1192212939998425E-2</v>
      </c>
    </row>
    <row r="1352" spans="2:18" ht="15.75" customHeight="1">
      <c r="B1352" s="44" t="s">
        <v>134</v>
      </c>
      <c r="C1352" s="44" t="s">
        <v>522</v>
      </c>
      <c r="D1352" s="44" t="s">
        <v>533</v>
      </c>
      <c r="E1352" s="44" t="str">
        <f t="shared" si="309"/>
        <v>natural gas peaker</v>
      </c>
      <c r="F1352" s="44">
        <f>F626/SUMIFS(F$3:F$722,$B$3:$B$722,$B1352)*SUMIFS(Calculations!$E$3:$E$53,Calculations!$A$3:$A$53,$B1352)</f>
        <v>4.1733797415630777E-6</v>
      </c>
      <c r="G1352" s="44">
        <f>G626/SUMIFS(G$3:G$722,$B$3:$B$722,$B1352)*SUMIFS(Calculations!$E$3:$E$53,Calculations!$A$3:$A$53,$B1352)</f>
        <v>3.0052611402387395E-6</v>
      </c>
      <c r="H1352" s="44">
        <f>H626/SUMIFS(H$3:H$722,$B$3:$B$722,$B1352)*SUMIFS(Calculations!$E$3:$E$53,Calculations!$A$3:$A$53,$B1352)</f>
        <v>1.8171316213672622E-6</v>
      </c>
      <c r="I1352" s="44">
        <f>I626/SUMIFS(I$3:I$722,$B$3:$B$722,$B1352)*SUMIFS(Calculations!$E$3:$E$53,Calculations!$A$3:$A$53,$B1352)</f>
        <v>9.2166212532444002E-7</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4.1111635774011786E-5</v>
      </c>
      <c r="G1355" s="44">
        <f>G629/SUMIFS(G$3:G$722,$B$3:$B$722,$B1355)*SUMIFS(Calculations!$E$3:$E$53,Calculations!$A$3:$A$53,$B1355)</f>
        <v>4.1460784722567104E-5</v>
      </c>
      <c r="H1355" s="44">
        <f>H629/SUMIFS(H$3:H$722,$B$3:$B$722,$B1355)*SUMIFS(Calculations!$E$3:$E$53,Calculations!$A$3:$A$53,$B1355)</f>
        <v>4.1815914905231109E-5</v>
      </c>
      <c r="I1355" s="44">
        <f>I629/SUMIFS(I$3:I$722,$B$3:$B$722,$B1355)*SUMIFS(Calculations!$E$3:$E$53,Calculations!$A$3:$A$53,$B1355)</f>
        <v>4.241866087272481E-5</v>
      </c>
      <c r="J1355" s="44">
        <f>J629/SUMIFS(J$3:J$722,$B$3:$B$722,$B1355)*SUMIFS(Calculations!$E$3:$E$53,Calculations!$A$3:$A$53,$B1355)</f>
        <v>4.3039037258392788E-5</v>
      </c>
      <c r="K1355" s="44">
        <f>K629/SUMIFS(K$3:K$722,$B$3:$B$722,$B1355)*SUMIFS(Calculations!$E$3:$E$53,Calculations!$A$3:$A$53,$B1355)</f>
        <v>4.7280666626912012E-5</v>
      </c>
      <c r="L1355" s="44">
        <f>L629/SUMIFS(L$3:L$722,$B$3:$B$722,$B1355)*SUMIFS(Calculations!$E$3:$E$53,Calculations!$A$3:$A$53,$B1355)</f>
        <v>5.2449750723899399E-5</v>
      </c>
      <c r="M1355" s="44">
        <f>M629/SUMIFS(M$3:M$722,$B$3:$B$722,$B1355)*SUMIFS(Calculations!$E$3:$E$53,Calculations!$A$3:$A$53,$B1355)</f>
        <v>5.3002879158495243E-5</v>
      </c>
      <c r="N1355" s="44">
        <f>N629/SUMIFS(N$3:N$722,$B$3:$B$722,$B1355)*SUMIFS(Calculations!$E$3:$E$53,Calculations!$A$3:$A$53,$B1355)</f>
        <v>5.3567798382227731E-5</v>
      </c>
      <c r="O1355" s="44">
        <f>O629/SUMIFS(O$3:O$722,$B$3:$B$722,$B1355)*SUMIFS(Calculations!$E$3:$E$53,Calculations!$A$3:$A$53,$B1355)</f>
        <v>5.1022362836201846E-5</v>
      </c>
      <c r="P1355" s="44">
        <f>P629/SUMIFS(P$3:P$722,$B$3:$B$722,$B1355)*SUMIFS(Calculations!$E$3:$E$53,Calculations!$A$3:$A$53,$B1355)</f>
        <v>4.8707861836819866E-5</v>
      </c>
      <c r="Q1355" s="44">
        <f>Q629/SUMIFS(Q$3:Q$722,$B$3:$B$722,$B1355)*SUMIFS(Calculations!$E$3:$E$53,Calculations!$A$3:$A$53,$B1355)</f>
        <v>4.9150890998889051E-5</v>
      </c>
      <c r="R1355" s="44">
        <f>R629/SUMIFS(R$3:R$722,$B$3:$B$722,$B1355)*SUMIFS(Calculations!$E$3:$E$53,Calculations!$A$3:$A$53,$B1355)</f>
        <v>4.9602053405292331E-5</v>
      </c>
    </row>
    <row r="1356" spans="2:18" ht="15.75" customHeight="1">
      <c r="B1356" s="44" t="s">
        <v>134</v>
      </c>
      <c r="C1356" s="44" t="s">
        <v>522</v>
      </c>
      <c r="D1356" s="44" t="s">
        <v>537</v>
      </c>
      <c r="E1356" s="44" t="str">
        <f t="shared" si="309"/>
        <v>solar PV</v>
      </c>
      <c r="F1356" s="44">
        <f>F630/SUMIFS(F$3:F$722,$B$3:$B$722,$B1356)*SUMIFS(Calculations!$E$3:$E$53,Calculations!$A$3:$A$53,$B1356)</f>
        <v>5.750911452918981E-4</v>
      </c>
      <c r="G1356" s="44">
        <f>G630/SUMIFS(G$3:G$722,$B$3:$B$722,$B1356)*SUMIFS(Calculations!$E$3:$E$53,Calculations!$A$3:$A$53,$B1356)</f>
        <v>6.541088922076665E-4</v>
      </c>
      <c r="H1356" s="44">
        <f>H630/SUMIFS(H$3:H$722,$B$3:$B$722,$B1356)*SUMIFS(Calculations!$E$3:$E$53,Calculations!$A$3:$A$53,$B1356)</f>
        <v>7.3448028387877035E-4</v>
      </c>
      <c r="I1356" s="44">
        <f>I630/SUMIFS(I$3:I$722,$B$3:$B$722,$B1356)*SUMIFS(Calculations!$E$3:$E$53,Calculations!$A$3:$A$53,$B1356)</f>
        <v>7.5920217204213374E-4</v>
      </c>
      <c r="J1356" s="44">
        <f>J630/SUMIFS(J$3:J$722,$B$3:$B$722,$B1356)*SUMIFS(Calculations!$E$3:$E$53,Calculations!$A$3:$A$53,$B1356)</f>
        <v>7.8464717947942641E-4</v>
      </c>
      <c r="K1356" s="44">
        <f>K630/SUMIFS(K$3:K$722,$B$3:$B$722,$B1356)*SUMIFS(Calculations!$E$3:$E$53,Calculations!$A$3:$A$53,$B1356)</f>
        <v>8.6461096280311678E-4</v>
      </c>
      <c r="L1356" s="44">
        <f>L630/SUMIFS(L$3:L$722,$B$3:$B$722,$B1356)*SUMIFS(Calculations!$E$3:$E$53,Calculations!$A$3:$A$53,$B1356)</f>
        <v>9.620592509023033E-4</v>
      </c>
      <c r="M1356" s="44">
        <f>M630/SUMIFS(M$3:M$722,$B$3:$B$722,$B1356)*SUMIFS(Calculations!$E$3:$E$53,Calculations!$A$3:$A$53,$B1356)</f>
        <v>9.7396601749602572E-4</v>
      </c>
      <c r="N1356" s="44">
        <f>N630/SUMIFS(N$3:N$722,$B$3:$B$722,$B1356)*SUMIFS(Calculations!$E$3:$E$53,Calculations!$A$3:$A$53,$B1356)</f>
        <v>9.8612659525805025E-4</v>
      </c>
      <c r="O1356" s="44">
        <f>O630/SUMIFS(O$3:O$722,$B$3:$B$722,$B1356)*SUMIFS(Calculations!$E$3:$E$53,Calculations!$A$3:$A$53,$B1356)</f>
        <v>9.4238050311934299E-4</v>
      </c>
      <c r="P1356" s="44">
        <f>P630/SUMIFS(P$3:P$722,$B$3:$B$722,$B1356)*SUMIFS(Calculations!$E$3:$E$53,Calculations!$A$3:$A$53,$B1356)</f>
        <v>9.0260327358698518E-4</v>
      </c>
      <c r="Q1356" s="44">
        <f>Q630/SUMIFS(Q$3:Q$722,$B$3:$B$722,$B1356)*SUMIFS(Calculations!$E$3:$E$53,Calculations!$A$3:$A$53,$B1356)</f>
        <v>9.1545918272095781E-4</v>
      </c>
      <c r="R1356" s="44">
        <f>R630/SUMIFS(R$3:R$722,$B$3:$B$722,$B1356)*SUMIFS(Calculations!$E$3:$E$53,Calculations!$A$3:$A$53,$B1356)</f>
        <v>9.2855110397123256E-4</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2.3971621367716326E-3</v>
      </c>
      <c r="G1358" s="44">
        <f>G632/SUMIFS(G$3:G$722,$B$3:$B$722,$B1358)*SUMIFS(Calculations!$E$3:$E$53,Calculations!$A$3:$A$53,$B1358)</f>
        <v>2.8279805698752645E-3</v>
      </c>
      <c r="H1358" s="44">
        <f>H632/SUMIFS(H$3:H$722,$B$3:$B$722,$B1358)*SUMIFS(Calculations!$E$3:$E$53,Calculations!$A$3:$A$53,$B1358)</f>
        <v>3.2661793084828514E-3</v>
      </c>
      <c r="I1358" s="44">
        <f>I632/SUMIFS(I$3:I$722,$B$3:$B$722,$B1358)*SUMIFS(Calculations!$E$3:$E$53,Calculations!$A$3:$A$53,$B1358)</f>
        <v>3.3129879095360683E-3</v>
      </c>
      <c r="J1358" s="44">
        <f>J632/SUMIFS(J$3:J$722,$B$3:$B$722,$B1358)*SUMIFS(Calculations!$E$3:$E$53,Calculations!$A$3:$A$53,$B1358)</f>
        <v>3.3611656698292088E-3</v>
      </c>
      <c r="K1358" s="44">
        <f>K632/SUMIFS(K$3:K$722,$B$3:$B$722,$B1358)*SUMIFS(Calculations!$E$3:$E$53,Calculations!$A$3:$A$53,$B1358)</f>
        <v>3.673964130799848E-3</v>
      </c>
      <c r="L1358" s="44">
        <f>L632/SUMIFS(L$3:L$722,$B$3:$B$722,$B1358)*SUMIFS(Calculations!$E$3:$E$53,Calculations!$A$3:$A$53,$B1358)</f>
        <v>4.0551576320910551E-3</v>
      </c>
      <c r="M1358" s="44">
        <f>M632/SUMIFS(M$3:M$722,$B$3:$B$722,$B1358)*SUMIFS(Calculations!$E$3:$E$53,Calculations!$A$3:$A$53,$B1358)</f>
        <v>4.0774986419679308E-3</v>
      </c>
      <c r="N1358" s="44">
        <f>N632/SUMIFS(N$3:N$722,$B$3:$B$722,$B1358)*SUMIFS(Calculations!$E$3:$E$53,Calculations!$A$3:$A$53,$B1358)</f>
        <v>4.1003158850667536E-3</v>
      </c>
      <c r="O1358" s="44">
        <f>O632/SUMIFS(O$3:O$722,$B$3:$B$722,$B1358)*SUMIFS(Calculations!$E$3:$E$53,Calculations!$A$3:$A$53,$B1358)</f>
        <v>3.8859701397899039E-3</v>
      </c>
      <c r="P1358" s="44">
        <f>P632/SUMIFS(P$3:P$722,$B$3:$B$722,$B1358)*SUMIFS(Calculations!$E$3:$E$53,Calculations!$A$3:$A$53,$B1358)</f>
        <v>3.6910709043992871E-3</v>
      </c>
      <c r="Q1358" s="44">
        <f>Q632/SUMIFS(Q$3:Q$722,$B$3:$B$722,$B1358)*SUMIFS(Calculations!$E$3:$E$53,Calculations!$A$3:$A$53,$B1358)</f>
        <v>3.7060470110283797E-3</v>
      </c>
      <c r="R1358" s="44">
        <f>R632/SUMIFS(R$3:R$722,$B$3:$B$722,$B1358)*SUMIFS(Calculations!$E$3:$E$53,Calculations!$A$3:$A$53,$B1358)</f>
        <v>3.7212980529096333E-3</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2.7449734024720201E-4</v>
      </c>
      <c r="R1389" s="44">
        <f>R663/SUMIFS(R$3:R$722,$B$3:$B$722,$B1389)*SUMIFS(Calculations!$E$3:$E$53,Calculations!$A$3:$A$53,$B1389)</f>
        <v>5.3330074175616843E-4</v>
      </c>
    </row>
    <row r="1390" spans="2:18" ht="15.75" customHeight="1">
      <c r="B1390" s="44" t="s">
        <v>143</v>
      </c>
      <c r="C1390" s="44" t="s">
        <v>522</v>
      </c>
      <c r="D1390" s="44" t="s">
        <v>526</v>
      </c>
      <c r="E1390" s="44" t="str">
        <f t="shared" si="310"/>
        <v>hard coal</v>
      </c>
      <c r="F1390" s="44">
        <f>F664/SUMIFS(F$3:F$722,$B$3:$B$722,$B1390)*SUMIFS(Calculations!$E$3:$E$53,Calculations!$A$3:$A$53,$B1390)</f>
        <v>3.2015543682161675E-2</v>
      </c>
      <c r="G1390" s="44">
        <f>G664/SUMIFS(G$3:G$722,$B$3:$B$722,$B1390)*SUMIFS(Calculations!$E$3:$E$53,Calculations!$A$3:$A$53,$B1390)</f>
        <v>2.3294256687451612E-2</v>
      </c>
      <c r="H1390" s="44">
        <f>H664/SUMIFS(H$3:H$722,$B$3:$B$722,$B1390)*SUMIFS(Calculations!$E$3:$E$53,Calculations!$A$3:$A$53,$B1390)</f>
        <v>1.4448051574834407E-2</v>
      </c>
      <c r="I1390" s="44">
        <f>I664/SUMIFS(I$3:I$722,$B$3:$B$722,$B1390)*SUMIFS(Calculations!$E$3:$E$53,Calculations!$A$3:$A$53,$B1390)</f>
        <v>1.7455313558537574E-2</v>
      </c>
      <c r="J1390" s="44">
        <f>J664/SUMIFS(J$3:J$722,$B$3:$B$722,$B1390)*SUMIFS(Calculations!$E$3:$E$53,Calculations!$A$3:$A$53,$B1390)</f>
        <v>2.0383658181486609E-2</v>
      </c>
      <c r="K1390" s="44">
        <f>K664/SUMIFS(K$3:K$722,$B$3:$B$722,$B1390)*SUMIFS(Calculations!$E$3:$E$53,Calculations!$A$3:$A$53,$B1390)</f>
        <v>2.0946767428157827E-2</v>
      </c>
      <c r="L1390" s="44">
        <f>L664/SUMIFS(L$3:L$722,$B$3:$B$722,$B1390)*SUMIFS(Calculations!$E$3:$E$53,Calculations!$A$3:$A$53,$B1390)</f>
        <v>2.1508793555204079E-2</v>
      </c>
      <c r="M1390" s="44">
        <f>M664/SUMIFS(M$3:M$722,$B$3:$B$722,$B1390)*SUMIFS(Calculations!$E$3:$E$53,Calculations!$A$3:$A$53,$B1390)</f>
        <v>1.0426020565625697E-2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0.34907268316811352</v>
      </c>
      <c r="G1393" s="44">
        <f>G667/SUMIFS(G$3:G$722,$B$3:$B$722,$B1393)*SUMIFS(Calculations!$E$3:$E$53,Calculations!$A$3:$A$53,$B1393)</f>
        <v>0.3598389268411572</v>
      </c>
      <c r="H1393" s="44">
        <f>H667/SUMIFS(H$3:H$722,$B$3:$B$722,$B1393)*SUMIFS(Calculations!$E$3:$E$53,Calculations!$A$3:$A$53,$B1393)</f>
        <v>0.37075937927918967</v>
      </c>
      <c r="I1393" s="44">
        <f>I667/SUMIFS(I$3:I$722,$B$3:$B$722,$B1393)*SUMIFS(Calculations!$E$3:$E$53,Calculations!$A$3:$A$53,$B1393)</f>
        <v>0.36582991652558239</v>
      </c>
      <c r="J1393" s="44">
        <f>J667/SUMIFS(J$3:J$722,$B$3:$B$722,$B1393)*SUMIFS(Calculations!$E$3:$E$53,Calculations!$A$3:$A$53,$B1393)</f>
        <v>0.36102981403142664</v>
      </c>
      <c r="K1393" s="44">
        <f>K667/SUMIFS(K$3:K$722,$B$3:$B$722,$B1393)*SUMIFS(Calculations!$E$3:$E$53,Calculations!$A$3:$A$53,$B1393)</f>
        <v>0.3606822660954998</v>
      </c>
      <c r="L1393" s="44">
        <f>L667/SUMIFS(L$3:L$722,$B$3:$B$722,$B1393)*SUMIFS(Calculations!$E$3:$E$53,Calculations!$A$3:$A$53,$B1393)</f>
        <v>0.36033538665505982</v>
      </c>
      <c r="M1393" s="44">
        <f>M667/SUMIFS(M$3:M$722,$B$3:$B$722,$B1393)*SUMIFS(Calculations!$E$3:$E$53,Calculations!$A$3:$A$53,$B1393)</f>
        <v>0.34933285701460115</v>
      </c>
      <c r="N1393" s="44">
        <f>N667/SUMIFS(N$3:N$722,$B$3:$B$722,$B1393)*SUMIFS(Calculations!$E$3:$E$53,Calculations!$A$3:$A$53,$B1393)</f>
        <v>0.33898232466920375</v>
      </c>
      <c r="O1393" s="44">
        <f>O667/SUMIFS(O$3:O$722,$B$3:$B$722,$B1393)*SUMIFS(Calculations!$E$3:$E$53,Calculations!$A$3:$A$53,$B1393)</f>
        <v>0.334678424127687</v>
      </c>
      <c r="P1393" s="44">
        <f>P667/SUMIFS(P$3:P$722,$B$3:$B$722,$B1393)*SUMIFS(Calculations!$E$3:$E$53,Calculations!$A$3:$A$53,$B1393)</f>
        <v>0.33048244262579912</v>
      </c>
      <c r="Q1393" s="44">
        <f>Q667/SUMIFS(Q$3:Q$722,$B$3:$B$722,$B1393)*SUMIFS(Calculations!$E$3:$E$53,Calculations!$A$3:$A$53,$B1393)</f>
        <v>0.32075702729719441</v>
      </c>
      <c r="R1393" s="44">
        <f>R667/SUMIFS(R$3:R$722,$B$3:$B$722,$B1393)*SUMIFS(Calculations!$E$3:$E$53,Calculations!$A$3:$A$53,$B1393)</f>
        <v>0.31158764676380318</v>
      </c>
    </row>
    <row r="1394" spans="2:18" ht="15.75" customHeight="1">
      <c r="B1394" s="44" t="s">
        <v>143</v>
      </c>
      <c r="C1394" s="44" t="s">
        <v>522</v>
      </c>
      <c r="D1394" s="44" t="s">
        <v>531</v>
      </c>
      <c r="E1394" s="44" t="str">
        <f t="shared" si="310"/>
        <v>hydro</v>
      </c>
      <c r="F1394" s="44">
        <f>F668/SUMIFS(F$3:F$722,$B$3:$B$722,$B1394)*SUMIFS(Calculations!$E$3:$E$53,Calculations!$A$3:$A$53,$B1394)</f>
        <v>4.57636485823485E-2</v>
      </c>
      <c r="G1394" s="44">
        <f>G668/SUMIFS(G$3:G$722,$B$3:$B$722,$B1394)*SUMIFS(Calculations!$E$3:$E$53,Calculations!$A$3:$A$53,$B1394)</f>
        <v>4.5171982883858722E-2</v>
      </c>
      <c r="H1394" s="44">
        <f>H668/SUMIFS(H$3:H$722,$B$3:$B$722,$B1394)*SUMIFS(Calculations!$E$3:$E$53,Calculations!$A$3:$A$53,$B1394)</f>
        <v>4.4571842545613333E-2</v>
      </c>
      <c r="I1394" s="44">
        <f>I668/SUMIFS(I$3:I$722,$B$3:$B$722,$B1394)*SUMIFS(Calculations!$E$3:$E$53,Calculations!$A$3:$A$53,$B1394)</f>
        <v>4.2460806837738119E-2</v>
      </c>
      <c r="J1394" s="44">
        <f>J668/SUMIFS(J$3:J$722,$B$3:$B$722,$B1394)*SUMIFS(Calculations!$E$3:$E$53,Calculations!$A$3:$A$53,$B1394)</f>
        <v>4.0405169484720622E-2</v>
      </c>
      <c r="K1394" s="44">
        <f>K668/SUMIFS(K$3:K$722,$B$3:$B$722,$B1394)*SUMIFS(Calculations!$E$3:$E$53,Calculations!$A$3:$A$53,$B1394)</f>
        <v>3.9082675498611968E-2</v>
      </c>
      <c r="L1394" s="44">
        <f>L668/SUMIFS(L$3:L$722,$B$3:$B$722,$B1394)*SUMIFS(Calculations!$E$3:$E$53,Calculations!$A$3:$A$53,$B1394)</f>
        <v>3.7762725280340033E-2</v>
      </c>
      <c r="M1394" s="44">
        <f>M668/SUMIFS(M$3:M$722,$B$3:$B$722,$B1394)*SUMIFS(Calculations!$E$3:$E$53,Calculations!$A$3:$A$53,$B1394)</f>
        <v>4.0570798385593743E-2</v>
      </c>
      <c r="N1394" s="44">
        <f>N668/SUMIFS(N$3:N$722,$B$3:$B$722,$B1394)*SUMIFS(Calculations!$E$3:$E$53,Calculations!$A$3:$A$53,$B1394)</f>
        <v>4.3212468297328478E-2</v>
      </c>
      <c r="O1394" s="44">
        <f>O668/SUMIFS(O$3:O$722,$B$3:$B$722,$B1394)*SUMIFS(Calculations!$E$3:$E$53,Calculations!$A$3:$A$53,$B1394)</f>
        <v>4.2297747957516778E-2</v>
      </c>
      <c r="P1394" s="44">
        <f>P668/SUMIFS(P$3:P$722,$B$3:$B$722,$B1394)*SUMIFS(Calculations!$E$3:$E$53,Calculations!$A$3:$A$53,$B1394)</f>
        <v>4.1405963961063649E-2</v>
      </c>
      <c r="Q1394" s="44">
        <f>Q668/SUMIFS(Q$3:Q$722,$B$3:$B$722,$B1394)*SUMIFS(Calculations!$E$3:$E$53,Calculations!$A$3:$A$53,$B1394)</f>
        <v>3.9820355066812717E-2</v>
      </c>
      <c r="R1394" s="44">
        <f>R668/SUMIFS(R$3:R$722,$B$3:$B$722,$B1394)*SUMIFS(Calculations!$E$3:$E$53,Calculations!$A$3:$A$53,$B1394)</f>
        <v>3.8325400780824144E-2</v>
      </c>
    </row>
    <row r="1395" spans="2:18" ht="15.75" customHeight="1">
      <c r="B1395" s="44" t="s">
        <v>143</v>
      </c>
      <c r="C1395" s="44" t="s">
        <v>522</v>
      </c>
      <c r="D1395" s="44" t="s">
        <v>530</v>
      </c>
      <c r="E1395" s="44" t="str">
        <f t="shared" si="310"/>
        <v>onshore wind</v>
      </c>
      <c r="F1395" s="44">
        <f>F669/SUMIFS(F$3:F$722,$B$3:$B$722,$B1395)*SUMIFS(Calculations!$E$3:$E$53,Calculations!$A$3:$A$53,$B1395)</f>
        <v>3.6918236943635434E-2</v>
      </c>
      <c r="G1395" s="44">
        <f>G669/SUMIFS(G$3:G$722,$B$3:$B$722,$B1395)*SUMIFS(Calculations!$E$3:$E$53,Calculations!$A$3:$A$53,$B1395)</f>
        <v>3.8313383160405348E-2</v>
      </c>
      <c r="H1395" s="44">
        <f>H669/SUMIFS(H$3:H$722,$B$3:$B$722,$B1395)*SUMIFS(Calculations!$E$3:$E$53,Calculations!$A$3:$A$53,$B1395)</f>
        <v>3.9728512556230139E-2</v>
      </c>
      <c r="I1395" s="44">
        <f>I669/SUMIFS(I$3:I$722,$B$3:$B$722,$B1395)*SUMIFS(Calculations!$E$3:$E$53,Calculations!$A$3:$A$53,$B1395)</f>
        <v>3.9311077383332053E-2</v>
      </c>
      <c r="J1395" s="44">
        <f>J669/SUMIFS(J$3:J$722,$B$3:$B$722,$B1395)*SUMIFS(Calculations!$E$3:$E$53,Calculations!$A$3:$A$53,$B1395)</f>
        <v>3.8904596654147104E-2</v>
      </c>
      <c r="K1395" s="44">
        <f>K669/SUMIFS(K$3:K$722,$B$3:$B$722,$B1395)*SUMIFS(Calculations!$E$3:$E$53,Calculations!$A$3:$A$53,$B1395)</f>
        <v>3.8866722817160797E-2</v>
      </c>
      <c r="L1395" s="44">
        <f>L669/SUMIFS(L$3:L$722,$B$3:$B$722,$B1395)*SUMIFS(Calculations!$E$3:$E$53,Calculations!$A$3:$A$53,$B1395)</f>
        <v>3.8828921829086774E-2</v>
      </c>
      <c r="M1395" s="44">
        <f>M669/SUMIFS(M$3:M$722,$B$3:$B$722,$B1395)*SUMIFS(Calculations!$E$3:$E$53,Calculations!$A$3:$A$53,$B1395)</f>
        <v>3.7639499858247973E-2</v>
      </c>
      <c r="N1395" s="44">
        <f>N669/SUMIFS(N$3:N$722,$B$3:$B$722,$B1395)*SUMIFS(Calculations!$E$3:$E$53,Calculations!$A$3:$A$53,$B1395)</f>
        <v>3.652056167004962E-2</v>
      </c>
      <c r="O1395" s="44">
        <f>O669/SUMIFS(O$3:O$722,$B$3:$B$722,$B1395)*SUMIFS(Calculations!$E$3:$E$53,Calculations!$A$3:$A$53,$B1395)</f>
        <v>3.6046844326310043E-2</v>
      </c>
      <c r="P1395" s="44">
        <f>P669/SUMIFS(P$3:P$722,$B$3:$B$722,$B1395)*SUMIFS(Calculations!$E$3:$E$53,Calculations!$A$3:$A$53,$B1395)</f>
        <v>3.5585005305570426E-2</v>
      </c>
      <c r="Q1395" s="44">
        <f>Q669/SUMIFS(Q$3:Q$722,$B$3:$B$722,$B1395)*SUMIFS(Calculations!$E$3:$E$53,Calculations!$A$3:$A$53,$B1395)</f>
        <v>4.1274067077091886E-2</v>
      </c>
      <c r="R1395" s="44">
        <f>R669/SUMIFS(R$3:R$722,$B$3:$B$722,$B1395)*SUMIFS(Calculations!$E$3:$E$53,Calculations!$A$3:$A$53,$B1395)</f>
        <v>4.6637865999654984E-2</v>
      </c>
    </row>
    <row r="1396" spans="2:18" ht="15.75" customHeight="1">
      <c r="B1396" s="44" t="s">
        <v>143</v>
      </c>
      <c r="C1396" s="44" t="s">
        <v>522</v>
      </c>
      <c r="D1396" s="44" t="s">
        <v>532</v>
      </c>
      <c r="E1396" s="44" t="str">
        <f t="shared" si="310"/>
        <v>natural gas nonpeaker</v>
      </c>
      <c r="F1396" s="44">
        <f>F670/SUMIFS(F$3:F$722,$B$3:$B$722,$B1396)*SUMIFS(Calculations!$E$3:$E$53,Calculations!$A$3:$A$53,$B1396)</f>
        <v>3.0274573491474128E-2</v>
      </c>
      <c r="G1396" s="44">
        <f>G670/SUMIFS(G$3:G$722,$B$3:$B$722,$B1396)*SUMIFS(Calculations!$E$3:$E$53,Calculations!$A$3:$A$53,$B1396)</f>
        <v>2.7058859118210911E-2</v>
      </c>
      <c r="H1396" s="44">
        <f>H670/SUMIFS(H$3:H$722,$B$3:$B$722,$B1396)*SUMIFS(Calculations!$E$3:$E$53,Calculations!$A$3:$A$53,$B1396)</f>
        <v>2.3797084915993715E-2</v>
      </c>
      <c r="I1396" s="44">
        <f>I670/SUMIFS(I$3:I$722,$B$3:$B$722,$B1396)*SUMIFS(Calculations!$E$3:$E$53,Calculations!$A$3:$A$53,$B1396)</f>
        <v>2.8823489406832159E-2</v>
      </c>
      <c r="J1396" s="44">
        <f>J670/SUMIFS(J$3:J$722,$B$3:$B$722,$B1396)*SUMIFS(Calculations!$E$3:$E$53,Calculations!$A$3:$A$53,$B1396)</f>
        <v>3.371798966762702E-2</v>
      </c>
      <c r="K1396" s="44">
        <f>K670/SUMIFS(K$3:K$722,$B$3:$B$722,$B1396)*SUMIFS(Calculations!$E$3:$E$53,Calculations!$A$3:$A$53,$B1396)</f>
        <v>3.4895388762814242E-2</v>
      </c>
      <c r="L1396" s="44">
        <f>L670/SUMIFS(L$3:L$722,$B$3:$B$722,$B1396)*SUMIFS(Calculations!$E$3:$E$53,Calculations!$A$3:$A$53,$B1396)</f>
        <v>3.6070523174773571E-2</v>
      </c>
      <c r="M1396" s="44">
        <f>M670/SUMIFS(M$3:M$722,$B$3:$B$722,$B1396)*SUMIFS(Calculations!$E$3:$E$53,Calculations!$A$3:$A$53,$B1396)</f>
        <v>5.7823826822552125E-2</v>
      </c>
      <c r="N1396" s="44">
        <f>N670/SUMIFS(N$3:N$722,$B$3:$B$722,$B1396)*SUMIFS(Calculations!$E$3:$E$53,Calculations!$A$3:$A$53,$B1396)</f>
        <v>7.828805463045814E-2</v>
      </c>
      <c r="O1396" s="44">
        <f>O670/SUMIFS(O$3:O$722,$B$3:$B$722,$B1396)*SUMIFS(Calculations!$E$3:$E$53,Calculations!$A$3:$A$53,$B1396)</f>
        <v>8.4410831444415954E-2</v>
      </c>
      <c r="P1396" s="44">
        <f>P670/SUMIFS(P$3:P$722,$B$3:$B$722,$B1396)*SUMIFS(Calculations!$E$3:$E$53,Calculations!$A$3:$A$53,$B1396)</f>
        <v>9.0380081431429282E-2</v>
      </c>
      <c r="Q1396" s="44">
        <f>Q670/SUMIFS(Q$3:Q$722,$B$3:$B$722,$B1396)*SUMIFS(Calculations!$E$3:$E$53,Calculations!$A$3:$A$53,$B1396)</f>
        <v>7.8864722576920399E-2</v>
      </c>
      <c r="R1396" s="44">
        <f>R670/SUMIFS(R$3:R$722,$B$3:$B$722,$B1396)*SUMIFS(Calculations!$E$3:$E$53,Calculations!$A$3:$A$53,$B1396)</f>
        <v>6.8007735625937843E-2</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4.1545356725748862E-2</v>
      </c>
      <c r="G1398" s="44">
        <f>G672/SUMIFS(G$3:G$722,$B$3:$B$722,$B1398)*SUMIFS(Calculations!$E$3:$E$53,Calculations!$A$3:$A$53,$B1398)</f>
        <v>4.1840775544681873E-2</v>
      </c>
      <c r="H1398" s="44">
        <f>H672/SUMIFS(H$3:H$722,$B$3:$B$722,$B1398)*SUMIFS(Calculations!$E$3:$E$53,Calculations!$A$3:$A$53,$B1398)</f>
        <v>4.2140425753188222E-2</v>
      </c>
      <c r="I1398" s="44">
        <f>I672/SUMIFS(I$3:I$722,$B$3:$B$722,$B1398)*SUMIFS(Calculations!$E$3:$E$53,Calculations!$A$3:$A$53,$B1398)</f>
        <v>4.1580144150669213E-2</v>
      </c>
      <c r="J1398" s="44">
        <f>J672/SUMIFS(J$3:J$722,$B$3:$B$722,$B1398)*SUMIFS(Calculations!$E$3:$E$53,Calculations!$A$3:$A$53,$B1398)</f>
        <v>4.103456560547928E-2</v>
      </c>
      <c r="K1398" s="44">
        <f>K672/SUMIFS(K$3:K$722,$B$3:$B$722,$B1398)*SUMIFS(Calculations!$E$3:$E$53,Calculations!$A$3:$A$53,$B1398)</f>
        <v>4.0995063387037581E-2</v>
      </c>
      <c r="L1398" s="44">
        <f>L672/SUMIFS(L$3:L$722,$B$3:$B$722,$B1398)*SUMIFS(Calculations!$E$3:$E$53,Calculations!$A$3:$A$53,$B1398)</f>
        <v>4.095563714963911E-2</v>
      </c>
      <c r="M1398" s="44">
        <f>M672/SUMIFS(M$3:M$722,$B$3:$B$722,$B1398)*SUMIFS(Calculations!$E$3:$E$53,Calculations!$A$3:$A$53,$B1398)</f>
        <v>3.9705092161910392E-2</v>
      </c>
      <c r="N1398" s="44">
        <f>N672/SUMIFS(N$3:N$722,$B$3:$B$722,$B1398)*SUMIFS(Calculations!$E$3:$E$53,Calculations!$A$3:$A$53,$B1398)</f>
        <v>3.8528653036741974E-2</v>
      </c>
      <c r="O1398" s="44">
        <f>O672/SUMIFS(O$3:O$722,$B$3:$B$722,$B1398)*SUMIFS(Calculations!$E$3:$E$53,Calculations!$A$3:$A$53,$B1398)</f>
        <v>3.8039472691334404E-2</v>
      </c>
      <c r="P1398" s="44">
        <f>P672/SUMIFS(P$3:P$722,$B$3:$B$722,$B1398)*SUMIFS(Calculations!$E$3:$E$53,Calculations!$A$3:$A$53,$B1398)</f>
        <v>3.7562558399143547E-2</v>
      </c>
      <c r="Q1398" s="44">
        <f>Q672/SUMIFS(Q$3:Q$722,$B$3:$B$722,$B1398)*SUMIFS(Calculations!$E$3:$E$53,Calculations!$A$3:$A$53,$B1398)</f>
        <v>3.6457169930291425E-2</v>
      </c>
      <c r="R1398" s="44">
        <f>R672/SUMIFS(R$3:R$722,$B$3:$B$722,$B1398)*SUMIFS(Calculations!$E$3:$E$53,Calculations!$A$3:$A$53,$B1398)</f>
        <v>3.5414980248343733E-2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1.3897361187850351E-3</v>
      </c>
      <c r="G1400" s="44">
        <f>G674/SUMIFS(G$3:G$722,$B$3:$B$722,$B1400)*SUMIFS(Calculations!$E$3:$E$53,Calculations!$A$3:$A$53,$B1400)</f>
        <v>1.3996181906986353E-3</v>
      </c>
      <c r="H1400" s="44">
        <f>H674/SUMIFS(H$3:H$722,$B$3:$B$722,$B1400)*SUMIFS(Calculations!$E$3:$E$53,Calculations!$A$3:$A$53,$B1400)</f>
        <v>1.4096418070683714E-3</v>
      </c>
      <c r="I1400" s="44">
        <f>I674/SUMIFS(I$3:I$722,$B$3:$B$722,$B1400)*SUMIFS(Calculations!$E$3:$E$53,Calculations!$A$3:$A$53,$B1400)</f>
        <v>1.390899794938076E-3</v>
      </c>
      <c r="J1400" s="44">
        <f>J674/SUMIFS(J$3:J$722,$B$3:$B$722,$B1400)*SUMIFS(Calculations!$E$3:$E$53,Calculations!$A$3:$A$53,$B1400)</f>
        <v>1.3726496156246629E-3</v>
      </c>
      <c r="K1400" s="44">
        <f>K674/SUMIFS(K$3:K$722,$B$3:$B$722,$B1400)*SUMIFS(Calculations!$E$3:$E$53,Calculations!$A$3:$A$53,$B1400)</f>
        <v>1.3713282246422007E-3</v>
      </c>
      <c r="L1400" s="44">
        <f>L674/SUMIFS(L$3:L$722,$B$3:$B$722,$B1400)*SUMIFS(Calculations!$E$3:$E$53,Calculations!$A$3:$A$53,$B1400)</f>
        <v>1.3700093753059887E-3</v>
      </c>
      <c r="M1400" s="44">
        <f>M674/SUMIFS(M$3:M$722,$B$3:$B$722,$B1400)*SUMIFS(Calculations!$E$3:$E$53,Calculations!$A$3:$A$53,$B1400)</f>
        <v>1.3281773229521078E-3</v>
      </c>
      <c r="N1400" s="44">
        <f>N674/SUMIFS(N$3:N$722,$B$3:$B$722,$B1400)*SUMIFS(Calculations!$E$3:$E$53,Calculations!$A$3:$A$53,$B1400)</f>
        <v>1.2888241900715536E-3</v>
      </c>
      <c r="O1400" s="44">
        <f>O674/SUMIFS(O$3:O$722,$B$3:$B$722,$B1400)*SUMIFS(Calculations!$E$3:$E$53,Calculations!$A$3:$A$53,$B1400)</f>
        <v>1.2724605901847992E-3</v>
      </c>
      <c r="P1400" s="44">
        <f>P674/SUMIFS(P$3:P$722,$B$3:$B$722,$B1400)*SUMIFS(Calculations!$E$3:$E$53,Calculations!$A$3:$A$53,$B1400)</f>
        <v>1.256507302750113E-3</v>
      </c>
      <c r="Q1400" s="44">
        <f>Q674/SUMIFS(Q$3:Q$722,$B$3:$B$722,$B1400)*SUMIFS(Calculations!$E$3:$E$53,Calculations!$A$3:$A$53,$B1400)</f>
        <v>1.2195308894629893E-3</v>
      </c>
      <c r="R1400" s="44">
        <f>R674/SUMIFS(R$3:R$722,$B$3:$B$722,$B1400)*SUMIFS(Calculations!$E$3:$E$53,Calculations!$A$3:$A$53,$B1400)</f>
        <v>1.1846685424337213E-3</v>
      </c>
    </row>
    <row r="1401" spans="2:18" ht="15.75" customHeight="1">
      <c r="B1401" s="44" t="s">
        <v>143</v>
      </c>
      <c r="C1401" s="44" t="s">
        <v>522</v>
      </c>
      <c r="D1401" s="44" t="s">
        <v>537</v>
      </c>
      <c r="E1401" s="44" t="str">
        <f t="shared" si="310"/>
        <v>solar PV</v>
      </c>
      <c r="F1401" s="44">
        <f>F675/SUMIFS(F$3:F$722,$B$3:$B$722,$B1401)*SUMIFS(Calculations!$E$3:$E$53,Calculations!$A$3:$A$53,$B1401)</f>
        <v>7.561019249744459E-4</v>
      </c>
      <c r="G1401" s="44">
        <f>G675/SUMIFS(G$3:G$722,$B$3:$B$722,$B1401)*SUMIFS(Calculations!$E$3:$E$53,Calculations!$A$3:$A$53,$B1401)</f>
        <v>8.1688689625477489E-4</v>
      </c>
      <c r="H1401" s="44">
        <f>H675/SUMIFS(H$3:H$722,$B$3:$B$722,$B1401)*SUMIFS(Calculations!$E$3:$E$53,Calculations!$A$3:$A$53,$B1401)</f>
        <v>8.7854251245413767E-4</v>
      </c>
      <c r="I1401" s="44">
        <f>I675/SUMIFS(I$3:I$722,$B$3:$B$722,$B1401)*SUMIFS(Calculations!$E$3:$E$53,Calculations!$A$3:$A$53,$B1401)</f>
        <v>8.8409269483033395E-4</v>
      </c>
      <c r="J1401" s="44">
        <f>J675/SUMIFS(J$3:J$722,$B$3:$B$722,$B1401)*SUMIFS(Calculations!$E$3:$E$53,Calculations!$A$3:$A$53,$B1401)</f>
        <v>8.8949722785931469E-4</v>
      </c>
      <c r="K1401" s="44">
        <f>K675/SUMIFS(K$3:K$722,$B$3:$B$722,$B1401)*SUMIFS(Calculations!$E$3:$E$53,Calculations!$A$3:$A$53,$B1401)</f>
        <v>8.9870596684944054E-4</v>
      </c>
      <c r="L1401" s="44">
        <f>L675/SUMIFS(L$3:L$722,$B$3:$B$722,$B1401)*SUMIFS(Calculations!$E$3:$E$53,Calculations!$A$3:$A$53,$B1401)</f>
        <v>9.0789699317371964E-4</v>
      </c>
      <c r="M1401" s="44">
        <f>M675/SUMIFS(M$3:M$722,$B$3:$B$722,$B1401)*SUMIFS(Calculations!$E$3:$E$53,Calculations!$A$3:$A$53,$B1401)</f>
        <v>9.1940714901024361E-4</v>
      </c>
      <c r="N1401" s="44">
        <f>N675/SUMIFS(N$3:N$722,$B$3:$B$722,$B1401)*SUMIFS(Calculations!$E$3:$E$53,Calculations!$A$3:$A$53,$B1401)</f>
        <v>9.3023522620518432E-4</v>
      </c>
      <c r="O1401" s="44">
        <f>O675/SUMIFS(O$3:O$722,$B$3:$B$722,$B1401)*SUMIFS(Calculations!$E$3:$E$53,Calculations!$A$3:$A$53,$B1401)</f>
        <v>1.0080253637116524E-3</v>
      </c>
      <c r="P1401" s="44">
        <f>P675/SUMIFS(P$3:P$722,$B$3:$B$722,$B1401)*SUMIFS(Calculations!$E$3:$E$53,Calculations!$A$3:$A$53,$B1401)</f>
        <v>1.0838649364103817E-3</v>
      </c>
      <c r="Q1401" s="44">
        <f>Q675/SUMIFS(Q$3:Q$722,$B$3:$B$722,$B1401)*SUMIFS(Calculations!$E$3:$E$53,Calculations!$A$3:$A$53,$B1401)</f>
        <v>1.272806307639311E-3</v>
      </c>
      <c r="R1401" s="44">
        <f>R675/SUMIFS(R$3:R$722,$B$3:$B$722,$B1401)*SUMIFS(Calculations!$E$3:$E$53,Calculations!$A$3:$A$53,$B1401)</f>
        <v>1.4509452634331225E-3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1.6753701401525011E-4</v>
      </c>
      <c r="G1403" s="44">
        <f>G677/SUMIFS(G$3:G$722,$B$3:$B$722,$B1403)*SUMIFS(Calculations!$E$3:$E$53,Calculations!$A$3:$A$53,$B1403)</f>
        <v>1.6872832853770484E-4</v>
      </c>
      <c r="H1403" s="44">
        <f>H677/SUMIFS(H$3:H$722,$B$3:$B$722,$B1403)*SUMIFS(Calculations!$E$3:$E$53,Calculations!$A$3:$A$53,$B1403)</f>
        <v>1.699367066848369E-4</v>
      </c>
      <c r="I1403" s="44">
        <f>I677/SUMIFS(I$3:I$722,$B$3:$B$722,$B1403)*SUMIFS(Calculations!$E$3:$E$53,Calculations!$A$3:$A$53,$B1403)</f>
        <v>1.6767729879689028E-4</v>
      </c>
      <c r="J1403" s="44">
        <f>J677/SUMIFS(J$3:J$722,$B$3:$B$722,$B1403)*SUMIFS(Calculations!$E$3:$E$53,Calculations!$A$3:$A$53,$B1403)</f>
        <v>1.6547718288561553E-4</v>
      </c>
      <c r="K1403" s="44">
        <f>K677/SUMIFS(K$3:K$722,$B$3:$B$722,$B1403)*SUMIFS(Calculations!$E$3:$E$53,Calculations!$A$3:$A$53,$B1403)</f>
        <v>1.644994704829766E-4</v>
      </c>
      <c r="L1403" s="44">
        <f>L677/SUMIFS(L$3:L$722,$B$3:$B$722,$B1403)*SUMIFS(Calculations!$E$3:$E$53,Calculations!$A$3:$A$53,$B1403)</f>
        <v>1.635236386736633E-4</v>
      </c>
      <c r="M1403" s="44">
        <f>M677/SUMIFS(M$3:M$722,$B$3:$B$722,$B1403)*SUMIFS(Calculations!$E$3:$E$53,Calculations!$A$3:$A$53,$B1403)</f>
        <v>1.5773837076337447E-4</v>
      </c>
      <c r="N1403" s="44">
        <f>N677/SUMIFS(N$3:N$722,$B$3:$B$722,$B1403)*SUMIFS(Calculations!$E$3:$E$53,Calculations!$A$3:$A$53,$B1403)</f>
        <v>1.522959311982003E-4</v>
      </c>
      <c r="O1403" s="44">
        <f>O677/SUMIFS(O$3:O$722,$B$3:$B$722,$B1403)*SUMIFS(Calculations!$E$3:$E$53,Calculations!$A$3:$A$53,$B1403)</f>
        <v>1.4961115009618333E-4</v>
      </c>
      <c r="P1403" s="44">
        <f>P677/SUMIFS(P$3:P$722,$B$3:$B$722,$B1403)*SUMIFS(Calculations!$E$3:$E$53,Calculations!$A$3:$A$53,$B1403)</f>
        <v>1.4699368909028583E-4</v>
      </c>
      <c r="Q1403" s="44">
        <f>Q677/SUMIFS(Q$3:Q$722,$B$3:$B$722,$B1403)*SUMIFS(Calculations!$E$3:$E$53,Calculations!$A$3:$A$53,$B1403)</f>
        <v>1.7963241165596496E-2</v>
      </c>
      <c r="R1403" s="44">
        <f>R677/SUMIFS(R$3:R$722,$B$3:$B$722,$B1403)*SUMIFS(Calculations!$E$3:$E$53,Calculations!$A$3:$A$53,$B1403)</f>
        <v>3.4760873685069874E-2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0.12774312884779429</v>
      </c>
      <c r="G1435" s="44">
        <f>G709/SUMIFS(G$3:G$722,$B$3:$B$722,$B1435)*SUMIFS(Calculations!$E$3:$E$53,Calculations!$A$3:$A$53,$B1435)</f>
        <v>0.12402270261985963</v>
      </c>
      <c r="H1435" s="44">
        <f>H709/SUMIFS(H$3:H$722,$B$3:$B$722,$B1435)*SUMIFS(Calculations!$E$3:$E$53,Calculations!$A$3:$A$53,$B1435)</f>
        <v>0.12052941417079542</v>
      </c>
      <c r="I1435" s="44">
        <f>I709/SUMIFS(I$3:I$722,$B$3:$B$722,$B1435)*SUMIFS(Calculations!$E$3:$E$53,Calculations!$A$3:$A$53,$B1435)</f>
        <v>0.12188326695960802</v>
      </c>
      <c r="J1435" s="44">
        <f>J709/SUMIFS(J$3:J$722,$B$3:$B$722,$B1435)*SUMIFS(Calculations!$E$3:$E$53,Calculations!$A$3:$A$53,$B1435)</f>
        <v>0.1231390026177159</v>
      </c>
      <c r="K1435" s="44">
        <f>K709/SUMIFS(K$3:K$722,$B$3:$B$722,$B1435)*SUMIFS(Calculations!$E$3:$E$53,Calculations!$A$3:$A$53,$B1435)</f>
        <v>0.12339937737994804</v>
      </c>
      <c r="L1435" s="44">
        <f>L709/SUMIFS(L$3:L$722,$B$3:$B$722,$B1435)*SUMIFS(Calculations!$E$3:$E$53,Calculations!$A$3:$A$53,$B1435)</f>
        <v>0.12365408704889545</v>
      </c>
      <c r="M1435" s="44">
        <f>M709/SUMIFS(M$3:M$722,$B$3:$B$722,$B1435)*SUMIFS(Calculations!$E$3:$E$53,Calculations!$A$3:$A$53,$B1435)</f>
        <v>0.12381900857268845</v>
      </c>
      <c r="N1435" s="44">
        <f>N709/SUMIFS(N$3:N$722,$B$3:$B$722,$B1435)*SUMIFS(Calculations!$E$3:$E$53,Calculations!$A$3:$A$53,$B1435)</f>
        <v>0.12398210334356664</v>
      </c>
      <c r="O1435" s="44">
        <f>O709/SUMIFS(O$3:O$722,$B$3:$B$722,$B1435)*SUMIFS(Calculations!$E$3:$E$53,Calculations!$A$3:$A$53,$B1435)</f>
        <v>0.12150415666159223</v>
      </c>
      <c r="P1435" s="44">
        <f>P709/SUMIFS(P$3:P$722,$B$3:$B$722,$B1435)*SUMIFS(Calculations!$E$3:$E$53,Calculations!$A$3:$A$53,$B1435)</f>
        <v>0.11890884386588756</v>
      </c>
      <c r="Q1435" s="44">
        <f>Q709/SUMIFS(Q$3:Q$722,$B$3:$B$722,$B1435)*SUMIFS(Calculations!$E$3:$E$53,Calculations!$A$3:$A$53,$B1435)</f>
        <v>0.11915352307854023</v>
      </c>
      <c r="R1435" s="44">
        <f>R709/SUMIFS(R$3:R$722,$B$3:$B$722,$B1435)*SUMIFS(Calculations!$E$3:$E$53,Calculations!$A$3:$A$53,$B1435)</f>
        <v>0.11940034633510914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2.6047360728444179E-3</v>
      </c>
      <c r="G1438" s="44">
        <f>G712/SUMIFS(G$3:G$722,$B$3:$B$722,$B1438)*SUMIFS(Calculations!$E$3:$E$53,Calculations!$A$3:$A$53,$B1438)</f>
        <v>2.5227209124699655E-3</v>
      </c>
      <c r="H1438" s="44">
        <f>H712/SUMIFS(H$3:H$722,$B$3:$B$722,$B1438)*SUMIFS(Calculations!$E$3:$E$53,Calculations!$A$3:$A$53,$B1438)</f>
        <v>2.4457129045613469E-3</v>
      </c>
      <c r="I1438" s="44">
        <f>I712/SUMIFS(I$3:I$722,$B$3:$B$722,$B1438)*SUMIFS(Calculations!$E$3:$E$53,Calculations!$A$3:$A$53,$B1438)</f>
        <v>2.3537572810582632E-3</v>
      </c>
      <c r="J1438" s="44">
        <f>J712/SUMIFS(J$3:J$722,$B$3:$B$722,$B1438)*SUMIFS(Calculations!$E$3:$E$53,Calculations!$A$3:$A$53,$B1438)</f>
        <v>2.2684659138205877E-3</v>
      </c>
      <c r="K1438" s="44">
        <f>K712/SUMIFS(K$3:K$722,$B$3:$B$722,$B1438)*SUMIFS(Calculations!$E$3:$E$53,Calculations!$A$3:$A$53,$B1438)</f>
        <v>2.2435164681819534E-3</v>
      </c>
      <c r="L1438" s="44">
        <f>L712/SUMIFS(L$3:L$722,$B$3:$B$722,$B1438)*SUMIFS(Calculations!$E$3:$E$53,Calculations!$A$3:$A$53,$B1438)</f>
        <v>2.2191098590906618E-3</v>
      </c>
      <c r="M1438" s="44">
        <f>M712/SUMIFS(M$3:M$722,$B$3:$B$722,$B1438)*SUMIFS(Calculations!$E$3:$E$53,Calculations!$A$3:$A$53,$B1438)</f>
        <v>2.2067514321797883E-3</v>
      </c>
      <c r="N1438" s="44">
        <f>N712/SUMIFS(N$3:N$722,$B$3:$B$722,$B1438)*SUMIFS(Calculations!$E$3:$E$53,Calculations!$A$3:$A$53,$B1438)</f>
        <v>2.1945298933588506E-3</v>
      </c>
      <c r="O1438" s="44">
        <f>O712/SUMIFS(O$3:O$722,$B$3:$B$722,$B1438)*SUMIFS(Calculations!$E$3:$E$53,Calculations!$A$3:$A$53,$B1438)</f>
        <v>2.2452987227833177E-3</v>
      </c>
      <c r="P1438" s="44">
        <f>P712/SUMIFS(P$3:P$722,$B$3:$B$722,$B1438)*SUMIFS(Calculations!$E$3:$E$53,Calculations!$A$3:$A$53,$B1438)</f>
        <v>2.2984721803022985E-3</v>
      </c>
      <c r="Q1438" s="44">
        <f>Q712/SUMIFS(Q$3:Q$722,$B$3:$B$722,$B1438)*SUMIFS(Calculations!$E$3:$E$53,Calculations!$A$3:$A$53,$B1438)</f>
        <v>2.3084986310396051E-3</v>
      </c>
      <c r="R1438" s="44">
        <f>R712/SUMIFS(R$3:R$722,$B$3:$B$722,$B1438)*SUMIFS(Calculations!$E$3:$E$53,Calculations!$A$3:$A$53,$B1438)</f>
        <v>2.3186129402854956E-3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1.3362437192184924E-2</v>
      </c>
      <c r="G1440" s="44">
        <f>G714/SUMIFS(G$3:G$722,$B$3:$B$722,$B1440)*SUMIFS(Calculations!$E$3:$E$53,Calculations!$A$3:$A$53,$B1440)</f>
        <v>1.734693356153227E-2</v>
      </c>
      <c r="H1440" s="44">
        <f>H714/SUMIFS(H$3:H$722,$B$3:$B$722,$B1440)*SUMIFS(Calculations!$E$3:$E$53,Calculations!$A$3:$A$53,$B1440)</f>
        <v>2.1088170261206414E-2</v>
      </c>
      <c r="I1440" s="44">
        <f>I714/SUMIFS(I$3:I$722,$B$3:$B$722,$B1440)*SUMIFS(Calculations!$E$3:$E$53,Calculations!$A$3:$A$53,$B1440)</f>
        <v>2.0301177491741464E-2</v>
      </c>
      <c r="J1440" s="44">
        <f>J714/SUMIFS(J$3:J$722,$B$3:$B$722,$B1440)*SUMIFS(Calculations!$E$3:$E$53,Calculations!$A$3:$A$53,$B1440)</f>
        <v>1.9571220075797459E-2</v>
      </c>
      <c r="K1440" s="44">
        <f>K714/SUMIFS(K$3:K$722,$B$3:$B$722,$B1440)*SUMIFS(Calculations!$E$3:$E$53,Calculations!$A$3:$A$53,$B1440)</f>
        <v>1.9381572140817208E-2</v>
      </c>
      <c r="L1440" s="44">
        <f>L714/SUMIFS(L$3:L$722,$B$3:$B$722,$B1440)*SUMIFS(Calculations!$E$3:$E$53,Calculations!$A$3:$A$53,$B1440)</f>
        <v>1.9196050463058306E-2</v>
      </c>
      <c r="M1440" s="44">
        <f>M714/SUMIFS(M$3:M$722,$B$3:$B$722,$B1440)*SUMIFS(Calculations!$E$3:$E$53,Calculations!$A$3:$A$53,$B1440)</f>
        <v>1.909186102085661E-2</v>
      </c>
      <c r="N1440" s="44">
        <f>N714/SUMIFS(N$3:N$722,$B$3:$B$722,$B1440)*SUMIFS(Calculations!$E$3:$E$53,Calculations!$A$3:$A$53,$B1440)</f>
        <v>1.8988825632794432E-2</v>
      </c>
      <c r="O1440" s="44">
        <f>O714/SUMIFS(O$3:O$722,$B$3:$B$722,$B1440)*SUMIFS(Calculations!$E$3:$E$53,Calculations!$A$3:$A$53,$B1440)</f>
        <v>2.1552951991495446E-2</v>
      </c>
      <c r="P1440" s="44">
        <f>P714/SUMIFS(P$3:P$722,$B$3:$B$722,$B1440)*SUMIFS(Calculations!$E$3:$E$53,Calculations!$A$3:$A$53,$B1440)</f>
        <v>2.4238526300639933E-2</v>
      </c>
      <c r="Q1440" s="44">
        <f>Q714/SUMIFS(Q$3:Q$722,$B$3:$B$722,$B1440)*SUMIFS(Calculations!$E$3:$E$53,Calculations!$A$3:$A$53,$B1440)</f>
        <v>2.4019617223863234E-2</v>
      </c>
      <c r="R1440" s="44">
        <f>R714/SUMIFS(R$3:R$722,$B$3:$B$722,$B1440)*SUMIFS(Calculations!$E$3:$E$53,Calculations!$A$3:$A$53,$B1440)</f>
        <v>2.3798789918442621E-2</v>
      </c>
    </row>
    <row r="1441" spans="2:18" ht="15.75" customHeight="1">
      <c r="B1441" s="44" t="s">
        <v>151</v>
      </c>
      <c r="C1441" s="44" t="s">
        <v>522</v>
      </c>
      <c r="D1441" s="44" t="s">
        <v>532</v>
      </c>
      <c r="E1441" s="44" t="str">
        <f t="shared" si="311"/>
        <v>natural gas nonpeaker</v>
      </c>
      <c r="F1441" s="44">
        <f>F715/SUMIFS(F$3:F$722,$B$3:$B$722,$B1441)*SUMIFS(Calculations!$E$3:$E$53,Calculations!$A$3:$A$53,$B1441)</f>
        <v>2.3163711072617722E-3</v>
      </c>
      <c r="G1441" s="44">
        <f>G715/SUMIFS(G$3:G$722,$B$3:$B$722,$B1441)*SUMIFS(Calculations!$E$3:$E$53,Calculations!$A$3:$A$53,$B1441)</f>
        <v>2.1512178256986605E-3</v>
      </c>
      <c r="H1441" s="44">
        <f>H715/SUMIFS(H$3:H$722,$B$3:$B$722,$B1441)*SUMIFS(Calculations!$E$3:$E$53,Calculations!$A$3:$A$53,$B1441)</f>
        <v>1.9961474075627958E-3</v>
      </c>
      <c r="I1441" s="44">
        <f>I715/SUMIFS(I$3:I$722,$B$3:$B$722,$B1441)*SUMIFS(Calculations!$E$3:$E$53,Calculations!$A$3:$A$53,$B1441)</f>
        <v>1.5399663937130422E-3</v>
      </c>
      <c r="J1441" s="44">
        <f>J715/SUMIFS(J$3:J$722,$B$3:$B$722,$B1441)*SUMIFS(Calculations!$E$3:$E$53,Calculations!$A$3:$A$53,$B1441)</f>
        <v>1.1168459700033404E-3</v>
      </c>
      <c r="K1441" s="44">
        <f>K715/SUMIFS(K$3:K$722,$B$3:$B$722,$B1441)*SUMIFS(Calculations!$E$3:$E$53,Calculations!$A$3:$A$53,$B1441)</f>
        <v>1.0738081424513039E-3</v>
      </c>
      <c r="L1441" s="44">
        <f>L715/SUMIFS(L$3:L$722,$B$3:$B$722,$B1441)*SUMIFS(Calculations!$E$3:$E$53,Calculations!$A$3:$A$53,$B1441)</f>
        <v>1.0317067086793869E-3</v>
      </c>
      <c r="M1441" s="44">
        <f>M715/SUMIFS(M$3:M$722,$B$3:$B$722,$B1441)*SUMIFS(Calculations!$E$3:$E$53,Calculations!$A$3:$A$53,$B1441)</f>
        <v>9.7916067131466507E-4</v>
      </c>
      <c r="N1441" s="44">
        <f>N715/SUMIFS(N$3:N$722,$B$3:$B$722,$B1441)*SUMIFS(Calculations!$E$3:$E$53,Calculations!$A$3:$A$53,$B1441)</f>
        <v>9.2719666002335978E-4</v>
      </c>
      <c r="O1441" s="44">
        <f>O715/SUMIFS(O$3:O$722,$B$3:$B$722,$B1441)*SUMIFS(Calculations!$E$3:$E$53,Calculations!$A$3:$A$53,$B1441)</f>
        <v>7.7115037466572982E-4</v>
      </c>
      <c r="P1441" s="44">
        <f>P715/SUMIFS(P$3:P$722,$B$3:$B$722,$B1441)*SUMIFS(Calculations!$E$3:$E$53,Calculations!$A$3:$A$53,$B1441)</f>
        <v>6.0771307229885913E-4</v>
      </c>
      <c r="Q1441" s="44">
        <f>Q715/SUMIFS(Q$3:Q$722,$B$3:$B$722,$B1441)*SUMIFS(Calculations!$E$3:$E$53,Calculations!$A$3:$A$53,$B1441)</f>
        <v>5.6123272410446275E-4</v>
      </c>
      <c r="R1441" s="44">
        <f>R715/SUMIFS(R$3:R$722,$B$3:$B$722,$B1441)*SUMIFS(Calculations!$E$3:$E$53,Calculations!$A$3:$A$53,$B1441)</f>
        <v>5.1434508382058994E-4</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1.8956854805102384E-6</v>
      </c>
      <c r="N1442" s="44">
        <f>N716/SUMIFS(N$3:N$722,$B$3:$B$722,$B1442)*SUMIFS(Calculations!$E$3:$E$53,Calculations!$A$3:$A$53,$B1442)</f>
        <v>3.7703734047443192E-6</v>
      </c>
      <c r="O1442" s="44">
        <f>O716/SUMIFS(O$3:O$722,$B$3:$B$722,$B1442)*SUMIFS(Calculations!$E$3:$E$53,Calculations!$A$3:$A$53,$B1442)</f>
        <v>1.928799105381862E-6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1.5100867172810223E-5</v>
      </c>
      <c r="G1446" s="44">
        <f>G720/SUMIFS(G$3:G$722,$B$3:$B$722,$B1446)*SUMIFS(Calculations!$E$3:$E$53,Calculations!$A$3:$A$53,$B1446)</f>
        <v>1.9105275248667833E-5</v>
      </c>
      <c r="H1446" s="44">
        <f>H720/SUMIFS(H$3:H$722,$B$3:$B$722,$B1446)*SUMIFS(Calculations!$E$3:$E$53,Calculations!$A$3:$A$53,$B1446)</f>
        <v>2.2865208014354845E-5</v>
      </c>
      <c r="I1446" s="44">
        <f>I720/SUMIFS(I$3:I$722,$B$3:$B$722,$B1446)*SUMIFS(Calculations!$E$3:$E$53,Calculations!$A$3:$A$53,$B1446)</f>
        <v>2.751022475129293E-5</v>
      </c>
      <c r="J1446" s="44">
        <f>J720/SUMIFS(J$3:J$722,$B$3:$B$722,$B1446)*SUMIFS(Calculations!$E$3:$E$53,Calculations!$A$3:$A$53,$B1446)</f>
        <v>3.1818605394506674E-5</v>
      </c>
      <c r="K1446" s="44">
        <f>K720/SUMIFS(K$3:K$722,$B$3:$B$722,$B1446)*SUMIFS(Calculations!$E$3:$E$53,Calculations!$A$3:$A$53,$B1446)</f>
        <v>3.8137861141405218E-5</v>
      </c>
      <c r="L1446" s="44">
        <f>L720/SUMIFS(L$3:L$722,$B$3:$B$722,$B1446)*SUMIFS(Calculations!$E$3:$E$53,Calculations!$A$3:$A$53,$B1446)</f>
        <v>4.431962593876111E-5</v>
      </c>
      <c r="M1446" s="44">
        <f>M720/SUMIFS(M$3:M$722,$B$3:$B$722,$B1446)*SUMIFS(Calculations!$E$3:$E$53,Calculations!$A$3:$A$53,$B1446)</f>
        <v>5.241429293007957E-5</v>
      </c>
      <c r="N1446" s="44">
        <f>N720/SUMIFS(N$3:N$722,$B$3:$B$722,$B1446)*SUMIFS(Calculations!$E$3:$E$53,Calculations!$A$3:$A$53,$B1446)</f>
        <v>6.0419299359329879E-5</v>
      </c>
      <c r="O1446" s="44">
        <f>O720/SUMIFS(O$3:O$722,$B$3:$B$722,$B1446)*SUMIFS(Calculations!$E$3:$E$53,Calculations!$A$3:$A$53,$B1446)</f>
        <v>7.1617669688707025E-5</v>
      </c>
      <c r="P1446" s="44">
        <f>P720/SUMIFS(P$3:P$722,$B$3:$B$722,$B1446)*SUMIFS(Calculations!$E$3:$E$53,Calculations!$A$3:$A$53,$B1446)</f>
        <v>8.3346442554680983E-5</v>
      </c>
      <c r="Q1446" s="44">
        <f>Q720/SUMIFS(Q$3:Q$722,$B$3:$B$722,$B1446)*SUMIFS(Calculations!$E$3:$E$53,Calculations!$A$3:$A$53,$B1446)</f>
        <v>9.4396628917971706E-5</v>
      </c>
      <c r="R1446" s="44">
        <f>R720/SUMIFS(R$3:R$722,$B$3:$B$722,$B1446)*SUMIFS(Calculations!$E$3:$E$53,Calculations!$A$3:$A$53,$B1446)</f>
        <v>1.0554364445031649E-4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6.555536425015317E-4</v>
      </c>
      <c r="G1448" s="44">
        <f>G722/SUMIFS(G$3:G$722,$B$3:$B$722,$B1448)*SUMIFS(Calculations!$E$3:$E$53,Calculations!$A$3:$A$53,$B1448)</f>
        <v>6.3464753495054036E-4</v>
      </c>
      <c r="H1448" s="44">
        <f>H722/SUMIFS(H$3:H$722,$B$3:$B$722,$B1448)*SUMIFS(Calculations!$E$3:$E$53,Calculations!$A$3:$A$53,$B1448)</f>
        <v>6.150177776193986E-4</v>
      </c>
      <c r="I1448" s="44">
        <f>I722/SUMIFS(I$3:I$722,$B$3:$B$722,$B1448)*SUMIFS(Calculations!$E$3:$E$53,Calculations!$A$3:$A$53,$B1448)</f>
        <v>5.9164937888765961E-4</v>
      </c>
      <c r="J1448" s="44">
        <f>J722/SUMIFS(J$3:J$722,$B$3:$B$722,$B1448)*SUMIFS(Calculations!$E$3:$E$53,Calculations!$A$3:$A$53,$B1448)</f>
        <v>5.6997454702793803E-4</v>
      </c>
      <c r="K1448" s="44">
        <f>K722/SUMIFS(K$3:K$722,$B$3:$B$722,$B1448)*SUMIFS(Calculations!$E$3:$E$53,Calculations!$A$3:$A$53,$B1448)</f>
        <v>5.6091573721984164E-4</v>
      </c>
      <c r="L1448" s="44">
        <f>L722/SUMIFS(L$3:L$722,$B$3:$B$722,$B1448)*SUMIFS(Calculations!$E$3:$E$53,Calculations!$A$3:$A$53,$B1448)</f>
        <v>5.5205402409719804E-4</v>
      </c>
      <c r="M1448" s="44">
        <f>M722/SUMIFS(M$3:M$722,$B$3:$B$722,$B1448)*SUMIFS(Calculations!$E$3:$E$53,Calculations!$A$3:$A$53,$B1448)</f>
        <v>5.4623605430966665E-4</v>
      </c>
      <c r="N1448" s="44">
        <f>N722/SUMIFS(N$3:N$722,$B$3:$B$722,$B1448)*SUMIFS(Calculations!$E$3:$E$53,Calculations!$A$3:$A$53,$B1448)</f>
        <v>5.4048252725236786E-4</v>
      </c>
      <c r="O1448" s="44">
        <f>O722/SUMIFS(O$3:O$722,$B$3:$B$722,$B1448)*SUMIFS(Calculations!$E$3:$E$53,Calculations!$A$3:$A$53,$B1448)</f>
        <v>5.5022351042893487E-4</v>
      </c>
      <c r="P1448" s="44">
        <f>P722/SUMIFS(P$3:P$722,$B$3:$B$722,$B1448)*SUMIFS(Calculations!$E$3:$E$53,Calculations!$A$3:$A$53,$B1448)</f>
        <v>5.6042586807641417E-4</v>
      </c>
      <c r="Q1448" s="44">
        <f>Q722/SUMIFS(Q$3:Q$722,$B$3:$B$722,$B1448)*SUMIFS(Calculations!$E$3:$E$53,Calculations!$A$3:$A$53,$B1448)</f>
        <v>5.6005944329424854E-4</v>
      </c>
      <c r="R1448" s="44">
        <f>R722/SUMIFS(R$3:R$722,$B$3:$B$722,$B1448)*SUMIFS(Calculations!$E$3:$E$53,Calculations!$A$3:$A$53,$B1448)</f>
        <v>5.5968980765155863E-4</v>
      </c>
    </row>
    <row r="1449" spans="2:18" ht="15.75" customHeight="1">
      <c r="B1449" s="44" t="s">
        <v>484</v>
      </c>
      <c r="F1449" s="70">
        <f t="shared" ref="F1449:R1449" si="312">SUM(F729:F1448)</f>
        <v>1</v>
      </c>
      <c r="G1449" s="70">
        <f t="shared" si="312"/>
        <v>1</v>
      </c>
      <c r="H1449" s="70">
        <f t="shared" si="312"/>
        <v>0.99999999999999989</v>
      </c>
      <c r="I1449" s="70">
        <f t="shared" si="312"/>
        <v>1</v>
      </c>
      <c r="J1449" s="70">
        <f t="shared" si="312"/>
        <v>1.0000000000000002</v>
      </c>
      <c r="K1449" s="70">
        <f t="shared" si="312"/>
        <v>1.0000000000000002</v>
      </c>
      <c r="L1449" s="70">
        <f t="shared" si="312"/>
        <v>1</v>
      </c>
      <c r="M1449" s="70">
        <f t="shared" si="312"/>
        <v>1.0000000000000002</v>
      </c>
      <c r="N1449" s="70">
        <f t="shared" si="312"/>
        <v>1.0000000000000004</v>
      </c>
      <c r="O1449" s="70">
        <f t="shared" si="312"/>
        <v>0.99999999999999989</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ID</v>
      </c>
      <c r="C6" s="1">
        <f t="shared" ref="C6:AE6" si="1">SUMIFS(C$20:C$119,$B$20:$B$119,$B$6,$A$20:$A$119,$A$6)</f>
        <v>10371225</v>
      </c>
      <c r="D6" s="1">
        <f t="shared" si="1"/>
        <v>10639243</v>
      </c>
      <c r="E6" s="1">
        <f t="shared" si="1"/>
        <v>13664637</v>
      </c>
      <c r="F6" s="1">
        <f t="shared" si="1"/>
        <v>10558104</v>
      </c>
      <c r="G6" s="1">
        <f t="shared" si="1"/>
        <v>13501333</v>
      </c>
      <c r="H6" s="1">
        <f t="shared" si="1"/>
        <v>10237665</v>
      </c>
      <c r="I6" s="1">
        <f t="shared" si="1"/>
        <v>10206554</v>
      </c>
      <c r="J6" s="1">
        <f t="shared" si="1"/>
        <v>9340466</v>
      </c>
      <c r="K6" s="1">
        <f t="shared" si="1"/>
        <v>10602499</v>
      </c>
      <c r="L6" s="1">
        <f t="shared" si="1"/>
        <v>11048092</v>
      </c>
      <c r="M6" s="1">
        <f t="shared" si="1"/>
        <v>13563780</v>
      </c>
      <c r="N6" s="1">
        <f t="shared" si="1"/>
        <v>14000508</v>
      </c>
      <c r="O6" s="1">
        <f t="shared" si="1"/>
        <v>13253995</v>
      </c>
      <c r="P6" s="1">
        <f t="shared" si="1"/>
        <v>13200483</v>
      </c>
      <c r="Q6" s="1">
        <f t="shared" si="1"/>
        <v>13542316</v>
      </c>
      <c r="R6" s="1">
        <f t="shared" si="1"/>
        <v>13442088</v>
      </c>
      <c r="S6" s="1">
        <f t="shared" si="1"/>
        <v>11900761</v>
      </c>
      <c r="T6" s="1">
        <f t="shared" si="1"/>
        <v>14772204</v>
      </c>
      <c r="U6" s="1">
        <f t="shared" si="1"/>
        <v>14412979</v>
      </c>
      <c r="V6" s="1">
        <f t="shared" si="1"/>
        <v>11974571</v>
      </c>
      <c r="W6" s="1">
        <f t="shared" si="1"/>
        <v>12957418</v>
      </c>
      <c r="X6" s="1">
        <f t="shared" si="1"/>
        <v>8919739</v>
      </c>
      <c r="Y6" s="1">
        <f t="shared" si="1"/>
        <v>10479692</v>
      </c>
      <c r="Z6" s="1">
        <f t="shared" si="1"/>
        <v>11304730</v>
      </c>
      <c r="AA6" s="1">
        <f t="shared" si="1"/>
        <v>10155326</v>
      </c>
      <c r="AB6" s="1">
        <f t="shared" si="1"/>
        <v>9514335</v>
      </c>
      <c r="AC6" s="1">
        <f t="shared" si="1"/>
        <v>9472828</v>
      </c>
      <c r="AD6" s="1">
        <f t="shared" si="1"/>
        <v>8453579</v>
      </c>
      <c r="AE6" s="1">
        <f t="shared" si="1"/>
        <v>7496834</v>
      </c>
      <c r="AF6" s="48">
        <f t="shared" ref="AF6:BK6" si="2">AE6</f>
        <v>7496834</v>
      </c>
      <c r="AG6" s="48">
        <f t="shared" si="2"/>
        <v>7496834</v>
      </c>
      <c r="AH6" s="48">
        <f t="shared" si="2"/>
        <v>7496834</v>
      </c>
      <c r="AI6" s="48">
        <f t="shared" si="2"/>
        <v>7496834</v>
      </c>
      <c r="AJ6" s="48">
        <f t="shared" si="2"/>
        <v>7496834</v>
      </c>
      <c r="AK6" s="48">
        <f t="shared" si="2"/>
        <v>7496834</v>
      </c>
      <c r="AL6" s="48">
        <f t="shared" si="2"/>
        <v>7496834</v>
      </c>
      <c r="AM6" s="48">
        <f t="shared" si="2"/>
        <v>7496834</v>
      </c>
      <c r="AN6" s="48">
        <f t="shared" si="2"/>
        <v>7496834</v>
      </c>
      <c r="AO6" s="48">
        <f t="shared" si="2"/>
        <v>7496834</v>
      </c>
      <c r="AP6" s="48">
        <f t="shared" si="2"/>
        <v>7496834</v>
      </c>
      <c r="AQ6" s="48">
        <f t="shared" si="2"/>
        <v>7496834</v>
      </c>
      <c r="AR6" s="48">
        <f t="shared" si="2"/>
        <v>7496834</v>
      </c>
      <c r="AS6" s="48">
        <f t="shared" si="2"/>
        <v>7496834</v>
      </c>
      <c r="AT6" s="48">
        <f t="shared" si="2"/>
        <v>7496834</v>
      </c>
      <c r="AU6" s="48">
        <f t="shared" si="2"/>
        <v>7496834</v>
      </c>
      <c r="AV6" s="48">
        <f t="shared" si="2"/>
        <v>7496834</v>
      </c>
      <c r="AW6" s="48">
        <f t="shared" si="2"/>
        <v>7496834</v>
      </c>
      <c r="AX6" s="48">
        <f t="shared" si="2"/>
        <v>7496834</v>
      </c>
      <c r="AY6" s="48">
        <f t="shared" si="2"/>
        <v>7496834</v>
      </c>
      <c r="AZ6" s="48">
        <f t="shared" si="2"/>
        <v>7496834</v>
      </c>
      <c r="BA6" s="48">
        <f t="shared" si="2"/>
        <v>7496834</v>
      </c>
      <c r="BB6" s="48">
        <f t="shared" si="2"/>
        <v>7496834</v>
      </c>
      <c r="BC6" s="48">
        <f t="shared" si="2"/>
        <v>7496834</v>
      </c>
      <c r="BD6" s="48">
        <f t="shared" si="2"/>
        <v>7496834</v>
      </c>
      <c r="BE6" s="48">
        <f t="shared" si="2"/>
        <v>7496834</v>
      </c>
      <c r="BF6" s="48">
        <f t="shared" si="2"/>
        <v>7496834</v>
      </c>
      <c r="BG6" s="48">
        <f t="shared" si="2"/>
        <v>7496834</v>
      </c>
      <c r="BH6" s="48">
        <f t="shared" si="2"/>
        <v>7496834</v>
      </c>
      <c r="BI6" s="48">
        <f t="shared" si="2"/>
        <v>7496834</v>
      </c>
      <c r="BJ6" s="48">
        <f t="shared" si="2"/>
        <v>7496834</v>
      </c>
      <c r="BK6" s="48">
        <f t="shared" si="2"/>
        <v>7496834</v>
      </c>
    </row>
    <row r="7" spans="1:63" ht="14.5">
      <c r="A7" s="1" t="s">
        <v>546</v>
      </c>
      <c r="B7" s="1" t="str">
        <f>About!B2</f>
        <v>ID</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ID</v>
      </c>
      <c r="C10" s="29">
        <f t="shared" ref="C10:AE10" si="6">SUMIFS(C$122:C$219,$B$122:$B$219,$B$6,$A$122:$A$219,$A$6)</f>
        <v>106388</v>
      </c>
      <c r="D10" s="29">
        <f t="shared" si="6"/>
        <v>144321</v>
      </c>
      <c r="E10" s="29">
        <f t="shared" si="6"/>
        <v>263031</v>
      </c>
      <c r="F10" s="29">
        <f t="shared" si="6"/>
        <v>0</v>
      </c>
      <c r="G10" s="29">
        <f t="shared" si="6"/>
        <v>67315</v>
      </c>
      <c r="H10" s="29">
        <f t="shared" si="6"/>
        <v>2798</v>
      </c>
      <c r="I10" s="29">
        <f t="shared" si="6"/>
        <v>170361</v>
      </c>
      <c r="J10" s="29">
        <f t="shared" si="6"/>
        <v>169813</v>
      </c>
      <c r="K10" s="29">
        <f t="shared" si="6"/>
        <v>148443</v>
      </c>
      <c r="L10" s="29">
        <f t="shared" si="6"/>
        <v>86032</v>
      </c>
      <c r="M10" s="29">
        <f t="shared" si="6"/>
        <v>126751</v>
      </c>
      <c r="N10" s="29">
        <f t="shared" si="6"/>
        <v>4669</v>
      </c>
      <c r="O10" s="29">
        <f t="shared" si="6"/>
        <v>626</v>
      </c>
      <c r="P10" s="29">
        <f t="shared" si="6"/>
        <v>1943</v>
      </c>
      <c r="Q10" s="29">
        <f t="shared" si="6"/>
        <v>32781</v>
      </c>
      <c r="R10" s="29">
        <f t="shared" si="6"/>
        <v>89112</v>
      </c>
      <c r="S10" s="29">
        <f t="shared" si="6"/>
        <v>39888</v>
      </c>
      <c r="T10" s="29">
        <f t="shared" si="6"/>
        <v>100404</v>
      </c>
      <c r="U10" s="29">
        <f t="shared" si="6"/>
        <v>54262</v>
      </c>
      <c r="V10" s="29">
        <f t="shared" si="6"/>
        <v>14317</v>
      </c>
      <c r="W10" s="29">
        <f t="shared" si="6"/>
        <v>4781</v>
      </c>
      <c r="X10" s="29">
        <f t="shared" si="6"/>
        <v>29406</v>
      </c>
      <c r="Y10" s="29">
        <f t="shared" si="6"/>
        <v>34579</v>
      </c>
      <c r="Z10" s="29">
        <f t="shared" si="6"/>
        <v>16237</v>
      </c>
      <c r="AA10" s="29">
        <f t="shared" si="6"/>
        <v>17008</v>
      </c>
      <c r="AB10" s="29">
        <f t="shared" si="6"/>
        <v>19104</v>
      </c>
      <c r="AC10" s="29">
        <f t="shared" si="6"/>
        <v>12656</v>
      </c>
      <c r="AD10" s="29">
        <f t="shared" si="6"/>
        <v>19250</v>
      </c>
      <c r="AE10" s="29">
        <f t="shared" si="6"/>
        <v>33966</v>
      </c>
      <c r="AF10" s="35">
        <f t="shared" ref="AF10:BK10" si="7">AE10</f>
        <v>33966</v>
      </c>
      <c r="AG10" s="35">
        <f t="shared" si="7"/>
        <v>33966</v>
      </c>
      <c r="AH10" s="35">
        <f t="shared" si="7"/>
        <v>33966</v>
      </c>
      <c r="AI10" s="35">
        <f t="shared" si="7"/>
        <v>33966</v>
      </c>
      <c r="AJ10" s="35">
        <f t="shared" si="7"/>
        <v>33966</v>
      </c>
      <c r="AK10" s="35">
        <f t="shared" si="7"/>
        <v>33966</v>
      </c>
      <c r="AL10" s="35">
        <f t="shared" si="7"/>
        <v>33966</v>
      </c>
      <c r="AM10" s="35">
        <f t="shared" si="7"/>
        <v>33966</v>
      </c>
      <c r="AN10" s="35">
        <f t="shared" si="7"/>
        <v>33966</v>
      </c>
      <c r="AO10" s="35">
        <f t="shared" si="7"/>
        <v>33966</v>
      </c>
      <c r="AP10" s="35">
        <f t="shared" si="7"/>
        <v>33966</v>
      </c>
      <c r="AQ10" s="35">
        <f t="shared" si="7"/>
        <v>33966</v>
      </c>
      <c r="AR10" s="35">
        <f t="shared" si="7"/>
        <v>33966</v>
      </c>
      <c r="AS10" s="35">
        <f t="shared" si="7"/>
        <v>33966</v>
      </c>
      <c r="AT10" s="35">
        <f t="shared" si="7"/>
        <v>33966</v>
      </c>
      <c r="AU10" s="35">
        <f t="shared" si="7"/>
        <v>33966</v>
      </c>
      <c r="AV10" s="35">
        <f t="shared" si="7"/>
        <v>33966</v>
      </c>
      <c r="AW10" s="35">
        <f t="shared" si="7"/>
        <v>33966</v>
      </c>
      <c r="AX10" s="35">
        <f t="shared" si="7"/>
        <v>33966</v>
      </c>
      <c r="AY10" s="35">
        <f t="shared" si="7"/>
        <v>33966</v>
      </c>
      <c r="AZ10" s="35">
        <f t="shared" si="7"/>
        <v>33966</v>
      </c>
      <c r="BA10" s="35">
        <f t="shared" si="7"/>
        <v>33966</v>
      </c>
      <c r="BB10" s="35">
        <f t="shared" si="7"/>
        <v>33966</v>
      </c>
      <c r="BC10" s="35">
        <f t="shared" si="7"/>
        <v>33966</v>
      </c>
      <c r="BD10" s="35">
        <f t="shared" si="7"/>
        <v>33966</v>
      </c>
      <c r="BE10" s="35">
        <f t="shared" si="7"/>
        <v>33966</v>
      </c>
      <c r="BF10" s="35">
        <f t="shared" si="7"/>
        <v>33966</v>
      </c>
      <c r="BG10" s="35">
        <f t="shared" si="7"/>
        <v>33966</v>
      </c>
      <c r="BH10" s="35">
        <f t="shared" si="7"/>
        <v>33966</v>
      </c>
      <c r="BI10" s="35">
        <f t="shared" si="7"/>
        <v>33966</v>
      </c>
      <c r="BJ10" s="35">
        <f t="shared" si="7"/>
        <v>33966</v>
      </c>
      <c r="BK10" s="35">
        <f t="shared" si="7"/>
        <v>33966</v>
      </c>
    </row>
    <row r="11" spans="1:63" ht="14.5">
      <c r="A11" s="1" t="s">
        <v>546</v>
      </c>
      <c r="B11" s="29" t="str">
        <f>About!B2</f>
        <v>ID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100</v>
      </c>
      <c r="K11" s="29">
        <f t="shared" si="8"/>
        <v>70</v>
      </c>
      <c r="L11" s="29">
        <f t="shared" si="8"/>
        <v>22339</v>
      </c>
      <c r="M11" s="29">
        <f t="shared" si="8"/>
        <v>862</v>
      </c>
      <c r="N11" s="29">
        <f t="shared" si="8"/>
        <v>4484</v>
      </c>
      <c r="O11" s="29">
        <f t="shared" si="8"/>
        <v>525</v>
      </c>
      <c r="P11" s="29">
        <f t="shared" si="8"/>
        <v>0</v>
      </c>
      <c r="Q11" s="29">
        <f t="shared" si="8"/>
        <v>0</v>
      </c>
      <c r="R11" s="29">
        <f t="shared" si="8"/>
        <v>0</v>
      </c>
      <c r="S11" s="29">
        <f t="shared" si="8"/>
        <v>0</v>
      </c>
      <c r="T11" s="29">
        <f t="shared" si="8"/>
        <v>56263</v>
      </c>
      <c r="U11" s="29">
        <f t="shared" si="8"/>
        <v>88678</v>
      </c>
      <c r="V11" s="29">
        <f t="shared" si="8"/>
        <v>58520</v>
      </c>
      <c r="W11" s="29">
        <f t="shared" si="8"/>
        <v>28389</v>
      </c>
      <c r="X11" s="29">
        <f t="shared" si="8"/>
        <v>46546</v>
      </c>
      <c r="Y11" s="29">
        <f t="shared" si="8"/>
        <v>20711</v>
      </c>
      <c r="Z11" s="29">
        <f t="shared" si="8"/>
        <v>24378</v>
      </c>
      <c r="AA11" s="29">
        <f t="shared" si="8"/>
        <v>29187</v>
      </c>
      <c r="AB11" s="29">
        <f t="shared" si="8"/>
        <v>5420</v>
      </c>
      <c r="AC11" s="29">
        <f t="shared" si="8"/>
        <v>1826</v>
      </c>
      <c r="AD11" s="29">
        <f t="shared" si="8"/>
        <v>4141</v>
      </c>
      <c r="AE11" s="29">
        <f t="shared" si="8"/>
        <v>10869</v>
      </c>
      <c r="AF11" s="35">
        <f>AVERAGE(W11:AE11)</f>
        <v>19051.888888888891</v>
      </c>
      <c r="AG11" s="35">
        <f t="shared" ref="AG11:BK11" si="9">AF11</f>
        <v>19051.888888888891</v>
      </c>
      <c r="AH11" s="35">
        <f t="shared" si="9"/>
        <v>19051.888888888891</v>
      </c>
      <c r="AI11" s="35">
        <f t="shared" si="9"/>
        <v>19051.888888888891</v>
      </c>
      <c r="AJ11" s="35">
        <f t="shared" si="9"/>
        <v>19051.888888888891</v>
      </c>
      <c r="AK11" s="35">
        <f t="shared" si="9"/>
        <v>19051.888888888891</v>
      </c>
      <c r="AL11" s="35">
        <f t="shared" si="9"/>
        <v>19051.888888888891</v>
      </c>
      <c r="AM11" s="35">
        <f t="shared" si="9"/>
        <v>19051.888888888891</v>
      </c>
      <c r="AN11" s="35">
        <f t="shared" si="9"/>
        <v>19051.888888888891</v>
      </c>
      <c r="AO11" s="35">
        <f t="shared" si="9"/>
        <v>19051.888888888891</v>
      </c>
      <c r="AP11" s="35">
        <f t="shared" si="9"/>
        <v>19051.888888888891</v>
      </c>
      <c r="AQ11" s="35">
        <f t="shared" si="9"/>
        <v>19051.888888888891</v>
      </c>
      <c r="AR11" s="35">
        <f t="shared" si="9"/>
        <v>19051.888888888891</v>
      </c>
      <c r="AS11" s="35">
        <f t="shared" si="9"/>
        <v>19051.888888888891</v>
      </c>
      <c r="AT11" s="35">
        <f t="shared" si="9"/>
        <v>19051.888888888891</v>
      </c>
      <c r="AU11" s="35">
        <f t="shared" si="9"/>
        <v>19051.888888888891</v>
      </c>
      <c r="AV11" s="35">
        <f t="shared" si="9"/>
        <v>19051.888888888891</v>
      </c>
      <c r="AW11" s="35">
        <f t="shared" si="9"/>
        <v>19051.888888888891</v>
      </c>
      <c r="AX11" s="35">
        <f t="shared" si="9"/>
        <v>19051.888888888891</v>
      </c>
      <c r="AY11" s="35">
        <f t="shared" si="9"/>
        <v>19051.888888888891</v>
      </c>
      <c r="AZ11" s="35">
        <f t="shared" si="9"/>
        <v>19051.888888888891</v>
      </c>
      <c r="BA11" s="35">
        <f t="shared" si="9"/>
        <v>19051.888888888891</v>
      </c>
      <c r="BB11" s="35">
        <f t="shared" si="9"/>
        <v>19051.888888888891</v>
      </c>
      <c r="BC11" s="35">
        <f t="shared" si="9"/>
        <v>19051.888888888891</v>
      </c>
      <c r="BD11" s="35">
        <f t="shared" si="9"/>
        <v>19051.888888888891</v>
      </c>
      <c r="BE11" s="35">
        <f t="shared" si="9"/>
        <v>19051.888888888891</v>
      </c>
      <c r="BF11" s="35">
        <f t="shared" si="9"/>
        <v>19051.888888888891</v>
      </c>
      <c r="BG11" s="35">
        <f t="shared" si="9"/>
        <v>19051.888888888891</v>
      </c>
      <c r="BH11" s="35">
        <f t="shared" si="9"/>
        <v>19051.888888888891</v>
      </c>
      <c r="BI11" s="35">
        <f t="shared" si="9"/>
        <v>19051.888888888891</v>
      </c>
      <c r="BJ11" s="35">
        <f t="shared" si="9"/>
        <v>19051.888888888891</v>
      </c>
      <c r="BK11" s="35">
        <f t="shared" si="9"/>
        <v>19051.888888888891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ID</v>
      </c>
      <c r="C14" s="29">
        <f t="shared" ref="C14:AH14" si="11">IF(C10&gt;C11,C10-C11,0)</f>
        <v>106388</v>
      </c>
      <c r="D14" s="29">
        <f t="shared" si="11"/>
        <v>144321</v>
      </c>
      <c r="E14" s="29">
        <f t="shared" si="11"/>
        <v>263031</v>
      </c>
      <c r="F14" s="29">
        <f t="shared" si="11"/>
        <v>0</v>
      </c>
      <c r="G14" s="29">
        <f t="shared" si="11"/>
        <v>67315</v>
      </c>
      <c r="H14" s="29">
        <f t="shared" si="11"/>
        <v>2798</v>
      </c>
      <c r="I14" s="29">
        <f t="shared" si="11"/>
        <v>170361</v>
      </c>
      <c r="J14" s="29">
        <f t="shared" si="11"/>
        <v>169713</v>
      </c>
      <c r="K14" s="29">
        <f t="shared" si="11"/>
        <v>148373</v>
      </c>
      <c r="L14" s="29">
        <f t="shared" si="11"/>
        <v>63693</v>
      </c>
      <c r="M14" s="29">
        <f t="shared" si="11"/>
        <v>125889</v>
      </c>
      <c r="N14" s="29">
        <f t="shared" si="11"/>
        <v>185</v>
      </c>
      <c r="O14" s="29">
        <f t="shared" si="11"/>
        <v>101</v>
      </c>
      <c r="P14" s="29">
        <f t="shared" si="11"/>
        <v>1943</v>
      </c>
      <c r="Q14" s="29">
        <f t="shared" si="11"/>
        <v>32781</v>
      </c>
      <c r="R14" s="29">
        <f t="shared" si="11"/>
        <v>89112</v>
      </c>
      <c r="S14" s="29">
        <f t="shared" si="11"/>
        <v>39888</v>
      </c>
      <c r="T14" s="29">
        <f t="shared" si="11"/>
        <v>44141</v>
      </c>
      <c r="U14" s="29">
        <f t="shared" si="11"/>
        <v>0</v>
      </c>
      <c r="V14" s="29">
        <f t="shared" si="11"/>
        <v>0</v>
      </c>
      <c r="W14" s="29">
        <f t="shared" si="11"/>
        <v>0</v>
      </c>
      <c r="X14" s="29">
        <f t="shared" si="11"/>
        <v>0</v>
      </c>
      <c r="Y14" s="29">
        <f t="shared" si="11"/>
        <v>13868</v>
      </c>
      <c r="Z14" s="29">
        <f t="shared" si="11"/>
        <v>0</v>
      </c>
      <c r="AA14" s="29">
        <f t="shared" si="11"/>
        <v>0</v>
      </c>
      <c r="AB14" s="29">
        <f t="shared" si="11"/>
        <v>13684</v>
      </c>
      <c r="AC14" s="29">
        <f t="shared" si="11"/>
        <v>10830</v>
      </c>
      <c r="AD14" s="29">
        <f t="shared" si="11"/>
        <v>15109</v>
      </c>
      <c r="AE14" s="29">
        <f t="shared" si="11"/>
        <v>23097</v>
      </c>
      <c r="AF14" s="29">
        <f t="shared" si="11"/>
        <v>14914.111111111109</v>
      </c>
      <c r="AG14" s="29">
        <f t="shared" si="11"/>
        <v>14914.111111111109</v>
      </c>
      <c r="AH14" s="29">
        <f t="shared" si="11"/>
        <v>14914.111111111109</v>
      </c>
      <c r="AI14" s="29">
        <f t="shared" ref="AI14:BK14" si="12">IF(AI10&gt;AI11,AI10-AI11,0)</f>
        <v>14914.111111111109</v>
      </c>
      <c r="AJ14" s="29">
        <f t="shared" si="12"/>
        <v>14914.111111111109</v>
      </c>
      <c r="AK14" s="29">
        <f t="shared" si="12"/>
        <v>14914.111111111109</v>
      </c>
      <c r="AL14" s="29">
        <f t="shared" si="12"/>
        <v>14914.111111111109</v>
      </c>
      <c r="AM14" s="29">
        <f t="shared" si="12"/>
        <v>14914.111111111109</v>
      </c>
      <c r="AN14" s="29">
        <f t="shared" si="12"/>
        <v>14914.111111111109</v>
      </c>
      <c r="AO14" s="29">
        <f t="shared" si="12"/>
        <v>14914.111111111109</v>
      </c>
      <c r="AP14" s="29">
        <f t="shared" si="12"/>
        <v>14914.111111111109</v>
      </c>
      <c r="AQ14" s="29">
        <f t="shared" si="12"/>
        <v>14914.111111111109</v>
      </c>
      <c r="AR14" s="29">
        <f t="shared" si="12"/>
        <v>14914.111111111109</v>
      </c>
      <c r="AS14" s="29">
        <f t="shared" si="12"/>
        <v>14914.111111111109</v>
      </c>
      <c r="AT14" s="29">
        <f t="shared" si="12"/>
        <v>14914.111111111109</v>
      </c>
      <c r="AU14" s="29">
        <f t="shared" si="12"/>
        <v>14914.111111111109</v>
      </c>
      <c r="AV14" s="29">
        <f t="shared" si="12"/>
        <v>14914.111111111109</v>
      </c>
      <c r="AW14" s="29">
        <f t="shared" si="12"/>
        <v>14914.111111111109</v>
      </c>
      <c r="AX14" s="29">
        <f t="shared" si="12"/>
        <v>14914.111111111109</v>
      </c>
      <c r="AY14" s="29">
        <f t="shared" si="12"/>
        <v>14914.111111111109</v>
      </c>
      <c r="AZ14" s="29">
        <f t="shared" si="12"/>
        <v>14914.111111111109</v>
      </c>
      <c r="BA14" s="29">
        <f t="shared" si="12"/>
        <v>14914.111111111109</v>
      </c>
      <c r="BB14" s="29">
        <f t="shared" si="12"/>
        <v>14914.111111111109</v>
      </c>
      <c r="BC14" s="29">
        <f t="shared" si="12"/>
        <v>14914.111111111109</v>
      </c>
      <c r="BD14" s="29">
        <f t="shared" si="12"/>
        <v>14914.111111111109</v>
      </c>
      <c r="BE14" s="29">
        <f t="shared" si="12"/>
        <v>14914.111111111109</v>
      </c>
      <c r="BF14" s="29">
        <f t="shared" si="12"/>
        <v>14914.111111111109</v>
      </c>
      <c r="BG14" s="29">
        <f t="shared" si="12"/>
        <v>14914.111111111109</v>
      </c>
      <c r="BH14" s="29">
        <f t="shared" si="12"/>
        <v>14914.111111111109</v>
      </c>
      <c r="BI14" s="29">
        <f t="shared" si="12"/>
        <v>14914.111111111109</v>
      </c>
      <c r="BJ14" s="29">
        <f t="shared" si="12"/>
        <v>14914.111111111109</v>
      </c>
      <c r="BK14" s="29">
        <f t="shared" si="12"/>
        <v>14914.111111111109</v>
      </c>
    </row>
    <row r="15" spans="1:63" ht="14.5">
      <c r="A15" s="1" t="s">
        <v>546</v>
      </c>
      <c r="B15" s="29" t="str">
        <f>About!B2</f>
        <v>ID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34416</v>
      </c>
      <c r="V15" s="29">
        <f t="shared" si="13"/>
        <v>44203</v>
      </c>
      <c r="W15" s="29">
        <f t="shared" si="13"/>
        <v>23608</v>
      </c>
      <c r="X15" s="29">
        <f t="shared" si="13"/>
        <v>17140</v>
      </c>
      <c r="Y15" s="29">
        <f t="shared" si="13"/>
        <v>0</v>
      </c>
      <c r="Z15" s="29">
        <f t="shared" si="13"/>
        <v>8141</v>
      </c>
      <c r="AA15" s="29">
        <f t="shared" si="13"/>
        <v>12179</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Idaho</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8733535</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8733535</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1959091.2180307112</v>
      </c>
      <c r="C9" s="130">
        <f>B9/SUM($B$9:$B$24)</f>
        <v>0.26014383837450356</v>
      </c>
      <c r="D9" s="131">
        <f>SUM(C9:C24)</f>
        <v>1</v>
      </c>
      <c r="E9" s="94"/>
      <c r="F9" s="94"/>
      <c r="G9" s="94"/>
      <c r="H9" s="94"/>
      <c r="I9" s="94"/>
      <c r="J9" s="94"/>
      <c r="K9" s="94"/>
      <c r="L9" s="94"/>
    </row>
    <row r="10" spans="1:12" ht="15" customHeight="1">
      <c r="A10" s="83" t="s">
        <v>488</v>
      </c>
      <c r="B10" s="84">
        <f>(Calculations!B61*'EIA SEDS data'!AF$6)+('EIA SEDS data'!AF$10*IF(About!$N$12,Calculations!$B115,Calculations!B93))</f>
        <v>475261.19952348585</v>
      </c>
      <c r="C10" s="130">
        <f t="shared" ref="C10:C24" si="0">B10/SUM($B$9:$B$24)</f>
        <v>6.3108992341250045E-2</v>
      </c>
      <c r="E10" s="94"/>
      <c r="F10" s="94"/>
      <c r="G10" s="94"/>
      <c r="H10" s="94"/>
      <c r="I10" s="94"/>
      <c r="J10" s="94"/>
      <c r="K10" s="94"/>
      <c r="L10" s="94"/>
    </row>
    <row r="11" spans="1:12" ht="15" customHeight="1">
      <c r="A11" s="83" t="s">
        <v>489</v>
      </c>
      <c r="B11" s="84">
        <f>(Calculations!B62*'EIA SEDS data'!AF$6)+('EIA SEDS data'!AF$10*IF(About!$N$12,Calculations!$B116,Calculations!B94))</f>
        <v>318636.34588709025</v>
      </c>
      <c r="C11" s="130">
        <f t="shared" si="0"/>
        <v>4.2311088581172024E-2</v>
      </c>
      <c r="E11" s="94"/>
      <c r="F11" s="94"/>
      <c r="G11" s="94"/>
      <c r="H11" s="94"/>
      <c r="I11" s="94"/>
      <c r="J11" s="94"/>
      <c r="K11" s="94"/>
      <c r="L11" s="94"/>
    </row>
    <row r="12" spans="1:12" ht="15" customHeight="1">
      <c r="A12" s="83" t="s">
        <v>490</v>
      </c>
      <c r="B12" s="84">
        <f>(Calculations!B63*'EIA SEDS data'!AF$6)+('EIA SEDS data'!AF$10*IF(About!$N$12,Calculations!$B117,Calculations!B95))</f>
        <v>3968915.3163424204</v>
      </c>
      <c r="C12" s="130">
        <f t="shared" si="0"/>
        <v>0.52702439532883893</v>
      </c>
      <c r="F12" s="94"/>
      <c r="G12" s="128"/>
      <c r="H12" s="129"/>
    </row>
    <row r="13" spans="1:12" ht="15" customHeight="1">
      <c r="A13" s="83" t="s">
        <v>491</v>
      </c>
      <c r="B13" s="84">
        <f>(Calculations!B64*'EIA SEDS data'!AF$6)+('EIA SEDS data'!AF$10*IF(About!$N$12,Calculations!$B118,Calculations!B96))</f>
        <v>740235.75524036388</v>
      </c>
      <c r="C13" s="130">
        <f t="shared" si="0"/>
        <v>9.8294438205816625E-2</v>
      </c>
      <c r="F13" s="94"/>
      <c r="G13" s="128"/>
      <c r="H13" s="129"/>
    </row>
    <row r="14" spans="1:12" ht="15" customHeight="1">
      <c r="A14" s="83" t="s">
        <v>492</v>
      </c>
      <c r="B14" s="84">
        <f>(Calculations!B65*'EIA SEDS data'!AF$6)+('EIA SEDS data'!AF$10*IF(About!$N$12,Calculations!$B119,Calculations!B97))</f>
        <v>52403.532190139529</v>
      </c>
      <c r="C14" s="130">
        <f t="shared" si="0"/>
        <v>6.9585611342937708E-3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231.9820165760618</v>
      </c>
      <c r="C16" s="130">
        <f t="shared" si="0"/>
        <v>3.0804432009356482E-5</v>
      </c>
      <c r="F16" s="94"/>
      <c r="G16" s="128"/>
      <c r="H16" s="129"/>
    </row>
    <row r="17" spans="1:8" ht="15" customHeight="1">
      <c r="A17" s="83" t="s">
        <v>495</v>
      </c>
      <c r="B17" s="84">
        <f>(Calculations!B68*'EIA SEDS data'!AF$6)+('EIA SEDS data'!AF$10*IF(About!$N$12,Calculations!$B122,Calculations!B100))</f>
        <v>2661.5040677549464</v>
      </c>
      <c r="C17" s="130">
        <f t="shared" si="0"/>
        <v>3.5341584795173773E-4</v>
      </c>
      <c r="F17" s="94"/>
      <c r="G17" s="128"/>
      <c r="H17" s="129"/>
    </row>
    <row r="18" spans="1:8" ht="15" customHeight="1">
      <c r="A18" s="83" t="s">
        <v>496</v>
      </c>
      <c r="B18" s="84">
        <f>(Calculations!B69*'EIA SEDS data'!AF$6)+('EIA SEDS data'!AF$10*IF(About!$N$12,Calculations!$B123,Calculations!B101))</f>
        <v>129.53633419444384</v>
      </c>
      <c r="C18" s="130">
        <f t="shared" si="0"/>
        <v>1.7200872974244946E-5</v>
      </c>
      <c r="F18" s="94"/>
      <c r="G18" s="128"/>
      <c r="H18" s="129"/>
    </row>
    <row r="19" spans="1:8" ht="15" customHeight="1">
      <c r="A19" s="83" t="s">
        <v>497</v>
      </c>
      <c r="B19" s="84">
        <f>(Calculations!B70*'EIA SEDS data'!AF$6)+('EIA SEDS data'!AF$10*IF(About!$N$12,Calculations!$B124,Calculations!B102))</f>
        <v>22.529943895020551</v>
      </c>
      <c r="C19" s="130">
        <f t="shared" si="0"/>
        <v>2.9917065776571613E-6</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13211.080423368398</v>
      </c>
      <c r="C22" s="130">
        <f t="shared" si="0"/>
        <v>1.7542731746120462E-3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2271975.31747807</v>
      </c>
      <c r="C27" s="89"/>
      <c r="F27" s="94"/>
      <c r="G27" s="128"/>
      <c r="H27" s="129"/>
    </row>
    <row r="28" spans="1:8" ht="15" customHeight="1">
      <c r="A28" s="83" t="s">
        <v>488</v>
      </c>
      <c r="B28" s="88">
        <f t="shared" ref="B28:B42" si="1">IF($B$4&gt;0, $B$4*C10, 0)</f>
        <v>551164.59342703922</v>
      </c>
      <c r="C28" s="89"/>
      <c r="F28" s="94"/>
      <c r="G28" s="128"/>
      <c r="H28" s="129"/>
    </row>
    <row r="29" spans="1:8" ht="15" customHeight="1">
      <c r="A29" s="83" t="s">
        <v>489</v>
      </c>
      <c r="B29" s="88">
        <f t="shared" si="1"/>
        <v>369525.37301176623</v>
      </c>
      <c r="C29" s="89"/>
      <c r="F29" s="94"/>
      <c r="G29" s="128"/>
      <c r="H29" s="129"/>
    </row>
    <row r="30" spans="1:8" ht="15" customHeight="1">
      <c r="A30" s="83" t="s">
        <v>490</v>
      </c>
      <c r="B30" s="88">
        <f t="shared" si="1"/>
        <v>4602786.0024582511</v>
      </c>
      <c r="C30" s="89"/>
      <c r="F30" s="94"/>
      <c r="G30" s="128"/>
      <c r="H30" s="129"/>
    </row>
    <row r="31" spans="1:8" ht="15" customHeight="1">
      <c r="A31" s="83" t="s">
        <v>491</v>
      </c>
      <c r="B31" s="88">
        <f t="shared" si="1"/>
        <v>858457.91637583671</v>
      </c>
      <c r="C31" s="89"/>
      <c r="F31" s="94"/>
      <c r="G31" s="128"/>
      <c r="H31" s="129"/>
    </row>
    <row r="32" spans="1:8" ht="15" customHeight="1">
      <c r="A32" s="83" t="s">
        <v>492</v>
      </c>
      <c r="B32" s="88">
        <f t="shared" si="1"/>
        <v>60772.837215994346</v>
      </c>
      <c r="C32" s="89"/>
      <c r="F32" s="94"/>
      <c r="G32" s="128"/>
      <c r="H32" s="129"/>
    </row>
    <row r="33" spans="1:34" ht="15" customHeight="1">
      <c r="A33" s="83" t="s">
        <v>493</v>
      </c>
      <c r="B33" s="88">
        <f t="shared" si="1"/>
        <v>0</v>
      </c>
      <c r="C33" s="89"/>
      <c r="F33" s="94"/>
      <c r="G33" s="128"/>
      <c r="H33" s="129"/>
    </row>
    <row r="34" spans="1:34" ht="15" customHeight="1">
      <c r="A34" s="83" t="s">
        <v>494</v>
      </c>
      <c r="B34" s="88">
        <f t="shared" si="1"/>
        <v>269.03158510883515</v>
      </c>
      <c r="C34" s="89"/>
      <c r="F34" s="94"/>
      <c r="G34" s="128"/>
      <c r="H34" s="129"/>
    </row>
    <row r="35" spans="1:34" ht="15" customHeight="1">
      <c r="A35" s="83" t="s">
        <v>495</v>
      </c>
      <c r="B35" s="88">
        <f t="shared" si="1"/>
        <v>3086.5696776411796</v>
      </c>
      <c r="C35" s="89"/>
      <c r="F35" s="94"/>
      <c r="G35" s="128"/>
      <c r="H35" s="129"/>
    </row>
    <row r="36" spans="1:34" ht="15" customHeight="1">
      <c r="A36" s="83" t="s">
        <v>496</v>
      </c>
      <c r="B36" s="88">
        <f t="shared" si="1"/>
        <v>150.22442615112234</v>
      </c>
      <c r="C36" s="89"/>
      <c r="F36" s="94"/>
      <c r="G36" s="128"/>
      <c r="H36" s="129"/>
    </row>
    <row r="37" spans="1:34" ht="15" customHeight="1">
      <c r="A37" s="83" t="s">
        <v>497</v>
      </c>
      <c r="B37" s="88">
        <f t="shared" si="1"/>
        <v>26.128174105699035</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15321.006170035416</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17033421</v>
      </c>
    </row>
    <row r="4" spans="1:3" s="94" customFormat="1">
      <c r="B4" s="152" t="s">
        <v>4641</v>
      </c>
      <c r="C4">
        <f>SUMIFS('Source-Disposition'!$D:$D,'Source-Disposition'!$B:$B,'retail sales summary'!$B4,'Source-Disposition'!$A:$A,About!$B$1)</f>
        <v>8733535</v>
      </c>
    </row>
    <row r="5" spans="1:3">
      <c r="B5" s="147" t="s">
        <v>4648</v>
      </c>
      <c r="C5">
        <f>SUMIFS('Source-Disposition'!$D:$D,'Source-Disposition'!$B:$B,$B5,'Source-Disposition'!$A:$A,About!$B$1)</f>
        <v>24461352</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2271975.31747807</v>
      </c>
      <c r="C2" s="95">
        <f>B2</f>
        <v>2271975.31747807</v>
      </c>
      <c r="D2" s="95">
        <f t="shared" ref="D2:AG10" si="0">C2</f>
        <v>2271975.31747807</v>
      </c>
      <c r="E2" s="95">
        <f t="shared" si="0"/>
        <v>2271975.31747807</v>
      </c>
      <c r="F2" s="95">
        <f t="shared" si="0"/>
        <v>2271975.31747807</v>
      </c>
      <c r="G2" s="95">
        <f t="shared" si="0"/>
        <v>2271975.31747807</v>
      </c>
      <c r="H2" s="95">
        <f t="shared" si="0"/>
        <v>2271975.31747807</v>
      </c>
      <c r="I2" s="95">
        <f t="shared" si="0"/>
        <v>2271975.31747807</v>
      </c>
      <c r="J2" s="95">
        <f t="shared" si="0"/>
        <v>2271975.31747807</v>
      </c>
      <c r="K2" s="95">
        <f t="shared" si="0"/>
        <v>2271975.31747807</v>
      </c>
      <c r="L2" s="95">
        <f t="shared" si="0"/>
        <v>2271975.31747807</v>
      </c>
      <c r="M2" s="95">
        <f t="shared" si="0"/>
        <v>2271975.31747807</v>
      </c>
      <c r="N2" s="95">
        <f t="shared" si="0"/>
        <v>2271975.31747807</v>
      </c>
      <c r="O2" s="95">
        <f t="shared" si="0"/>
        <v>2271975.31747807</v>
      </c>
      <c r="P2" s="95">
        <f t="shared" si="0"/>
        <v>2271975.31747807</v>
      </c>
      <c r="Q2" s="95">
        <f t="shared" si="0"/>
        <v>2271975.31747807</v>
      </c>
      <c r="R2" s="95">
        <f t="shared" si="0"/>
        <v>2271975.31747807</v>
      </c>
      <c r="S2" s="95">
        <f t="shared" si="0"/>
        <v>2271975.31747807</v>
      </c>
      <c r="T2" s="95">
        <f t="shared" si="0"/>
        <v>2271975.31747807</v>
      </c>
      <c r="U2" s="95">
        <f t="shared" si="0"/>
        <v>2271975.31747807</v>
      </c>
      <c r="V2" s="95">
        <f t="shared" si="0"/>
        <v>2271975.31747807</v>
      </c>
      <c r="W2" s="95">
        <f t="shared" si="0"/>
        <v>2271975.31747807</v>
      </c>
      <c r="X2" s="95">
        <f t="shared" si="0"/>
        <v>2271975.31747807</v>
      </c>
      <c r="Y2" s="95">
        <f t="shared" si="0"/>
        <v>2271975.31747807</v>
      </c>
      <c r="Z2" s="95">
        <f t="shared" si="0"/>
        <v>2271975.31747807</v>
      </c>
      <c r="AA2" s="95">
        <f t="shared" si="0"/>
        <v>2271975.31747807</v>
      </c>
      <c r="AB2" s="95">
        <f t="shared" si="0"/>
        <v>2271975.31747807</v>
      </c>
      <c r="AC2" s="95">
        <f t="shared" si="0"/>
        <v>2271975.31747807</v>
      </c>
      <c r="AD2" s="95">
        <f t="shared" si="0"/>
        <v>2271975.31747807</v>
      </c>
      <c r="AE2" s="95">
        <f t="shared" si="0"/>
        <v>2271975.31747807</v>
      </c>
      <c r="AF2" s="95">
        <f t="shared" si="0"/>
        <v>2271975.31747807</v>
      </c>
      <c r="AG2" s="95">
        <f t="shared" si="0"/>
        <v>2271975.31747807</v>
      </c>
    </row>
    <row r="3" spans="1:33" ht="14.5">
      <c r="A3" s="4" t="s">
        <v>488</v>
      </c>
      <c r="B3" s="95">
        <f>'Manual Adjustment'!$B28</f>
        <v>551164.59342703922</v>
      </c>
      <c r="C3" s="95">
        <f t="shared" ref="C3:R17" si="1">B3</f>
        <v>551164.59342703922</v>
      </c>
      <c r="D3" s="95">
        <f t="shared" si="1"/>
        <v>551164.59342703922</v>
      </c>
      <c r="E3" s="95">
        <f t="shared" si="1"/>
        <v>551164.59342703922</v>
      </c>
      <c r="F3" s="95">
        <f t="shared" si="1"/>
        <v>551164.59342703922</v>
      </c>
      <c r="G3" s="95">
        <f t="shared" si="1"/>
        <v>551164.59342703922</v>
      </c>
      <c r="H3" s="95">
        <f t="shared" si="1"/>
        <v>551164.59342703922</v>
      </c>
      <c r="I3" s="95">
        <f t="shared" si="1"/>
        <v>551164.59342703922</v>
      </c>
      <c r="J3" s="95">
        <f t="shared" si="1"/>
        <v>551164.59342703922</v>
      </c>
      <c r="K3" s="95">
        <f t="shared" si="1"/>
        <v>551164.59342703922</v>
      </c>
      <c r="L3" s="95">
        <f t="shared" si="1"/>
        <v>551164.59342703922</v>
      </c>
      <c r="M3" s="95">
        <f t="shared" si="1"/>
        <v>551164.59342703922</v>
      </c>
      <c r="N3" s="95">
        <f t="shared" si="1"/>
        <v>551164.59342703922</v>
      </c>
      <c r="O3" s="95">
        <f t="shared" si="1"/>
        <v>551164.59342703922</v>
      </c>
      <c r="P3" s="95">
        <f t="shared" si="1"/>
        <v>551164.59342703922</v>
      </c>
      <c r="Q3" s="95">
        <f t="shared" si="1"/>
        <v>551164.59342703922</v>
      </c>
      <c r="R3" s="95">
        <f t="shared" si="1"/>
        <v>551164.59342703922</v>
      </c>
      <c r="S3" s="95">
        <f t="shared" si="0"/>
        <v>551164.59342703922</v>
      </c>
      <c r="T3" s="95">
        <f t="shared" si="0"/>
        <v>551164.59342703922</v>
      </c>
      <c r="U3" s="95">
        <f t="shared" si="0"/>
        <v>551164.59342703922</v>
      </c>
      <c r="V3" s="95">
        <f t="shared" si="0"/>
        <v>551164.59342703922</v>
      </c>
      <c r="W3" s="95">
        <f t="shared" si="0"/>
        <v>551164.59342703922</v>
      </c>
      <c r="X3" s="95">
        <f t="shared" si="0"/>
        <v>551164.59342703922</v>
      </c>
      <c r="Y3" s="95">
        <f t="shared" si="0"/>
        <v>551164.59342703922</v>
      </c>
      <c r="Z3" s="95">
        <f t="shared" si="0"/>
        <v>551164.59342703922</v>
      </c>
      <c r="AA3" s="95">
        <f t="shared" si="0"/>
        <v>551164.59342703922</v>
      </c>
      <c r="AB3" s="95">
        <f t="shared" si="0"/>
        <v>551164.59342703922</v>
      </c>
      <c r="AC3" s="95">
        <f t="shared" si="0"/>
        <v>551164.59342703922</v>
      </c>
      <c r="AD3" s="95">
        <f t="shared" si="0"/>
        <v>551164.59342703922</v>
      </c>
      <c r="AE3" s="95">
        <f t="shared" si="0"/>
        <v>551164.59342703922</v>
      </c>
      <c r="AF3" s="95">
        <f t="shared" si="0"/>
        <v>551164.59342703922</v>
      </c>
      <c r="AG3" s="95">
        <f t="shared" si="0"/>
        <v>551164.59342703922</v>
      </c>
    </row>
    <row r="4" spans="1:33" ht="14.5">
      <c r="A4" s="4" t="s">
        <v>489</v>
      </c>
      <c r="B4" s="95">
        <f>'Manual Adjustment'!$B29</f>
        <v>369525.37301176623</v>
      </c>
      <c r="C4" s="95">
        <f t="shared" si="1"/>
        <v>369525.37301176623</v>
      </c>
      <c r="D4" s="95">
        <f t="shared" si="0"/>
        <v>369525.37301176623</v>
      </c>
      <c r="E4" s="95">
        <f t="shared" si="0"/>
        <v>369525.37301176623</v>
      </c>
      <c r="F4" s="95">
        <f t="shared" si="0"/>
        <v>369525.37301176623</v>
      </c>
      <c r="G4" s="95">
        <f t="shared" si="0"/>
        <v>369525.37301176623</v>
      </c>
      <c r="H4" s="95">
        <f t="shared" si="0"/>
        <v>369525.37301176623</v>
      </c>
      <c r="I4" s="95">
        <f t="shared" si="0"/>
        <v>369525.37301176623</v>
      </c>
      <c r="J4" s="95">
        <f t="shared" si="0"/>
        <v>369525.37301176623</v>
      </c>
      <c r="K4" s="95">
        <f t="shared" si="0"/>
        <v>369525.37301176623</v>
      </c>
      <c r="L4" s="95">
        <f t="shared" si="0"/>
        <v>369525.37301176623</v>
      </c>
      <c r="M4" s="95">
        <f t="shared" si="0"/>
        <v>369525.37301176623</v>
      </c>
      <c r="N4" s="95">
        <f t="shared" si="0"/>
        <v>369525.37301176623</v>
      </c>
      <c r="O4" s="95">
        <f t="shared" si="0"/>
        <v>369525.37301176623</v>
      </c>
      <c r="P4" s="95">
        <f t="shared" si="0"/>
        <v>369525.37301176623</v>
      </c>
      <c r="Q4" s="95">
        <f t="shared" si="0"/>
        <v>369525.37301176623</v>
      </c>
      <c r="R4" s="95">
        <f t="shared" si="0"/>
        <v>369525.37301176623</v>
      </c>
      <c r="S4" s="95">
        <f t="shared" si="0"/>
        <v>369525.37301176623</v>
      </c>
      <c r="T4" s="95">
        <f t="shared" si="0"/>
        <v>369525.37301176623</v>
      </c>
      <c r="U4" s="95">
        <f t="shared" si="0"/>
        <v>369525.37301176623</v>
      </c>
      <c r="V4" s="95">
        <f t="shared" si="0"/>
        <v>369525.37301176623</v>
      </c>
      <c r="W4" s="95">
        <f t="shared" si="0"/>
        <v>369525.37301176623</v>
      </c>
      <c r="X4" s="95">
        <f t="shared" si="0"/>
        <v>369525.37301176623</v>
      </c>
      <c r="Y4" s="95">
        <f t="shared" si="0"/>
        <v>369525.37301176623</v>
      </c>
      <c r="Z4" s="95">
        <f t="shared" si="0"/>
        <v>369525.37301176623</v>
      </c>
      <c r="AA4" s="95">
        <f t="shared" si="0"/>
        <v>369525.37301176623</v>
      </c>
      <c r="AB4" s="95">
        <f t="shared" si="0"/>
        <v>369525.37301176623</v>
      </c>
      <c r="AC4" s="95">
        <f t="shared" si="0"/>
        <v>369525.37301176623</v>
      </c>
      <c r="AD4" s="95">
        <f t="shared" si="0"/>
        <v>369525.37301176623</v>
      </c>
      <c r="AE4" s="95">
        <f t="shared" si="0"/>
        <v>369525.37301176623</v>
      </c>
      <c r="AF4" s="95">
        <f t="shared" si="0"/>
        <v>369525.37301176623</v>
      </c>
      <c r="AG4" s="95">
        <f t="shared" si="0"/>
        <v>369525.37301176623</v>
      </c>
    </row>
    <row r="5" spans="1:33" ht="14.5">
      <c r="A5" s="4" t="s">
        <v>490</v>
      </c>
      <c r="B5" s="95">
        <f>'Manual Adjustment'!$B30</f>
        <v>4602786.0024582511</v>
      </c>
      <c r="C5" s="95">
        <f t="shared" si="1"/>
        <v>4602786.0024582511</v>
      </c>
      <c r="D5" s="95">
        <f t="shared" si="0"/>
        <v>4602786.0024582511</v>
      </c>
      <c r="E5" s="95">
        <f t="shared" si="0"/>
        <v>4602786.0024582511</v>
      </c>
      <c r="F5" s="95">
        <f t="shared" si="0"/>
        <v>4602786.0024582511</v>
      </c>
      <c r="G5" s="95">
        <f t="shared" si="0"/>
        <v>4602786.0024582511</v>
      </c>
      <c r="H5" s="95">
        <f t="shared" si="0"/>
        <v>4602786.0024582511</v>
      </c>
      <c r="I5" s="95">
        <f t="shared" si="0"/>
        <v>4602786.0024582511</v>
      </c>
      <c r="J5" s="95">
        <f t="shared" si="0"/>
        <v>4602786.0024582511</v>
      </c>
      <c r="K5" s="95">
        <f t="shared" si="0"/>
        <v>4602786.0024582511</v>
      </c>
      <c r="L5" s="95">
        <f t="shared" si="0"/>
        <v>4602786.0024582511</v>
      </c>
      <c r="M5" s="95">
        <f t="shared" si="0"/>
        <v>4602786.0024582511</v>
      </c>
      <c r="N5" s="95">
        <f t="shared" si="0"/>
        <v>4602786.0024582511</v>
      </c>
      <c r="O5" s="95">
        <f t="shared" si="0"/>
        <v>4602786.0024582511</v>
      </c>
      <c r="P5" s="95">
        <f t="shared" si="0"/>
        <v>4602786.0024582511</v>
      </c>
      <c r="Q5" s="95">
        <f t="shared" si="0"/>
        <v>4602786.0024582511</v>
      </c>
      <c r="R5" s="95">
        <f t="shared" si="0"/>
        <v>4602786.0024582511</v>
      </c>
      <c r="S5" s="95">
        <f t="shared" si="0"/>
        <v>4602786.0024582511</v>
      </c>
      <c r="T5" s="95">
        <f t="shared" si="0"/>
        <v>4602786.0024582511</v>
      </c>
      <c r="U5" s="95">
        <f t="shared" si="0"/>
        <v>4602786.0024582511</v>
      </c>
      <c r="V5" s="95">
        <f t="shared" si="0"/>
        <v>4602786.0024582511</v>
      </c>
      <c r="W5" s="95">
        <f t="shared" si="0"/>
        <v>4602786.0024582511</v>
      </c>
      <c r="X5" s="95">
        <f t="shared" si="0"/>
        <v>4602786.0024582511</v>
      </c>
      <c r="Y5" s="95">
        <f t="shared" si="0"/>
        <v>4602786.0024582511</v>
      </c>
      <c r="Z5" s="95">
        <f t="shared" si="0"/>
        <v>4602786.0024582511</v>
      </c>
      <c r="AA5" s="95">
        <f t="shared" si="0"/>
        <v>4602786.0024582511</v>
      </c>
      <c r="AB5" s="95">
        <f t="shared" si="0"/>
        <v>4602786.0024582511</v>
      </c>
      <c r="AC5" s="95">
        <f t="shared" si="0"/>
        <v>4602786.0024582511</v>
      </c>
      <c r="AD5" s="95">
        <f t="shared" si="0"/>
        <v>4602786.0024582511</v>
      </c>
      <c r="AE5" s="95">
        <f t="shared" si="0"/>
        <v>4602786.0024582511</v>
      </c>
      <c r="AF5" s="95">
        <f t="shared" si="0"/>
        <v>4602786.0024582511</v>
      </c>
      <c r="AG5" s="95">
        <f t="shared" si="0"/>
        <v>4602786.0024582511</v>
      </c>
    </row>
    <row r="6" spans="1:33" ht="14.5">
      <c r="A6" s="4" t="s">
        <v>491</v>
      </c>
      <c r="B6" s="95">
        <f>'Manual Adjustment'!$B31</f>
        <v>858457.91637583671</v>
      </c>
      <c r="C6" s="95">
        <f t="shared" si="1"/>
        <v>858457.91637583671</v>
      </c>
      <c r="D6" s="95">
        <f t="shared" si="0"/>
        <v>858457.91637583671</v>
      </c>
      <c r="E6" s="95">
        <f t="shared" si="0"/>
        <v>858457.91637583671</v>
      </c>
      <c r="F6" s="95">
        <f t="shared" si="0"/>
        <v>858457.91637583671</v>
      </c>
      <c r="G6" s="95">
        <f t="shared" si="0"/>
        <v>858457.91637583671</v>
      </c>
      <c r="H6" s="95">
        <f t="shared" si="0"/>
        <v>858457.91637583671</v>
      </c>
      <c r="I6" s="95">
        <f t="shared" si="0"/>
        <v>858457.91637583671</v>
      </c>
      <c r="J6" s="95">
        <f t="shared" si="0"/>
        <v>858457.91637583671</v>
      </c>
      <c r="K6" s="95">
        <f t="shared" si="0"/>
        <v>858457.91637583671</v>
      </c>
      <c r="L6" s="95">
        <f t="shared" si="0"/>
        <v>858457.91637583671</v>
      </c>
      <c r="M6" s="95">
        <f t="shared" si="0"/>
        <v>858457.91637583671</v>
      </c>
      <c r="N6" s="95">
        <f t="shared" si="0"/>
        <v>858457.91637583671</v>
      </c>
      <c r="O6" s="95">
        <f t="shared" si="0"/>
        <v>858457.91637583671</v>
      </c>
      <c r="P6" s="95">
        <f t="shared" si="0"/>
        <v>858457.91637583671</v>
      </c>
      <c r="Q6" s="95">
        <f t="shared" si="0"/>
        <v>858457.91637583671</v>
      </c>
      <c r="R6" s="95">
        <f t="shared" si="0"/>
        <v>858457.91637583671</v>
      </c>
      <c r="S6" s="95">
        <f t="shared" si="0"/>
        <v>858457.91637583671</v>
      </c>
      <c r="T6" s="95">
        <f t="shared" si="0"/>
        <v>858457.91637583671</v>
      </c>
      <c r="U6" s="95">
        <f t="shared" si="0"/>
        <v>858457.91637583671</v>
      </c>
      <c r="V6" s="95">
        <f t="shared" si="0"/>
        <v>858457.91637583671</v>
      </c>
      <c r="W6" s="95">
        <f t="shared" si="0"/>
        <v>858457.91637583671</v>
      </c>
      <c r="X6" s="95">
        <f t="shared" si="0"/>
        <v>858457.91637583671</v>
      </c>
      <c r="Y6" s="95">
        <f t="shared" si="0"/>
        <v>858457.91637583671</v>
      </c>
      <c r="Z6" s="95">
        <f t="shared" si="0"/>
        <v>858457.91637583671</v>
      </c>
      <c r="AA6" s="95">
        <f t="shared" si="0"/>
        <v>858457.91637583671</v>
      </c>
      <c r="AB6" s="95">
        <f t="shared" si="0"/>
        <v>858457.91637583671</v>
      </c>
      <c r="AC6" s="95">
        <f t="shared" si="0"/>
        <v>858457.91637583671</v>
      </c>
      <c r="AD6" s="95">
        <f t="shared" si="0"/>
        <v>858457.91637583671</v>
      </c>
      <c r="AE6" s="95">
        <f t="shared" si="0"/>
        <v>858457.91637583671</v>
      </c>
      <c r="AF6" s="95">
        <f t="shared" si="0"/>
        <v>858457.91637583671</v>
      </c>
      <c r="AG6" s="95">
        <f t="shared" si="0"/>
        <v>858457.91637583671</v>
      </c>
    </row>
    <row r="7" spans="1:33" ht="14.5">
      <c r="A7" s="4" t="s">
        <v>492</v>
      </c>
      <c r="B7" s="95">
        <f>'Manual Adjustment'!$B32</f>
        <v>60772.837215994346</v>
      </c>
      <c r="C7" s="95">
        <f t="shared" si="1"/>
        <v>60772.837215994346</v>
      </c>
      <c r="D7" s="95">
        <f t="shared" si="0"/>
        <v>60772.837215994346</v>
      </c>
      <c r="E7" s="95">
        <f t="shared" si="0"/>
        <v>60772.837215994346</v>
      </c>
      <c r="F7" s="95">
        <f t="shared" si="0"/>
        <v>60772.837215994346</v>
      </c>
      <c r="G7" s="95">
        <f t="shared" si="0"/>
        <v>60772.837215994346</v>
      </c>
      <c r="H7" s="95">
        <f t="shared" si="0"/>
        <v>60772.837215994346</v>
      </c>
      <c r="I7" s="95">
        <f t="shared" si="0"/>
        <v>60772.837215994346</v>
      </c>
      <c r="J7" s="95">
        <f t="shared" si="0"/>
        <v>60772.837215994346</v>
      </c>
      <c r="K7" s="95">
        <f t="shared" si="0"/>
        <v>60772.837215994346</v>
      </c>
      <c r="L7" s="95">
        <f t="shared" si="0"/>
        <v>60772.837215994346</v>
      </c>
      <c r="M7" s="95">
        <f t="shared" si="0"/>
        <v>60772.837215994346</v>
      </c>
      <c r="N7" s="95">
        <f t="shared" si="0"/>
        <v>60772.837215994346</v>
      </c>
      <c r="O7" s="95">
        <f t="shared" si="0"/>
        <v>60772.837215994346</v>
      </c>
      <c r="P7" s="95">
        <f t="shared" si="0"/>
        <v>60772.837215994346</v>
      </c>
      <c r="Q7" s="95">
        <f t="shared" si="0"/>
        <v>60772.837215994346</v>
      </c>
      <c r="R7" s="95">
        <f t="shared" si="0"/>
        <v>60772.837215994346</v>
      </c>
      <c r="S7" s="95">
        <f t="shared" si="0"/>
        <v>60772.837215994346</v>
      </c>
      <c r="T7" s="95">
        <f t="shared" si="0"/>
        <v>60772.837215994346</v>
      </c>
      <c r="U7" s="95">
        <f t="shared" si="0"/>
        <v>60772.837215994346</v>
      </c>
      <c r="V7" s="95">
        <f t="shared" si="0"/>
        <v>60772.837215994346</v>
      </c>
      <c r="W7" s="95">
        <f t="shared" si="0"/>
        <v>60772.837215994346</v>
      </c>
      <c r="X7" s="95">
        <f t="shared" si="0"/>
        <v>60772.837215994346</v>
      </c>
      <c r="Y7" s="95">
        <f t="shared" si="0"/>
        <v>60772.837215994346</v>
      </c>
      <c r="Z7" s="95">
        <f t="shared" si="0"/>
        <v>60772.837215994346</v>
      </c>
      <c r="AA7" s="95">
        <f t="shared" si="0"/>
        <v>60772.837215994346</v>
      </c>
      <c r="AB7" s="95">
        <f t="shared" si="0"/>
        <v>60772.837215994346</v>
      </c>
      <c r="AC7" s="95">
        <f t="shared" si="0"/>
        <v>60772.837215994346</v>
      </c>
      <c r="AD7" s="95">
        <f t="shared" si="0"/>
        <v>60772.837215994346</v>
      </c>
      <c r="AE7" s="95">
        <f t="shared" si="0"/>
        <v>60772.837215994346</v>
      </c>
      <c r="AF7" s="95">
        <f t="shared" si="0"/>
        <v>60772.837215994346</v>
      </c>
      <c r="AG7" s="95">
        <f t="shared" si="0"/>
        <v>60772.837215994346</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269.03158510883515</v>
      </c>
      <c r="C9" s="95">
        <f t="shared" si="1"/>
        <v>269.03158510883515</v>
      </c>
      <c r="D9" s="95">
        <f t="shared" si="0"/>
        <v>269.03158510883515</v>
      </c>
      <c r="E9" s="95">
        <f t="shared" si="0"/>
        <v>269.03158510883515</v>
      </c>
      <c r="F9" s="95">
        <f t="shared" si="0"/>
        <v>269.03158510883515</v>
      </c>
      <c r="G9" s="95">
        <f t="shared" si="0"/>
        <v>269.03158510883515</v>
      </c>
      <c r="H9" s="95">
        <f t="shared" si="0"/>
        <v>269.03158510883515</v>
      </c>
      <c r="I9" s="95">
        <f t="shared" si="0"/>
        <v>269.03158510883515</v>
      </c>
      <c r="J9" s="95">
        <f t="shared" si="0"/>
        <v>269.03158510883515</v>
      </c>
      <c r="K9" s="95">
        <f t="shared" si="0"/>
        <v>269.03158510883515</v>
      </c>
      <c r="L9" s="95">
        <f t="shared" si="0"/>
        <v>269.03158510883515</v>
      </c>
      <c r="M9" s="95">
        <f t="shared" si="0"/>
        <v>269.03158510883515</v>
      </c>
      <c r="N9" s="95">
        <f t="shared" si="0"/>
        <v>269.03158510883515</v>
      </c>
      <c r="O9" s="95">
        <f t="shared" si="0"/>
        <v>269.03158510883515</v>
      </c>
      <c r="P9" s="95">
        <f t="shared" si="0"/>
        <v>269.03158510883515</v>
      </c>
      <c r="Q9" s="95">
        <f t="shared" si="0"/>
        <v>269.03158510883515</v>
      </c>
      <c r="R9" s="95">
        <f t="shared" si="0"/>
        <v>269.03158510883515</v>
      </c>
      <c r="S9" s="95">
        <f t="shared" si="0"/>
        <v>269.03158510883515</v>
      </c>
      <c r="T9" s="95">
        <f t="shared" si="0"/>
        <v>269.03158510883515</v>
      </c>
      <c r="U9" s="95">
        <f t="shared" si="0"/>
        <v>269.03158510883515</v>
      </c>
      <c r="V9" s="95">
        <f t="shared" si="0"/>
        <v>269.03158510883515</v>
      </c>
      <c r="W9" s="95">
        <f t="shared" si="0"/>
        <v>269.03158510883515</v>
      </c>
      <c r="X9" s="95">
        <f t="shared" si="0"/>
        <v>269.03158510883515</v>
      </c>
      <c r="Y9" s="95">
        <f t="shared" si="0"/>
        <v>269.03158510883515</v>
      </c>
      <c r="Z9" s="95">
        <f t="shared" si="0"/>
        <v>269.03158510883515</v>
      </c>
      <c r="AA9" s="95">
        <f t="shared" si="0"/>
        <v>269.03158510883515</v>
      </c>
      <c r="AB9" s="95">
        <f t="shared" si="0"/>
        <v>269.03158510883515</v>
      </c>
      <c r="AC9" s="95">
        <f t="shared" si="0"/>
        <v>269.03158510883515</v>
      </c>
      <c r="AD9" s="95">
        <f t="shared" si="0"/>
        <v>269.03158510883515</v>
      </c>
      <c r="AE9" s="95">
        <f t="shared" si="0"/>
        <v>269.03158510883515</v>
      </c>
      <c r="AF9" s="95">
        <f t="shared" si="0"/>
        <v>269.03158510883515</v>
      </c>
      <c r="AG9" s="95">
        <f t="shared" si="0"/>
        <v>269.03158510883515</v>
      </c>
    </row>
    <row r="10" spans="1:33" ht="14.5">
      <c r="A10" s="4" t="s">
        <v>495</v>
      </c>
      <c r="B10" s="95">
        <f>'Manual Adjustment'!$B35</f>
        <v>3086.5696776411796</v>
      </c>
      <c r="C10" s="95">
        <f t="shared" si="1"/>
        <v>3086.5696776411796</v>
      </c>
      <c r="D10" s="95">
        <f t="shared" si="0"/>
        <v>3086.5696776411796</v>
      </c>
      <c r="E10" s="95">
        <f t="shared" si="0"/>
        <v>3086.5696776411796</v>
      </c>
      <c r="F10" s="95">
        <f t="shared" si="0"/>
        <v>3086.5696776411796</v>
      </c>
      <c r="G10" s="95">
        <f t="shared" si="0"/>
        <v>3086.5696776411796</v>
      </c>
      <c r="H10" s="95">
        <f t="shared" si="0"/>
        <v>3086.5696776411796</v>
      </c>
      <c r="I10" s="95">
        <f t="shared" si="0"/>
        <v>3086.5696776411796</v>
      </c>
      <c r="J10" s="95">
        <f t="shared" si="0"/>
        <v>3086.5696776411796</v>
      </c>
      <c r="K10" s="95">
        <f t="shared" si="0"/>
        <v>3086.5696776411796</v>
      </c>
      <c r="L10" s="95">
        <f t="shared" si="0"/>
        <v>3086.5696776411796</v>
      </c>
      <c r="M10" s="95">
        <f t="shared" si="0"/>
        <v>3086.5696776411796</v>
      </c>
      <c r="N10" s="95">
        <f t="shared" si="0"/>
        <v>3086.5696776411796</v>
      </c>
      <c r="O10" s="95">
        <f t="shared" si="0"/>
        <v>3086.5696776411796</v>
      </c>
      <c r="P10" s="95">
        <f t="shared" si="0"/>
        <v>3086.5696776411796</v>
      </c>
      <c r="Q10" s="95">
        <f t="shared" si="0"/>
        <v>3086.5696776411796</v>
      </c>
      <c r="R10" s="95">
        <f t="shared" si="0"/>
        <v>3086.5696776411796</v>
      </c>
      <c r="S10" s="95">
        <f t="shared" si="0"/>
        <v>3086.5696776411796</v>
      </c>
      <c r="T10" s="95">
        <f t="shared" si="0"/>
        <v>3086.5696776411796</v>
      </c>
      <c r="U10" s="95">
        <f t="shared" si="0"/>
        <v>3086.5696776411796</v>
      </c>
      <c r="V10" s="95">
        <f t="shared" si="0"/>
        <v>3086.5696776411796</v>
      </c>
      <c r="W10" s="95">
        <f t="shared" si="0"/>
        <v>3086.5696776411796</v>
      </c>
      <c r="X10" s="95">
        <f t="shared" si="0"/>
        <v>3086.5696776411796</v>
      </c>
      <c r="Y10" s="95">
        <f t="shared" si="0"/>
        <v>3086.5696776411796</v>
      </c>
      <c r="Z10" s="95">
        <f t="shared" si="0"/>
        <v>3086.5696776411796</v>
      </c>
      <c r="AA10" s="95">
        <f t="shared" si="0"/>
        <v>3086.5696776411796</v>
      </c>
      <c r="AB10" s="95">
        <f t="shared" si="0"/>
        <v>3086.5696776411796</v>
      </c>
      <c r="AC10" s="95">
        <f t="shared" si="0"/>
        <v>3086.5696776411796</v>
      </c>
      <c r="AD10" s="95">
        <f t="shared" si="0"/>
        <v>3086.5696776411796</v>
      </c>
      <c r="AE10" s="95">
        <f t="shared" si="0"/>
        <v>3086.5696776411796</v>
      </c>
      <c r="AF10" s="95">
        <f t="shared" si="0"/>
        <v>3086.5696776411796</v>
      </c>
      <c r="AG10" s="95">
        <f t="shared" si="0"/>
        <v>3086.5696776411796</v>
      </c>
    </row>
    <row r="11" spans="1:33" ht="14.5">
      <c r="A11" s="4" t="s">
        <v>496</v>
      </c>
      <c r="B11" s="95">
        <f>'Manual Adjustment'!$B36</f>
        <v>150.22442615112234</v>
      </c>
      <c r="C11" s="95">
        <f t="shared" si="1"/>
        <v>150.22442615112234</v>
      </c>
      <c r="D11" s="95">
        <f t="shared" ref="D11:AG17" si="2">C11</f>
        <v>150.22442615112234</v>
      </c>
      <c r="E11" s="95">
        <f t="shared" si="2"/>
        <v>150.22442615112234</v>
      </c>
      <c r="F11" s="95">
        <f t="shared" si="2"/>
        <v>150.22442615112234</v>
      </c>
      <c r="G11" s="95">
        <f t="shared" si="2"/>
        <v>150.22442615112234</v>
      </c>
      <c r="H11" s="95">
        <f t="shared" si="2"/>
        <v>150.22442615112234</v>
      </c>
      <c r="I11" s="95">
        <f t="shared" si="2"/>
        <v>150.22442615112234</v>
      </c>
      <c r="J11" s="95">
        <f t="shared" si="2"/>
        <v>150.22442615112234</v>
      </c>
      <c r="K11" s="95">
        <f t="shared" si="2"/>
        <v>150.22442615112234</v>
      </c>
      <c r="L11" s="95">
        <f t="shared" si="2"/>
        <v>150.22442615112234</v>
      </c>
      <c r="M11" s="95">
        <f t="shared" si="2"/>
        <v>150.22442615112234</v>
      </c>
      <c r="N11" s="95">
        <f t="shared" si="2"/>
        <v>150.22442615112234</v>
      </c>
      <c r="O11" s="95">
        <f t="shared" si="2"/>
        <v>150.22442615112234</v>
      </c>
      <c r="P11" s="95">
        <f t="shared" si="2"/>
        <v>150.22442615112234</v>
      </c>
      <c r="Q11" s="95">
        <f t="shared" si="2"/>
        <v>150.22442615112234</v>
      </c>
      <c r="R11" s="95">
        <f t="shared" si="2"/>
        <v>150.22442615112234</v>
      </c>
      <c r="S11" s="95">
        <f t="shared" si="2"/>
        <v>150.22442615112234</v>
      </c>
      <c r="T11" s="95">
        <f t="shared" si="2"/>
        <v>150.22442615112234</v>
      </c>
      <c r="U11" s="95">
        <f t="shared" si="2"/>
        <v>150.22442615112234</v>
      </c>
      <c r="V11" s="95">
        <f t="shared" si="2"/>
        <v>150.22442615112234</v>
      </c>
      <c r="W11" s="95">
        <f t="shared" si="2"/>
        <v>150.22442615112234</v>
      </c>
      <c r="X11" s="95">
        <f t="shared" si="2"/>
        <v>150.22442615112234</v>
      </c>
      <c r="Y11" s="95">
        <f t="shared" si="2"/>
        <v>150.22442615112234</v>
      </c>
      <c r="Z11" s="95">
        <f t="shared" si="2"/>
        <v>150.22442615112234</v>
      </c>
      <c r="AA11" s="95">
        <f t="shared" si="2"/>
        <v>150.22442615112234</v>
      </c>
      <c r="AB11" s="95">
        <f t="shared" si="2"/>
        <v>150.22442615112234</v>
      </c>
      <c r="AC11" s="95">
        <f t="shared" si="2"/>
        <v>150.22442615112234</v>
      </c>
      <c r="AD11" s="95">
        <f t="shared" si="2"/>
        <v>150.22442615112234</v>
      </c>
      <c r="AE11" s="95">
        <f t="shared" si="2"/>
        <v>150.22442615112234</v>
      </c>
      <c r="AF11" s="95">
        <f t="shared" si="2"/>
        <v>150.22442615112234</v>
      </c>
      <c r="AG11" s="95">
        <f t="shared" si="2"/>
        <v>150.22442615112234</v>
      </c>
    </row>
    <row r="12" spans="1:33" ht="14.5">
      <c r="A12" s="4" t="s">
        <v>497</v>
      </c>
      <c r="B12" s="95">
        <f>'Manual Adjustment'!$B37</f>
        <v>26.128174105699035</v>
      </c>
      <c r="C12" s="95">
        <f t="shared" si="1"/>
        <v>26.128174105699035</v>
      </c>
      <c r="D12" s="95">
        <f t="shared" si="2"/>
        <v>26.128174105699035</v>
      </c>
      <c r="E12" s="95">
        <f t="shared" si="2"/>
        <v>26.128174105699035</v>
      </c>
      <c r="F12" s="95">
        <f t="shared" si="2"/>
        <v>26.128174105699035</v>
      </c>
      <c r="G12" s="95">
        <f t="shared" si="2"/>
        <v>26.128174105699035</v>
      </c>
      <c r="H12" s="95">
        <f t="shared" si="2"/>
        <v>26.128174105699035</v>
      </c>
      <c r="I12" s="95">
        <f t="shared" si="2"/>
        <v>26.128174105699035</v>
      </c>
      <c r="J12" s="95">
        <f t="shared" si="2"/>
        <v>26.128174105699035</v>
      </c>
      <c r="K12" s="95">
        <f t="shared" si="2"/>
        <v>26.128174105699035</v>
      </c>
      <c r="L12" s="95">
        <f t="shared" si="2"/>
        <v>26.128174105699035</v>
      </c>
      <c r="M12" s="95">
        <f t="shared" si="2"/>
        <v>26.128174105699035</v>
      </c>
      <c r="N12" s="95">
        <f t="shared" si="2"/>
        <v>26.128174105699035</v>
      </c>
      <c r="O12" s="95">
        <f t="shared" si="2"/>
        <v>26.128174105699035</v>
      </c>
      <c r="P12" s="95">
        <f t="shared" si="2"/>
        <v>26.128174105699035</v>
      </c>
      <c r="Q12" s="95">
        <f t="shared" si="2"/>
        <v>26.128174105699035</v>
      </c>
      <c r="R12" s="95">
        <f t="shared" si="2"/>
        <v>26.128174105699035</v>
      </c>
      <c r="S12" s="95">
        <f t="shared" si="2"/>
        <v>26.128174105699035</v>
      </c>
      <c r="T12" s="95">
        <f t="shared" si="2"/>
        <v>26.128174105699035</v>
      </c>
      <c r="U12" s="95">
        <f t="shared" si="2"/>
        <v>26.128174105699035</v>
      </c>
      <c r="V12" s="95">
        <f t="shared" si="2"/>
        <v>26.128174105699035</v>
      </c>
      <c r="W12" s="95">
        <f t="shared" si="2"/>
        <v>26.128174105699035</v>
      </c>
      <c r="X12" s="95">
        <f t="shared" si="2"/>
        <v>26.128174105699035</v>
      </c>
      <c r="Y12" s="95">
        <f t="shared" si="2"/>
        <v>26.128174105699035</v>
      </c>
      <c r="Z12" s="95">
        <f t="shared" si="2"/>
        <v>26.128174105699035</v>
      </c>
      <c r="AA12" s="95">
        <f t="shared" si="2"/>
        <v>26.128174105699035</v>
      </c>
      <c r="AB12" s="95">
        <f t="shared" si="2"/>
        <v>26.128174105699035</v>
      </c>
      <c r="AC12" s="95">
        <f t="shared" si="2"/>
        <v>26.128174105699035</v>
      </c>
      <c r="AD12" s="95">
        <f t="shared" si="2"/>
        <v>26.128174105699035</v>
      </c>
      <c r="AE12" s="95">
        <f t="shared" si="2"/>
        <v>26.128174105699035</v>
      </c>
      <c r="AF12" s="95">
        <f t="shared" si="2"/>
        <v>26.128174105699035</v>
      </c>
      <c r="AG12" s="95">
        <f t="shared" si="2"/>
        <v>26.128174105699035</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15321.006170035416</v>
      </c>
      <c r="C15" s="95">
        <f t="shared" si="1"/>
        <v>15321.006170035416</v>
      </c>
      <c r="D15" s="95">
        <f t="shared" si="2"/>
        <v>15321.006170035416</v>
      </c>
      <c r="E15" s="95">
        <f t="shared" si="2"/>
        <v>15321.006170035416</v>
      </c>
      <c r="F15" s="95">
        <f t="shared" si="2"/>
        <v>15321.006170035416</v>
      </c>
      <c r="G15" s="95">
        <f t="shared" si="2"/>
        <v>15321.006170035416</v>
      </c>
      <c r="H15" s="95">
        <f t="shared" si="2"/>
        <v>15321.006170035416</v>
      </c>
      <c r="I15" s="95">
        <f t="shared" si="2"/>
        <v>15321.006170035416</v>
      </c>
      <c r="J15" s="95">
        <f t="shared" si="2"/>
        <v>15321.006170035416</v>
      </c>
      <c r="K15" s="95">
        <f t="shared" si="2"/>
        <v>15321.006170035416</v>
      </c>
      <c r="L15" s="95">
        <f t="shared" si="2"/>
        <v>15321.006170035416</v>
      </c>
      <c r="M15" s="95">
        <f t="shared" si="2"/>
        <v>15321.006170035416</v>
      </c>
      <c r="N15" s="95">
        <f t="shared" si="2"/>
        <v>15321.006170035416</v>
      </c>
      <c r="O15" s="95">
        <f t="shared" si="2"/>
        <v>15321.006170035416</v>
      </c>
      <c r="P15" s="95">
        <f t="shared" si="2"/>
        <v>15321.006170035416</v>
      </c>
      <c r="Q15" s="95">
        <f t="shared" si="2"/>
        <v>15321.006170035416</v>
      </c>
      <c r="R15" s="95">
        <f t="shared" si="2"/>
        <v>15321.006170035416</v>
      </c>
      <c r="S15" s="95">
        <f t="shared" si="2"/>
        <v>15321.006170035416</v>
      </c>
      <c r="T15" s="95">
        <f t="shared" si="2"/>
        <v>15321.006170035416</v>
      </c>
      <c r="U15" s="95">
        <f t="shared" si="2"/>
        <v>15321.006170035416</v>
      </c>
      <c r="V15" s="95">
        <f t="shared" si="2"/>
        <v>15321.006170035416</v>
      </c>
      <c r="W15" s="95">
        <f t="shared" si="2"/>
        <v>15321.006170035416</v>
      </c>
      <c r="X15" s="95">
        <f t="shared" si="2"/>
        <v>15321.006170035416</v>
      </c>
      <c r="Y15" s="95">
        <f t="shared" si="2"/>
        <v>15321.006170035416</v>
      </c>
      <c r="Z15" s="95">
        <f t="shared" si="2"/>
        <v>15321.006170035416</v>
      </c>
      <c r="AA15" s="95">
        <f t="shared" si="2"/>
        <v>15321.006170035416</v>
      </c>
      <c r="AB15" s="95">
        <f t="shared" si="2"/>
        <v>15321.006170035416</v>
      </c>
      <c r="AC15" s="95">
        <f t="shared" si="2"/>
        <v>15321.006170035416</v>
      </c>
      <c r="AD15" s="95">
        <f t="shared" si="2"/>
        <v>15321.006170035416</v>
      </c>
      <c r="AE15" s="95">
        <f t="shared" si="2"/>
        <v>15321.006170035416</v>
      </c>
      <c r="AF15" s="95">
        <f t="shared" si="2"/>
        <v>15321.006170035416</v>
      </c>
      <c r="AG15" s="95">
        <f t="shared" si="2"/>
        <v>15321.006170035416</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43.580302979206351</v>
      </c>
      <c r="C2" s="66">
        <f>SUMIFS('State Generation Costs Calcs'!C105:C155,'State Generation Costs Calcs'!$A$105:$A$155,About!$B$2)*About!$A$52</f>
        <v>41.408757634312103</v>
      </c>
      <c r="D2" s="66">
        <f>SUMIFS('State Generation Costs Calcs'!D105:D155,'State Generation Costs Calcs'!$A$105:$A$155,About!$B$2)*About!$A$52</f>
        <v>41.035289882577601</v>
      </c>
      <c r="E2" s="66">
        <f>SUMIFS('State Generation Costs Calcs'!E105:E155,'State Generation Costs Calcs'!$A$105:$A$155,About!$B$2)*About!$A$52</f>
        <v>40.440471354134871</v>
      </c>
      <c r="F2" s="66">
        <f>SUMIFS('State Generation Costs Calcs'!F105:F155,'State Generation Costs Calcs'!$A$105:$A$155,About!$B$2)*About!$A$52</f>
        <v>39.919323746227889</v>
      </c>
      <c r="G2" s="66">
        <f>SUMIFS('State Generation Costs Calcs'!G105:G155,'State Generation Costs Calcs'!$A$105:$A$155,About!$B$2)*About!$A$52</f>
        <v>39.987970114069498</v>
      </c>
      <c r="H2" s="66">
        <f>SUMIFS('State Generation Costs Calcs'!H105:H155,'State Generation Costs Calcs'!$A$105:$A$155,About!$B$2)*About!$A$52</f>
        <v>40.328420756757652</v>
      </c>
      <c r="I2" s="66">
        <f>SUMIFS('State Generation Costs Calcs'!I105:I155,'State Generation Costs Calcs'!$A$105:$A$155,About!$B$2)*About!$A$52</f>
        <v>40.626272006093593</v>
      </c>
      <c r="J2" s="66">
        <f>SUMIFS('State Generation Costs Calcs'!J105:J155,'State Generation Costs Calcs'!$A$105:$A$155,About!$B$2)*About!$A$52</f>
        <v>40.7244649441351</v>
      </c>
      <c r="K2" s="66">
        <f>SUMIFS('State Generation Costs Calcs'!K105:K155,'State Generation Costs Calcs'!$A$105:$A$155,About!$B$2)*About!$A$52</f>
        <v>40.171630713118191</v>
      </c>
      <c r="L2" s="66">
        <f>SUMIFS('State Generation Costs Calcs'!L105:L155,'State Generation Costs Calcs'!$A$105:$A$155,About!$B$2)*About!$A$52</f>
        <v>39.568686265241311</v>
      </c>
      <c r="M2" s="66">
        <f>SUMIFS('State Generation Costs Calcs'!M105:M155,'State Generation Costs Calcs'!$A$105:$A$155,About!$B$2)*About!$A$52</f>
        <v>39.118517245128487</v>
      </c>
      <c r="N2" s="66">
        <f>SUMIFS('State Generation Costs Calcs'!N105:N155,'State Generation Costs Calcs'!$A$105:$A$155,About!$B$2)*About!$A$52</f>
        <v>38.501146577526107</v>
      </c>
      <c r="O2" s="66">
        <f>SUMIFS('State Generation Costs Calcs'!O105:O155,'State Generation Costs Calcs'!$A$105:$A$155,About!$B$2)*About!$A$52</f>
        <v>37.91896106048808</v>
      </c>
      <c r="P2" s="66">
        <f>SUMIFS('State Generation Costs Calcs'!P105:P155,'State Generation Costs Calcs'!$A$105:$A$155,About!$B$2)*About!$A$52</f>
        <v>37.9240925627766</v>
      </c>
      <c r="Q2" s="66">
        <f>SUMIFS('State Generation Costs Calcs'!Q105:Q155,'State Generation Costs Calcs'!$A$105:$A$155,About!$B$2)*About!$A$52</f>
        <v>37.750073989671044</v>
      </c>
      <c r="R2" s="66">
        <f>SUMIFS('State Generation Costs Calcs'!R105:R155,'State Generation Costs Calcs'!$A$105:$A$155,About!$B$2)*About!$A$52</f>
        <v>37.167099944946003</v>
      </c>
      <c r="S2" s="66">
        <f>SUMIFS('State Generation Costs Calcs'!S105:S155,'State Generation Costs Calcs'!$A$105:$A$155,About!$B$2)*About!$A$52</f>
        <v>36.854646398951338</v>
      </c>
      <c r="T2" s="66">
        <f>SUMIFS('State Generation Costs Calcs'!T105:T155,'State Generation Costs Calcs'!$A$105:$A$155,About!$B$2)*About!$A$52</f>
        <v>36.551760416956775</v>
      </c>
      <c r="U2" s="66">
        <f>SUMIFS('State Generation Costs Calcs'!U105:U155,'State Generation Costs Calcs'!$A$105:$A$155,About!$B$2)*About!$A$52</f>
        <v>36.61092637253909</v>
      </c>
      <c r="V2" s="66">
        <f>SUMIFS('State Generation Costs Calcs'!V105:V155,'State Generation Costs Calcs'!$A$105:$A$155,About!$B$2)*About!$A$52</f>
        <v>36.342415941909245</v>
      </c>
      <c r="W2" s="66">
        <f>SUMIFS('State Generation Costs Calcs'!W105:W155,'State Generation Costs Calcs'!$A$105:$A$155,About!$B$2)*About!$A$52</f>
        <v>35.875423489959687</v>
      </c>
      <c r="X2" s="66">
        <f>SUMIFS('State Generation Costs Calcs'!X105:X155,'State Generation Costs Calcs'!$A$105:$A$155,About!$B$2)*About!$A$52</f>
        <v>35.651895697832643</v>
      </c>
      <c r="Y2" s="66">
        <f>SUMIFS('State Generation Costs Calcs'!Y105:Y155,'State Generation Costs Calcs'!$A$105:$A$155,About!$B$2)*About!$A$52</f>
        <v>35.42439909967095</v>
      </c>
      <c r="Z2" s="66">
        <f>SUMIFS('State Generation Costs Calcs'!Z105:Z155,'State Generation Costs Calcs'!$A$105:$A$155,About!$B$2)*About!$A$52</f>
        <v>35.178200288105451</v>
      </c>
      <c r="AA2" s="66">
        <f>SUMIFS('State Generation Costs Calcs'!AA105:AA155,'State Generation Costs Calcs'!$A$105:$A$155,About!$B$2)*About!$A$52</f>
        <v>35.145322928637889</v>
      </c>
      <c r="AB2" s="66">
        <f>SUMIFS('State Generation Costs Calcs'!AB105:AB155,'State Generation Costs Calcs'!$A$105:$A$155,About!$B$2)*About!$A$52</f>
        <v>34.991813814529706</v>
      </c>
      <c r="AC2" s="66">
        <f>SUMIFS('State Generation Costs Calcs'!AC105:AC155,'State Generation Costs Calcs'!$A$105:$A$155,About!$B$2)*About!$A$52</f>
        <v>34.822673354942275</v>
      </c>
      <c r="AD2" s="66">
        <f>SUMIFS('State Generation Costs Calcs'!AD105:AD155,'State Generation Costs Calcs'!$A$105:$A$155,About!$B$2)*About!$A$52</f>
        <v>34.934914963083187</v>
      </c>
      <c r="AE2" s="66">
        <f>SUMIFS('State Generation Costs Calcs'!AE105:AE155,'State Generation Costs Calcs'!$A$105:$A$155,About!$B$2)*About!$A$52</f>
        <v>34.870568381167452</v>
      </c>
      <c r="AF2" s="66">
        <f>SUMIFS('State Generation Costs Calcs'!AF105:AF155,'State Generation Costs Calcs'!$A$105:$A$155,About!$B$2)*About!$A$52</f>
        <v>34.762864099332781</v>
      </c>
      <c r="AG2" s="66">
        <f>SUMIFS('State Generation Costs Calcs'!AG105:AG155,'State Generation Costs Calcs'!$A$105:$A$155,About!$B$2)*About!$A$52</f>
        <v>34.79862351418496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43.580302979206351</v>
      </c>
      <c r="C2" s="67">
        <f>SUMIFS('State Generation Costs Calcs'!C105:C155,'State Generation Costs Calcs'!$A$105:$A$155,About!$B$2)*About!$A$52</f>
        <v>41.408757634312103</v>
      </c>
      <c r="D2" s="67">
        <f>SUMIFS('State Generation Costs Calcs'!D105:D155,'State Generation Costs Calcs'!$A$105:$A$155,About!$B$2)*About!$A$52</f>
        <v>41.035289882577601</v>
      </c>
      <c r="E2" s="67">
        <f>SUMIFS('State Generation Costs Calcs'!E105:E155,'State Generation Costs Calcs'!$A$105:$A$155,About!$B$2)*About!$A$52</f>
        <v>40.440471354134871</v>
      </c>
      <c r="F2" s="67">
        <f>SUMIFS('State Generation Costs Calcs'!F105:F155,'State Generation Costs Calcs'!$A$105:$A$155,About!$B$2)*About!$A$52</f>
        <v>39.919323746227889</v>
      </c>
      <c r="G2" s="67">
        <f>SUMIFS('State Generation Costs Calcs'!G105:G155,'State Generation Costs Calcs'!$A$105:$A$155,About!$B$2)*About!$A$52</f>
        <v>39.987970114069498</v>
      </c>
      <c r="H2" s="67">
        <f>SUMIFS('State Generation Costs Calcs'!H105:H155,'State Generation Costs Calcs'!$A$105:$A$155,About!$B$2)*About!$A$52</f>
        <v>40.328420756757652</v>
      </c>
      <c r="I2" s="67">
        <f>SUMIFS('State Generation Costs Calcs'!I105:I155,'State Generation Costs Calcs'!$A$105:$A$155,About!$B$2)*About!$A$52</f>
        <v>40.626272006093593</v>
      </c>
      <c r="J2" s="67">
        <f>SUMIFS('State Generation Costs Calcs'!J105:J155,'State Generation Costs Calcs'!$A$105:$A$155,About!$B$2)*About!$A$52</f>
        <v>40.7244649441351</v>
      </c>
      <c r="K2" s="67">
        <f>SUMIFS('State Generation Costs Calcs'!K105:K155,'State Generation Costs Calcs'!$A$105:$A$155,About!$B$2)*About!$A$52</f>
        <v>40.171630713118191</v>
      </c>
      <c r="L2" s="67">
        <f>SUMIFS('State Generation Costs Calcs'!L105:L155,'State Generation Costs Calcs'!$A$105:$A$155,About!$B$2)*About!$A$52</f>
        <v>39.568686265241311</v>
      </c>
      <c r="M2" s="67">
        <f>SUMIFS('State Generation Costs Calcs'!M105:M155,'State Generation Costs Calcs'!$A$105:$A$155,About!$B$2)*About!$A$52</f>
        <v>39.118517245128487</v>
      </c>
      <c r="N2" s="67">
        <f>SUMIFS('State Generation Costs Calcs'!N105:N155,'State Generation Costs Calcs'!$A$105:$A$155,About!$B$2)*About!$A$52</f>
        <v>38.501146577526107</v>
      </c>
      <c r="O2" s="67">
        <f>SUMIFS('State Generation Costs Calcs'!O105:O155,'State Generation Costs Calcs'!$A$105:$A$155,About!$B$2)*About!$A$52</f>
        <v>37.91896106048808</v>
      </c>
      <c r="P2" s="67">
        <f>SUMIFS('State Generation Costs Calcs'!P105:P155,'State Generation Costs Calcs'!$A$105:$A$155,About!$B$2)*About!$A$52</f>
        <v>37.9240925627766</v>
      </c>
      <c r="Q2" s="67">
        <f>SUMIFS('State Generation Costs Calcs'!Q105:Q155,'State Generation Costs Calcs'!$A$105:$A$155,About!$B$2)*About!$A$52</f>
        <v>37.750073989671044</v>
      </c>
      <c r="R2" s="67">
        <f>SUMIFS('State Generation Costs Calcs'!R105:R155,'State Generation Costs Calcs'!$A$105:$A$155,About!$B$2)*About!$A$52</f>
        <v>37.167099944946003</v>
      </c>
      <c r="S2" s="67">
        <f>SUMIFS('State Generation Costs Calcs'!S105:S155,'State Generation Costs Calcs'!$A$105:$A$155,About!$B$2)*About!$A$52</f>
        <v>36.854646398951338</v>
      </c>
      <c r="T2" s="67">
        <f>SUMIFS('State Generation Costs Calcs'!T105:T155,'State Generation Costs Calcs'!$A$105:$A$155,About!$B$2)*About!$A$52</f>
        <v>36.551760416956775</v>
      </c>
      <c r="U2" s="67">
        <f>SUMIFS('State Generation Costs Calcs'!U105:U155,'State Generation Costs Calcs'!$A$105:$A$155,About!$B$2)*About!$A$52</f>
        <v>36.61092637253909</v>
      </c>
      <c r="V2" s="67">
        <f>SUMIFS('State Generation Costs Calcs'!V105:V155,'State Generation Costs Calcs'!$A$105:$A$155,About!$B$2)*About!$A$52</f>
        <v>36.342415941909245</v>
      </c>
      <c r="W2" s="67">
        <f>SUMIFS('State Generation Costs Calcs'!W105:W155,'State Generation Costs Calcs'!$A$105:$A$155,About!$B$2)*About!$A$52</f>
        <v>35.875423489959687</v>
      </c>
      <c r="X2" s="67">
        <f>SUMIFS('State Generation Costs Calcs'!X105:X155,'State Generation Costs Calcs'!$A$105:$A$155,About!$B$2)*About!$A$52</f>
        <v>35.651895697832643</v>
      </c>
      <c r="Y2" s="67">
        <f>SUMIFS('State Generation Costs Calcs'!Y105:Y155,'State Generation Costs Calcs'!$A$105:$A$155,About!$B$2)*About!$A$52</f>
        <v>35.42439909967095</v>
      </c>
      <c r="Z2" s="67">
        <f>SUMIFS('State Generation Costs Calcs'!Z105:Z155,'State Generation Costs Calcs'!$A$105:$A$155,About!$B$2)*About!$A$52</f>
        <v>35.178200288105451</v>
      </c>
      <c r="AA2" s="67">
        <f>SUMIFS('State Generation Costs Calcs'!AA105:AA155,'State Generation Costs Calcs'!$A$105:$A$155,About!$B$2)*About!$A$52</f>
        <v>35.145322928637889</v>
      </c>
      <c r="AB2" s="67">
        <f>SUMIFS('State Generation Costs Calcs'!AB105:AB155,'State Generation Costs Calcs'!$A$105:$A$155,About!$B$2)*About!$A$52</f>
        <v>34.991813814529706</v>
      </c>
      <c r="AC2" s="67">
        <f>SUMIFS('State Generation Costs Calcs'!AC105:AC155,'State Generation Costs Calcs'!$A$105:$A$155,About!$B$2)*About!$A$52</f>
        <v>34.822673354942275</v>
      </c>
      <c r="AD2" s="67">
        <f>SUMIFS('State Generation Costs Calcs'!AD105:AD155,'State Generation Costs Calcs'!$A$105:$A$155,About!$B$2)*About!$A$52</f>
        <v>34.934914963083187</v>
      </c>
      <c r="AE2" s="67">
        <f>SUMIFS('State Generation Costs Calcs'!AE105:AE155,'State Generation Costs Calcs'!$A$105:$A$155,About!$B$2)*About!$A$52</f>
        <v>34.870568381167452</v>
      </c>
      <c r="AF2" s="67">
        <f>SUMIFS('State Generation Costs Calcs'!AF105:AF155,'State Generation Costs Calcs'!$A$105:$A$155,About!$B$2)*About!$A$52</f>
        <v>34.762864099332781</v>
      </c>
      <c r="AG2" s="67">
        <f>SUMIFS('State Generation Costs Calcs'!AG105:AG155,'State Generation Costs Calcs'!$A$105:$A$155,About!$B$2)*About!$A$52</f>
        <v>34.79862351418496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2022-11-01T00:04:32Z</dcterms:modified>
</cp:coreProperties>
</file>