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742AD6DC-D911-4313-B1F7-9556C1F820F8}"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D1" i="23"/>
  <c r="K1" i="23"/>
  <c r="C1" i="23"/>
  <c r="X1" i="23"/>
  <c r="AG1" i="23" l="1"/>
  <c r="Q1" i="23"/>
  <c r="R1" i="23"/>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K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91" i="31"/>
  <c r="P104" i="31"/>
  <c r="P77" i="31"/>
  <c r="P74" i="31"/>
  <c r="P68" i="31"/>
  <c r="P85" i="31"/>
  <c r="P66" i="31"/>
  <c r="P75" i="31"/>
  <c r="P83" i="31"/>
  <c r="P100" i="31"/>
  <c r="P101" i="31"/>
  <c r="P90" i="31"/>
  <c r="P73" i="31"/>
  <c r="P84" i="31"/>
  <c r="P86" i="31"/>
  <c r="P93" i="31"/>
  <c r="P82" i="31"/>
  <c r="P76" i="31"/>
  <c r="P78" i="31"/>
  <c r="P87" i="31"/>
  <c r="P70" i="31"/>
  <c r="P81" i="31"/>
  <c r="P67" i="31"/>
  <c r="P72" i="31"/>
  <c r="P79" i="31"/>
  <c r="P102" i="31"/>
  <c r="P96" i="31"/>
  <c r="P71" i="31"/>
  <c r="P88" i="31"/>
  <c r="P69" i="31"/>
  <c r="P103" i="31"/>
  <c r="P89" i="31"/>
  <c r="P65" i="31"/>
  <c r="P80" i="31"/>
  <c r="P97" i="31"/>
  <c r="P95" i="31"/>
  <c r="P99"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<sst xmlns="http://schemas.openxmlformats.org/spreadsheetml/2006/main" count="30721" uniqueCount="2646">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</sst>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2320</v>
      </c>
      <c r="C1" s="194">
        <v>45740</v>
      </c>
      <c r="G1" s="123" t="s">
        <v>2269</v>
      </c>
      <c r="H1" s="123" t="s">
        <v>2270</v>
      </c>
    </row>
    <row r="2" spans="1:8" x14ac:dyDescent="0.25">
      <c r="B2" t="str">
        <f>_xlfn.XLOOKUP(B1,H:H,G:G,0,0,1)</f>
        <v>ID</v>
      </c>
      <c r="C2" t="str">
        <f>_xlfn.XLOOKUP(B2,G:G, H:H, 0,0,1)</f>
        <v>Idaho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Idaho.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Idaho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**Idaho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**Idaho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200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Idaho.</v>
      </c>
      <c r="L9" s="256" t="str">
        <f>J9&amp;K9</f>
        <v>**Description:** This policy prevents new capacity of the selected type(s) from being built or deployed.  // **Guidance for setting values:** No new coal is planned in Idaho.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s="1"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s="1"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Idaho</v>
      </c>
      <c r="B3" s="183">
        <f>ROUND(SUMIFS(B$4:B$54, $A$4:$A$54, $A$3),0)</f>
        <v>199706</v>
      </c>
      <c r="C3" s="184">
        <f t="shared" ref="C3" si="0">ROUND(SUMIFS(C$4:C$54, $A$4:$A$54, $A$3),0)</f>
        <v>200</v>
      </c>
      <c r="D3" s="183">
        <f>SUMIFS(D$4:D$54, $A$4:$A$54, $A$3)</f>
        <v>14467241</v>
      </c>
      <c r="E3" s="183">
        <f>SUMIFS(E$4:E$54, $A$4:$A$54, $A$3)</f>
        <v>10428326.999999989</v>
      </c>
      <c r="F3" s="134">
        <f>ROUND(SUMIFS(F$4:F$54,$A$4:$A$54,$A$3)*100,0)</f>
        <v>-28</v>
      </c>
      <c r="G3" s="58">
        <f>SUMIFS(G$4:G$54, $A$4:$A$54, $A$3)</f>
        <v>88678</v>
      </c>
      <c r="H3" s="58">
        <f>SUMIFS(H$4:H$54, $A$4:$A$54, $A$3)</f>
        <v>0</v>
      </c>
      <c r="I3" s="134">
        <f>ROUND(SUMIFS(I$4:I$54,$A$4:$A$54,$A$3)*100,0)</f>
        <v>-100</v>
      </c>
      <c r="J3" s="134">
        <f>ROUND(SUMIFS(J$4:J$54, $A$4:$A$54, $A$3),0)</f>
        <v>1450</v>
      </c>
      <c r="K3" s="58">
        <f t="shared" ref="K3:AI3" si="1">ROUND(SUMIFS(K$4:K$54, $A$4:$A$54, $A$3),0)</f>
        <v>528</v>
      </c>
      <c r="L3" s="134">
        <f t="shared" si="1"/>
        <v>693</v>
      </c>
      <c r="M3" s="58">
        <f t="shared" si="1"/>
        <v>0</v>
      </c>
      <c r="N3" s="58">
        <f t="shared" si="1"/>
        <v>0</v>
      </c>
      <c r="O3" s="58">
        <f t="shared" si="1"/>
        <v>0</v>
      </c>
      <c r="P3" s="58">
        <f t="shared" si="1"/>
        <v>0</v>
      </c>
      <c r="Q3" s="58">
        <f t="shared" si="1"/>
        <v>0</v>
      </c>
      <c r="R3" s="58">
        <f t="shared" si="1"/>
        <v>0</v>
      </c>
      <c r="S3" s="134">
        <f t="shared" si="1"/>
        <v>0</v>
      </c>
      <c r="T3" s="58">
        <f t="shared" si="1"/>
        <v>0</v>
      </c>
      <c r="U3" s="58">
        <f t="shared" si="1"/>
        <v>548</v>
      </c>
      <c r="V3" s="58">
        <f t="shared" si="1"/>
        <v>0</v>
      </c>
      <c r="W3" s="58">
        <f t="shared" si="1"/>
        <v>2764</v>
      </c>
      <c r="X3" s="58">
        <f t="shared" si="1"/>
        <v>970</v>
      </c>
      <c r="Y3" s="58">
        <f t="shared" si="1"/>
        <v>240</v>
      </c>
      <c r="Z3" s="58">
        <f t="shared" si="1"/>
        <v>0</v>
      </c>
      <c r="AA3" s="58">
        <f t="shared" si="1"/>
        <v>26</v>
      </c>
      <c r="AB3" s="58">
        <f t="shared" si="1"/>
        <v>10</v>
      </c>
      <c r="AC3" s="58">
        <f t="shared" si="1"/>
        <v>5</v>
      </c>
      <c r="AD3" s="58">
        <f t="shared" si="1"/>
        <v>547</v>
      </c>
      <c r="AE3" s="58">
        <f t="shared" si="1"/>
        <v>0</v>
      </c>
      <c r="AF3" s="58">
        <f t="shared" si="1"/>
        <v>0</v>
      </c>
      <c r="AG3" s="58">
        <f t="shared" si="1"/>
        <v>0</v>
      </c>
      <c r="AH3" s="58">
        <f t="shared" si="1"/>
        <v>0</v>
      </c>
      <c r="AI3" s="134">
        <f t="shared" si="1"/>
        <v>0</v>
      </c>
      <c r="AJ3" s="58">
        <f>ROUND(SUMIFS(AJ$4:AJ$54,$A$4:$A$54,$A$3)*100,0)</f>
        <v>47</v>
      </c>
      <c r="AK3" s="58">
        <f t="shared" ref="AK3:AL3" si="2">ROUND(SUMIFS(AK$4:AK$54,$A$4:$A$54,$A$3)*100,0)</f>
        <v>47</v>
      </c>
      <c r="AL3" s="58">
        <f t="shared" si="2"/>
        <v>47</v>
      </c>
      <c r="AM3" s="58">
        <f>SUMIFS(AM$4:AM$54, $A$4:$A$54, $A$3)</f>
        <v>0</v>
      </c>
      <c r="AN3" s="58">
        <f t="shared" ref="AN3:AQ3" si="3">SUMIFS(AN$4:AN$54, $A$4:$A$54, $A$3)</f>
        <v>0</v>
      </c>
      <c r="AO3" s="134">
        <f t="shared" si="3"/>
        <v>0</v>
      </c>
      <c r="AP3" s="134">
        <f t="shared" si="3"/>
        <v>260</v>
      </c>
      <c r="AQ3" s="134">
        <f t="shared" si="3"/>
        <v>1990456</v>
      </c>
      <c r="AR3" s="134">
        <f>ROUND(SUMIFS(AR$4:AR$54,$A$4:$A$54,$A$3),2)</f>
        <v>13.06</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1083533028424.62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4</v>
      </c>
      <c r="BS3" s="134">
        <f>ROUND(SUMIFS(BS$4:BS$54,$A$4:$A$54,$A$3)*100,0)</f>
        <v>41</v>
      </c>
      <c r="BT3" s="134">
        <f>ROUND(SUMIFS(BT$4:BT$54,$A$4:$A$54,$A$3)*100,0)</f>
        <v>39</v>
      </c>
      <c r="BU3" s="134">
        <f t="shared" ref="BU3:CH3" si="7">ROUND(SUMIFS(BU$4:BU$54,$A$4:$A$54,$A$3)*100,0)</f>
        <v>63</v>
      </c>
      <c r="BV3" s="134">
        <f t="shared" si="7"/>
        <v>73</v>
      </c>
      <c r="BW3" s="134">
        <f t="shared" si="7"/>
        <v>12</v>
      </c>
      <c r="BX3" s="134">
        <f t="shared" si="7"/>
        <v>15</v>
      </c>
      <c r="BY3" s="134">
        <f t="shared" si="7"/>
        <v>49</v>
      </c>
      <c r="BZ3" s="134">
        <f>ROUND(SUMIFS(BZ$4:BZ$54,$A$4:$A$54,$A$3)*100,0)</f>
        <v>50</v>
      </c>
      <c r="CA3" s="134">
        <f>ROUND(SUMIFS(CA$4:CA$54,$A$4:$A$54,$A$3)*100,0)</f>
        <v>100</v>
      </c>
      <c r="CB3" s="134">
        <f>ROUND(SUMIFS(CB$4:CB$54,$A$4:$A$54,$A$3)*100,0)</f>
        <v>100</v>
      </c>
      <c r="CC3" s="134">
        <f t="shared" si="7"/>
        <v>12</v>
      </c>
      <c r="CD3" s="134">
        <f t="shared" si="7"/>
        <v>15</v>
      </c>
      <c r="CE3" s="134">
        <f t="shared" si="7"/>
        <v>49</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Idaho.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Idaho.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Idaho.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Idaho.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Idaho.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Idaho.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Idaho.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Idaho.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Idaho.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Idaho.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Idaho.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Idaho.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Idaho.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Idaho.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Idaho.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Idaho.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Idaho.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Idaho.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Idaho.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Idaho.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Idaho.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Idaho.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Idaho.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Idaho.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ID</v>
      </c>
      <c r="C1" s="115">
        <f>SUM(C4:C87)</f>
        <v>12.773497622626428</v>
      </c>
      <c r="D1" s="115">
        <f t="shared" ref="D1:AG1" si="0">SUM(D4:D87)</f>
        <v>13.577885112667428</v>
      </c>
      <c r="E1" s="115">
        <f t="shared" si="0"/>
        <v>12.645343924303528</v>
      </c>
      <c r="F1" s="115">
        <f t="shared" si="0"/>
        <v>13.697147348491685</v>
      </c>
      <c r="G1" s="115">
        <f t="shared" si="0"/>
        <v>13.843301680052461</v>
      </c>
      <c r="H1" s="115">
        <f t="shared" si="0"/>
        <v>14.854036674304323</v>
      </c>
      <c r="I1" s="115">
        <f t="shared" si="0"/>
        <v>15.73972287911468</v>
      </c>
      <c r="J1" s="115">
        <f t="shared" si="0"/>
        <v>15.746425439712306</v>
      </c>
      <c r="K1" s="115">
        <f t="shared" si="0"/>
        <v>15.898081226091517</v>
      </c>
      <c r="L1" s="115">
        <f t="shared" si="0"/>
        <v>16.844212124621915</v>
      </c>
      <c r="M1" s="115">
        <f t="shared" si="0"/>
        <v>17.381248359189289</v>
      </c>
      <c r="N1" s="115">
        <f t="shared" si="0"/>
        <v>17.264993297278185</v>
      </c>
      <c r="O1" s="115">
        <f t="shared" si="0"/>
        <v>16.712901032286428</v>
      </c>
      <c r="P1" s="115">
        <f t="shared" si="0"/>
        <v>16.338955038949855</v>
      </c>
      <c r="Q1" s="115">
        <f t="shared" si="0"/>
        <v>17.462550074755907</v>
      </c>
      <c r="R1" s="115">
        <f t="shared" si="0"/>
        <v>17.645521480031743</v>
      </c>
      <c r="S1" s="115">
        <f t="shared" si="0"/>
        <v>17.927180873406432</v>
      </c>
      <c r="T1" s="115">
        <f t="shared" si="0"/>
        <v>18.246158282525773</v>
      </c>
      <c r="U1" s="115">
        <f t="shared" si="0"/>
        <v>17.558063506607144</v>
      </c>
      <c r="V1" s="115">
        <f t="shared" si="0"/>
        <v>16.973789639984833</v>
      </c>
      <c r="W1" s="115">
        <f t="shared" si="0"/>
        <v>17.299993792248667</v>
      </c>
      <c r="X1" s="115">
        <f t="shared" si="0"/>
        <v>17.017765900728303</v>
      </c>
      <c r="Y1" s="115">
        <f t="shared" si="0"/>
        <v>16.886383208128098</v>
      </c>
      <c r="Z1" s="115">
        <f t="shared" si="0"/>
        <v>18.224023095403204</v>
      </c>
      <c r="AA1" s="115">
        <f t="shared" si="0"/>
        <v>17.607097584403501</v>
      </c>
      <c r="AB1" s="115">
        <f t="shared" si="0"/>
        <v>18.175768968553903</v>
      </c>
      <c r="AC1" s="115">
        <f t="shared" si="0"/>
        <v>18.385330028611794</v>
      </c>
      <c r="AD1" s="115">
        <f t="shared" si="0"/>
        <v>18.715285175390594</v>
      </c>
      <c r="AE1" s="115">
        <f t="shared" si="0"/>
        <v>18.755799024323615</v>
      </c>
      <c r="AF1" s="115">
        <f t="shared" si="0"/>
        <v>20.2040175450094</v>
      </c>
      <c r="AG1" s="115">
        <f t="shared" si="0"/>
        <v>20.348524210626024</v>
      </c>
      <c r="AH1" s="115">
        <f>SUM(AH4:AH87)</f>
        <v>21.349688182609427</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119" t="s">
        <v>479</v>
      </c>
      <c r="B5" s="120" t="s">
        <v>1963</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119" t="s">
        <v>479</v>
      </c>
      <c r="B6" s="120" t="s">
        <v>1964</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119" t="s">
        <v>479</v>
      </c>
      <c r="B7" s="120" t="s">
        <v>1965</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119" t="s">
        <v>479</v>
      </c>
      <c r="B8" s="120" t="s">
        <v>1966</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119" t="s">
        <v>479</v>
      </c>
      <c r="B9" s="120" t="s">
        <v>1967</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119" t="s">
        <v>479</v>
      </c>
      <c r="B10" s="120" t="s">
        <v>1968</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119" t="s">
        <v>479</v>
      </c>
      <c r="B11" s="120" t="s">
        <v>1969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119" t="s">
        <v>479</v>
      </c>
      <c r="B17" s="120" t="s">
        <v>1975</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119" t="s">
        <v>479</v>
      </c>
      <c r="B24" s="120" t="s">
        <v>1982</v>
      </c>
      <c r="C24" s="121">
        <f>SUMIFS('EPA Export Aggregation'!F:F,'EPA Export Aggregation'!$A:$A,$B24,'EPA Export Aggregation'!$D:$D,$A$1)*IF($A24="CH4",About!$D$58,IF($A24="N2O",About!$D$59,1))</f>
        <v>0.16930642905810001</v>
      </c>
      <c r="D24" s="121">
        <f>SUMIFS('EPA Export Aggregation'!G:G,'EPA Export Aggregation'!$A:$A,$B24,'EPA Export Aggregation'!$D:$D,$A$1)*IF($A24="CH4",About!$D$58,IF($A24="N2O",About!$D$59,1))</f>
        <v>0.15196781885329999</v>
      </c>
      <c r="E24" s="121">
        <f>SUMIFS('EPA Export Aggregation'!H:H,'EPA Export Aggregation'!$A:$A,$B24,'EPA Export Aggregation'!$D:$D,$A$1)*IF($A24="CH4",About!$D$58,IF($A24="N2O",About!$D$59,1))</f>
        <v>0.15318559619889999</v>
      </c>
      <c r="F24" s="121">
        <f>SUMIFS('EPA Export Aggregation'!I:I,'EPA Export Aggregation'!$A:$A,$B24,'EPA Export Aggregation'!$D:$D,$A$1)*IF($A24="CH4",About!$D$58,IF($A24="N2O",About!$D$59,1))</f>
        <v>0.13127441860469999</v>
      </c>
      <c r="G24" s="121">
        <f>SUMIFS('EPA Export Aggregation'!J:J,'EPA Export Aggregation'!$A:$A,$B24,'EPA Export Aggregation'!$D:$D,$A$1)*IF($A24="CH4",About!$D$58,IF($A24="N2O",About!$D$59,1))</f>
        <v>0.13197241379310001</v>
      </c>
      <c r="H24" s="121">
        <f>SUMIFS('EPA Export Aggregation'!K:K,'EPA Export Aggregation'!$A:$A,$B24,'EPA Export Aggregation'!$D:$D,$A$1)*IF($A24="CH4",About!$D$58,IF($A24="N2O",About!$D$59,1))</f>
        <v>0.12402758620690001</v>
      </c>
      <c r="I24" s="121">
        <f>SUMIFS('EPA Export Aggregation'!L:L,'EPA Export Aggregation'!$A:$A,$B24,'EPA Export Aggregation'!$D:$D,$A$1)*IF($A24="CH4",About!$D$58,IF($A24="N2O",About!$D$59,1))</f>
        <v>0.1014</v>
      </c>
      <c r="J24" s="121">
        <f>SUMIFS('EPA Export Aggregation'!M:M,'EPA Export Aggregation'!$A:$A,$B24,'EPA Export Aggregation'!$D:$D,$A$1)*IF($A24="CH4",About!$D$58,IF($A24="N2O",About!$D$59,1))</f>
        <v>0.1020627887083</v>
      </c>
      <c r="K24" s="121">
        <f>SUMIFS('EPA Export Aggregation'!N:N,'EPA Export Aggregation'!$A:$A,$B24,'EPA Export Aggregation'!$D:$D,$A$1)*IF($A24="CH4",About!$D$58,IF($A24="N2O",About!$D$59,1))</f>
        <v>0.10474285714290001</v>
      </c>
      <c r="L24" s="121">
        <f>SUMIFS('EPA Export Aggregation'!O:O,'EPA Export Aggregation'!$A:$A,$B24,'EPA Export Aggregation'!$D:$D,$A$1)*IF($A24="CH4",About!$D$58,IF($A24="N2O",About!$D$59,1))</f>
        <v>7.8E-2</v>
      </c>
      <c r="M24" s="121">
        <f>SUMIFS('EPA Export Aggregation'!P:P,'EPA Export Aggregation'!$A:$A,$B24,'EPA Export Aggregation'!$D:$D,$A$1)*IF($A24="CH4",About!$D$58,IF($A24="N2O",About!$D$59,1))</f>
        <v>0.1084232142857</v>
      </c>
      <c r="N24" s="121">
        <f>SUMIFS('EPA Export Aggregation'!Q:Q,'EPA Export Aggregation'!$A:$A,$B24,'EPA Export Aggregation'!$D:$D,$A$1)*IF($A24="CH4",About!$D$58,IF($A24="N2O",About!$D$59,1))</f>
        <v>7.1921917808199995E-2</v>
      </c>
      <c r="O24" s="121">
        <f>SUMIFS('EPA Export Aggregation'!R:R,'EPA Export Aggregation'!$A:$A,$B24,'EPA Export Aggregation'!$D:$D,$A$1)*IF($A24="CH4",About!$D$58,IF($A24="N2O",About!$D$59,1))</f>
        <v>8.5087058823499997E-2</v>
      </c>
      <c r="P24" s="121">
        <f>SUMIFS('EPA Export Aggregation'!S:S,'EPA Export Aggregation'!$A:$A,$B24,'EPA Export Aggregation'!$D:$D,$A$1)*IF($A24="CH4",About!$D$58,IF($A24="N2O",About!$D$59,1))</f>
        <v>0.1063976529757</v>
      </c>
      <c r="Q24" s="121">
        <f>SUMIFS('EPA Export Aggregation'!T:T,'EPA Export Aggregation'!$A:$A,$B24,'EPA Export Aggregation'!$D:$D,$A$1)*IF($A24="CH4",About!$D$58,IF($A24="N2O",About!$D$59,1))</f>
        <v>0.1026497904443</v>
      </c>
      <c r="R24" s="121">
        <f>SUMIFS('EPA Export Aggregation'!U:U,'EPA Export Aggregation'!$A:$A,$B24,'EPA Export Aggregation'!$D:$D,$A$1)*IF($A24="CH4",About!$D$58,IF($A24="N2O",About!$D$59,1))</f>
        <v>0.14193854447439999</v>
      </c>
      <c r="S24" s="121">
        <f>SUMIFS('EPA Export Aggregation'!V:V,'EPA Export Aggregation'!$A:$A,$B24,'EPA Export Aggregation'!$D:$D,$A$1)*IF($A24="CH4",About!$D$58,IF($A24="N2O",About!$D$59,1))</f>
        <v>0.121776819407</v>
      </c>
      <c r="T24" s="121">
        <f>SUMIFS('EPA Export Aggregation'!W:W,'EPA Export Aggregation'!$A:$A,$B24,'EPA Export Aggregation'!$D:$D,$A$1)*IF($A24="CH4",About!$D$58,IF($A24="N2O",About!$D$59,1))</f>
        <v>0.12540592991909999</v>
      </c>
      <c r="U24" s="121">
        <f>SUMIFS('EPA Export Aggregation'!X:X,'EPA Export Aggregation'!$A:$A,$B24,'EPA Export Aggregation'!$D:$D,$A$1)*IF($A24="CH4",About!$D$58,IF($A24="N2O",About!$D$59,1))</f>
        <v>0.1165347708895</v>
      </c>
      <c r="V24" s="121">
        <f>SUMIFS('EPA Export Aggregation'!Y:Y,'EPA Export Aggregation'!$A:$A,$B24,'EPA Export Aggregation'!$D:$D,$A$1)*IF($A24="CH4",About!$D$58,IF($A24="N2O",About!$D$59,1))</f>
        <v>0.10282479784369999</v>
      </c>
      <c r="W24" s="121">
        <f>SUMIFS('EPA Export Aggregation'!Z:Z,'EPA Export Aggregation'!$A:$A,$B24,'EPA Export Aggregation'!$D:$D,$A$1)*IF($A24="CH4",About!$D$58,IF($A24="N2O",About!$D$59,1))</f>
        <v>9.8537743284900003E-2</v>
      </c>
      <c r="X24" s="121">
        <f>SUMIFS('EPA Export Aggregation'!AA:AA,'EPA Export Aggregation'!$A:$A,$B24,'EPA Export Aggregation'!$D:$D,$A$1)*IF($A24="CH4",About!$D$58,IF($A24="N2O",About!$D$59,1))</f>
        <v>0.11215685171130001</v>
      </c>
      <c r="Y24" s="121">
        <f>SUMIFS('EPA Export Aggregation'!AB:AB,'EPA Export Aggregation'!$A:$A,$B24,'EPA Export Aggregation'!$D:$D,$A$1)*IF($A24="CH4",About!$D$58,IF($A24="N2O",About!$D$59,1))</f>
        <v>0.105876034833</v>
      </c>
      <c r="Z24" s="121">
        <f>SUMIFS('EPA Export Aggregation'!AC:AC,'EPA Export Aggregation'!$A:$A,$B24,'EPA Export Aggregation'!$D:$D,$A$1)*IF($A24="CH4",About!$D$58,IF($A24="N2O",About!$D$59,1))</f>
        <v>0.10976800964980001</v>
      </c>
      <c r="AA24" s="121">
        <f>SUMIFS('EPA Export Aggregation'!AD:AD,'EPA Export Aggregation'!$A:$A,$B24,'EPA Export Aggregation'!$D:$D,$A$1)*IF($A24="CH4",About!$D$58,IF($A24="N2O",About!$D$59,1))</f>
        <v>9.6634755675800002E-2</v>
      </c>
      <c r="AB24" s="121">
        <f>SUMIFS('EPA Export Aggregation'!AE:AE,'EPA Export Aggregation'!$A:$A,$B24,'EPA Export Aggregation'!$D:$D,$A$1)*IF($A24="CH4",About!$D$58,IF($A24="N2O",About!$D$59,1))</f>
        <v>9.5873940504100003E-2</v>
      </c>
      <c r="AC24" s="121">
        <f>SUMIFS('EPA Export Aggregation'!AF:AF,'EPA Export Aggregation'!$A:$A,$B24,'EPA Export Aggregation'!$D:$D,$A$1)*IF($A24="CH4",About!$D$58,IF($A24="N2O",About!$D$59,1))</f>
        <v>9.4021182411400006E-2</v>
      </c>
      <c r="AD24" s="121">
        <f>SUMIFS('EPA Export Aggregation'!AG:AG,'EPA Export Aggregation'!$A:$A,$B24,'EPA Export Aggregation'!$D:$D,$A$1)*IF($A24="CH4",About!$D$58,IF($A24="N2O",About!$D$59,1))</f>
        <v>8.9232781501199995E-2</v>
      </c>
      <c r="AE24" s="121">
        <f>SUMIFS('EPA Export Aggregation'!AH:AH,'EPA Export Aggregation'!$A:$A,$B24,'EPA Export Aggregation'!$D:$D,$A$1)*IF($A24="CH4",About!$D$58,IF($A24="N2O",About!$D$59,1))</f>
        <v>8.9527523799800002E-2</v>
      </c>
      <c r="AF24" s="121">
        <f>SUMIFS('EPA Export Aggregation'!AI:AI,'EPA Export Aggregation'!$A:$A,$B24,'EPA Export Aggregation'!$D:$D,$A$1)*IF($A24="CH4",About!$D$58,IF($A24="N2O",About!$D$59,1))</f>
        <v>9.2883089923600004E-2</v>
      </c>
      <c r="AG24" s="121">
        <f>SUMIFS('EPA Export Aggregation'!AJ:AJ,'EPA Export Aggregation'!$A:$A,$B24,'EPA Export Aggregation'!$D:$D,$A$1)*IF($A24="CH4",About!$D$58,IF($A24="N2O",About!$D$59,1))</f>
        <v>9.0179937568600002E-2</v>
      </c>
      <c r="AH24" s="121">
        <f>SUMIFS('EPA Export Aggregation'!AK:AK,'EPA Export Aggregation'!$A:$A,$B24,'EPA Export Aggregation'!$D:$D,$A$1)*IF($A24="CH4",About!$D$58,IF($A24="N2O",About!$D$59,1))</f>
        <v>9.4901615629100003E-2</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0.31260514220699998</v>
      </c>
      <c r="AG33" s="121">
        <f>SUMIFS('EPA Export Aggregation'!AJ:AJ,'EPA Export Aggregation'!$A:$A,$B33,'EPA Export Aggregation'!$D:$D,$A$1)*IF($A33="CH4",About!$D$58,IF($A33="N2O",About!$D$59,1))</f>
        <v>0.58579879450869998</v>
      </c>
      <c r="AH33" s="121">
        <f>SUMIFS('EPA Export Aggregation'!AK:AK,'EPA Export Aggregation'!$A:$A,$B33,'EPA Export Aggregation'!$D:$D,$A$1)*IF($A33="CH4",About!$D$58,IF($A33="N2O",About!$D$59,1))</f>
        <v>0.61223351015229999</v>
      </c>
    </row>
    <row r="34" spans="1:34" x14ac:dyDescent="0.25">
      <c r="A34" s="119" t="s">
        <v>479</v>
      </c>
      <c r="B34" s="120" t="s">
        <v>1992</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7.3514707530999996E-3</v>
      </c>
      <c r="D76" s="121">
        <f>SUMIFS('EPA Export Aggregation'!G:G,'EPA Export Aggregation'!$A:$A,$B76,'EPA Export Aggregation'!$D:$D,$A$1)*IF($A76="CH4",About!$D$58,IF($A76="N2O",About!$D$59,1))</f>
        <v>7.3514707530999996E-3</v>
      </c>
      <c r="E76" s="121">
        <f>SUMIFS('EPA Export Aggregation'!H:H,'EPA Export Aggregation'!$A:$A,$B76,'EPA Export Aggregation'!$D:$D,$A$1)*IF($A76="CH4",About!$D$58,IF($A76="N2O",About!$D$59,1))</f>
        <v>7.3514707530999996E-3</v>
      </c>
      <c r="F76" s="121">
        <f>SUMIFS('EPA Export Aggregation'!I:I,'EPA Export Aggregation'!$A:$A,$B76,'EPA Export Aggregation'!$D:$D,$A$1)*IF($A76="CH4",About!$D$58,IF($A76="N2O",About!$D$59,1))</f>
        <v>9.1893380862000003E-3</v>
      </c>
      <c r="G76" s="121">
        <f>SUMIFS('EPA Export Aggregation'!J:J,'EPA Export Aggregation'!$A:$A,$B76,'EPA Export Aggregation'!$D:$D,$A$1)*IF($A76="CH4",About!$D$58,IF($A76="N2O",About!$D$59,1))</f>
        <v>1.01082724039E-2</v>
      </c>
      <c r="H76" s="121">
        <f>SUMIFS('EPA Export Aggregation'!K:K,'EPA Export Aggregation'!$A:$A,$B76,'EPA Export Aggregation'!$D:$D,$A$1)*IF($A76="CH4",About!$D$58,IF($A76="N2O",About!$D$59,1))</f>
        <v>1.2702670256E-2</v>
      </c>
      <c r="I76" s="121">
        <f>SUMIFS('EPA Export Aggregation'!L:L,'EPA Export Aggregation'!$A:$A,$B76,'EPA Export Aggregation'!$D:$D,$A$1)*IF($A76="CH4",About!$D$58,IF($A76="N2O",About!$D$59,1))</f>
        <v>1.4105842587099999E-2</v>
      </c>
      <c r="J76" s="121">
        <f>SUMIFS('EPA Export Aggregation'!M:M,'EPA Export Aggregation'!$A:$A,$B76,'EPA Export Aggregation'!$D:$D,$A$1)*IF($A76="CH4",About!$D$58,IF($A76="N2O",About!$D$59,1))</f>
        <v>1.49070562138E-2</v>
      </c>
      <c r="K76" s="121">
        <f>SUMIFS('EPA Export Aggregation'!N:N,'EPA Export Aggregation'!$A:$A,$B76,'EPA Export Aggregation'!$D:$D,$A$1)*IF($A76="CH4",About!$D$58,IF($A76="N2O",About!$D$59,1))</f>
        <v>1.8278674345099999E-2</v>
      </c>
      <c r="L76" s="121">
        <f>SUMIFS('EPA Export Aggregation'!O:O,'EPA Export Aggregation'!$A:$A,$B76,'EPA Export Aggregation'!$D:$D,$A$1)*IF($A76="CH4",About!$D$58,IF($A76="N2O",About!$D$59,1))</f>
        <v>1.8548458288900001E-2</v>
      </c>
      <c r="M76" s="121">
        <f>SUMIFS('EPA Export Aggregation'!P:P,'EPA Export Aggregation'!$A:$A,$B76,'EPA Export Aggregation'!$D:$D,$A$1)*IF($A76="CH4",About!$D$58,IF($A76="N2O",About!$D$59,1))</f>
        <v>1.12957472418E-2</v>
      </c>
      <c r="N76" s="121">
        <f>SUMIFS('EPA Export Aggregation'!Q:Q,'EPA Export Aggregation'!$A:$A,$B76,'EPA Export Aggregation'!$D:$D,$A$1)*IF($A76="CH4",About!$D$58,IF($A76="N2O",About!$D$59,1))</f>
        <v>7.5061381927999998E-3</v>
      </c>
      <c r="O76" s="121">
        <f>SUMIFS('EPA Export Aggregation'!R:R,'EPA Export Aggregation'!$A:$A,$B76,'EPA Export Aggregation'!$D:$D,$A$1)*IF($A76="CH4",About!$D$58,IF($A76="N2O",About!$D$59,1))</f>
        <v>7.1759643343E-3</v>
      </c>
      <c r="P76" s="121">
        <f>SUMIFS('EPA Export Aggregation'!S:S,'EPA Export Aggregation'!$A:$A,$B76,'EPA Export Aggregation'!$D:$D,$A$1)*IF($A76="CH4",About!$D$58,IF($A76="N2O",About!$D$59,1))</f>
        <v>7.5037373543999997E-3</v>
      </c>
      <c r="Q76" s="121">
        <f>SUMIFS('EPA Export Aggregation'!T:T,'EPA Export Aggregation'!$A:$A,$B76,'EPA Export Aggregation'!$D:$D,$A$1)*IF($A76="CH4",About!$D$58,IF($A76="N2O",About!$D$59,1))</f>
        <v>7.4711184575000002E-3</v>
      </c>
      <c r="R76" s="121">
        <f>SUMIFS('EPA Export Aggregation'!U:U,'EPA Export Aggregation'!$A:$A,$B76,'EPA Export Aggregation'!$D:$D,$A$1)*IF($A76="CH4",About!$D$58,IF($A76="N2O",About!$D$59,1))</f>
        <v>7.1719273053000004E-3</v>
      </c>
      <c r="S76" s="121">
        <f>SUMIFS('EPA Export Aggregation'!V:V,'EPA Export Aggregation'!$A:$A,$B76,'EPA Export Aggregation'!$D:$D,$A$1)*IF($A76="CH4",About!$D$58,IF($A76="N2O",About!$D$59,1))</f>
        <v>8.5387753374000005E-3</v>
      </c>
      <c r="T76" s="121">
        <f>SUMIFS('EPA Export Aggregation'!W:W,'EPA Export Aggregation'!$A:$A,$B76,'EPA Export Aggregation'!$D:$D,$A$1)*IF($A76="CH4",About!$D$58,IF($A76="N2O",About!$D$59,1))</f>
        <v>8.3092015410000004E-3</v>
      </c>
      <c r="U76" s="121">
        <f>SUMIFS('EPA Export Aggregation'!X:X,'EPA Export Aggregation'!$A:$A,$B76,'EPA Export Aggregation'!$D:$D,$A$1)*IF($A76="CH4",About!$D$58,IF($A76="N2O",About!$D$59,1))</f>
        <v>7.8535162983000006E-3</v>
      </c>
      <c r="V76" s="121">
        <f>SUMIFS('EPA Export Aggregation'!Y:Y,'EPA Export Aggregation'!$A:$A,$B76,'EPA Export Aggregation'!$D:$D,$A$1)*IF($A76="CH4",About!$D$58,IF($A76="N2O",About!$D$59,1))</f>
        <v>4.7710752796999998E-3</v>
      </c>
      <c r="W76" s="121">
        <f>SUMIFS('EPA Export Aggregation'!Z:Z,'EPA Export Aggregation'!$A:$A,$B76,'EPA Export Aggregation'!$D:$D,$A$1)*IF($A76="CH4",About!$D$58,IF($A76="N2O",About!$D$59,1))</f>
        <v>6.1815840549999995E-4</v>
      </c>
      <c r="X76" s="121">
        <f>SUMIFS('EPA Export Aggregation'!AA:AA,'EPA Export Aggregation'!$A:$A,$B76,'EPA Export Aggregation'!$D:$D,$A$1)*IF($A76="CH4",About!$D$58,IF($A76="N2O",About!$D$59,1))</f>
        <v>6.7492605289999998E-4</v>
      </c>
      <c r="Y76" s="121">
        <f>SUMIFS('EPA Export Aggregation'!AB:AB,'EPA Export Aggregation'!$A:$A,$B76,'EPA Export Aggregation'!$D:$D,$A$1)*IF($A76="CH4",About!$D$58,IF($A76="N2O",About!$D$59,1))</f>
        <v>1.6347297573E-3</v>
      </c>
      <c r="Z76" s="121">
        <f>SUMIFS('EPA Export Aggregation'!AC:AC,'EPA Export Aggregation'!$A:$A,$B76,'EPA Export Aggregation'!$D:$D,$A$1)*IF($A76="CH4",About!$D$58,IF($A76="N2O",About!$D$59,1))</f>
        <v>1.2735262883999999E-3</v>
      </c>
      <c r="AA76" s="121">
        <f>SUMIFS('EPA Export Aggregation'!AD:AD,'EPA Export Aggregation'!$A:$A,$B76,'EPA Export Aggregation'!$D:$D,$A$1)*IF($A76="CH4",About!$D$58,IF($A76="N2O",About!$D$59,1))</f>
        <v>1.5124818688999999E-3</v>
      </c>
      <c r="AB76" s="121">
        <f>SUMIFS('EPA Export Aggregation'!AE:AE,'EPA Export Aggregation'!$A:$A,$B76,'EPA Export Aggregation'!$D:$D,$A$1)*IF($A76="CH4",About!$D$58,IF($A76="N2O",About!$D$59,1))</f>
        <v>1.6900038577E-3</v>
      </c>
      <c r="AC76" s="121">
        <f>SUMIFS('EPA Export Aggregation'!AF:AF,'EPA Export Aggregation'!$A:$A,$B76,'EPA Export Aggregation'!$D:$D,$A$1)*IF($A76="CH4",About!$D$58,IF($A76="N2O",About!$D$59,1))</f>
        <v>2.4177446997000001E-3</v>
      </c>
      <c r="AD76" s="121">
        <f>SUMIFS('EPA Export Aggregation'!AG:AG,'EPA Export Aggregation'!$A:$A,$B76,'EPA Export Aggregation'!$D:$D,$A$1)*IF($A76="CH4",About!$D$58,IF($A76="N2O",About!$D$59,1))</f>
        <v>3.439236221E-3</v>
      </c>
      <c r="AE76" s="121">
        <f>SUMIFS('EPA Export Aggregation'!AH:AH,'EPA Export Aggregation'!$A:$A,$B76,'EPA Export Aggregation'!$D:$D,$A$1)*IF($A76="CH4",About!$D$58,IF($A76="N2O",About!$D$59,1))</f>
        <v>4.1649079265999997E-3</v>
      </c>
      <c r="AF76" s="121">
        <f>SUMIFS('EPA Export Aggregation'!AI:AI,'EPA Export Aggregation'!$A:$A,$B76,'EPA Export Aggregation'!$D:$D,$A$1)*IF($A76="CH4",About!$D$58,IF($A76="N2O",About!$D$59,1))</f>
        <v>2.3615271818999998E-3</v>
      </c>
      <c r="AG76" s="121">
        <f>SUMIFS('EPA Export Aggregation'!AJ:AJ,'EPA Export Aggregation'!$A:$A,$B76,'EPA Export Aggregation'!$D:$D,$A$1)*IF($A76="CH4",About!$D$58,IF($A76="N2O",About!$D$59,1))</f>
        <v>2.8707190473000002E-3</v>
      </c>
      <c r="AH76" s="121">
        <f>SUMIFS('EPA Export Aggregation'!AK:AK,'EPA Export Aggregation'!$A:$A,$B76,'EPA Export Aggregation'!$D:$D,$A$1)*IF($A76="CH4",About!$D$58,IF($A76="N2O",About!$D$59,1))</f>
        <v>2.9504809725999998E-3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0.1030539640272264</v>
      </c>
      <c r="D80" s="121">
        <f>SUMIFS('EPA Export Aggregation'!G:G,'EPA Export Aggregation'!$A:$A,$B80,'EPA Export Aggregation'!$D:$D,$A$1)*IF($A80="CH4",About!$D$58,IF($A80="N2O",About!$D$59,1))</f>
        <v>0.1030539640272264</v>
      </c>
      <c r="E80" s="121">
        <f>SUMIFS('EPA Export Aggregation'!H:H,'EPA Export Aggregation'!$A:$A,$B80,'EPA Export Aggregation'!$D:$D,$A$1)*IF($A80="CH4",About!$D$58,IF($A80="N2O",About!$D$59,1))</f>
        <v>0.1030539640272264</v>
      </c>
      <c r="F80" s="121">
        <f>SUMIFS('EPA Export Aggregation'!I:I,'EPA Export Aggregation'!$A:$A,$B80,'EPA Export Aggregation'!$D:$D,$A$1)*IF($A80="CH4",About!$D$58,IF($A80="N2O",About!$D$59,1))</f>
        <v>0.12881745414478299</v>
      </c>
      <c r="G80" s="121">
        <f>SUMIFS('EPA Export Aggregation'!J:J,'EPA Export Aggregation'!$A:$A,$B80,'EPA Export Aggregation'!$D:$D,$A$1)*IF($A80="CH4",About!$D$58,IF($A80="N2O",About!$D$59,1))</f>
        <v>0.1416992004269613</v>
      </c>
      <c r="H80" s="121">
        <f>SUMIFS('EPA Export Aggregation'!K:K,'EPA Export Aggregation'!$A:$A,$B80,'EPA Export Aggregation'!$D:$D,$A$1)*IF($A80="CH4",About!$D$58,IF($A80="N2O",About!$D$59,1))</f>
        <v>0.1780678322062266</v>
      </c>
      <c r="I80" s="121">
        <f>SUMIFS('EPA Export Aggregation'!L:L,'EPA Export Aggregation'!$A:$A,$B80,'EPA Export Aggregation'!$D:$D,$A$1)*IF($A80="CH4",About!$D$58,IF($A80="N2O",About!$D$59,1))</f>
        <v>0.1977377142595792</v>
      </c>
      <c r="J80" s="121">
        <f>SUMIFS('EPA Export Aggregation'!M:M,'EPA Export Aggregation'!$A:$A,$B80,'EPA Export Aggregation'!$D:$D,$A$1)*IF($A80="CH4",About!$D$58,IF($A80="N2O",About!$D$59,1))</f>
        <v>0.20896922767060239</v>
      </c>
      <c r="K80" s="121">
        <f>SUMIFS('EPA Export Aggregation'!N:N,'EPA Export Aggregation'!$A:$A,$B80,'EPA Export Aggregation'!$D:$D,$A$1)*IF($A80="CH4",About!$D$58,IF($A80="N2O",About!$D$59,1))</f>
        <v>0.2562330572288149</v>
      </c>
      <c r="L80" s="121">
        <f>SUMIFS('EPA Export Aggregation'!O:O,'EPA Export Aggregation'!$A:$A,$B80,'EPA Export Aggregation'!$D:$D,$A$1)*IF($A80="CH4",About!$D$58,IF($A80="N2O",About!$D$59,1))</f>
        <v>0.26001492341312049</v>
      </c>
      <c r="M80" s="121">
        <f>SUMIFS('EPA Export Aggregation'!P:P,'EPA Export Aggregation'!$A:$A,$B80,'EPA Export Aggregation'!$D:$D,$A$1)*IF($A80="CH4",About!$D$58,IF($A80="N2O",About!$D$59,1))</f>
        <v>0.2217748908937901</v>
      </c>
      <c r="N80" s="121">
        <f>SUMIFS('EPA Export Aggregation'!Q:Q,'EPA Export Aggregation'!$A:$A,$B80,'EPA Export Aggregation'!$D:$D,$A$1)*IF($A80="CH4",About!$D$58,IF($A80="N2O",About!$D$59,1))</f>
        <v>0.1560794408700894</v>
      </c>
      <c r="O80" s="121">
        <f>SUMIFS('EPA Export Aggregation'!R:R,'EPA Export Aggregation'!$A:$A,$B80,'EPA Export Aggregation'!$D:$D,$A$1)*IF($A80="CH4",About!$D$58,IF($A80="N2O",About!$D$59,1))</f>
        <v>0.1528977618871297</v>
      </c>
      <c r="P80" s="121">
        <f>SUMIFS('EPA Export Aggregation'!S:S,'EPA Export Aggregation'!$A:$A,$B80,'EPA Export Aggregation'!$D:$D,$A$1)*IF($A80="CH4",About!$D$58,IF($A80="N2O",About!$D$59,1))</f>
        <v>0.1397909509589525</v>
      </c>
      <c r="Q80" s="121">
        <f>SUMIFS('EPA Export Aggregation'!T:T,'EPA Export Aggregation'!$A:$A,$B80,'EPA Export Aggregation'!$D:$D,$A$1)*IF($A80="CH4",About!$D$58,IF($A80="N2O",About!$D$59,1))</f>
        <v>0.12984357910201089</v>
      </c>
      <c r="R80" s="121">
        <f>SUMIFS('EPA Export Aggregation'!U:U,'EPA Export Aggregation'!$A:$A,$B80,'EPA Export Aggregation'!$D:$D,$A$1)*IF($A80="CH4",About!$D$58,IF($A80="N2O",About!$D$59,1))</f>
        <v>0.1196334889413392</v>
      </c>
      <c r="S80" s="121">
        <f>SUMIFS('EPA Export Aggregation'!V:V,'EPA Export Aggregation'!$A:$A,$B80,'EPA Export Aggregation'!$D:$D,$A$1)*IF($A80="CH4",About!$D$58,IF($A80="N2O",About!$D$59,1))</f>
        <v>0.12781851283033471</v>
      </c>
      <c r="T80" s="121">
        <f>SUMIFS('EPA Export Aggregation'!W:W,'EPA Export Aggregation'!$A:$A,$B80,'EPA Export Aggregation'!$D:$D,$A$1)*IF($A80="CH4",About!$D$58,IF($A80="N2O",About!$D$59,1))</f>
        <v>0.12213897527407711</v>
      </c>
      <c r="U80" s="121">
        <f>SUMIFS('EPA Export Aggregation'!X:X,'EPA Export Aggregation'!$A:$A,$B80,'EPA Export Aggregation'!$D:$D,$A$1)*IF($A80="CH4",About!$D$58,IF($A80="N2O",About!$D$59,1))</f>
        <v>0.1109959605812456</v>
      </c>
      <c r="V80" s="121">
        <f>SUMIFS('EPA Export Aggregation'!Y:Y,'EPA Export Aggregation'!$A:$A,$B80,'EPA Export Aggregation'!$D:$D,$A$1)*IF($A80="CH4",About!$D$58,IF($A80="N2O",About!$D$59,1))</f>
        <v>6.02688809470351E-2</v>
      </c>
      <c r="W80" s="121">
        <f>SUMIFS('EPA Export Aggregation'!Z:Z,'EPA Export Aggregation'!$A:$A,$B80,'EPA Export Aggregation'!$D:$D,$A$1)*IF($A80="CH4",About!$D$58,IF($A80="N2O",About!$D$59,1))</f>
        <v>7.8562385070722E-3</v>
      </c>
      <c r="X80" s="121">
        <f>SUMIFS('EPA Export Aggregation'!AA:AA,'EPA Export Aggregation'!$A:$A,$B80,'EPA Export Aggregation'!$D:$D,$A$1)*IF($A80="CH4",About!$D$58,IF($A80="N2O",About!$D$59,1))</f>
        <v>1.8798509290000001E-2</v>
      </c>
      <c r="Y80" s="121">
        <f>SUMIFS('EPA Export Aggregation'!AB:AB,'EPA Export Aggregation'!$A:$A,$B80,'EPA Export Aggregation'!$D:$D,$A$1)*IF($A80="CH4",About!$D$58,IF($A80="N2O",About!$D$59,1))</f>
        <v>3.4142027548300001E-2</v>
      </c>
      <c r="Z80" s="121">
        <f>SUMIFS('EPA Export Aggregation'!AC:AC,'EPA Export Aggregation'!$A:$A,$B80,'EPA Export Aggregation'!$D:$D,$A$1)*IF($A80="CH4",About!$D$58,IF($A80="N2O",About!$D$59,1))</f>
        <v>5.6673158110002999E-3</v>
      </c>
      <c r="AA80" s="121">
        <f>SUMIFS('EPA Export Aggregation'!AD:AD,'EPA Export Aggregation'!$A:$A,$B80,'EPA Export Aggregation'!$D:$D,$A$1)*IF($A80="CH4",About!$D$58,IF($A80="N2O",About!$D$59,1))</f>
        <v>6.9917075169E-3</v>
      </c>
      <c r="AB80" s="121">
        <f>SUMIFS('EPA Export Aggregation'!AE:AE,'EPA Export Aggregation'!$A:$A,$B80,'EPA Export Aggregation'!$D:$D,$A$1)*IF($A80="CH4",About!$D$58,IF($A80="N2O",About!$D$59,1))</f>
        <v>9.7482975810999992E-3</v>
      </c>
      <c r="AC80" s="121">
        <f>SUMIFS('EPA Export Aggregation'!AF:AF,'EPA Export Aggregation'!$A:$A,$B80,'EPA Export Aggregation'!$D:$D,$A$1)*IF($A80="CH4",About!$D$58,IF($A80="N2O",About!$D$59,1))</f>
        <v>1.0628332424100001E-2</v>
      </c>
      <c r="AD80" s="121">
        <f>SUMIFS('EPA Export Aggregation'!AG:AG,'EPA Export Aggregation'!$A:$A,$B80,'EPA Export Aggregation'!$D:$D,$A$1)*IF($A80="CH4",About!$D$58,IF($A80="N2O",About!$D$59,1))</f>
        <v>1.52214419200963E-2</v>
      </c>
      <c r="AE80" s="121">
        <f>SUMIFS('EPA Export Aggregation'!AH:AH,'EPA Export Aggregation'!$A:$A,$B80,'EPA Export Aggregation'!$D:$D,$A$1)*IF($A80="CH4",About!$D$58,IF($A80="N2O",About!$D$59,1))</f>
        <v>1.7203419267221701E-2</v>
      </c>
      <c r="AF80" s="121">
        <f>SUMIFS('EPA Export Aggregation'!AI:AI,'EPA Export Aggregation'!$A:$A,$B80,'EPA Export Aggregation'!$D:$D,$A$1)*IF($A80="CH4",About!$D$58,IF($A80="N2O",About!$D$59,1))</f>
        <v>1.5990785923500599E-2</v>
      </c>
      <c r="AG80" s="121">
        <f>SUMIFS('EPA Export Aggregation'!AJ:AJ,'EPA Export Aggregation'!$A:$A,$B80,'EPA Export Aggregation'!$D:$D,$A$1)*IF($A80="CH4",About!$D$58,IF($A80="N2O",About!$D$59,1))</f>
        <v>1.8195584497726899E-2</v>
      </c>
      <c r="AH80" s="121">
        <f>SUMIFS('EPA Export Aggregation'!AK:AK,'EPA Export Aggregation'!$A:$A,$B80,'EPA Export Aggregation'!$D:$D,$A$1)*IF($A80="CH4",About!$D$58,IF($A80="N2O",About!$D$59,1))</f>
        <v>1.5978471293525E-2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2.071538865E-2</v>
      </c>
      <c r="D84" s="121">
        <f>SUMIFS('EPA Export Aggregation'!G:G,'EPA Export Aggregation'!$A:$A,$B84,'EPA Export Aggregation'!$D:$D,$A$1)*IF($A84="CH4",About!$D$58,IF($A84="N2O",About!$D$59,1))</f>
        <v>2.071538865E-2</v>
      </c>
      <c r="E84" s="121">
        <f>SUMIFS('EPA Export Aggregation'!H:H,'EPA Export Aggregation'!$A:$A,$B84,'EPA Export Aggregation'!$D:$D,$A$1)*IF($A84="CH4",About!$D$58,IF($A84="N2O",About!$D$59,1))</f>
        <v>2.071538865E-2</v>
      </c>
      <c r="F84" s="121">
        <f>SUMIFS('EPA Export Aggregation'!I:I,'EPA Export Aggregation'!$A:$A,$B84,'EPA Export Aggregation'!$D:$D,$A$1)*IF($A84="CH4",About!$D$58,IF($A84="N2O",About!$D$59,1))</f>
        <v>2.5894236399999999E-2</v>
      </c>
      <c r="G84" s="121">
        <f>SUMIFS('EPA Export Aggregation'!J:J,'EPA Export Aggregation'!$A:$A,$B84,'EPA Export Aggregation'!$D:$D,$A$1)*IF($A84="CH4",About!$D$58,IF($A84="N2O",About!$D$59,1))</f>
        <v>2.8483661449999999E-2</v>
      </c>
      <c r="H84" s="121">
        <f>SUMIFS('EPA Export Aggregation'!K:K,'EPA Export Aggregation'!$A:$A,$B84,'EPA Export Aggregation'!$D:$D,$A$1)*IF($A84="CH4",About!$D$58,IF($A84="N2O",About!$D$59,1))</f>
        <v>3.5794299949999997E-2</v>
      </c>
      <c r="I84" s="121">
        <f>SUMIFS('EPA Export Aggregation'!L:L,'EPA Export Aggregation'!$A:$A,$B84,'EPA Export Aggregation'!$D:$D,$A$1)*IF($A84="CH4",About!$D$58,IF($A84="N2O",About!$D$59,1))</f>
        <v>3.9748240749999997E-2</v>
      </c>
      <c r="J84" s="121">
        <f>SUMIFS('EPA Export Aggregation'!M:M,'EPA Export Aggregation'!$A:$A,$B84,'EPA Export Aggregation'!$D:$D,$A$1)*IF($A84="CH4",About!$D$58,IF($A84="N2O",About!$D$59,1))</f>
        <v>4.2005942150000003E-2</v>
      </c>
      <c r="K84" s="121">
        <f>SUMIFS('EPA Export Aggregation'!N:N,'EPA Export Aggregation'!$A:$A,$B84,'EPA Export Aggregation'!$D:$D,$A$1)*IF($A84="CH4",About!$D$58,IF($A84="N2O",About!$D$59,1))</f>
        <v>5.1506679600000001E-2</v>
      </c>
      <c r="L84" s="121">
        <f>SUMIFS('EPA Export Aggregation'!O:O,'EPA Export Aggregation'!$A:$A,$B84,'EPA Export Aggregation'!$D:$D,$A$1)*IF($A84="CH4",About!$D$58,IF($A84="N2O",About!$D$59,1))</f>
        <v>5.2266892850000003E-2</v>
      </c>
      <c r="M84" s="121">
        <f>SUMIFS('EPA Export Aggregation'!P:P,'EPA Export Aggregation'!$A:$A,$B84,'EPA Export Aggregation'!$D:$D,$A$1)*IF($A84="CH4",About!$D$58,IF($A84="N2O",About!$D$59,1))</f>
        <v>4.2244772649999998E-2</v>
      </c>
      <c r="N84" s="121">
        <f>SUMIFS('EPA Export Aggregation'!Q:Q,'EPA Export Aggregation'!$A:$A,$B84,'EPA Export Aggregation'!$D:$D,$A$1)*IF($A84="CH4",About!$D$58,IF($A84="N2O",About!$D$59,1))</f>
        <v>2.87228515E-2</v>
      </c>
      <c r="O84" s="121">
        <f>SUMIFS('EPA Export Aggregation'!R:R,'EPA Export Aggregation'!$A:$A,$B84,'EPA Export Aggregation'!$D:$D,$A$1)*IF($A84="CH4",About!$D$58,IF($A84="N2O",About!$D$59,1))</f>
        <v>2.549480925E-2</v>
      </c>
      <c r="P84" s="121">
        <f>SUMIFS('EPA Export Aggregation'!S:S,'EPA Export Aggregation'!$A:$A,$B84,'EPA Export Aggregation'!$D:$D,$A$1)*IF($A84="CH4",About!$D$58,IF($A84="N2O",About!$D$59,1))</f>
        <v>3.0713856099999999E-2</v>
      </c>
      <c r="Q84" s="121">
        <f>SUMIFS('EPA Export Aggregation'!T:T,'EPA Export Aggregation'!$A:$A,$B84,'EPA Export Aggregation'!$D:$D,$A$1)*IF($A84="CH4",About!$D$58,IF($A84="N2O",About!$D$59,1))</f>
        <v>2.9483304450000001E-2</v>
      </c>
      <c r="R84" s="121">
        <f>SUMIFS('EPA Export Aggregation'!U:U,'EPA Export Aggregation'!$A:$A,$B84,'EPA Export Aggregation'!$D:$D,$A$1)*IF($A84="CH4",About!$D$58,IF($A84="N2O",About!$D$59,1))</f>
        <v>3.206060585E-2</v>
      </c>
      <c r="S84" s="121">
        <f>SUMIFS('EPA Export Aggregation'!V:V,'EPA Export Aggregation'!$A:$A,$B84,'EPA Export Aggregation'!$D:$D,$A$1)*IF($A84="CH4",About!$D$58,IF($A84="N2O",About!$D$59,1))</f>
        <v>3.1134207649999999E-2</v>
      </c>
      <c r="T84" s="121">
        <f>SUMIFS('EPA Export Aggregation'!W:W,'EPA Export Aggregation'!$A:$A,$B84,'EPA Export Aggregation'!$D:$D,$A$1)*IF($A84="CH4",About!$D$58,IF($A84="N2O",About!$D$59,1))</f>
        <v>2.5049707500000001E-2</v>
      </c>
      <c r="U84" s="121">
        <f>SUMIFS('EPA Export Aggregation'!X:X,'EPA Export Aggregation'!$A:$A,$B84,'EPA Export Aggregation'!$D:$D,$A$1)*IF($A84="CH4",About!$D$58,IF($A84="N2O",About!$D$59,1))</f>
        <v>2.3002613099999999E-2</v>
      </c>
      <c r="V84" s="121">
        <f>SUMIFS('EPA Export Aggregation'!Y:Y,'EPA Export Aggregation'!$A:$A,$B84,'EPA Export Aggregation'!$D:$D,$A$1)*IF($A84="CH4",About!$D$58,IF($A84="N2O",About!$D$59,1))</f>
        <v>1.39130622E-2</v>
      </c>
      <c r="W84" s="121">
        <f>SUMIFS('EPA Export Aggregation'!Z:Z,'EPA Export Aggregation'!$A:$A,$B84,'EPA Export Aggregation'!$D:$D,$A$1)*IF($A84="CH4",About!$D$58,IF($A84="N2O",About!$D$59,1))</f>
        <v>1.7640745E-3</v>
      </c>
      <c r="X84" s="121">
        <f>SUMIFS('EPA Export Aggregation'!AA:AA,'EPA Export Aggregation'!$A:$A,$B84,'EPA Export Aggregation'!$D:$D,$A$1)*IF($A84="CH4",About!$D$58,IF($A84="N2O",About!$D$59,1))</f>
        <v>5.82917735E-3</v>
      </c>
      <c r="Y84" s="121">
        <f>SUMIFS('EPA Export Aggregation'!AB:AB,'EPA Export Aggregation'!$A:$A,$B84,'EPA Export Aggregation'!$D:$D,$A$1)*IF($A84="CH4",About!$D$58,IF($A84="N2O",About!$D$59,1))</f>
        <v>8.7777905000000003E-3</v>
      </c>
      <c r="Z84" s="121">
        <f>SUMIFS('EPA Export Aggregation'!AC:AC,'EPA Export Aggregation'!$A:$A,$B84,'EPA Export Aggregation'!$D:$D,$A$1)*IF($A84="CH4",About!$D$58,IF($A84="N2O",About!$D$59,1))</f>
        <v>7.7064584000000004E-3</v>
      </c>
      <c r="AA84" s="121">
        <f>SUMIFS('EPA Export Aggregation'!AD:AD,'EPA Export Aggregation'!$A:$A,$B84,'EPA Export Aggregation'!$D:$D,$A$1)*IF($A84="CH4",About!$D$58,IF($A84="N2O",About!$D$59,1))</f>
        <v>9.3804526999999999E-3</v>
      </c>
      <c r="AB84" s="121">
        <f>SUMIFS('EPA Export Aggregation'!AE:AE,'EPA Export Aggregation'!$A:$A,$B84,'EPA Export Aggregation'!$D:$D,$A$1)*IF($A84="CH4",About!$D$58,IF($A84="N2O",About!$D$59,1))</f>
        <v>1.8459696500000001E-2</v>
      </c>
      <c r="AC84" s="121">
        <f>SUMIFS('EPA Export Aggregation'!AF:AF,'EPA Export Aggregation'!$A:$A,$B84,'EPA Export Aggregation'!$D:$D,$A$1)*IF($A84="CH4",About!$D$58,IF($A84="N2O",About!$D$59,1))</f>
        <v>2.410359515E-2</v>
      </c>
      <c r="AD84" s="121">
        <f>SUMIFS('EPA Export Aggregation'!AG:AG,'EPA Export Aggregation'!$A:$A,$B84,'EPA Export Aggregation'!$D:$D,$A$1)*IF($A84="CH4",About!$D$58,IF($A84="N2O",About!$D$59,1))</f>
        <v>1.0439865600000001E-2</v>
      </c>
      <c r="AE84" s="121">
        <f>SUMIFS('EPA Export Aggregation'!AH:AH,'EPA Export Aggregation'!$A:$A,$B84,'EPA Export Aggregation'!$D:$D,$A$1)*IF($A84="CH4",About!$D$58,IF($A84="N2O",About!$D$59,1))</f>
        <v>1.2844087150000001E-2</v>
      </c>
      <c r="AF84" s="121">
        <f>SUMIFS('EPA Export Aggregation'!AI:AI,'EPA Export Aggregation'!$A:$A,$B84,'EPA Export Aggregation'!$D:$D,$A$1)*IF($A84="CH4",About!$D$58,IF($A84="N2O",About!$D$59,1))</f>
        <v>8.7059533500000001E-3</v>
      </c>
      <c r="AG84" s="121">
        <f>SUMIFS('EPA Export Aggregation'!AJ:AJ,'EPA Export Aggregation'!$A:$A,$B84,'EPA Export Aggregation'!$D:$D,$A$1)*IF($A84="CH4",About!$D$58,IF($A84="N2O",About!$D$59,1))</f>
        <v>1.5849520950000001E-2</v>
      </c>
      <c r="AH84" s="121">
        <f>SUMIFS('EPA Export Aggregation'!AK:AK,'EPA Export Aggregation'!$A:$A,$B84,'EPA Export Aggregation'!$D:$D,$A$1)*IF($A84="CH4",About!$D$58,IF($A84="N2O",About!$D$59,1))</f>
        <v>1.1973757599999999E-2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1.81935152E-3</v>
      </c>
      <c r="D87" s="121">
        <f>SUMIFS('EPA Export Aggregation'!$F:$F,'EPA Export Aggregation'!$A:$A,$B87,'EPA Export Aggregation'!$D:$D,$A$1)*IF($A87="CH4",About!$D$58,IF($A87="N2O",About!$D$59,1))</f>
        <v>1.81935152E-3</v>
      </c>
      <c r="E87" s="121">
        <f>SUMIFS('EPA Export Aggregation'!$F:$F,'EPA Export Aggregation'!$A:$A,$B87,'EPA Export Aggregation'!$D:$D,$A$1)*IF($A87="CH4",About!$D$58,IF($A87="N2O",About!$D$59,1))</f>
        <v>1.81935152E-3</v>
      </c>
      <c r="F87" s="121">
        <f>SUMIFS('EPA Export Aggregation'!$F:$F,'EPA Export Aggregation'!$A:$A,$B87,'EPA Export Aggregation'!$D:$D,$A$1)*IF($A87="CH4",About!$D$58,IF($A87="N2O",About!$D$59,1))</f>
        <v>1.81935152E-3</v>
      </c>
      <c r="G87" s="121">
        <f>SUMIFS('EPA Export Aggregation'!$F:$F,'EPA Export Aggregation'!$A:$A,$B87,'EPA Export Aggregation'!$D:$D,$A$1)*IF($A87="CH4",About!$D$58,IF($A87="N2O",About!$D$59,1))</f>
        <v>1.81935152E-3</v>
      </c>
      <c r="H87" s="121">
        <f>SUMIFS('EPA Export Aggregation'!$F:$F,'EPA Export Aggregation'!$A:$A,$B87,'EPA Export Aggregation'!$D:$D,$A$1)*IF($A87="CH4",About!$D$58,IF($A87="N2O",About!$D$59,1))</f>
        <v>1.81935152E-3</v>
      </c>
      <c r="I87" s="121">
        <f>SUMIFS('EPA Export Aggregation'!$F:$F,'EPA Export Aggregation'!$A:$A,$B87,'EPA Export Aggregation'!$D:$D,$A$1)*IF($A87="CH4",About!$D$58,IF($A87="N2O",About!$D$59,1))</f>
        <v>1.81935152E-3</v>
      </c>
      <c r="J87" s="121">
        <f>SUMIFS('EPA Export Aggregation'!$F:$F,'EPA Export Aggregation'!$A:$A,$B87,'EPA Export Aggregation'!$D:$D,$A$1)*IF($A87="CH4",About!$D$58,IF($A87="N2O",About!$D$59,1))</f>
        <v>1.81935152E-3</v>
      </c>
      <c r="K87" s="121">
        <f>SUMIFS('EPA Export Aggregation'!$F:$F,'EPA Export Aggregation'!$A:$A,$B87,'EPA Export Aggregation'!$D:$D,$A$1)*IF($A87="CH4",About!$D$58,IF($A87="N2O",About!$D$59,1))</f>
        <v>1.81935152E-3</v>
      </c>
      <c r="L87" s="121">
        <f>SUMIFS('EPA Export Aggregation'!$F:$F,'EPA Export Aggregation'!$A:$A,$B87,'EPA Export Aggregation'!$D:$D,$A$1)*IF($A87="CH4",About!$D$58,IF($A87="N2O",About!$D$59,1))</f>
        <v>1.81935152E-3</v>
      </c>
      <c r="M87" s="121">
        <f>SUMIFS('EPA Export Aggregation'!$F:$F,'EPA Export Aggregation'!$A:$A,$B87,'EPA Export Aggregation'!$D:$D,$A$1)*IF($A87="CH4",About!$D$58,IF($A87="N2O",About!$D$59,1))</f>
        <v>1.81935152E-3</v>
      </c>
      <c r="N87" s="121">
        <f>SUMIFS('EPA Export Aggregation'!$F:$F,'EPA Export Aggregation'!$A:$A,$B87,'EPA Export Aggregation'!$D:$D,$A$1)*IF($A87="CH4",About!$D$58,IF($A87="N2O",About!$D$59,1))</f>
        <v>1.81935152E-3</v>
      </c>
      <c r="O87" s="121">
        <f>SUMIFS('EPA Export Aggregation'!$F:$F,'EPA Export Aggregation'!$A:$A,$B87,'EPA Export Aggregation'!$D:$D,$A$1)*IF($A87="CH4",About!$D$58,IF($A87="N2O",About!$D$59,1))</f>
        <v>1.81935152E-3</v>
      </c>
      <c r="P87" s="121">
        <f>SUMIFS('EPA Export Aggregation'!$F:$F,'EPA Export Aggregation'!$A:$A,$B87,'EPA Export Aggregation'!$D:$D,$A$1)*IF($A87="CH4",About!$D$58,IF($A87="N2O",About!$D$59,1))</f>
        <v>1.81935152E-3</v>
      </c>
      <c r="Q87" s="121">
        <f>SUMIFS('EPA Export Aggregation'!$F:$F,'EPA Export Aggregation'!$A:$A,$B87,'EPA Export Aggregation'!$D:$D,$A$1)*IF($A87="CH4",About!$D$58,IF($A87="N2O",About!$D$59,1))</f>
        <v>1.81935152E-3</v>
      </c>
      <c r="R87" s="121">
        <f>SUMIFS('EPA Export Aggregation'!$F:$F,'EPA Export Aggregation'!$A:$A,$B87,'EPA Export Aggregation'!$D:$D,$A$1)*IF($A87="CH4",About!$D$58,IF($A87="N2O",About!$D$59,1))</f>
        <v>1.81935152E-3</v>
      </c>
      <c r="S87" s="121">
        <f>SUMIFS('EPA Export Aggregation'!$F:$F,'EPA Export Aggregation'!$A:$A,$B87,'EPA Export Aggregation'!$D:$D,$A$1)*IF($A87="CH4",About!$D$58,IF($A87="N2O",About!$D$59,1))</f>
        <v>1.81935152E-3</v>
      </c>
      <c r="T87" s="121">
        <f>SUMIFS('EPA Export Aggregation'!$F:$F,'EPA Export Aggregation'!$A:$A,$B87,'EPA Export Aggregation'!$D:$D,$A$1)*IF($A87="CH4",About!$D$58,IF($A87="N2O",About!$D$59,1))</f>
        <v>1.81935152E-3</v>
      </c>
      <c r="U87" s="121">
        <f>SUMIFS('EPA Export Aggregation'!$F:$F,'EPA Export Aggregation'!$A:$A,$B87,'EPA Export Aggregation'!$D:$D,$A$1)*IF($A87="CH4",About!$D$58,IF($A87="N2O",About!$D$59,1))</f>
        <v>1.81935152E-3</v>
      </c>
      <c r="V87" s="121">
        <f>SUMIFS('EPA Export Aggregation'!$F:$F,'EPA Export Aggregation'!$A:$A,$B87,'EPA Export Aggregation'!$D:$D,$A$1)*IF($A87="CH4",About!$D$58,IF($A87="N2O",About!$D$59,1))</f>
        <v>1.81935152E-3</v>
      </c>
      <c r="W87" s="121">
        <f>SUMIFS('EPA Export Aggregation'!$F:$F,'EPA Export Aggregation'!$A:$A,$B87,'EPA Export Aggregation'!$D:$D,$A$1)*IF($A87="CH4",About!$D$58,IF($A87="N2O",About!$D$59,1))</f>
        <v>1.81935152E-3</v>
      </c>
      <c r="X87" s="121">
        <f>SUMIFS('EPA Export Aggregation'!$F:$F,'EPA Export Aggregation'!$A:$A,$B87,'EPA Export Aggregation'!$D:$D,$A$1)*IF($A87="CH4",About!$D$58,IF($A87="N2O",About!$D$59,1))</f>
        <v>1.81935152E-3</v>
      </c>
      <c r="Y87" s="121">
        <f>SUMIFS('EPA Export Aggregation'!$F:$F,'EPA Export Aggregation'!$A:$A,$B87,'EPA Export Aggregation'!$D:$D,$A$1)*IF($A87="CH4",About!$D$58,IF($A87="N2O",About!$D$59,1))</f>
        <v>1.81935152E-3</v>
      </c>
      <c r="Z87" s="121">
        <f>SUMIFS('EPA Export Aggregation'!$F:$F,'EPA Export Aggregation'!$A:$A,$B87,'EPA Export Aggregation'!$D:$D,$A$1)*IF($A87="CH4",About!$D$58,IF($A87="N2O",About!$D$59,1))</f>
        <v>1.81935152E-3</v>
      </c>
      <c r="AA87" s="121">
        <f>SUMIFS('EPA Export Aggregation'!$F:$F,'EPA Export Aggregation'!$A:$A,$B87,'EPA Export Aggregation'!$D:$D,$A$1)*IF($A87="CH4",About!$D$58,IF($A87="N2O",About!$D$59,1))</f>
        <v>1.81935152E-3</v>
      </c>
      <c r="AB87" s="121">
        <f>SUMIFS('EPA Export Aggregation'!$F:$F,'EPA Export Aggregation'!$A:$A,$B87,'EPA Export Aggregation'!$D:$D,$A$1)*IF($A87="CH4",About!$D$58,IF($A87="N2O",About!$D$59,1))</f>
        <v>1.81935152E-3</v>
      </c>
      <c r="AC87" s="121">
        <f>SUMIFS('EPA Export Aggregation'!$F:$F,'EPA Export Aggregation'!$A:$A,$B87,'EPA Export Aggregation'!$D:$D,$A$1)*IF($A87="CH4",About!$D$58,IF($A87="N2O",About!$D$59,1))</f>
        <v>1.81935152E-3</v>
      </c>
      <c r="AD87" s="121">
        <f>SUMIFS('EPA Export Aggregation'!$F:$F,'EPA Export Aggregation'!$A:$A,$B87,'EPA Export Aggregation'!$D:$D,$A$1)*IF($A87="CH4",About!$D$58,IF($A87="N2O",About!$D$59,1))</f>
        <v>1.81935152E-3</v>
      </c>
      <c r="AE87" s="121">
        <f>SUMIFS('EPA Export Aggregation'!$F:$F,'EPA Export Aggregation'!$A:$A,$B87,'EPA Export Aggregation'!$D:$D,$A$1)*IF($A87="CH4",About!$D$58,IF($A87="N2O",About!$D$59,1))</f>
        <v>1.81935152E-3</v>
      </c>
      <c r="AF87" s="121">
        <f>SUMIFS('EPA Export Aggregation'!$F:$F,'EPA Export Aggregation'!$A:$A,$B87,'EPA Export Aggregation'!$D:$D,$A$1)*IF($A87="CH4",About!$D$58,IF($A87="N2O",About!$D$59,1))</f>
        <v>1.81935152E-3</v>
      </c>
      <c r="AG87" s="121">
        <f>SUMIFS('EPA Export Aggregation'!$F:$F,'EPA Export Aggregation'!$A:$A,$B87,'EPA Export Aggregation'!$D:$D,$A$1)*IF($A87="CH4",About!$D$58,IF($A87="N2O",About!$D$59,1))</f>
        <v>1.81935152E-3</v>
      </c>
      <c r="AH87" s="121">
        <f>SUMIFS('EPA Export Aggregation'!$F:$F,'EPA Export Aggregation'!$A:$A,$B87,'EPA Export Aggregation'!$D:$D,$A$1)*IF($A87="CH4",About!$D$58,IF($A87="N2O",About!$D$59,1))</f>
        <v>1.81935152E-3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2025-03-24T19:55:12Z</dcterms:modified>
</cp:coreProperties>
</file>