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IL\trans\SYFAFE\"/>
    </mc:Choice>
  </mc:AlternateContent>
  <xr:revisionPtr revIDLastSave="0" documentId="8_{67F92956-75C9-458C-9DB9-BCD7C71B2E95}"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9" i="43"/>
  <c r="F9" i="43" s="1"/>
  <c r="A3" i="43"/>
  <c r="I3" i="43" s="1"/>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I4" i="43" l="1"/>
  <c r="H4" i="43"/>
  <c r="G4" i="43"/>
  <c r="F4" i="43"/>
  <c r="E4" i="43"/>
  <c r="I8" i="43"/>
  <c r="A7" i="43"/>
  <c r="I7" i="43" s="1"/>
  <c r="D8" i="43"/>
  <c r="A6" i="43"/>
  <c r="F6" i="43" s="1"/>
  <c r="E8" i="43"/>
  <c r="A5" i="43"/>
  <c r="G9" i="43"/>
  <c r="D9" i="43"/>
  <c r="E9" i="43"/>
  <c r="E3" i="43"/>
  <c r="F3" i="43"/>
  <c r="G3" i="43"/>
  <c r="H3" i="43"/>
  <c r="D5" i="43"/>
  <c r="G8" i="43"/>
  <c r="H9" i="43"/>
  <c r="D4" i="43"/>
  <c r="E5" i="43"/>
  <c r="G7" i="43"/>
  <c r="H8" i="43"/>
  <c r="I9" i="43"/>
  <c r="F5" i="43"/>
  <c r="G6" i="43"/>
  <c r="H7" i="43"/>
  <c r="G5" i="43"/>
  <c r="E6" i="23"/>
  <c r="D6" i="23"/>
  <c r="H2" i="23"/>
  <c r="G3" i="23"/>
  <c r="D3" i="23"/>
  <c r="E3" i="23"/>
  <c r="C3" i="23"/>
  <c r="E7" i="43" l="1"/>
  <c r="F7" i="43"/>
  <c r="D7" i="43"/>
  <c r="E6" i="43"/>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<sst xmlns="http://schemas.openxmlformats.org/spreadsheetml/2006/main" count="46361" uniqueCount="8805">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</sst>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8767</v>
      </c>
      <c r="C1" s="85">
        <v>44944</v>
      </c>
      <c r="F1" s="126" t="s">
        <v>2377</v>
      </c>
      <c r="G1" s="126" t="s">
        <v>2377</v>
      </c>
    </row>
    <row r="2" spans="1:7">
      <c r="B2" t="str">
        <f>LOOKUP(B1,F2:G51,G2:G51)</f>
        <v>IL</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IL</v>
      </c>
      <c r="B3" s="91" t="s">
        <v>2432</v>
      </c>
      <c r="C3" s="125" t="s">
        <v>8747</v>
      </c>
      <c r="D3">
        <f>SUMIFS('APTA Energy Stats'!$N:$N,'APTA Energy Stats'!$C:$C,$A3,'APTA Energy Stats'!$J:$J,'Passenger Rail Calcs'!$B3)</f>
        <v>0</v>
      </c>
      <c r="E3">
        <f>SUMIFS('APTA Energy Stats'!$Z:$Z,'APTA Energy Stats'!$C:$C,$A3,'APTA Energy Stats'!$J:$J,'Passenger Rail Calcs'!$B3)</f>
        <v>448035159</v>
      </c>
      <c r="F3">
        <f>SUMIFS('APTA Energy Stats'!$AE:$AE,'APTA Energy Stats'!$C:$C,$A3,'APTA Energy Stats'!$J:$J,'Passenger Rail Calcs'!$B3)</f>
        <v>0</v>
      </c>
      <c r="G3">
        <f>SUMIFS('APTA Energy Stats'!$AO:$AO,'APTA Energy Stats'!$C:$C,$A3,'APTA Energy Stats'!$J:$J,'Passenger Rail Calcs'!$B3)</f>
        <v>74361613</v>
      </c>
      <c r="H3">
        <f>SUMIFS('APTA Service Stats'!$X:$X,'APTA Service Stats'!$C:$C,'Passenger Rail Calcs'!$A3,'APTA Service Stats'!$J:$J,'Passenger Rail Calcs'!$B3)</f>
        <v>74717681</v>
      </c>
      <c r="I3">
        <f>SUMIFS('APTA Service Stats'!$AT:$AT,'APTA Service Stats'!$C:$C,'Passenger Rail Calcs'!$A3,'APTA Service Stats'!$J:$J,'Passenger Rail Calcs'!$B3)</f>
        <v>1378128437</v>
      </c>
    </row>
    <row r="4" spans="1:9">
      <c r="A4" t="str">
        <f>About!$B$2</f>
        <v>IL</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IL</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IL</v>
      </c>
      <c r="B6" s="91" t="s">
        <v>2443</v>
      </c>
      <c r="C6" s="125" t="s">
        <v>8750</v>
      </c>
      <c r="D6">
        <f>SUMIFS('APTA Energy Stats'!$N:$N,'APTA Energy Stats'!$C:$C,$A6,'APTA Energy Stats'!$J:$J,'Passenger Rail Calcs'!$B6)</f>
        <v>26244345</v>
      </c>
      <c r="E6">
        <f>SUMIFS('APTA Energy Stats'!$Z:$Z,'APTA Energy Stats'!$C:$C,$A6,'APTA Energy Stats'!$J:$J,'Passenger Rail Calcs'!$B6)</f>
        <v>75662964</v>
      </c>
      <c r="F6">
        <f>SUMIFS('APTA Energy Stats'!$AE:$AE,'APTA Energy Stats'!$C:$C,$A6,'APTA Energy Stats'!$J:$J,'Passenger Rail Calcs'!$B6)</f>
        <v>6107049</v>
      </c>
      <c r="G6">
        <f>SUMIFS('APTA Energy Stats'!$AO:$AO,'APTA Energy Stats'!$C:$C,$A6,'APTA Energy Stats'!$J:$J,'Passenger Rail Calcs'!$B6)</f>
        <v>5664683</v>
      </c>
      <c r="H6">
        <f>SUMIFS('APTA Service Stats'!$X:$X,'APTA Service Stats'!$C:$C,'Passenger Rail Calcs'!$A6,'APTA Service Stats'!$J:$J,'Passenger Rail Calcs'!$B6)</f>
        <v>46714807</v>
      </c>
      <c r="I6">
        <f>SUMIFS('APTA Service Stats'!$AT:$AT,'APTA Service Stats'!$C:$C,'Passenger Rail Calcs'!$A6,'APTA Service Stats'!$J:$J,'Passenger Rail Calcs'!$B6)</f>
        <v>1365137921</v>
      </c>
    </row>
    <row r="7" spans="1:9">
      <c r="A7" t="str">
        <f>About!$B$2</f>
        <v>IL</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IL</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IL</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22.590876652383173</v>
      </c>
    </row>
    <row r="15" spans="1:9">
      <c r="A15" t="s">
        <v>8756</v>
      </c>
      <c r="D15">
        <f>IFERROR(SUM(F3:F9)*$B$13/(SUM(D3:D9)*D11),0)</f>
        <v>4.0913457435344316E-5</v>
      </c>
      <c r="E15">
        <f>IFERROR(SUM(G3:G9)*$B$13/(SUM(E3:E9)*E11),0)</f>
        <v>1.0117559348632838E-3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1.0117559348632838E-3</v>
      </c>
      <c r="C5" s="15">
        <f>$E5*'Calibration Adjustments'!C22</f>
        <v>4.0913457435344316E-5</v>
      </c>
      <c r="D5" s="15">
        <f>$E5*'Calibration Adjustments'!D22</f>
        <v>4.0913457435344316E-5</v>
      </c>
      <c r="E5" s="84">
        <f>'Passenger Rail Calcs'!D15</f>
        <v>4.0913457435344316E-5</v>
      </c>
      <c r="F5">
        <v>0</v>
      </c>
      <c r="G5">
        <v>0</v>
      </c>
      <c r="H5" s="15">
        <f>$E5*'Calculations Etc'!$B$39*'Calibration Adjustments'!H22</f>
        <v>1.2274037230603293E-4</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2023-01-18T17:33:59Z</dcterms:modified>
</cp:coreProperties>
</file>